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3"/>
  </bookViews>
  <sheets>
    <sheet name="Tablica 1 Dobit_Gubitak" sheetId="1" r:id="rId1"/>
    <sheet name="Tablica 2 Prihodi" sheetId="2" r:id="rId2"/>
    <sheet name="Tablica 3 Rashodi" sheetId="3" r:id="rId3"/>
    <sheet name="Tablica 4 Plać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<sst xmlns="http://schemas.openxmlformats.org/spreadsheetml/2006/main" count="290" uniqueCount="109">
  <si>
    <t>Jadrolinija</t>
  </si>
  <si>
    <t>Plovput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</si>
  <si>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</si>
  <si>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</si>
  <si>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</si>
  <si>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</si>
  <si>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</si>
  <si>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</si>
  <si>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</si>
  <si>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</si>
  <si>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</si>
  <si>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</si>
  <si>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Naziv poduzeća</t>
  </si>
  <si>
    <t>broj</t>
  </si>
  <si>
    <t>HRT</t>
  </si>
  <si>
    <t>Redni</t>
  </si>
  <si>
    <t>Hrvatske šume</t>
  </si>
  <si>
    <t>BROJ RADNIKA</t>
  </si>
  <si>
    <t>NA BAZI SATI RADA</t>
  </si>
  <si>
    <t>NAJNIŽA PLAĆA</t>
  </si>
  <si>
    <t>Hrvatska pošta</t>
  </si>
  <si>
    <t>Croatia osiguranje</t>
  </si>
  <si>
    <t>11.</t>
  </si>
  <si>
    <t>10.</t>
  </si>
  <si>
    <t>12.</t>
  </si>
  <si>
    <t>Croatia Airlines</t>
  </si>
  <si>
    <t>JANAF</t>
  </si>
  <si>
    <t>Vjesnik</t>
  </si>
  <si>
    <t>ACI</t>
  </si>
  <si>
    <t>13.</t>
  </si>
  <si>
    <t>14.</t>
  </si>
  <si>
    <t>15.</t>
  </si>
  <si>
    <t>16.</t>
  </si>
  <si>
    <t>17.</t>
  </si>
  <si>
    <t>18.</t>
  </si>
  <si>
    <t>Hrvatske ceste</t>
  </si>
  <si>
    <t>Hrvatske autoceste</t>
  </si>
  <si>
    <t>Hrvatska lutrija</t>
  </si>
  <si>
    <t>Narodne novine</t>
  </si>
  <si>
    <t>NAJVIŠA PLAĆA</t>
  </si>
  <si>
    <t>19.</t>
  </si>
  <si>
    <t>Odašiljači i  veze</t>
  </si>
  <si>
    <t>Odašiljači i veze</t>
  </si>
  <si>
    <t>I -XII 07.</t>
  </si>
  <si>
    <t>I - XII 06.</t>
  </si>
  <si>
    <t>kol7/kol6</t>
  </si>
  <si>
    <t>20.</t>
  </si>
  <si>
    <t>Tablica 4</t>
  </si>
  <si>
    <t>TROŠAK PLAĆA  DRUŠTAVA  U  VLASNIŠTVU  REPUBLIKE HRVATSKE  za  I - XII 2007.</t>
  </si>
  <si>
    <t>Iznosi : u 000 kn</t>
  </si>
  <si>
    <t>Amortizacija</t>
  </si>
  <si>
    <t>UKUPAN</t>
  </si>
  <si>
    <t>RASHOD</t>
  </si>
  <si>
    <t>Financijski</t>
  </si>
  <si>
    <t xml:space="preserve">Izvanredni </t>
  </si>
  <si>
    <t>materijal</t>
  </si>
  <si>
    <t>usluga</t>
  </si>
  <si>
    <t>osoblja</t>
  </si>
  <si>
    <t>rashodi</t>
  </si>
  <si>
    <t>Iznos</t>
  </si>
  <si>
    <t>PRIHOD</t>
  </si>
  <si>
    <t>Prodaja</t>
  </si>
  <si>
    <t>Subvencije i</t>
  </si>
  <si>
    <t>Vlastita</t>
  </si>
  <si>
    <t>u zemlji</t>
  </si>
  <si>
    <t>u inozemstvu</t>
  </si>
  <si>
    <t>dotacije</t>
  </si>
  <si>
    <t>proizvodnja</t>
  </si>
  <si>
    <t>prihodi</t>
  </si>
  <si>
    <t>Tablica 1</t>
  </si>
  <si>
    <t>Iz redovnog poslovanja</t>
  </si>
  <si>
    <t>Iz izvanrednih aktivnosti</t>
  </si>
  <si>
    <t>Prije oporezivanja</t>
  </si>
  <si>
    <t>POREZ</t>
  </si>
  <si>
    <t>DOBIT</t>
  </si>
  <si>
    <t>GUBITAK</t>
  </si>
  <si>
    <t>UKUPNO</t>
  </si>
  <si>
    <t>U   tome (neki rashodi):</t>
  </si>
  <si>
    <t>U   tome (neki prihodi):</t>
  </si>
  <si>
    <t>Hrvatske pošte</t>
  </si>
  <si>
    <t>Tablica 3</t>
  </si>
  <si>
    <t>Tablica 2</t>
  </si>
  <si>
    <t>Troškovi</t>
  </si>
  <si>
    <t>Sirovine i</t>
  </si>
  <si>
    <t>I - XII 2006.</t>
  </si>
  <si>
    <t>07./06.</t>
  </si>
  <si>
    <t>RASHODI DRUŠTAVA  U  VLASNIŠTVU  REPUBLIKE HRVATSKE  za  I - XII 2007.</t>
  </si>
  <si>
    <t>PRIHODI  DRUŠTAVA  U  VLASNIŠTVU  REPUBLIKE HRVATSKE  za  I - XII 2007.</t>
  </si>
  <si>
    <t>I - XII 2007.</t>
  </si>
  <si>
    <t>DOBIT  /  GUBITAK   DRUŠTAVA  U  VLASNIŠTVU  REPUBLIKE HRVATSKE  za  I - XII 2007.</t>
  </si>
  <si>
    <t>Hrvatske vode*</t>
  </si>
  <si>
    <t>Hrvatske auto ceste</t>
  </si>
  <si>
    <t xml:space="preserve">                         BROJ RADNIKA</t>
  </si>
  <si>
    <t>Hrvatske željeznice*</t>
  </si>
  <si>
    <t xml:space="preserve">INA </t>
  </si>
  <si>
    <t>INA</t>
  </si>
  <si>
    <t>HEP Grupa</t>
  </si>
  <si>
    <t>* Hrvatske vode posluju kao neprofitna organizacija. Višak prihoda u iznosu od 57,4 mln kuna prenosi se u sljedeće obračunsko razdoblje.</t>
  </si>
  <si>
    <t>Napomena:</t>
  </si>
  <si>
    <t>* Hrvatske željeznice (podaci za Hrvatske željeznice konsolidirano 5 društava; HŽ Holding d.o.o., HŽ Putnički prijevoz d.o.o., HŽ Infrastruktura d.o.o., HŽ Vuča vlakova d.o.o.,</t>
  </si>
  <si>
    <t xml:space="preserve">* Hrvatske željeznice (podaci za Hrvatske željeznice konsolidirano 5 društava; HŽ Holding d.o.o., HŽ Putnički prijevoz d.o.o., HŽ Infrastruktura d.o.o., </t>
  </si>
  <si>
    <t>* Hrvatske željeznice (podaci za Hrvatske željeznice konsolidirano 5 društava; HŽ Holding d.o.o., HŽ Putnički prijevoz d.o.o., HŽ Infrastruktura d.o.o., HŽ Vuča vlakova d.o.o., HŽ Cargo d.o.o.)</t>
  </si>
  <si>
    <t>* Hrvatske željeznice (podaci za Hrvatske željeznice konsolidirano 5 društava; HŽ Holding d.o.o., HŽ Putnički prijevoz d.o.o., HŽ Infrastruktura d.o.o., HŽ Vuča vlakova d.o.o., HŽ Cargo d.o.o. )</t>
  </si>
  <si>
    <t xml:space="preserve">   HŽ Cargo d.o.o.)</t>
  </si>
  <si>
    <t xml:space="preserve">   HŽ Vuča vlakova d.o.o., HŽ Cargo d.o.o.)</t>
  </si>
  <si>
    <t>Hrvatske vode</t>
  </si>
  <si>
    <t xml:space="preserve">UKUPNO  PROSJEK </t>
  </si>
  <si>
    <t xml:space="preserve">   dobit u tablici i tekstu izvješća predstavlja kategoriju neto dobiti (dobit nakon oporezivanja)</t>
  </si>
  <si>
    <t>Autocesta Rijeka-Zagreb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</si>
</sst>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&quot;;[Red]\-#,##0.00&quot; kn&quot;"/>
    <numFmt numFmtId="165" formatCode="#,##0&quot; kn&quot;;[Red]\-#,##0&quot; kn&quot;"/>
    <numFmt numFmtId="166" formatCode="#,##0.00&quot; HRD&quot;;[Red]\-#,##0.00&quot; HRD&quot;"/>
    <numFmt numFmtId="167" formatCode="#,##0&quot; HRD&quot;;[Red]\-#,##0&quot; HRD&quot;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u val="single"/>
      <sz val="10"/>
      <color indexed="36"/>
      <name val="MS Sans Serif"/>
      <family val="0"/>
    </font>
    <font>
      <b/>
      <sz val="12"/>
      <color indexed="8"/>
      <name val="Times New Roman CE"/>
      <family val="0"/>
    </font>
    <font>
      <sz val="12"/>
      <color indexed="8"/>
      <name val="Times New Roman CE"/>
      <family val="0"/>
    </font>
    <font>
      <i/>
      <sz val="10"/>
      <color indexed="8"/>
      <name val="Times New Roman CE"/>
      <family val="0"/>
    </font>
    <font>
      <b/>
      <i/>
      <sz val="12"/>
      <color indexed="8"/>
      <name val="Times New Roman CE"/>
      <family val="0"/>
    </font>
    <font>
      <b/>
      <sz val="14"/>
      <color indexed="8"/>
      <name val="Times New Roman CE"/>
      <family val="0"/>
    </font>
    <font>
      <sz val="10"/>
      <color indexed="8"/>
      <name val="Times New Roman CE"/>
      <family val="0"/>
    </font>
    <font>
      <b/>
      <sz val="10"/>
      <name val="Times New Roman CE"/>
      <family val="1"/>
    </font>
    <font>
      <b/>
      <i/>
      <sz val="8"/>
      <name val="Times New Roman CE"/>
      <family val="0"/>
    </font>
    <font>
      <b/>
      <sz val="10"/>
      <color indexed="8"/>
      <name val="Times New Roman CE"/>
      <family val="0"/>
    </font>
    <font>
      <sz val="6"/>
      <name val="Times New Roman CE"/>
      <family val="1"/>
    </font>
    <font>
      <sz val="6"/>
      <color indexed="8"/>
      <name val="Times New Roman CE"/>
      <family val="0"/>
    </font>
    <font>
      <sz val="8"/>
      <name val="Times New Roman CE"/>
      <family val="1"/>
    </font>
    <font>
      <sz val="10"/>
      <name val="Times New Roman CE"/>
      <family val="0"/>
    </font>
    <font>
      <i/>
      <sz val="8"/>
      <name val="Times New Roman CE"/>
      <family val="0"/>
    </font>
    <font>
      <i/>
      <sz val="8"/>
      <color indexed="8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1"/>
    </font>
    <font>
      <i/>
      <sz val="11"/>
      <name val="Times New Roman CE"/>
      <family val="0"/>
    </font>
    <font>
      <sz val="11"/>
      <name val="Times New Roman CE"/>
      <family val="0"/>
    </font>
    <font>
      <b/>
      <i/>
      <sz val="12"/>
      <name val="Times New Roman CE"/>
      <family val="0"/>
    </font>
    <font>
      <b/>
      <sz val="11"/>
      <name val="Times New Roman CE"/>
      <family val="0"/>
    </font>
    <font>
      <b/>
      <i/>
      <sz val="11"/>
      <name val="Times New Roman CE"/>
      <family val="0"/>
    </font>
    <font>
      <sz val="9"/>
      <name val="Times New Roman CE"/>
      <family val="0"/>
    </font>
    <font>
      <b/>
      <sz val="8"/>
      <name val="Times New Roman CE"/>
      <family val="0"/>
    </font>
    <font>
      <i/>
      <sz val="8"/>
      <color indexed="9"/>
      <name val="Times New Roman CE"/>
      <family val="1"/>
    </font>
    <font>
      <b/>
      <i/>
      <sz val="10"/>
      <name val="Times New Roman CE"/>
      <family val="0"/>
    </font>
    <font>
      <sz val="8"/>
      <color indexed="8"/>
      <name val="Times New Roman CE"/>
      <family val="0"/>
    </font>
    <font>
      <sz val="9"/>
      <color indexed="8"/>
      <name val="Times New Roman CE"/>
      <family val="0"/>
    </font>
    <font>
      <b/>
      <i/>
      <sz val="10"/>
      <color indexed="8"/>
      <name val="Times New Roman CE"/>
      <family val="0"/>
    </font>
    <font>
      <sz val="10"/>
      <name val="Times New Roman"/>
      <family val="1"/>
    </font>
    <font>
      <i/>
      <sz val="10"/>
      <name val="Times New Roman CE"/>
      <family val="0"/>
    </font>
    <font>
      <b/>
      <sz val="8"/>
      <color indexed="8"/>
      <name val="Times New Roman CE"/>
      <family val="0"/>
    </font>
    <font>
      <sz val="8"/>
      <color indexed="9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medium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hair"/>
      <right style="hair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8" fillId="0" borderId="0" xfId="20" applyFont="1" applyAlignment="1">
      <alignment horizontal="right" vertical="center"/>
      <protection/>
    </xf>
    <xf numFmtId="0" fontId="9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11" fillId="0" borderId="1" xfId="20" applyFont="1" applyBorder="1" applyAlignment="1">
      <alignment horizontal="center" vertical="center"/>
      <protection/>
    </xf>
    <xf numFmtId="0" fontId="11" fillId="0" borderId="2" xfId="20" applyFont="1" applyBorder="1" applyAlignment="1">
      <alignment horizontal="center" vertical="center"/>
      <protection/>
    </xf>
    <xf numFmtId="0" fontId="11" fillId="0" borderId="3" xfId="20" applyFont="1" applyBorder="1" applyAlignment="1">
      <alignment horizontal="center" vertical="center"/>
      <protection/>
    </xf>
    <xf numFmtId="0" fontId="12" fillId="0" borderId="4" xfId="20" applyFont="1" applyBorder="1" applyAlignment="1">
      <alignment horizontal="right"/>
      <protection/>
    </xf>
    <xf numFmtId="0" fontId="10" fillId="0" borderId="5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0" fillId="0" borderId="8" xfId="20" applyFont="1" applyBorder="1" applyAlignment="1">
      <alignment vertical="center"/>
      <protection/>
    </xf>
    <xf numFmtId="0" fontId="14" fillId="0" borderId="9" xfId="20" applyFont="1" applyBorder="1" applyAlignment="1">
      <alignment horizontal="center" vertical="center"/>
      <protection/>
    </xf>
    <xf numFmtId="0" fontId="14" fillId="0" borderId="10" xfId="20" applyFont="1" applyBorder="1" applyAlignment="1">
      <alignment horizontal="center" vertical="center"/>
      <protection/>
    </xf>
    <xf numFmtId="16" fontId="14" fillId="0" borderId="11" xfId="20" applyNumberFormat="1" applyFont="1" applyBorder="1" applyAlignment="1">
      <alignment horizontal="center" vertical="center"/>
      <protection/>
    </xf>
    <xf numFmtId="0" fontId="14" fillId="0" borderId="12" xfId="20" applyFont="1" applyBorder="1" applyAlignment="1">
      <alignment horizontal="center" vertical="center"/>
      <protection/>
    </xf>
    <xf numFmtId="0" fontId="15" fillId="0" borderId="13" xfId="20" applyFont="1" applyBorder="1" applyAlignment="1">
      <alignment horizontal="center" vertical="center"/>
      <protection/>
    </xf>
    <xf numFmtId="0" fontId="15" fillId="0" borderId="14" xfId="20" applyFont="1" applyBorder="1" applyAlignment="1">
      <alignment horizontal="center" vertical="center"/>
      <protection/>
    </xf>
    <xf numFmtId="0" fontId="15" fillId="0" borderId="15" xfId="20" applyFont="1" applyBorder="1" applyAlignment="1">
      <alignment horizontal="center" vertical="center"/>
      <protection/>
    </xf>
    <xf numFmtId="0" fontId="15" fillId="0" borderId="16" xfId="20" applyFont="1" applyBorder="1" applyAlignment="1">
      <alignment horizontal="center" vertical="center"/>
      <protection/>
    </xf>
    <xf numFmtId="0" fontId="15" fillId="0" borderId="17" xfId="20" applyFont="1" applyBorder="1" applyAlignment="1">
      <alignment horizontal="center" vertical="center"/>
      <protection/>
    </xf>
    <xf numFmtId="0" fontId="12" fillId="0" borderId="0" xfId="19" applyFont="1" applyBorder="1" applyAlignment="1">
      <alignment horizontal="right"/>
      <protection/>
    </xf>
    <xf numFmtId="0" fontId="3" fillId="0" borderId="18" xfId="19" applyBorder="1">
      <alignment/>
      <protection/>
    </xf>
    <xf numFmtId="0" fontId="15" fillId="0" borderId="19" xfId="20" applyFont="1" applyBorder="1" applyAlignment="1">
      <alignment horizontal="center" vertical="center"/>
      <protection/>
    </xf>
    <xf numFmtId="0" fontId="16" fillId="2" borderId="20" xfId="20" applyFont="1" applyFill="1" applyBorder="1" applyAlignment="1">
      <alignment horizontal="center" vertical="center"/>
      <protection/>
    </xf>
    <xf numFmtId="0" fontId="17" fillId="2" borderId="21" xfId="20" applyFont="1" applyFill="1" applyBorder="1" applyAlignment="1">
      <alignment vertical="center"/>
      <protection/>
    </xf>
    <xf numFmtId="3" fontId="18" fillId="0" borderId="11" xfId="20" applyNumberFormat="1" applyFont="1" applyBorder="1" applyAlignment="1">
      <alignment horizontal="right" vertical="center"/>
      <protection/>
    </xf>
    <xf numFmtId="3" fontId="18" fillId="0" borderId="22" xfId="20" applyNumberFormat="1" applyFont="1" applyBorder="1" applyAlignment="1">
      <alignment horizontal="right" vertical="center"/>
      <protection/>
    </xf>
    <xf numFmtId="0" fontId="16" fillId="2" borderId="9" xfId="20" applyFont="1" applyFill="1" applyBorder="1" applyAlignment="1">
      <alignment horizontal="center" vertical="center"/>
      <protection/>
    </xf>
    <xf numFmtId="0" fontId="17" fillId="2" borderId="23" xfId="20" applyFont="1" applyFill="1" applyBorder="1" applyAlignment="1">
      <alignment vertical="center"/>
      <protection/>
    </xf>
    <xf numFmtId="0" fontId="16" fillId="2" borderId="24" xfId="20" applyFont="1" applyFill="1" applyBorder="1" applyAlignment="1">
      <alignment horizontal="center" vertical="center"/>
      <protection/>
    </xf>
    <xf numFmtId="0" fontId="17" fillId="2" borderId="25" xfId="20" applyFont="1" applyFill="1" applyBorder="1" applyAlignment="1">
      <alignment vertical="center"/>
      <protection/>
    </xf>
    <xf numFmtId="3" fontId="18" fillId="0" borderId="26" xfId="20" applyNumberFormat="1" applyFont="1" applyBorder="1" applyAlignment="1">
      <alignment horizontal="right" vertical="center"/>
      <protection/>
    </xf>
    <xf numFmtId="0" fontId="20" fillId="0" borderId="0" xfId="19" applyFont="1" applyAlignment="1">
      <alignment vertical="top"/>
      <protection/>
    </xf>
    <xf numFmtId="166" fontId="11" fillId="0" borderId="0" xfId="25" applyFont="1" applyBorder="1" applyAlignment="1">
      <alignment/>
    </xf>
    <xf numFmtId="0" fontId="21" fillId="0" borderId="0" xfId="19" applyFont="1" applyAlignment="1">
      <alignment vertical="top"/>
      <protection/>
    </xf>
    <xf numFmtId="0" fontId="22" fillId="0" borderId="0" xfId="19" applyFont="1" applyAlignment="1">
      <alignment vertical="top"/>
      <protection/>
    </xf>
    <xf numFmtId="0" fontId="23" fillId="0" borderId="0" xfId="19" applyFont="1" applyAlignment="1">
      <alignment vertical="top"/>
      <protection/>
    </xf>
    <xf numFmtId="0" fontId="24" fillId="0" borderId="0" xfId="19" applyFont="1" applyAlignment="1">
      <alignment vertical="top"/>
      <protection/>
    </xf>
    <xf numFmtId="0" fontId="25" fillId="0" borderId="0" xfId="19" applyFont="1" applyAlignment="1">
      <alignment horizontal="right" vertical="top"/>
      <protection/>
    </xf>
    <xf numFmtId="0" fontId="24" fillId="0" borderId="0" xfId="19" applyFont="1">
      <alignment/>
      <protection/>
    </xf>
    <xf numFmtId="0" fontId="24" fillId="0" borderId="27" xfId="19" applyFont="1" applyBorder="1" applyAlignment="1">
      <alignment horizontal="centerContinuous"/>
      <protection/>
    </xf>
    <xf numFmtId="0" fontId="23" fillId="0" borderId="27" xfId="19" applyFont="1" applyBorder="1" applyAlignment="1">
      <alignment horizontal="centerContinuous"/>
      <protection/>
    </xf>
    <xf numFmtId="0" fontId="23" fillId="0" borderId="3" xfId="19" applyFont="1" applyBorder="1" applyAlignment="1">
      <alignment horizontal="centerContinuous"/>
      <protection/>
    </xf>
    <xf numFmtId="0" fontId="26" fillId="0" borderId="28" xfId="19" applyFont="1" applyBorder="1" applyAlignment="1">
      <alignment horizontal="center"/>
      <protection/>
    </xf>
    <xf numFmtId="0" fontId="23" fillId="0" borderId="29" xfId="19" applyFont="1" applyBorder="1" applyAlignment="1">
      <alignment horizontal="centerContinuous"/>
      <protection/>
    </xf>
    <xf numFmtId="0" fontId="26" fillId="0" borderId="30" xfId="19" applyFont="1" applyBorder="1" applyAlignment="1">
      <alignment horizontal="center"/>
      <protection/>
    </xf>
    <xf numFmtId="0" fontId="27" fillId="0" borderId="31" xfId="19" applyFont="1" applyBorder="1" applyAlignment="1">
      <alignment horizontal="center"/>
      <protection/>
    </xf>
    <xf numFmtId="0" fontId="23" fillId="0" borderId="32" xfId="19" applyFont="1" applyBorder="1" applyAlignment="1">
      <alignment horizontal="centerContinuous"/>
      <protection/>
    </xf>
    <xf numFmtId="0" fontId="24" fillId="0" borderId="33" xfId="19" applyFont="1" applyBorder="1" applyAlignment="1">
      <alignment horizontal="centerContinuous"/>
      <protection/>
    </xf>
    <xf numFmtId="0" fontId="24" fillId="0" borderId="28" xfId="19" applyFont="1" applyBorder="1" applyAlignment="1">
      <alignment horizontal="center"/>
      <protection/>
    </xf>
    <xf numFmtId="0" fontId="28" fillId="0" borderId="9" xfId="19" applyFont="1" applyBorder="1" applyAlignment="1">
      <alignment horizontal="center"/>
      <protection/>
    </xf>
    <xf numFmtId="0" fontId="18" fillId="0" borderId="11" xfId="19" applyFont="1" applyBorder="1" applyAlignment="1">
      <alignment horizontal="center"/>
      <protection/>
    </xf>
    <xf numFmtId="0" fontId="18" fillId="0" borderId="34" xfId="19" applyFont="1" applyBorder="1" applyAlignment="1">
      <alignment horizontal="center"/>
      <protection/>
    </xf>
    <xf numFmtId="0" fontId="28" fillId="0" borderId="35" xfId="19" applyFont="1" applyBorder="1" applyAlignment="1">
      <alignment horizontal="center"/>
      <protection/>
    </xf>
    <xf numFmtId="0" fontId="14" fillId="0" borderId="36" xfId="19" applyFont="1" applyBorder="1" applyAlignment="1">
      <alignment horizontal="center" vertical="center"/>
      <protection/>
    </xf>
    <xf numFmtId="0" fontId="14" fillId="0" borderId="19" xfId="19" applyFont="1" applyBorder="1" applyAlignment="1">
      <alignment horizontal="center" vertical="center"/>
      <protection/>
    </xf>
    <xf numFmtId="0" fontId="14" fillId="0" borderId="17" xfId="19" applyFont="1" applyBorder="1" applyAlignment="1">
      <alignment horizontal="center" vertical="center"/>
      <protection/>
    </xf>
    <xf numFmtId="0" fontId="14" fillId="0" borderId="37" xfId="19" applyFont="1" applyBorder="1" applyAlignment="1">
      <alignment horizontal="center" vertical="center"/>
      <protection/>
    </xf>
    <xf numFmtId="0" fontId="14" fillId="0" borderId="38" xfId="19" applyFont="1" applyBorder="1" applyAlignment="1">
      <alignment horizontal="center" vertical="center"/>
      <protection/>
    </xf>
    <xf numFmtId="0" fontId="17" fillId="2" borderId="39" xfId="19" applyFont="1" applyFill="1" applyBorder="1" applyAlignment="1">
      <alignment vertical="center"/>
      <protection/>
    </xf>
    <xf numFmtId="3" fontId="29" fillId="0" borderId="20" xfId="19" applyNumberFormat="1" applyFont="1" applyBorder="1" applyAlignment="1">
      <alignment horizontal="right" vertical="center"/>
      <protection/>
    </xf>
    <xf numFmtId="3" fontId="18" fillId="0" borderId="22" xfId="19" applyNumberFormat="1" applyFont="1" applyBorder="1" applyAlignment="1">
      <alignment horizontal="right" vertical="center"/>
      <protection/>
    </xf>
    <xf numFmtId="3" fontId="18" fillId="0" borderId="40" xfId="19" applyNumberFormat="1" applyFont="1" applyBorder="1" applyAlignment="1">
      <alignment horizontal="right" vertical="center"/>
      <protection/>
    </xf>
    <xf numFmtId="3" fontId="16" fillId="0" borderId="41" xfId="19" applyNumberFormat="1" applyFont="1" applyBorder="1" applyAlignment="1">
      <alignment horizontal="right" vertical="center"/>
      <protection/>
    </xf>
    <xf numFmtId="3" fontId="29" fillId="0" borderId="41" xfId="19" applyNumberFormat="1" applyFont="1" applyBorder="1" applyAlignment="1">
      <alignment horizontal="right" vertical="center"/>
      <protection/>
    </xf>
    <xf numFmtId="0" fontId="17" fillId="2" borderId="42" xfId="19" applyFont="1" applyFill="1" applyBorder="1" applyAlignment="1">
      <alignment vertical="center"/>
      <protection/>
    </xf>
    <xf numFmtId="3" fontId="29" fillId="0" borderId="9" xfId="19" applyNumberFormat="1" applyFont="1" applyBorder="1" applyAlignment="1">
      <alignment horizontal="right" vertical="center"/>
      <protection/>
    </xf>
    <xf numFmtId="3" fontId="18" fillId="0" borderId="11" xfId="19" applyNumberFormat="1" applyFont="1" applyBorder="1" applyAlignment="1">
      <alignment horizontal="right" vertical="center"/>
      <protection/>
    </xf>
    <xf numFmtId="3" fontId="18" fillId="0" borderId="34" xfId="19" applyNumberFormat="1" applyFont="1" applyBorder="1" applyAlignment="1">
      <alignment horizontal="right" vertical="center"/>
      <protection/>
    </xf>
    <xf numFmtId="3" fontId="29" fillId="0" borderId="35" xfId="19" applyNumberFormat="1" applyFont="1" applyBorder="1" applyAlignment="1">
      <alignment horizontal="right" vertical="center"/>
      <protection/>
    </xf>
    <xf numFmtId="0" fontId="17" fillId="0" borderId="42" xfId="19" applyFont="1" applyBorder="1" applyAlignment="1">
      <alignment vertical="center"/>
      <protection/>
    </xf>
    <xf numFmtId="3" fontId="19" fillId="0" borderId="34" xfId="19" applyNumberFormat="1" applyFont="1" applyBorder="1" applyAlignment="1">
      <alignment horizontal="right" vertical="center"/>
      <protection/>
    </xf>
    <xf numFmtId="3" fontId="19" fillId="0" borderId="34" xfId="19" applyNumberFormat="1" applyFont="1" applyBorder="1" applyAlignment="1">
      <alignment horizontal="right" vertical="center"/>
      <protection/>
    </xf>
    <xf numFmtId="3" fontId="18" fillId="0" borderId="34" xfId="19" applyNumberFormat="1" applyFont="1" applyBorder="1" applyAlignment="1">
      <alignment horizontal="right" vertical="center"/>
      <protection/>
    </xf>
    <xf numFmtId="0" fontId="17" fillId="0" borderId="42" xfId="19" applyFont="1" applyBorder="1">
      <alignment/>
      <protection/>
    </xf>
    <xf numFmtId="0" fontId="17" fillId="0" borderId="43" xfId="19" applyFont="1" applyBorder="1">
      <alignment/>
      <protection/>
    </xf>
    <xf numFmtId="3" fontId="29" fillId="0" borderId="24" xfId="19" applyNumberFormat="1" applyFont="1" applyBorder="1" applyAlignment="1">
      <alignment horizontal="right" vertical="center"/>
      <protection/>
    </xf>
    <xf numFmtId="3" fontId="18" fillId="0" borderId="26" xfId="19" applyNumberFormat="1" applyFont="1" applyBorder="1" applyAlignment="1">
      <alignment horizontal="right" vertical="center"/>
      <protection/>
    </xf>
    <xf numFmtId="3" fontId="18" fillId="0" borderId="44" xfId="19" applyNumberFormat="1" applyFont="1" applyBorder="1" applyAlignment="1">
      <alignment horizontal="right" vertical="center"/>
      <protection/>
    </xf>
    <xf numFmtId="3" fontId="29" fillId="0" borderId="45" xfId="19" applyNumberFormat="1" applyFont="1" applyBorder="1" applyAlignment="1">
      <alignment horizontal="right" vertical="center"/>
      <protection/>
    </xf>
    <xf numFmtId="3" fontId="29" fillId="0" borderId="46" xfId="19" applyNumberFormat="1" applyFont="1" applyBorder="1" applyAlignment="1">
      <alignment horizontal="right" vertical="center"/>
      <protection/>
    </xf>
    <xf numFmtId="3" fontId="18" fillId="0" borderId="47" xfId="19" applyNumberFormat="1" applyFont="1" applyBorder="1" applyAlignment="1">
      <alignment horizontal="right" vertical="center"/>
      <protection/>
    </xf>
    <xf numFmtId="3" fontId="18" fillId="0" borderId="48" xfId="19" applyNumberFormat="1" applyFont="1" applyBorder="1" applyAlignment="1">
      <alignment horizontal="right" vertical="center"/>
      <protection/>
    </xf>
    <xf numFmtId="3" fontId="29" fillId="0" borderId="49" xfId="19" applyNumberFormat="1" applyFont="1" applyBorder="1" applyAlignment="1">
      <alignment horizontal="right" vertical="center"/>
      <protection/>
    </xf>
    <xf numFmtId="3" fontId="19" fillId="0" borderId="50" xfId="19" applyNumberFormat="1" applyFont="1" applyBorder="1" applyAlignment="1">
      <alignment horizontal="right" vertical="center"/>
      <protection/>
    </xf>
    <xf numFmtId="0" fontId="20" fillId="0" borderId="0" xfId="18" applyFont="1" applyAlignment="1">
      <alignment vertical="top"/>
      <protection/>
    </xf>
    <xf numFmtId="0" fontId="21" fillId="0" borderId="0" xfId="18" applyFont="1" applyAlignment="1">
      <alignment vertical="top"/>
      <protection/>
    </xf>
    <xf numFmtId="0" fontId="22" fillId="0" borderId="0" xfId="18" applyFont="1" applyAlignment="1">
      <alignment vertical="top"/>
      <protection/>
    </xf>
    <xf numFmtId="0" fontId="23" fillId="0" borderId="0" xfId="18" applyFont="1" applyAlignment="1">
      <alignment vertical="top"/>
      <protection/>
    </xf>
    <xf numFmtId="0" fontId="24" fillId="0" borderId="0" xfId="18" applyFont="1" applyAlignment="1">
      <alignment vertical="top"/>
      <protection/>
    </xf>
    <xf numFmtId="0" fontId="25" fillId="0" borderId="0" xfId="18" applyFont="1" applyAlignment="1">
      <alignment horizontal="right" vertical="top"/>
      <protection/>
    </xf>
    <xf numFmtId="0" fontId="24" fillId="0" borderId="0" xfId="18" applyFont="1">
      <alignment/>
      <protection/>
    </xf>
    <xf numFmtId="0" fontId="24" fillId="0" borderId="4" xfId="18" applyFont="1" applyBorder="1">
      <alignment/>
      <protection/>
    </xf>
    <xf numFmtId="0" fontId="23" fillId="0" borderId="4" xfId="18" applyFont="1" applyBorder="1">
      <alignment/>
      <protection/>
    </xf>
    <xf numFmtId="0" fontId="31" fillId="0" borderId="4" xfId="18" applyFont="1" applyBorder="1">
      <alignment/>
      <protection/>
    </xf>
    <xf numFmtId="0" fontId="12" fillId="0" borderId="4" xfId="18" applyFont="1" applyBorder="1" applyAlignment="1">
      <alignment horizontal="right"/>
      <protection/>
    </xf>
    <xf numFmtId="0" fontId="3" fillId="0" borderId="18" xfId="18" applyBorder="1">
      <alignment/>
      <protection/>
    </xf>
    <xf numFmtId="0" fontId="3" fillId="0" borderId="51" xfId="18" applyBorder="1">
      <alignment/>
      <protection/>
    </xf>
    <xf numFmtId="0" fontId="26" fillId="0" borderId="52" xfId="18" applyFont="1" applyBorder="1" applyAlignment="1">
      <alignment horizontal="centerContinuous"/>
      <protection/>
    </xf>
    <xf numFmtId="0" fontId="27" fillId="0" borderId="27" xfId="18" applyFont="1" applyBorder="1" applyAlignment="1">
      <alignment horizontal="centerContinuous"/>
      <protection/>
    </xf>
    <xf numFmtId="0" fontId="24" fillId="0" borderId="27" xfId="18" applyFont="1" applyBorder="1" applyAlignment="1">
      <alignment horizontal="centerContinuous"/>
      <protection/>
    </xf>
    <xf numFmtId="0" fontId="23" fillId="0" borderId="27" xfId="18" applyFont="1" applyBorder="1" applyAlignment="1">
      <alignment horizontal="centerContinuous"/>
      <protection/>
    </xf>
    <xf numFmtId="0" fontId="23" fillId="0" borderId="3" xfId="18" applyFont="1" applyBorder="1" applyAlignment="1">
      <alignment horizontal="centerContinuous"/>
      <protection/>
    </xf>
    <xf numFmtId="0" fontId="17" fillId="0" borderId="53" xfId="18" applyFont="1" applyBorder="1" applyAlignment="1">
      <alignment horizontal="center"/>
      <protection/>
    </xf>
    <xf numFmtId="0" fontId="26" fillId="0" borderId="54" xfId="18" applyFont="1" applyBorder="1" applyAlignment="1">
      <alignment horizontal="center"/>
      <protection/>
    </xf>
    <xf numFmtId="0" fontId="26" fillId="0" borderId="30" xfId="18" applyFont="1" applyBorder="1" applyAlignment="1">
      <alignment horizontal="center"/>
      <protection/>
    </xf>
    <xf numFmtId="0" fontId="27" fillId="0" borderId="31" xfId="18" applyFont="1" applyBorder="1" applyAlignment="1">
      <alignment horizontal="center"/>
      <protection/>
    </xf>
    <xf numFmtId="0" fontId="24" fillId="0" borderId="55" xfId="18" applyFont="1" applyBorder="1" applyAlignment="1">
      <alignment horizontal="center"/>
      <protection/>
    </xf>
    <xf numFmtId="0" fontId="24" fillId="0" borderId="56" xfId="18" applyFont="1" applyBorder="1" applyAlignment="1">
      <alignment horizontal="center"/>
      <protection/>
    </xf>
    <xf numFmtId="0" fontId="28" fillId="0" borderId="9" xfId="18" applyFont="1" applyBorder="1" applyAlignment="1">
      <alignment horizontal="center"/>
      <protection/>
    </xf>
    <xf numFmtId="0" fontId="18" fillId="0" borderId="11" xfId="18" applyFont="1" applyBorder="1" applyAlignment="1">
      <alignment horizontal="center"/>
      <protection/>
    </xf>
    <xf numFmtId="0" fontId="18" fillId="0" borderId="34" xfId="18" applyFont="1" applyBorder="1" applyAlignment="1">
      <alignment horizontal="center"/>
      <protection/>
    </xf>
    <xf numFmtId="0" fontId="28" fillId="0" borderId="35" xfId="18" applyFont="1" applyBorder="1" applyAlignment="1">
      <alignment horizontal="center"/>
      <protection/>
    </xf>
    <xf numFmtId="0" fontId="14" fillId="0" borderId="57" xfId="18" applyFont="1" applyBorder="1" applyAlignment="1">
      <alignment horizontal="center" vertical="center"/>
      <protection/>
    </xf>
    <xf numFmtId="0" fontId="14" fillId="0" borderId="36" xfId="18" applyFont="1" applyBorder="1" applyAlignment="1">
      <alignment horizontal="center" vertical="center"/>
      <protection/>
    </xf>
    <xf numFmtId="0" fontId="14" fillId="0" borderId="19" xfId="18" applyFont="1" applyBorder="1" applyAlignment="1">
      <alignment horizontal="center" vertical="center"/>
      <protection/>
    </xf>
    <xf numFmtId="0" fontId="14" fillId="0" borderId="17" xfId="18" applyFont="1" applyBorder="1" applyAlignment="1">
      <alignment horizontal="center" vertical="center"/>
      <protection/>
    </xf>
    <xf numFmtId="0" fontId="14" fillId="0" borderId="37" xfId="18" applyFont="1" applyBorder="1" applyAlignment="1">
      <alignment horizontal="center" vertical="center"/>
      <protection/>
    </xf>
    <xf numFmtId="0" fontId="14" fillId="0" borderId="38" xfId="18" applyFont="1" applyBorder="1" applyAlignment="1">
      <alignment horizontal="center" vertical="center"/>
      <protection/>
    </xf>
    <xf numFmtId="0" fontId="17" fillId="2" borderId="58" xfId="18" applyFont="1" applyFill="1" applyBorder="1" applyAlignment="1">
      <alignment horizontal="center" vertical="center"/>
      <protection/>
    </xf>
    <xf numFmtId="0" fontId="17" fillId="2" borderId="39" xfId="18" applyFont="1" applyFill="1" applyBorder="1" applyAlignment="1">
      <alignment vertical="center"/>
      <protection/>
    </xf>
    <xf numFmtId="3" fontId="29" fillId="0" borderId="20" xfId="18" applyNumberFormat="1" applyFont="1" applyBorder="1" applyAlignment="1">
      <alignment horizontal="right" vertical="center"/>
      <protection/>
    </xf>
    <xf numFmtId="3" fontId="18" fillId="0" borderId="22" xfId="18" applyNumberFormat="1" applyFont="1" applyBorder="1" applyAlignment="1">
      <alignment horizontal="right" vertical="center"/>
      <protection/>
    </xf>
    <xf numFmtId="3" fontId="18" fillId="0" borderId="40" xfId="18" applyNumberFormat="1" applyFont="1" applyBorder="1" applyAlignment="1">
      <alignment horizontal="right" vertical="center"/>
      <protection/>
    </xf>
    <xf numFmtId="3" fontId="29" fillId="0" borderId="41" xfId="18" applyNumberFormat="1" applyFont="1" applyBorder="1" applyAlignment="1">
      <alignment horizontal="right" vertical="center"/>
      <protection/>
    </xf>
    <xf numFmtId="3" fontId="30" fillId="0" borderId="40" xfId="18" applyNumberFormat="1" applyFont="1" applyBorder="1" applyAlignment="1">
      <alignment horizontal="right" vertical="center"/>
      <protection/>
    </xf>
    <xf numFmtId="0" fontId="17" fillId="2" borderId="59" xfId="18" applyFont="1" applyFill="1" applyBorder="1" applyAlignment="1">
      <alignment horizontal="center" vertical="center"/>
      <protection/>
    </xf>
    <xf numFmtId="0" fontId="17" fillId="2" borderId="42" xfId="18" applyFont="1" applyFill="1" applyBorder="1" applyAlignment="1">
      <alignment vertical="center"/>
      <protection/>
    </xf>
    <xf numFmtId="3" fontId="29" fillId="0" borderId="9" xfId="18" applyNumberFormat="1" applyFont="1" applyBorder="1" applyAlignment="1">
      <alignment horizontal="right" vertical="center"/>
      <protection/>
    </xf>
    <xf numFmtId="3" fontId="18" fillId="0" borderId="11" xfId="18" applyNumberFormat="1" applyFont="1" applyBorder="1" applyAlignment="1">
      <alignment horizontal="right" vertical="center"/>
      <protection/>
    </xf>
    <xf numFmtId="3" fontId="18" fillId="0" borderId="34" xfId="18" applyNumberFormat="1" applyFont="1" applyBorder="1" applyAlignment="1">
      <alignment horizontal="right" vertical="center"/>
      <protection/>
    </xf>
    <xf numFmtId="3" fontId="29" fillId="0" borderId="35" xfId="18" applyNumberFormat="1" applyFont="1" applyBorder="1" applyAlignment="1">
      <alignment horizontal="right" vertical="center"/>
      <protection/>
    </xf>
    <xf numFmtId="3" fontId="30" fillId="0" borderId="34" xfId="18" applyNumberFormat="1" applyFont="1" applyBorder="1" applyAlignment="1">
      <alignment horizontal="right" vertical="center"/>
      <protection/>
    </xf>
    <xf numFmtId="3" fontId="19" fillId="0" borderId="34" xfId="18" applyNumberFormat="1" applyFont="1" applyBorder="1" applyAlignment="1">
      <alignment horizontal="right" vertical="center"/>
      <protection/>
    </xf>
    <xf numFmtId="0" fontId="17" fillId="0" borderId="42" xfId="18" applyFont="1" applyBorder="1" applyAlignment="1">
      <alignment vertical="center"/>
      <protection/>
    </xf>
    <xf numFmtId="3" fontId="18" fillId="0" borderId="34" xfId="18" applyNumberFormat="1" applyFont="1" applyBorder="1" applyAlignment="1">
      <alignment horizontal="right" vertical="center"/>
      <protection/>
    </xf>
    <xf numFmtId="0" fontId="17" fillId="0" borderId="59" xfId="18" applyFont="1" applyBorder="1" applyAlignment="1">
      <alignment horizontal="center" vertical="center"/>
      <protection/>
    </xf>
    <xf numFmtId="0" fontId="17" fillId="0" borderId="42" xfId="18" applyFont="1" applyBorder="1">
      <alignment/>
      <protection/>
    </xf>
    <xf numFmtId="0" fontId="17" fillId="0" borderId="60" xfId="18" applyFont="1" applyBorder="1" applyAlignment="1">
      <alignment horizontal="center" vertical="center"/>
      <protection/>
    </xf>
    <xf numFmtId="0" fontId="17" fillId="0" borderId="43" xfId="18" applyFont="1" applyBorder="1">
      <alignment/>
      <protection/>
    </xf>
    <xf numFmtId="3" fontId="29" fillId="0" borderId="24" xfId="18" applyNumberFormat="1" applyFont="1" applyBorder="1" applyAlignment="1">
      <alignment horizontal="right" vertical="center"/>
      <protection/>
    </xf>
    <xf numFmtId="3" fontId="18" fillId="0" borderId="44" xfId="18" applyNumberFormat="1" applyFont="1" applyBorder="1" applyAlignment="1">
      <alignment horizontal="right" vertical="center"/>
      <protection/>
    </xf>
    <xf numFmtId="3" fontId="29" fillId="0" borderId="45" xfId="18" applyNumberFormat="1" applyFont="1" applyBorder="1" applyAlignment="1">
      <alignment horizontal="right" vertical="center"/>
      <protection/>
    </xf>
    <xf numFmtId="3" fontId="29" fillId="0" borderId="46" xfId="18" applyNumberFormat="1" applyFont="1" applyBorder="1" applyAlignment="1">
      <alignment horizontal="right" vertical="center"/>
      <protection/>
    </xf>
    <xf numFmtId="3" fontId="18" fillId="0" borderId="47" xfId="18" applyNumberFormat="1" applyFont="1" applyBorder="1" applyAlignment="1">
      <alignment horizontal="right" vertical="center"/>
      <protection/>
    </xf>
    <xf numFmtId="3" fontId="18" fillId="0" borderId="48" xfId="18" applyNumberFormat="1" applyFont="1" applyBorder="1" applyAlignment="1">
      <alignment horizontal="right" vertical="center"/>
      <protection/>
    </xf>
    <xf numFmtId="3" fontId="29" fillId="0" borderId="49" xfId="18" applyNumberFormat="1" applyFont="1" applyBorder="1" applyAlignment="1">
      <alignment horizontal="right" vertical="center"/>
      <protection/>
    </xf>
    <xf numFmtId="3" fontId="19" fillId="0" borderId="47" xfId="18" applyNumberFormat="1" applyFont="1" applyBorder="1" applyAlignment="1">
      <alignment horizontal="right" vertical="center"/>
      <protection/>
    </xf>
    <xf numFmtId="0" fontId="5" fillId="2" borderId="0" xfId="17" applyFont="1" applyFill="1" applyAlignment="1">
      <alignment vertical="top"/>
      <protection/>
    </xf>
    <xf numFmtId="0" fontId="10" fillId="2" borderId="0" xfId="17" applyFont="1" applyFill="1" applyAlignment="1">
      <alignment vertical="top"/>
      <protection/>
    </xf>
    <xf numFmtId="0" fontId="7" fillId="2" borderId="0" xfId="17" applyFont="1" applyFill="1" applyAlignment="1">
      <alignment horizontal="center" vertical="top"/>
      <protection/>
    </xf>
    <xf numFmtId="0" fontId="8" fillId="2" borderId="0" xfId="17" applyFont="1" applyFill="1" applyAlignment="1">
      <alignment horizontal="right" vertical="top"/>
      <protection/>
    </xf>
    <xf numFmtId="0" fontId="10" fillId="2" borderId="0" xfId="17" applyFont="1" applyFill="1" applyAlignment="1">
      <alignment vertical="center"/>
      <protection/>
    </xf>
    <xf numFmtId="0" fontId="7" fillId="2" borderId="0" xfId="17" applyFont="1" applyFill="1" applyAlignment="1">
      <alignment horizontal="center" vertical="center"/>
      <protection/>
    </xf>
    <xf numFmtId="0" fontId="10" fillId="0" borderId="0" xfId="17" applyFont="1">
      <alignment/>
      <protection/>
    </xf>
    <xf numFmtId="0" fontId="32" fillId="2" borderId="0" xfId="17" applyFont="1" applyFill="1" applyAlignment="1">
      <alignment horizontal="right" vertical="center"/>
      <protection/>
    </xf>
    <xf numFmtId="0" fontId="12" fillId="0" borderId="4" xfId="17" applyFont="1" applyBorder="1" applyAlignment="1">
      <alignment horizontal="right"/>
      <protection/>
    </xf>
    <xf numFmtId="0" fontId="10" fillId="2" borderId="18" xfId="17" applyFont="1" applyFill="1" applyBorder="1" applyAlignment="1">
      <alignment horizontal="center" vertical="center"/>
      <protection/>
    </xf>
    <xf numFmtId="0" fontId="10" fillId="2" borderId="61" xfId="17" applyFont="1" applyFill="1" applyBorder="1" applyAlignment="1">
      <alignment horizontal="center" vertical="center"/>
      <protection/>
    </xf>
    <xf numFmtId="0" fontId="33" fillId="2" borderId="62" xfId="17" applyFont="1" applyFill="1" applyBorder="1" applyAlignment="1">
      <alignment horizontal="centerContinuous" vertical="center"/>
      <protection/>
    </xf>
    <xf numFmtId="0" fontId="10" fillId="2" borderId="63" xfId="17" applyFont="1" applyFill="1" applyBorder="1" applyAlignment="1">
      <alignment horizontal="centerContinuous" vertical="center"/>
      <protection/>
    </xf>
    <xf numFmtId="0" fontId="10" fillId="2" borderId="62" xfId="17" applyFont="1" applyFill="1" applyBorder="1" applyAlignment="1">
      <alignment horizontal="centerContinuous" vertical="center"/>
      <protection/>
    </xf>
    <xf numFmtId="0" fontId="33" fillId="2" borderId="51" xfId="17" applyFont="1" applyFill="1" applyBorder="1" applyAlignment="1">
      <alignment horizontal="center" vertical="center"/>
      <protection/>
    </xf>
    <xf numFmtId="0" fontId="13" fillId="2" borderId="64" xfId="17" applyFont="1" applyFill="1" applyBorder="1" applyAlignment="1">
      <alignment horizontal="centerContinuous" vertical="center"/>
      <protection/>
    </xf>
    <xf numFmtId="0" fontId="13" fillId="2" borderId="65" xfId="17" applyFont="1" applyFill="1" applyBorder="1" applyAlignment="1">
      <alignment horizontal="centerContinuous" vertical="center"/>
      <protection/>
    </xf>
    <xf numFmtId="0" fontId="34" fillId="2" borderId="66" xfId="17" applyFont="1" applyFill="1" applyBorder="1" applyAlignment="1">
      <alignment horizontal="centerContinuous" vertical="center"/>
      <protection/>
    </xf>
    <xf numFmtId="0" fontId="13" fillId="2" borderId="67" xfId="17" applyFont="1" applyFill="1" applyBorder="1" applyAlignment="1">
      <alignment horizontal="centerContinuous" vertical="center"/>
      <protection/>
    </xf>
    <xf numFmtId="0" fontId="13" fillId="2" borderId="68" xfId="17" applyFont="1" applyFill="1" applyBorder="1" applyAlignment="1">
      <alignment horizontal="centerContinuous" vertical="center"/>
      <protection/>
    </xf>
    <xf numFmtId="0" fontId="34" fillId="2" borderId="69" xfId="17" applyFont="1" applyFill="1" applyBorder="1" applyAlignment="1">
      <alignment horizontal="centerContinuous" vertical="center"/>
      <protection/>
    </xf>
    <xf numFmtId="0" fontId="10" fillId="2" borderId="55" xfId="17" applyFont="1" applyFill="1" applyBorder="1" applyAlignment="1">
      <alignment horizontal="center" vertical="center"/>
      <protection/>
    </xf>
    <xf numFmtId="0" fontId="10" fillId="2" borderId="70" xfId="17" applyFont="1" applyFill="1" applyBorder="1" applyAlignment="1">
      <alignment vertical="center"/>
      <protection/>
    </xf>
    <xf numFmtId="0" fontId="32" fillId="2" borderId="35" xfId="17" applyFont="1" applyFill="1" applyBorder="1" applyAlignment="1">
      <alignment horizontal="center" vertical="center"/>
      <protection/>
    </xf>
    <xf numFmtId="0" fontId="32" fillId="2" borderId="34" xfId="17" applyFont="1" applyFill="1" applyBorder="1" applyAlignment="1">
      <alignment horizontal="center" vertical="center"/>
      <protection/>
    </xf>
    <xf numFmtId="0" fontId="10" fillId="2" borderId="56" xfId="17" applyFont="1" applyFill="1" applyBorder="1" applyAlignment="1">
      <alignment horizontal="center" vertical="center"/>
      <protection/>
    </xf>
    <xf numFmtId="0" fontId="32" fillId="2" borderId="71" xfId="17" applyFont="1" applyFill="1" applyBorder="1" applyAlignment="1">
      <alignment horizontal="center" vertical="center"/>
      <protection/>
    </xf>
    <xf numFmtId="0" fontId="32" fillId="2" borderId="10" xfId="17" applyFont="1" applyFill="1" applyBorder="1" applyAlignment="1">
      <alignment horizontal="center" vertical="center"/>
      <protection/>
    </xf>
    <xf numFmtId="0" fontId="19" fillId="2" borderId="11" xfId="17" applyFont="1" applyFill="1" applyBorder="1" applyAlignment="1">
      <alignment horizontal="center" vertical="center"/>
      <protection/>
    </xf>
    <xf numFmtId="0" fontId="32" fillId="2" borderId="9" xfId="17" applyFont="1" applyFill="1" applyBorder="1" applyAlignment="1">
      <alignment horizontal="center" vertical="center"/>
      <protection/>
    </xf>
    <xf numFmtId="0" fontId="15" fillId="2" borderId="57" xfId="17" applyFont="1" applyFill="1" applyBorder="1" applyAlignment="1">
      <alignment horizontal="center" vertical="center"/>
      <protection/>
    </xf>
    <xf numFmtId="0" fontId="15" fillId="2" borderId="72" xfId="17" applyFont="1" applyFill="1" applyBorder="1" applyAlignment="1">
      <alignment horizontal="center" vertical="center"/>
      <protection/>
    </xf>
    <xf numFmtId="0" fontId="15" fillId="2" borderId="38" xfId="17" applyFont="1" applyFill="1" applyBorder="1" applyAlignment="1">
      <alignment horizontal="center" vertical="center"/>
      <protection/>
    </xf>
    <xf numFmtId="0" fontId="15" fillId="2" borderId="37" xfId="17" applyFont="1" applyFill="1" applyBorder="1" applyAlignment="1">
      <alignment horizontal="center" vertical="center"/>
      <protection/>
    </xf>
    <xf numFmtId="0" fontId="15" fillId="2" borderId="36" xfId="17" applyFont="1" applyFill="1" applyBorder="1" applyAlignment="1">
      <alignment horizontal="center" vertical="center"/>
      <protection/>
    </xf>
    <xf numFmtId="0" fontId="15" fillId="2" borderId="73" xfId="17" applyFont="1" applyFill="1" applyBorder="1" applyAlignment="1">
      <alignment horizontal="center" vertical="center"/>
      <protection/>
    </xf>
    <xf numFmtId="0" fontId="15" fillId="2" borderId="16" xfId="17" applyFont="1" applyFill="1" applyBorder="1" applyAlignment="1">
      <alignment horizontal="center" vertical="center"/>
      <protection/>
    </xf>
    <xf numFmtId="0" fontId="15" fillId="2" borderId="17" xfId="17" applyFont="1" applyFill="1" applyBorder="1" applyAlignment="1">
      <alignment horizontal="center" vertical="center"/>
      <protection/>
    </xf>
    <xf numFmtId="0" fontId="15" fillId="2" borderId="19" xfId="17" applyFont="1" applyFill="1" applyBorder="1" applyAlignment="1">
      <alignment horizontal="center" vertical="center"/>
      <protection/>
    </xf>
    <xf numFmtId="0" fontId="17" fillId="2" borderId="58" xfId="17" applyFont="1" applyFill="1" applyBorder="1" applyAlignment="1">
      <alignment horizontal="center" vertical="center"/>
      <protection/>
    </xf>
    <xf numFmtId="0" fontId="17" fillId="2" borderId="74" xfId="17" applyFont="1" applyFill="1" applyBorder="1" applyAlignment="1">
      <alignment vertical="center"/>
      <protection/>
    </xf>
    <xf numFmtId="3" fontId="32" fillId="2" borderId="75" xfId="17" applyNumberFormat="1" applyFont="1" applyFill="1" applyBorder="1" applyAlignment="1">
      <alignment horizontal="right" vertical="center"/>
      <protection/>
    </xf>
    <xf numFmtId="3" fontId="19" fillId="2" borderId="11" xfId="17" applyNumberFormat="1" applyFont="1" applyFill="1" applyBorder="1" applyAlignment="1">
      <alignment horizontal="right" vertical="center"/>
      <protection/>
    </xf>
    <xf numFmtId="3" fontId="30" fillId="2" borderId="22" xfId="17" applyNumberFormat="1" applyFont="1" applyFill="1" applyBorder="1" applyAlignment="1">
      <alignment horizontal="right" vertical="center"/>
      <protection/>
    </xf>
    <xf numFmtId="0" fontId="17" fillId="2" borderId="59" xfId="17" applyFont="1" applyFill="1" applyBorder="1" applyAlignment="1">
      <alignment horizontal="center" vertical="center"/>
      <protection/>
    </xf>
    <xf numFmtId="0" fontId="17" fillId="2" borderId="76" xfId="17" applyFont="1" applyFill="1" applyBorder="1" applyAlignment="1">
      <alignment vertical="center"/>
      <protection/>
    </xf>
    <xf numFmtId="3" fontId="30" fillId="2" borderId="11" xfId="17" applyNumberFormat="1" applyFont="1" applyFill="1" applyBorder="1" applyAlignment="1">
      <alignment horizontal="right" vertical="center"/>
      <protection/>
    </xf>
    <xf numFmtId="3" fontId="30" fillId="2" borderId="11" xfId="17" applyNumberFormat="1" applyFont="1" applyFill="1" applyBorder="1" applyAlignment="1">
      <alignment horizontal="right" vertical="center"/>
      <protection/>
    </xf>
    <xf numFmtId="0" fontId="17" fillId="0" borderId="76" xfId="17" applyFont="1" applyBorder="1" applyAlignment="1">
      <alignment vertical="center"/>
      <protection/>
    </xf>
    <xf numFmtId="0" fontId="17" fillId="0" borderId="59" xfId="17" applyFont="1" applyBorder="1" applyAlignment="1">
      <alignment horizontal="center"/>
      <protection/>
    </xf>
    <xf numFmtId="0" fontId="17" fillId="0" borderId="76" xfId="17" applyFont="1" applyBorder="1">
      <alignment/>
      <protection/>
    </xf>
    <xf numFmtId="3" fontId="18" fillId="0" borderId="34" xfId="17" applyNumberFormat="1" applyFont="1" applyBorder="1" applyAlignment="1">
      <alignment horizontal="right" vertical="center"/>
      <protection/>
    </xf>
    <xf numFmtId="3" fontId="18" fillId="0" borderId="10" xfId="17" applyNumberFormat="1" applyFont="1" applyBorder="1" applyAlignment="1">
      <alignment horizontal="right" vertical="center"/>
      <protection/>
    </xf>
    <xf numFmtId="3" fontId="16" fillId="0" borderId="11" xfId="17" applyNumberFormat="1" applyFont="1" applyBorder="1" applyAlignment="1">
      <alignment horizontal="right" vertical="center"/>
      <protection/>
    </xf>
    <xf numFmtId="0" fontId="17" fillId="0" borderId="60" xfId="17" applyFont="1" applyBorder="1" applyAlignment="1">
      <alignment horizontal="center"/>
      <protection/>
    </xf>
    <xf numFmtId="0" fontId="17" fillId="0" borderId="77" xfId="17" applyFont="1" applyBorder="1">
      <alignment/>
      <protection/>
    </xf>
    <xf numFmtId="3" fontId="18" fillId="0" borderId="78" xfId="17" applyNumberFormat="1" applyFont="1" applyBorder="1" applyAlignment="1">
      <alignment horizontal="right" vertical="center"/>
      <protection/>
    </xf>
    <xf numFmtId="3" fontId="18" fillId="0" borderId="44" xfId="17" applyNumberFormat="1" applyFont="1" applyBorder="1" applyAlignment="1">
      <alignment horizontal="right" vertical="center"/>
      <protection/>
    </xf>
    <xf numFmtId="3" fontId="18" fillId="0" borderId="79" xfId="17" applyNumberFormat="1" applyFont="1" applyBorder="1" applyAlignment="1">
      <alignment horizontal="right" vertical="center"/>
      <protection/>
    </xf>
    <xf numFmtId="3" fontId="16" fillId="0" borderId="26" xfId="17" applyNumberFormat="1" applyFont="1" applyBorder="1" applyAlignment="1">
      <alignment horizontal="right" vertical="center"/>
      <protection/>
    </xf>
    <xf numFmtId="3" fontId="29" fillId="0" borderId="46" xfId="17" applyNumberFormat="1" applyFont="1" applyBorder="1" applyAlignment="1">
      <alignment horizontal="right" vertical="center"/>
      <protection/>
    </xf>
    <xf numFmtId="3" fontId="12" fillId="0" borderId="48" xfId="17" applyNumberFormat="1" applyFont="1" applyBorder="1" applyAlignment="1">
      <alignment horizontal="right" vertical="center"/>
      <protection/>
    </xf>
    <xf numFmtId="3" fontId="12" fillId="0" borderId="47" xfId="17" applyNumberFormat="1" applyFont="1" applyBorder="1" applyAlignment="1">
      <alignment horizontal="right" vertical="center"/>
      <protection/>
    </xf>
    <xf numFmtId="0" fontId="26" fillId="0" borderId="80" xfId="17" applyFont="1" applyBorder="1" applyAlignment="1">
      <alignment vertical="center"/>
      <protection/>
    </xf>
    <xf numFmtId="0" fontId="17" fillId="0" borderId="81" xfId="17" applyFont="1" applyBorder="1" applyAlignment="1">
      <alignment horizontal="center"/>
      <protection/>
    </xf>
    <xf numFmtId="0" fontId="17" fillId="0" borderId="81" xfId="18" applyFont="1" applyBorder="1">
      <alignment/>
      <protection/>
    </xf>
    <xf numFmtId="0" fontId="26" fillId="2" borderId="80" xfId="18" applyFont="1" applyFill="1" applyBorder="1" applyAlignment="1">
      <alignment vertical="center"/>
      <protection/>
    </xf>
    <xf numFmtId="0" fontId="26" fillId="0" borderId="80" xfId="19" applyFont="1" applyBorder="1" applyAlignment="1">
      <alignment vertical="center"/>
      <protection/>
    </xf>
    <xf numFmtId="0" fontId="24" fillId="0" borderId="0" xfId="19" applyFont="1" applyBorder="1">
      <alignment/>
      <protection/>
    </xf>
    <xf numFmtId="0" fontId="23" fillId="0" borderId="0" xfId="19" applyFont="1" applyBorder="1">
      <alignment/>
      <protection/>
    </xf>
    <xf numFmtId="0" fontId="3" fillId="0" borderId="82" xfId="19" applyBorder="1">
      <alignment/>
      <protection/>
    </xf>
    <xf numFmtId="0" fontId="17" fillId="0" borderId="53" xfId="19" applyFont="1" applyBorder="1" applyAlignment="1">
      <alignment horizontal="center"/>
      <protection/>
    </xf>
    <xf numFmtId="0" fontId="24" fillId="0" borderId="55" xfId="19" applyFont="1" applyBorder="1" applyAlignment="1">
      <alignment horizontal="center"/>
      <protection/>
    </xf>
    <xf numFmtId="0" fontId="14" fillId="0" borderId="57" xfId="19" applyFont="1" applyBorder="1" applyAlignment="1">
      <alignment horizontal="center" vertical="center"/>
      <protection/>
    </xf>
    <xf numFmtId="0" fontId="17" fillId="2" borderId="58" xfId="19" applyFont="1" applyFill="1" applyBorder="1" applyAlignment="1">
      <alignment horizontal="center" vertical="center"/>
      <protection/>
    </xf>
    <xf numFmtId="0" fontId="17" fillId="2" borderId="59" xfId="19" applyFont="1" applyFill="1" applyBorder="1" applyAlignment="1">
      <alignment horizontal="center" vertical="center"/>
      <protection/>
    </xf>
    <xf numFmtId="0" fontId="17" fillId="2" borderId="60" xfId="19" applyFont="1" applyFill="1" applyBorder="1" applyAlignment="1">
      <alignment horizontal="center" vertical="center"/>
      <protection/>
    </xf>
    <xf numFmtId="0" fontId="17" fillId="0" borderId="81" xfId="19" applyFont="1" applyBorder="1">
      <alignment/>
      <protection/>
    </xf>
    <xf numFmtId="0" fontId="11" fillId="2" borderId="80" xfId="20" applyFont="1" applyFill="1" applyBorder="1" applyAlignment="1">
      <alignment vertical="center"/>
      <protection/>
    </xf>
    <xf numFmtId="3" fontId="18" fillId="0" borderId="83" xfId="20" applyNumberFormat="1" applyFont="1" applyBorder="1" applyAlignment="1">
      <alignment horizontal="right" vertical="center"/>
      <protection/>
    </xf>
    <xf numFmtId="0" fontId="14" fillId="0" borderId="24" xfId="20" applyFont="1" applyBorder="1" applyAlignment="1">
      <alignment horizontal="center" vertical="center"/>
      <protection/>
    </xf>
    <xf numFmtId="0" fontId="14" fillId="0" borderId="79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1" fillId="0" borderId="1" xfId="20" applyFont="1" applyBorder="1" applyAlignment="1">
      <alignment horizontal="centerContinuous" vertical="center"/>
      <protection/>
    </xf>
    <xf numFmtId="0" fontId="11" fillId="0" borderId="2" xfId="20" applyFont="1" applyBorder="1" applyAlignment="1">
      <alignment horizontal="centerContinuous" vertical="center"/>
      <protection/>
    </xf>
    <xf numFmtId="0" fontId="11" fillId="0" borderId="3" xfId="20" applyFont="1" applyBorder="1" applyAlignment="1">
      <alignment horizontal="centerContinuous" vertical="center"/>
      <protection/>
    </xf>
    <xf numFmtId="0" fontId="17" fillId="0" borderId="81" xfId="20" applyFont="1" applyBorder="1" applyAlignment="1">
      <alignment vertical="center"/>
      <protection/>
    </xf>
    <xf numFmtId="0" fontId="35" fillId="0" borderId="0" xfId="0" applyFont="1" applyAlignment="1">
      <alignment/>
    </xf>
    <xf numFmtId="0" fontId="17" fillId="0" borderId="54" xfId="18" applyFont="1" applyBorder="1" applyAlignment="1">
      <alignment horizontal="center"/>
      <protection/>
    </xf>
    <xf numFmtId="0" fontId="17" fillId="0" borderId="28" xfId="19" applyFont="1" applyBorder="1" applyAlignment="1">
      <alignment horizontal="center"/>
      <protection/>
    </xf>
    <xf numFmtId="0" fontId="11" fillId="0" borderId="1" xfId="19" applyFont="1" applyBorder="1" applyAlignment="1">
      <alignment horizontal="centerContinuous"/>
      <protection/>
    </xf>
    <xf numFmtId="0" fontId="31" fillId="0" borderId="3" xfId="19" applyFont="1" applyBorder="1" applyAlignment="1">
      <alignment horizontal="centerContinuous"/>
      <protection/>
    </xf>
    <xf numFmtId="0" fontId="11" fillId="0" borderId="30" xfId="19" applyFont="1" applyBorder="1" applyAlignment="1">
      <alignment horizontal="centerContinuous"/>
      <protection/>
    </xf>
    <xf numFmtId="0" fontId="31" fillId="0" borderId="31" xfId="19" applyFont="1" applyBorder="1" applyAlignment="1">
      <alignment horizontal="centerContinuous"/>
      <protection/>
    </xf>
    <xf numFmtId="0" fontId="17" fillId="0" borderId="84" xfId="19" applyFont="1" applyBorder="1" applyAlignment="1">
      <alignment horizontal="centerContinuous"/>
      <protection/>
    </xf>
    <xf numFmtId="0" fontId="36" fillId="0" borderId="29" xfId="19" applyFont="1" applyBorder="1" applyAlignment="1">
      <alignment horizontal="centerContinuous"/>
      <protection/>
    </xf>
    <xf numFmtId="0" fontId="17" fillId="0" borderId="30" xfId="19" applyFont="1" applyBorder="1" applyAlignment="1">
      <alignment horizontal="centerContinuous"/>
      <protection/>
    </xf>
    <xf numFmtId="0" fontId="36" fillId="0" borderId="32" xfId="19" applyFont="1" applyBorder="1" applyAlignment="1">
      <alignment horizontal="centerContinuous"/>
      <protection/>
    </xf>
    <xf numFmtId="0" fontId="17" fillId="0" borderId="85" xfId="19" applyFont="1" applyBorder="1" applyAlignment="1">
      <alignment horizontal="centerContinuous"/>
      <protection/>
    </xf>
    <xf numFmtId="0" fontId="17" fillId="0" borderId="33" xfId="19" applyFont="1" applyBorder="1" applyAlignment="1">
      <alignment horizontal="centerContinuous"/>
      <protection/>
    </xf>
    <xf numFmtId="0" fontId="11" fillId="0" borderId="85" xfId="19" applyFont="1" applyBorder="1" applyAlignment="1">
      <alignment horizontal="centerContinuous"/>
      <protection/>
    </xf>
    <xf numFmtId="0" fontId="11" fillId="0" borderId="33" xfId="19" applyFont="1" applyBorder="1" applyAlignment="1">
      <alignment horizontal="centerContinuous"/>
      <protection/>
    </xf>
    <xf numFmtId="0" fontId="36" fillId="0" borderId="27" xfId="19" applyFont="1" applyBorder="1" applyAlignment="1">
      <alignment horizontal="centerContinuous"/>
      <protection/>
    </xf>
    <xf numFmtId="0" fontId="36" fillId="0" borderId="86" xfId="19" applyFont="1" applyBorder="1" applyAlignment="1">
      <alignment horizontal="centerContinuous"/>
      <protection/>
    </xf>
    <xf numFmtId="0" fontId="36" fillId="0" borderId="31" xfId="19" applyFont="1" applyBorder="1" applyAlignment="1">
      <alignment horizontal="centerContinuous"/>
      <protection/>
    </xf>
    <xf numFmtId="0" fontId="11" fillId="0" borderId="52" xfId="19" applyFont="1" applyBorder="1" applyAlignment="1">
      <alignment horizontal="centerContinuous"/>
      <protection/>
    </xf>
    <xf numFmtId="0" fontId="31" fillId="0" borderId="27" xfId="19" applyFont="1" applyBorder="1" applyAlignment="1">
      <alignment horizontal="centerContinuous"/>
      <protection/>
    </xf>
    <xf numFmtId="0" fontId="17" fillId="0" borderId="27" xfId="19" applyFont="1" applyBorder="1" applyAlignment="1">
      <alignment horizontal="centerContinuous"/>
      <protection/>
    </xf>
    <xf numFmtId="0" fontId="11" fillId="0" borderId="1" xfId="18" applyFont="1" applyBorder="1" applyAlignment="1">
      <alignment horizontal="centerContinuous"/>
      <protection/>
    </xf>
    <xf numFmtId="0" fontId="31" fillId="0" borderId="3" xfId="18" applyFont="1" applyBorder="1" applyAlignment="1">
      <alignment horizontal="centerContinuous"/>
      <protection/>
    </xf>
    <xf numFmtId="0" fontId="11" fillId="0" borderId="30" xfId="18" applyFont="1" applyBorder="1" applyAlignment="1">
      <alignment horizontal="centerContinuous"/>
      <protection/>
    </xf>
    <xf numFmtId="0" fontId="31" fillId="0" borderId="31" xfId="18" applyFont="1" applyBorder="1" applyAlignment="1">
      <alignment horizontal="centerContinuous"/>
      <protection/>
    </xf>
    <xf numFmtId="0" fontId="17" fillId="0" borderId="84" xfId="18" applyFont="1" applyBorder="1" applyAlignment="1">
      <alignment horizontal="centerContinuous"/>
      <protection/>
    </xf>
    <xf numFmtId="0" fontId="36" fillId="0" borderId="29" xfId="18" applyFont="1" applyBorder="1" applyAlignment="1">
      <alignment horizontal="centerContinuous"/>
      <protection/>
    </xf>
    <xf numFmtId="0" fontId="17" fillId="0" borderId="30" xfId="18" applyFont="1" applyBorder="1" applyAlignment="1">
      <alignment horizontal="centerContinuous"/>
      <protection/>
    </xf>
    <xf numFmtId="0" fontId="36" fillId="0" borderId="32" xfId="18" applyFont="1" applyBorder="1" applyAlignment="1">
      <alignment horizontal="centerContinuous"/>
      <protection/>
    </xf>
    <xf numFmtId="0" fontId="17" fillId="0" borderId="85" xfId="18" applyFont="1" applyBorder="1" applyAlignment="1">
      <alignment horizontal="centerContinuous"/>
      <protection/>
    </xf>
    <xf numFmtId="0" fontId="17" fillId="0" borderId="33" xfId="18" applyFont="1" applyBorder="1" applyAlignment="1">
      <alignment horizontal="centerContinuous"/>
      <protection/>
    </xf>
    <xf numFmtId="0" fontId="11" fillId="0" borderId="85" xfId="18" applyFont="1" applyBorder="1" applyAlignment="1">
      <alignment horizontal="centerContinuous"/>
      <protection/>
    </xf>
    <xf numFmtId="0" fontId="11" fillId="0" borderId="33" xfId="18" applyFont="1" applyBorder="1" applyAlignment="1">
      <alignment horizontal="centerContinuous"/>
      <protection/>
    </xf>
    <xf numFmtId="0" fontId="17" fillId="0" borderId="27" xfId="18" applyFont="1" applyBorder="1" applyAlignment="1">
      <alignment horizontal="centerContinuous"/>
      <protection/>
    </xf>
    <xf numFmtId="0" fontId="36" fillId="0" borderId="27" xfId="18" applyFont="1" applyBorder="1" applyAlignment="1">
      <alignment horizontal="centerContinuous"/>
      <protection/>
    </xf>
    <xf numFmtId="0" fontId="36" fillId="0" borderId="86" xfId="18" applyFont="1" applyBorder="1" applyAlignment="1">
      <alignment horizontal="centerContinuous"/>
      <protection/>
    </xf>
    <xf numFmtId="0" fontId="36" fillId="0" borderId="31" xfId="18" applyFont="1" applyBorder="1" applyAlignment="1">
      <alignment horizontal="centerContinuous"/>
      <protection/>
    </xf>
    <xf numFmtId="0" fontId="17" fillId="0" borderId="0" xfId="17" applyFont="1" applyBorder="1" applyAlignment="1">
      <alignment horizontal="center"/>
      <protection/>
    </xf>
    <xf numFmtId="0" fontId="26" fillId="0" borderId="0" xfId="17" applyFont="1" applyBorder="1" applyAlignment="1">
      <alignment vertical="center"/>
      <protection/>
    </xf>
    <xf numFmtId="3" fontId="29" fillId="0" borderId="0" xfId="17" applyNumberFormat="1" applyFont="1" applyBorder="1" applyAlignment="1">
      <alignment horizontal="right" vertical="center"/>
      <protection/>
    </xf>
    <xf numFmtId="3" fontId="12" fillId="0" borderId="0" xfId="17" applyNumberFormat="1" applyFont="1" applyBorder="1" applyAlignment="1">
      <alignment horizontal="right" vertical="center"/>
      <protection/>
    </xf>
    <xf numFmtId="0" fontId="16" fillId="2" borderId="87" xfId="20" applyFont="1" applyFill="1" applyBorder="1" applyAlignment="1">
      <alignment horizontal="center" vertical="center"/>
      <protection/>
    </xf>
    <xf numFmtId="3" fontId="16" fillId="0" borderId="49" xfId="18" applyNumberFormat="1" applyFont="1" applyBorder="1" applyAlignment="1">
      <alignment horizontal="right" vertical="center"/>
      <protection/>
    </xf>
    <xf numFmtId="3" fontId="37" fillId="2" borderId="20" xfId="17" applyNumberFormat="1" applyFont="1" applyFill="1" applyBorder="1" applyAlignment="1">
      <alignment horizontal="right" vertical="center"/>
      <protection/>
    </xf>
    <xf numFmtId="3" fontId="37" fillId="2" borderId="9" xfId="17" applyNumberFormat="1" applyFont="1" applyFill="1" applyBorder="1" applyAlignment="1">
      <alignment horizontal="right" vertical="center"/>
      <protection/>
    </xf>
    <xf numFmtId="3" fontId="29" fillId="0" borderId="9" xfId="17" applyNumberFormat="1" applyFont="1" applyBorder="1" applyAlignment="1">
      <alignment horizontal="right" vertical="center"/>
      <protection/>
    </xf>
    <xf numFmtId="3" fontId="29" fillId="0" borderId="24" xfId="17" applyNumberFormat="1" applyFont="1" applyBorder="1" applyAlignment="1">
      <alignment horizontal="right" vertical="center"/>
      <protection/>
    </xf>
    <xf numFmtId="3" fontId="18" fillId="0" borderId="26" xfId="20" applyNumberFormat="1" applyFont="1" applyBorder="1" applyAlignment="1">
      <alignment horizontal="right" vertical="center"/>
      <protection/>
    </xf>
    <xf numFmtId="3" fontId="12" fillId="0" borderId="47" xfId="20" applyNumberFormat="1" applyFont="1" applyBorder="1" applyAlignment="1">
      <alignment horizontal="right" vertical="center"/>
      <protection/>
    </xf>
    <xf numFmtId="0" fontId="11" fillId="0" borderId="2" xfId="18" applyFont="1" applyBorder="1" applyAlignment="1">
      <alignment horizontal="centerContinuous"/>
      <protection/>
    </xf>
    <xf numFmtId="0" fontId="11" fillId="0" borderId="0" xfId="18" applyFont="1" applyBorder="1" applyAlignment="1">
      <alignment horizontal="centerContinuous"/>
      <protection/>
    </xf>
    <xf numFmtId="0" fontId="26" fillId="0" borderId="0" xfId="18" applyFont="1" applyBorder="1" applyAlignment="1">
      <alignment horizontal="center"/>
      <protection/>
    </xf>
    <xf numFmtId="0" fontId="28" fillId="0" borderId="88" xfId="18" applyFont="1" applyBorder="1" applyAlignment="1">
      <alignment horizontal="center"/>
      <protection/>
    </xf>
    <xf numFmtId="0" fontId="14" fillId="0" borderId="89" xfId="18" applyFont="1" applyBorder="1" applyAlignment="1">
      <alignment horizontal="center" vertical="center"/>
      <protection/>
    </xf>
    <xf numFmtId="3" fontId="29" fillId="0" borderId="90" xfId="18" applyNumberFormat="1" applyFont="1" applyBorder="1" applyAlignment="1">
      <alignment horizontal="right" vertical="center"/>
      <protection/>
    </xf>
    <xf numFmtId="3" fontId="29" fillId="0" borderId="88" xfId="18" applyNumberFormat="1" applyFont="1" applyBorder="1" applyAlignment="1">
      <alignment horizontal="right" vertical="center"/>
      <protection/>
    </xf>
    <xf numFmtId="3" fontId="29" fillId="0" borderId="91" xfId="18" applyNumberFormat="1" applyFont="1" applyBorder="1" applyAlignment="1">
      <alignment horizontal="right" vertical="center"/>
      <protection/>
    </xf>
    <xf numFmtId="3" fontId="29" fillId="0" borderId="92" xfId="18" applyNumberFormat="1" applyFont="1" applyBorder="1" applyAlignment="1">
      <alignment horizontal="right" vertical="center"/>
      <protection/>
    </xf>
    <xf numFmtId="3" fontId="18" fillId="0" borderId="26" xfId="18" applyNumberFormat="1" applyFont="1" applyBorder="1" applyAlignment="1">
      <alignment horizontal="right" vertical="center"/>
      <protection/>
    </xf>
    <xf numFmtId="0" fontId="11" fillId="0" borderId="93" xfId="18" applyFont="1" applyBorder="1" applyAlignment="1">
      <alignment horizontal="centerContinuous"/>
      <protection/>
    </xf>
    <xf numFmtId="3" fontId="29" fillId="0" borderId="94" xfId="18" applyNumberFormat="1" applyFont="1" applyBorder="1" applyAlignment="1">
      <alignment horizontal="right" vertical="center"/>
      <protection/>
    </xf>
    <xf numFmtId="3" fontId="18" fillId="0" borderId="74" xfId="19" applyNumberFormat="1" applyFont="1" applyBorder="1" applyAlignment="1">
      <alignment horizontal="right" vertical="center"/>
      <protection/>
    </xf>
    <xf numFmtId="3" fontId="18" fillId="0" borderId="76" xfId="19" applyNumberFormat="1" applyFont="1" applyBorder="1" applyAlignment="1">
      <alignment horizontal="right" vertical="center"/>
      <protection/>
    </xf>
    <xf numFmtId="3" fontId="18" fillId="0" borderId="95" xfId="19" applyNumberFormat="1" applyFont="1" applyBorder="1" applyAlignment="1">
      <alignment horizontal="right" vertical="center"/>
      <protection/>
    </xf>
    <xf numFmtId="3" fontId="18" fillId="0" borderId="35" xfId="19" applyNumberFormat="1" applyFont="1" applyBorder="1" applyAlignment="1">
      <alignment horizontal="right" vertical="center"/>
      <protection/>
    </xf>
    <xf numFmtId="3" fontId="18" fillId="0" borderId="45" xfId="19" applyNumberFormat="1" applyFont="1" applyBorder="1" applyAlignment="1">
      <alignment horizontal="right" vertical="center"/>
      <protection/>
    </xf>
    <xf numFmtId="3" fontId="19" fillId="2" borderId="40" xfId="17" applyNumberFormat="1" applyFont="1" applyFill="1" applyBorder="1" applyAlignment="1">
      <alignment horizontal="right" vertical="center"/>
      <protection/>
    </xf>
    <xf numFmtId="3" fontId="19" fillId="2" borderId="34" xfId="17" applyNumberFormat="1" applyFont="1" applyFill="1" applyBorder="1" applyAlignment="1">
      <alignment horizontal="right" vertical="center"/>
      <protection/>
    </xf>
    <xf numFmtId="3" fontId="19" fillId="2" borderId="41" xfId="17" applyNumberFormat="1" applyFont="1" applyFill="1" applyBorder="1" applyAlignment="1">
      <alignment horizontal="right" vertical="center"/>
      <protection/>
    </xf>
    <xf numFmtId="3" fontId="19" fillId="2" borderId="35" xfId="17" applyNumberFormat="1" applyFont="1" applyFill="1" applyBorder="1" applyAlignment="1">
      <alignment horizontal="right" vertical="center"/>
      <protection/>
    </xf>
    <xf numFmtId="3" fontId="18" fillId="0" borderId="35" xfId="17" applyNumberFormat="1" applyFont="1" applyBorder="1" applyAlignment="1">
      <alignment horizontal="right" vertical="center"/>
      <protection/>
    </xf>
    <xf numFmtId="3" fontId="18" fillId="0" borderId="45" xfId="17" applyNumberFormat="1" applyFont="1" applyBorder="1" applyAlignment="1">
      <alignment horizontal="right" vertical="center"/>
      <protection/>
    </xf>
    <xf numFmtId="3" fontId="19" fillId="2" borderId="96" xfId="17" applyNumberFormat="1" applyFont="1" applyFill="1" applyBorder="1" applyAlignment="1">
      <alignment horizontal="right" vertical="center"/>
      <protection/>
    </xf>
    <xf numFmtId="3" fontId="19" fillId="2" borderId="97" xfId="17" applyNumberFormat="1" applyFont="1" applyFill="1" applyBorder="1" applyAlignment="1">
      <alignment horizontal="right" vertical="center"/>
      <protection/>
    </xf>
    <xf numFmtId="3" fontId="18" fillId="0" borderId="97" xfId="17" applyNumberFormat="1" applyFont="1" applyBorder="1" applyAlignment="1">
      <alignment horizontal="right" vertical="center"/>
      <protection/>
    </xf>
    <xf numFmtId="3" fontId="18" fillId="0" borderId="98" xfId="17" applyNumberFormat="1" applyFont="1" applyBorder="1" applyAlignment="1">
      <alignment horizontal="right" vertical="center"/>
      <protection/>
    </xf>
    <xf numFmtId="3" fontId="18" fillId="0" borderId="50" xfId="17" applyNumberFormat="1" applyFont="1" applyBorder="1" applyAlignment="1">
      <alignment horizontal="right" vertical="center"/>
      <protection/>
    </xf>
    <xf numFmtId="3" fontId="19" fillId="2" borderId="10" xfId="17" applyNumberFormat="1" applyFont="1" applyFill="1" applyBorder="1" applyAlignment="1">
      <alignment horizontal="right" vertical="center"/>
      <protection/>
    </xf>
    <xf numFmtId="3" fontId="32" fillId="2" borderId="11" xfId="17" applyNumberFormat="1" applyFont="1" applyFill="1" applyBorder="1" applyAlignment="1">
      <alignment horizontal="right" vertical="center"/>
      <protection/>
    </xf>
    <xf numFmtId="3" fontId="19" fillId="2" borderId="20" xfId="17" applyNumberFormat="1" applyFont="1" applyFill="1" applyBorder="1" applyAlignment="1">
      <alignment horizontal="right" vertical="center"/>
      <protection/>
    </xf>
    <xf numFmtId="3" fontId="19" fillId="2" borderId="9" xfId="17" applyNumberFormat="1" applyFont="1" applyFill="1" applyBorder="1" applyAlignment="1">
      <alignment horizontal="right" vertical="center"/>
      <protection/>
    </xf>
    <xf numFmtId="3" fontId="18" fillId="0" borderId="9" xfId="17" applyNumberFormat="1" applyFont="1" applyBorder="1" applyAlignment="1">
      <alignment horizontal="right" vertical="center"/>
      <protection/>
    </xf>
    <xf numFmtId="3" fontId="18" fillId="0" borderId="24" xfId="17" applyNumberFormat="1" applyFont="1" applyBorder="1" applyAlignment="1">
      <alignment horizontal="right" vertical="center"/>
      <protection/>
    </xf>
    <xf numFmtId="3" fontId="19" fillId="2" borderId="75" xfId="17" applyNumberFormat="1" applyFont="1" applyFill="1" applyBorder="1" applyAlignment="1">
      <alignment horizontal="right" vertical="center"/>
      <protection/>
    </xf>
    <xf numFmtId="3" fontId="18" fillId="0" borderId="20" xfId="18" applyNumberFormat="1" applyFont="1" applyBorder="1" applyAlignment="1">
      <alignment horizontal="right" vertical="center"/>
      <protection/>
    </xf>
    <xf numFmtId="3" fontId="18" fillId="0" borderId="9" xfId="18" applyNumberFormat="1" applyFont="1" applyBorder="1" applyAlignment="1">
      <alignment horizontal="right" vertical="center"/>
      <protection/>
    </xf>
    <xf numFmtId="3" fontId="18" fillId="0" borderId="24" xfId="18" applyNumberFormat="1" applyFont="1" applyBorder="1" applyAlignment="1">
      <alignment horizontal="right" vertical="center"/>
      <protection/>
    </xf>
    <xf numFmtId="3" fontId="16" fillId="0" borderId="40" xfId="18" applyNumberFormat="1" applyFont="1" applyBorder="1" applyAlignment="1">
      <alignment horizontal="right" vertical="center"/>
      <protection/>
    </xf>
    <xf numFmtId="3" fontId="16" fillId="0" borderId="34" xfId="18" applyNumberFormat="1" applyFont="1" applyBorder="1" applyAlignment="1">
      <alignment horizontal="right" vertical="center"/>
      <protection/>
    </xf>
    <xf numFmtId="3" fontId="32" fillId="0" borderId="34" xfId="18" applyNumberFormat="1" applyFont="1" applyBorder="1" applyAlignment="1">
      <alignment horizontal="right" vertical="center"/>
      <protection/>
    </xf>
    <xf numFmtId="3" fontId="16" fillId="0" borderId="44" xfId="18" applyNumberFormat="1" applyFont="1" applyBorder="1" applyAlignment="1">
      <alignment horizontal="right" vertical="center"/>
      <protection/>
    </xf>
    <xf numFmtId="3" fontId="18" fillId="0" borderId="35" xfId="18" applyNumberFormat="1" applyFont="1" applyBorder="1" applyAlignment="1">
      <alignment horizontal="right" vertical="center"/>
      <protection/>
    </xf>
    <xf numFmtId="3" fontId="18" fillId="0" borderId="45" xfId="18" applyNumberFormat="1" applyFont="1" applyBorder="1" applyAlignment="1">
      <alignment horizontal="right" vertical="center"/>
      <protection/>
    </xf>
    <xf numFmtId="3" fontId="38" fillId="0" borderId="34" xfId="18" applyNumberFormat="1" applyFont="1" applyBorder="1" applyAlignment="1">
      <alignment horizontal="right" vertical="center"/>
      <protection/>
    </xf>
    <xf numFmtId="3" fontId="18" fillId="0" borderId="41" xfId="18" applyNumberFormat="1" applyFont="1" applyBorder="1" applyAlignment="1">
      <alignment horizontal="right" vertical="center"/>
      <protection/>
    </xf>
    <xf numFmtId="3" fontId="18" fillId="0" borderId="20" xfId="19" applyNumberFormat="1" applyFont="1" applyBorder="1" applyAlignment="1">
      <alignment horizontal="right" vertical="center"/>
      <protection/>
    </xf>
    <xf numFmtId="3" fontId="18" fillId="0" borderId="9" xfId="19" applyNumberFormat="1" applyFont="1" applyBorder="1" applyAlignment="1">
      <alignment horizontal="right" vertical="center"/>
      <protection/>
    </xf>
    <xf numFmtId="3" fontId="18" fillId="0" borderId="24" xfId="19" applyNumberFormat="1" applyFont="1" applyBorder="1" applyAlignment="1">
      <alignment horizontal="right" vertical="center"/>
      <protection/>
    </xf>
    <xf numFmtId="3" fontId="18" fillId="0" borderId="41" xfId="19" applyNumberFormat="1" applyFont="1" applyBorder="1" applyAlignment="1">
      <alignment horizontal="right" vertical="center"/>
      <protection/>
    </xf>
    <xf numFmtId="3" fontId="18" fillId="0" borderId="46" xfId="17" applyNumberFormat="1" applyFont="1" applyBorder="1" applyAlignment="1">
      <alignment horizontal="right" vertical="center"/>
      <protection/>
    </xf>
    <xf numFmtId="3" fontId="18" fillId="0" borderId="49" xfId="17" applyNumberFormat="1" applyFont="1" applyBorder="1" applyAlignment="1">
      <alignment horizontal="right" vertical="center"/>
      <protection/>
    </xf>
    <xf numFmtId="3" fontId="18" fillId="0" borderId="99" xfId="17" applyNumberFormat="1" applyFont="1" applyBorder="1" applyAlignment="1">
      <alignment horizontal="right" vertical="center"/>
      <protection/>
    </xf>
    <xf numFmtId="3" fontId="18" fillId="0" borderId="49" xfId="18" applyNumberFormat="1" applyFont="1" applyBorder="1" applyAlignment="1">
      <alignment horizontal="right" vertical="center"/>
      <protection/>
    </xf>
    <xf numFmtId="3" fontId="18" fillId="0" borderId="46" xfId="18" applyNumberFormat="1" applyFont="1" applyBorder="1" applyAlignment="1">
      <alignment horizontal="right" vertical="center"/>
      <protection/>
    </xf>
    <xf numFmtId="3" fontId="18" fillId="0" borderId="96" xfId="19" applyNumberFormat="1" applyFont="1" applyBorder="1" applyAlignment="1">
      <alignment horizontal="right" vertical="center"/>
      <protection/>
    </xf>
    <xf numFmtId="3" fontId="18" fillId="0" borderId="97" xfId="19" applyNumberFormat="1" applyFont="1" applyBorder="1" applyAlignment="1">
      <alignment horizontal="right" vertical="center"/>
      <protection/>
    </xf>
    <xf numFmtId="3" fontId="19" fillId="0" borderId="97" xfId="19" applyNumberFormat="1" applyFont="1" applyBorder="1" applyAlignment="1">
      <alignment horizontal="right" vertical="center"/>
      <protection/>
    </xf>
    <xf numFmtId="3" fontId="18" fillId="0" borderId="98" xfId="19" applyNumberFormat="1" applyFont="1" applyBorder="1" applyAlignment="1">
      <alignment horizontal="right" vertical="center"/>
      <protection/>
    </xf>
    <xf numFmtId="0" fontId="11" fillId="0" borderId="93" xfId="19" applyFont="1" applyBorder="1" applyAlignment="1">
      <alignment horizontal="centerContinuous"/>
      <protection/>
    </xf>
    <xf numFmtId="0" fontId="11" fillId="0" borderId="0" xfId="19" applyFont="1" applyBorder="1" applyAlignment="1">
      <alignment horizontal="centerContinuous"/>
      <protection/>
    </xf>
    <xf numFmtId="0" fontId="28" fillId="0" borderId="88" xfId="19" applyFont="1" applyBorder="1" applyAlignment="1">
      <alignment horizontal="center"/>
      <protection/>
    </xf>
    <xf numFmtId="0" fontId="14" fillId="0" borderId="89" xfId="19" applyFont="1" applyBorder="1" applyAlignment="1">
      <alignment horizontal="center" vertical="center"/>
      <protection/>
    </xf>
    <xf numFmtId="3" fontId="29" fillId="0" borderId="90" xfId="19" applyNumberFormat="1" applyFont="1" applyBorder="1" applyAlignment="1">
      <alignment horizontal="right" vertical="center"/>
      <protection/>
    </xf>
    <xf numFmtId="3" fontId="29" fillId="0" borderId="88" xfId="19" applyNumberFormat="1" applyFont="1" applyBorder="1" applyAlignment="1">
      <alignment horizontal="right" vertical="center"/>
      <protection/>
    </xf>
    <xf numFmtId="3" fontId="29" fillId="0" borderId="94" xfId="19" applyNumberFormat="1" applyFont="1" applyBorder="1" applyAlignment="1">
      <alignment horizontal="right" vertical="center"/>
      <protection/>
    </xf>
    <xf numFmtId="3" fontId="29" fillId="0" borderId="92" xfId="19" applyNumberFormat="1" applyFont="1" applyBorder="1" applyAlignment="1">
      <alignment horizontal="right" vertical="center"/>
      <protection/>
    </xf>
    <xf numFmtId="3" fontId="30" fillId="0" borderId="22" xfId="18" applyNumberFormat="1" applyFont="1" applyBorder="1" applyAlignment="1">
      <alignment horizontal="right" vertical="center"/>
      <protection/>
    </xf>
    <xf numFmtId="3" fontId="19" fillId="0" borderId="11" xfId="18" applyNumberFormat="1" applyFont="1" applyBorder="1" applyAlignment="1">
      <alignment horizontal="right" vertical="center"/>
      <protection/>
    </xf>
    <xf numFmtId="3" fontId="30" fillId="0" borderId="11" xfId="18" applyNumberFormat="1" applyFont="1" applyBorder="1" applyAlignment="1">
      <alignment horizontal="right" vertical="center"/>
      <protection/>
    </xf>
    <xf numFmtId="3" fontId="19" fillId="0" borderId="26" xfId="18" applyNumberFormat="1" applyFont="1" applyBorder="1" applyAlignment="1">
      <alignment horizontal="right" vertical="center"/>
      <protection/>
    </xf>
    <xf numFmtId="3" fontId="19" fillId="0" borderId="34" xfId="18" applyNumberFormat="1" applyFont="1" applyBorder="1" applyAlignment="1">
      <alignment horizontal="right" vertical="center"/>
      <protection/>
    </xf>
    <xf numFmtId="3" fontId="18" fillId="0" borderId="46" xfId="19" applyNumberFormat="1" applyFont="1" applyBorder="1" applyAlignment="1">
      <alignment horizontal="right" vertical="center"/>
      <protection/>
    </xf>
    <xf numFmtId="3" fontId="18" fillId="0" borderId="49" xfId="19" applyNumberFormat="1" applyFont="1" applyBorder="1" applyAlignment="1">
      <alignment horizontal="right" vertical="center"/>
      <protection/>
    </xf>
    <xf numFmtId="3" fontId="18" fillId="0" borderId="100" xfId="19" applyNumberFormat="1" applyFont="1" applyBorder="1" applyAlignment="1">
      <alignment horizontal="right" vertical="center"/>
      <protection/>
    </xf>
    <xf numFmtId="0" fontId="11" fillId="0" borderId="2" xfId="19" applyFont="1" applyBorder="1" applyAlignment="1">
      <alignment horizontal="centerContinuous"/>
      <protection/>
    </xf>
    <xf numFmtId="0" fontId="26" fillId="0" borderId="0" xfId="19" applyFont="1" applyBorder="1" applyAlignment="1">
      <alignment horizontal="center"/>
      <protection/>
    </xf>
    <xf numFmtId="3" fontId="18" fillId="0" borderId="101" xfId="20" applyNumberFormat="1" applyFont="1" applyBorder="1" applyAlignment="1">
      <alignment horizontal="right" vertical="center"/>
      <protection/>
    </xf>
    <xf numFmtId="3" fontId="18" fillId="0" borderId="102" xfId="20" applyNumberFormat="1" applyFont="1" applyBorder="1" applyAlignment="1">
      <alignment horizontal="right" vertical="center"/>
      <protection/>
    </xf>
    <xf numFmtId="3" fontId="18" fillId="0" borderId="9" xfId="20" applyNumberFormat="1" applyFont="1" applyBorder="1" applyAlignment="1">
      <alignment horizontal="right" vertical="center"/>
      <protection/>
    </xf>
    <xf numFmtId="3" fontId="18" fillId="0" borderId="10" xfId="20" applyNumberFormat="1" applyFont="1" applyBorder="1" applyAlignment="1">
      <alignment horizontal="right" vertical="center"/>
      <protection/>
    </xf>
    <xf numFmtId="3" fontId="18" fillId="0" borderId="9" xfId="20" applyNumberFormat="1" applyFont="1" applyFill="1" applyBorder="1" applyAlignment="1">
      <alignment horizontal="right" vertical="center"/>
      <protection/>
    </xf>
    <xf numFmtId="3" fontId="18" fillId="0" borderId="87" xfId="20" applyNumberFormat="1" applyFont="1" applyFill="1" applyBorder="1" applyAlignment="1">
      <alignment horizontal="right" vertical="center"/>
      <protection/>
    </xf>
    <xf numFmtId="3" fontId="18" fillId="0" borderId="103" xfId="20" applyNumberFormat="1" applyFont="1" applyBorder="1" applyAlignment="1">
      <alignment horizontal="right" vertical="center"/>
      <protection/>
    </xf>
    <xf numFmtId="3" fontId="18" fillId="0" borderId="24" xfId="20" applyNumberFormat="1" applyFont="1" applyFill="1" applyBorder="1" applyAlignment="1">
      <alignment horizontal="right" vertical="center"/>
      <protection/>
    </xf>
    <xf numFmtId="3" fontId="18" fillId="0" borderId="79" xfId="20" applyNumberFormat="1" applyFont="1" applyBorder="1" applyAlignment="1">
      <alignment horizontal="right" vertical="center"/>
      <protection/>
    </xf>
    <xf numFmtId="3" fontId="29" fillId="0" borderId="46" xfId="20" applyNumberFormat="1" applyFont="1" applyBorder="1" applyAlignment="1">
      <alignment horizontal="right" vertical="center"/>
      <protection/>
    </xf>
    <xf numFmtId="3" fontId="29" fillId="0" borderId="99" xfId="20" applyNumberFormat="1" applyFont="1" applyBorder="1" applyAlignment="1">
      <alignment horizontal="right" vertical="center"/>
      <protection/>
    </xf>
    <xf numFmtId="3" fontId="18" fillId="0" borderId="104" xfId="20" applyNumberFormat="1" applyFont="1" applyFill="1" applyBorder="1" applyAlignment="1">
      <alignment horizontal="right" vertical="center"/>
      <protection/>
    </xf>
    <xf numFmtId="3" fontId="18" fillId="0" borderId="75" xfId="20" applyNumberFormat="1" applyFont="1" applyBorder="1" applyAlignment="1">
      <alignment horizontal="right" vertical="center"/>
      <protection/>
    </xf>
    <xf numFmtId="3" fontId="18" fillId="0" borderId="12" xfId="20" applyNumberFormat="1" applyFont="1" applyFill="1" applyBorder="1" applyAlignment="1">
      <alignment horizontal="right" vertical="center"/>
      <protection/>
    </xf>
    <xf numFmtId="3" fontId="18" fillId="0" borderId="105" xfId="20" applyNumberFormat="1" applyFont="1" applyFill="1" applyBorder="1" applyAlignment="1">
      <alignment horizontal="right" vertical="center"/>
      <protection/>
    </xf>
    <xf numFmtId="3" fontId="18" fillId="0" borderId="106" xfId="20" applyNumberFormat="1" applyFont="1" applyFill="1" applyBorder="1" applyAlignment="1">
      <alignment horizontal="right" vertical="center"/>
      <protection/>
    </xf>
    <xf numFmtId="3" fontId="12" fillId="0" borderId="107" xfId="20" applyNumberFormat="1" applyFont="1" applyBorder="1" applyAlignment="1">
      <alignment horizontal="right" vertical="center"/>
      <protection/>
    </xf>
    <xf numFmtId="3" fontId="12" fillId="0" borderId="99" xfId="20" applyNumberFormat="1" applyFont="1" applyBorder="1" applyAlignment="1">
      <alignment horizontal="right" vertical="center"/>
      <protection/>
    </xf>
    <xf numFmtId="3" fontId="18" fillId="0" borderId="20" xfId="20" applyNumberFormat="1" applyFont="1" applyFill="1" applyBorder="1" applyAlignment="1">
      <alignment horizontal="right" vertical="center"/>
      <protection/>
    </xf>
    <xf numFmtId="0" fontId="35" fillId="0" borderId="0" xfId="0" applyFont="1" applyAlignment="1">
      <alignment horizontal="left"/>
    </xf>
    <xf numFmtId="0" fontId="11" fillId="0" borderId="81" xfId="20" applyFont="1" applyBorder="1" applyAlignment="1">
      <alignment horizontal="center" vertical="center"/>
      <protection/>
    </xf>
    <xf numFmtId="0" fontId="11" fillId="0" borderId="92" xfId="20" applyFont="1" applyBorder="1" applyAlignment="1">
      <alignment horizontal="center" vertical="center"/>
      <protection/>
    </xf>
    <xf numFmtId="0" fontId="11" fillId="0" borderId="80" xfId="20" applyFont="1" applyBorder="1" applyAlignment="1">
      <alignment horizontal="center" vertical="center"/>
      <protection/>
    </xf>
    <xf numFmtId="0" fontId="13" fillId="0" borderId="64" xfId="20" applyFont="1" applyBorder="1" applyAlignment="1">
      <alignment horizontal="center" vertical="center"/>
      <protection/>
    </xf>
    <xf numFmtId="0" fontId="13" fillId="0" borderId="65" xfId="20" applyFont="1" applyBorder="1" applyAlignment="1">
      <alignment horizontal="center" vertical="center"/>
      <protection/>
    </xf>
    <xf numFmtId="0" fontId="13" fillId="0" borderId="66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</cellXfs>
  <cellStyles count="14">
    <cellStyle name="Normal" xfId="0"/>
    <cellStyle name="Hyperlink" xfId="15"/>
    <cellStyle name="Normal_eva.xls Chart 1-4" xfId="16"/>
    <cellStyle name="Obično_Tablica 1" xfId="17"/>
    <cellStyle name="Obično_Tablica 2" xfId="18"/>
    <cellStyle name="Obično_Tablica 3" xfId="19"/>
    <cellStyle name="Obično_Tablica 4" xfId="20"/>
    <cellStyle name="Percent" xfId="21"/>
    <cellStyle name="Followed Hyperlink" xfId="22"/>
    <cellStyle name="Currency" xfId="23"/>
    <cellStyle name="Currency [0]" xfId="24"/>
    <cellStyle name="Valuta_Tablica 3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VA%20Racdob07-4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bit co+vode"/>
      <sheetName val="racdob004-4(11x)"/>
      <sheetName val="TABRAS1 + co i vode (2)"/>
      <sheetName val="racdob07-4"/>
      <sheetName val="TABRAS1"/>
      <sheetName val="TABPRI1 + co+ vode(2)"/>
      <sheetName val="TABDOBIT"/>
      <sheetName val="TABPRI1"/>
      <sheetName val="TABRAS01"/>
      <sheetName val="TABRAS"/>
      <sheetName val="TABPRI01"/>
      <sheetName val="List1"/>
      <sheetName val="List2"/>
      <sheetName val="krešimir"/>
      <sheetName val="TABPRI"/>
      <sheetName val="TABPRIH"/>
      <sheetName val="rad6"/>
      <sheetName val="PRIHPROD"/>
      <sheetName val="racdob02-2(11x)"/>
      <sheetName val="TABDOBIT (2)"/>
      <sheetName val="TABRAS01 (2)"/>
      <sheetName val="TABRAS (2)"/>
      <sheetName val="TABPRI01 (2)"/>
      <sheetName val="TABPRI (2)"/>
      <sheetName val="TABPRIH (2)"/>
      <sheetName val="rad6 (2)"/>
      <sheetName val="PRIHPROD (2)"/>
      <sheetName val="dobit za izvj"/>
    </sheetNames>
    <sheetDataSet>
      <sheetData sheetId="3">
        <row r="7">
          <cell r="G7">
            <v>8934769</v>
          </cell>
          <cell r="J7">
            <v>1398959</v>
          </cell>
          <cell r="M7">
            <v>351304</v>
          </cell>
          <cell r="P7">
            <v>1404448</v>
          </cell>
          <cell r="S7">
            <v>459551</v>
          </cell>
          <cell r="V7">
            <v>1369884</v>
          </cell>
          <cell r="AB7">
            <v>14352248</v>
          </cell>
          <cell r="AE7">
            <v>10374</v>
          </cell>
          <cell r="AH7">
            <v>416234</v>
          </cell>
          <cell r="AK7">
            <v>28033</v>
          </cell>
          <cell r="AN7">
            <v>1144832</v>
          </cell>
          <cell r="AQ7">
            <v>379942</v>
          </cell>
          <cell r="AT7">
            <v>87204</v>
          </cell>
          <cell r="AW7">
            <v>218509</v>
          </cell>
          <cell r="AZ7">
            <v>27932</v>
          </cell>
          <cell r="BF7">
            <v>372302</v>
          </cell>
        </row>
        <row r="8">
          <cell r="G8">
            <v>763370</v>
          </cell>
          <cell r="J8">
            <v>111361</v>
          </cell>
          <cell r="M8">
            <v>135524</v>
          </cell>
          <cell r="P8">
            <v>16074</v>
          </cell>
          <cell r="S8">
            <v>128</v>
          </cell>
          <cell r="V8">
            <v>474</v>
          </cell>
          <cell r="AB8">
            <v>6973838</v>
          </cell>
          <cell r="AE8">
            <v>42330</v>
          </cell>
          <cell r="AH8">
            <v>773526</v>
          </cell>
          <cell r="AQ8">
            <v>0</v>
          </cell>
          <cell r="AT8">
            <v>192717</v>
          </cell>
          <cell r="AW8">
            <v>3534</v>
          </cell>
          <cell r="AZ8">
            <v>82256</v>
          </cell>
        </row>
        <row r="10">
          <cell r="G10">
            <v>144452</v>
          </cell>
          <cell r="J10">
            <v>683040</v>
          </cell>
          <cell r="M10">
            <v>0</v>
          </cell>
          <cell r="P10">
            <v>621</v>
          </cell>
          <cell r="S10">
            <v>4936</v>
          </cell>
          <cell r="V10">
            <v>264</v>
          </cell>
          <cell r="AB10">
            <v>25797</v>
          </cell>
          <cell r="AE10">
            <v>989</v>
          </cell>
          <cell r="AH10">
            <v>0</v>
          </cell>
          <cell r="AK10">
            <v>0</v>
          </cell>
          <cell r="AN10">
            <v>529</v>
          </cell>
          <cell r="AQ10">
            <v>0</v>
          </cell>
          <cell r="AT10">
            <v>4397</v>
          </cell>
          <cell r="AW10">
            <v>0</v>
          </cell>
          <cell r="AZ10">
            <v>0</v>
          </cell>
          <cell r="BF10">
            <v>0</v>
          </cell>
        </row>
        <row r="17">
          <cell r="G17">
            <v>4392144</v>
          </cell>
          <cell r="J17">
            <v>236819</v>
          </cell>
          <cell r="M17">
            <v>278095</v>
          </cell>
          <cell r="P17">
            <v>78019</v>
          </cell>
          <cell r="S17">
            <v>22058</v>
          </cell>
          <cell r="V17">
            <v>39105</v>
          </cell>
          <cell r="AB17">
            <v>11331730</v>
          </cell>
          <cell r="AE17">
            <v>5055</v>
          </cell>
          <cell r="AH17">
            <v>294847</v>
          </cell>
          <cell r="AK17">
            <v>6035</v>
          </cell>
          <cell r="AN17">
            <v>75236</v>
          </cell>
          <cell r="AQ17">
            <v>16375</v>
          </cell>
          <cell r="AT17">
            <v>13499</v>
          </cell>
          <cell r="AW17">
            <v>92525</v>
          </cell>
          <cell r="AZ17">
            <v>9753</v>
          </cell>
          <cell r="BF17">
            <v>19394</v>
          </cell>
        </row>
        <row r="19">
          <cell r="G19">
            <v>981968</v>
          </cell>
          <cell r="J19">
            <v>443927</v>
          </cell>
          <cell r="L19">
            <v>179961</v>
          </cell>
          <cell r="P19">
            <v>109168</v>
          </cell>
          <cell r="S19">
            <v>47038</v>
          </cell>
          <cell r="V19">
            <v>597072</v>
          </cell>
          <cell r="AB19">
            <v>1944957</v>
          </cell>
          <cell r="AE19">
            <v>5761</v>
          </cell>
          <cell r="AH19">
            <v>590269</v>
          </cell>
          <cell r="AK19">
            <v>13850</v>
          </cell>
          <cell r="AN19">
            <v>103894</v>
          </cell>
          <cell r="AQ19">
            <v>35184</v>
          </cell>
          <cell r="AT19">
            <v>19788</v>
          </cell>
          <cell r="AW19">
            <v>27628</v>
          </cell>
          <cell r="AZ19">
            <v>21800</v>
          </cell>
          <cell r="BF19">
            <v>96887</v>
          </cell>
        </row>
        <row r="23">
          <cell r="G23">
            <v>1781069</v>
          </cell>
          <cell r="J23">
            <v>96545</v>
          </cell>
          <cell r="M23">
            <v>62311</v>
          </cell>
          <cell r="P23">
            <v>61726</v>
          </cell>
          <cell r="S23">
            <v>18360</v>
          </cell>
          <cell r="V23">
            <v>127871</v>
          </cell>
          <cell r="AB23">
            <v>763549</v>
          </cell>
          <cell r="AE23">
            <v>8465</v>
          </cell>
          <cell r="AH23">
            <v>164592</v>
          </cell>
          <cell r="AK23">
            <v>23068</v>
          </cell>
          <cell r="AN23">
            <v>672717</v>
          </cell>
          <cell r="AQ23">
            <v>208688</v>
          </cell>
          <cell r="AT23">
            <v>133609</v>
          </cell>
          <cell r="AW23">
            <v>32313</v>
          </cell>
          <cell r="AZ23">
            <v>29282</v>
          </cell>
          <cell r="BF23">
            <v>26738</v>
          </cell>
        </row>
        <row r="34">
          <cell r="G34">
            <v>186922</v>
          </cell>
          <cell r="J34">
            <v>11901</v>
          </cell>
          <cell r="M34">
            <v>16919</v>
          </cell>
          <cell r="P34">
            <v>7806</v>
          </cell>
          <cell r="S34">
            <v>552</v>
          </cell>
          <cell r="V34">
            <v>17512</v>
          </cell>
          <cell r="AB34">
            <v>410120</v>
          </cell>
          <cell r="AE34">
            <v>1689</v>
          </cell>
          <cell r="AH34">
            <v>118096</v>
          </cell>
          <cell r="AK34">
            <v>4286</v>
          </cell>
          <cell r="AN34">
            <v>3417</v>
          </cell>
          <cell r="AQ34">
            <v>73581</v>
          </cell>
          <cell r="AT34">
            <v>31552</v>
          </cell>
          <cell r="AW34">
            <v>4968</v>
          </cell>
          <cell r="AZ34">
            <v>3419</v>
          </cell>
          <cell r="BF34">
            <v>381</v>
          </cell>
        </row>
        <row r="41">
          <cell r="J41">
            <v>58274</v>
          </cell>
          <cell r="M41">
            <v>8266</v>
          </cell>
          <cell r="P41">
            <v>0</v>
          </cell>
          <cell r="S41">
            <v>3947</v>
          </cell>
          <cell r="V41">
            <v>21371</v>
          </cell>
          <cell r="AE41">
            <v>0</v>
          </cell>
          <cell r="AK41">
            <v>7123</v>
          </cell>
          <cell r="AN41">
            <v>15699</v>
          </cell>
          <cell r="AQ41">
            <v>0</v>
          </cell>
          <cell r="AT41">
            <v>0</v>
          </cell>
          <cell r="AW41">
            <v>1280</v>
          </cell>
          <cell r="BF41">
            <v>0</v>
          </cell>
        </row>
        <row r="42">
          <cell r="J42">
            <v>31666</v>
          </cell>
          <cell r="M42">
            <v>2786</v>
          </cell>
          <cell r="S42">
            <v>5474</v>
          </cell>
          <cell r="V42">
            <v>18327</v>
          </cell>
          <cell r="AK42">
            <v>15412</v>
          </cell>
          <cell r="AN42">
            <v>6129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O32"/>
  <sheetViews>
    <sheetView workbookViewId="0" topLeftCell="A1">
      <selection activeCell="B19" sqref="B19"/>
    </sheetView>
  </sheetViews>
  <sheetFormatPr defaultColWidth="9.140625" defaultRowHeight="12.75"/>
  <cols>
    <col min="1" max="1" width="7.00390625" style="0" customWidth="1"/>
    <col min="2" max="2" width="21.421875" style="0" customWidth="1"/>
    <col min="3" max="11" width="10.7109375" style="0" customWidth="1"/>
    <col min="12" max="12" width="5.7109375" style="0" customWidth="1"/>
    <col min="13" max="14" width="10.7109375" style="0" customWidth="1"/>
    <col min="15" max="15" width="6.57421875" style="0" customWidth="1"/>
  </cols>
  <sheetData>
    <row r="1" spans="1:15" ht="15.75">
      <c r="A1" s="152" t="s">
        <v>89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4"/>
      <c r="M1" s="153"/>
      <c r="N1" s="153"/>
      <c r="O1" s="155" t="s">
        <v>69</v>
      </c>
    </row>
    <row r="2" spans="1:15" ht="13.5" thickBo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7"/>
      <c r="M2" s="158"/>
      <c r="N2" s="159"/>
      <c r="O2" s="160" t="s">
        <v>49</v>
      </c>
    </row>
    <row r="3" spans="1:15" ht="13.5">
      <c r="A3" s="161" t="s">
        <v>15</v>
      </c>
      <c r="B3" s="162" t="s">
        <v>12</v>
      </c>
      <c r="C3" s="163" t="s">
        <v>70</v>
      </c>
      <c r="D3" s="164"/>
      <c r="E3" s="163" t="s">
        <v>71</v>
      </c>
      <c r="F3" s="164"/>
      <c r="G3" s="165" t="s">
        <v>72</v>
      </c>
      <c r="H3" s="164"/>
      <c r="I3" s="166" t="s">
        <v>73</v>
      </c>
      <c r="J3" s="167" t="s">
        <v>74</v>
      </c>
      <c r="K3" s="168"/>
      <c r="L3" s="169"/>
      <c r="M3" s="170" t="s">
        <v>75</v>
      </c>
      <c r="N3" s="171"/>
      <c r="O3" s="172"/>
    </row>
    <row r="4" spans="1:15" ht="12.75">
      <c r="A4" s="173" t="s">
        <v>13</v>
      </c>
      <c r="B4" s="174"/>
      <c r="C4" s="175" t="s">
        <v>74</v>
      </c>
      <c r="D4" s="176" t="s">
        <v>75</v>
      </c>
      <c r="E4" s="175" t="s">
        <v>74</v>
      </c>
      <c r="F4" s="176" t="s">
        <v>75</v>
      </c>
      <c r="G4" s="175" t="s">
        <v>74</v>
      </c>
      <c r="H4" s="176" t="s">
        <v>75</v>
      </c>
      <c r="I4" s="177"/>
      <c r="J4" s="178" t="s">
        <v>88</v>
      </c>
      <c r="K4" s="179" t="s">
        <v>84</v>
      </c>
      <c r="L4" s="180" t="s">
        <v>85</v>
      </c>
      <c r="M4" s="181" t="s">
        <v>88</v>
      </c>
      <c r="N4" s="179" t="s">
        <v>84</v>
      </c>
      <c r="O4" s="180" t="s">
        <v>85</v>
      </c>
    </row>
    <row r="5" spans="1:15" ht="12.75">
      <c r="A5" s="182">
        <v>1</v>
      </c>
      <c r="B5" s="183">
        <v>2</v>
      </c>
      <c r="C5" s="184">
        <v>3</v>
      </c>
      <c r="D5" s="185">
        <v>4</v>
      </c>
      <c r="E5" s="184">
        <v>5</v>
      </c>
      <c r="F5" s="185">
        <v>6</v>
      </c>
      <c r="G5" s="184">
        <v>7</v>
      </c>
      <c r="H5" s="185">
        <v>8</v>
      </c>
      <c r="I5" s="186">
        <v>9</v>
      </c>
      <c r="J5" s="187">
        <v>10</v>
      </c>
      <c r="K5" s="188">
        <v>11</v>
      </c>
      <c r="L5" s="189">
        <v>12</v>
      </c>
      <c r="M5" s="190">
        <v>13</v>
      </c>
      <c r="N5" s="188">
        <v>14</v>
      </c>
      <c r="O5" s="189">
        <v>15</v>
      </c>
    </row>
    <row r="6" spans="1:15" ht="12.75">
      <c r="A6" s="191" t="s">
        <v>3</v>
      </c>
      <c r="B6" s="192" t="s">
        <v>93</v>
      </c>
      <c r="C6" s="307">
        <v>25950</v>
      </c>
      <c r="D6" s="305">
        <v>0</v>
      </c>
      <c r="E6" s="307">
        <v>0</v>
      </c>
      <c r="F6" s="305">
        <v>0</v>
      </c>
      <c r="G6" s="307">
        <v>25950</v>
      </c>
      <c r="H6" s="305">
        <v>0</v>
      </c>
      <c r="I6" s="311">
        <v>80</v>
      </c>
      <c r="J6" s="282">
        <v>25870</v>
      </c>
      <c r="K6" s="193">
        <v>15267</v>
      </c>
      <c r="L6" s="317">
        <f aca="true" t="shared" si="0" ref="L6:L26">J6/K6*100</f>
        <v>169.4504486801598</v>
      </c>
      <c r="M6" s="318">
        <v>0</v>
      </c>
      <c r="N6" s="322">
        <v>0</v>
      </c>
      <c r="O6" s="195">
        <v>0</v>
      </c>
    </row>
    <row r="7" spans="1:15" ht="12.75">
      <c r="A7" s="196" t="s">
        <v>4</v>
      </c>
      <c r="B7" s="197" t="s">
        <v>96</v>
      </c>
      <c r="C7" s="308">
        <v>26006</v>
      </c>
      <c r="D7" s="306">
        <v>0</v>
      </c>
      <c r="E7" s="308">
        <v>0</v>
      </c>
      <c r="F7" s="306">
        <v>0</v>
      </c>
      <c r="G7" s="308">
        <v>106992</v>
      </c>
      <c r="H7" s="306">
        <v>0</v>
      </c>
      <c r="I7" s="312">
        <v>15101</v>
      </c>
      <c r="J7" s="283">
        <v>26006</v>
      </c>
      <c r="K7" s="316">
        <v>241878</v>
      </c>
      <c r="L7" s="317">
        <f t="shared" si="0"/>
        <v>10.75170127088863</v>
      </c>
      <c r="M7" s="319">
        <v>0</v>
      </c>
      <c r="N7" s="316">
        <v>0</v>
      </c>
      <c r="O7" s="198" t="e">
        <v>#DIV/0!</v>
      </c>
    </row>
    <row r="8" spans="1:15" ht="12.75">
      <c r="A8" s="196" t="s">
        <v>5</v>
      </c>
      <c r="B8" s="197" t="s">
        <v>16</v>
      </c>
      <c r="C8" s="308">
        <v>27468</v>
      </c>
      <c r="D8" s="306">
        <v>0</v>
      </c>
      <c r="E8" s="308">
        <v>43790</v>
      </c>
      <c r="F8" s="306">
        <v>0</v>
      </c>
      <c r="G8" s="308">
        <v>71258</v>
      </c>
      <c r="H8" s="306">
        <v>0</v>
      </c>
      <c r="I8" s="312">
        <v>6343</v>
      </c>
      <c r="J8" s="283">
        <v>64915</v>
      </c>
      <c r="K8" s="316">
        <v>29364</v>
      </c>
      <c r="L8" s="317">
        <f t="shared" si="0"/>
        <v>221.070017708759</v>
      </c>
      <c r="M8" s="319">
        <v>0</v>
      </c>
      <c r="N8" s="316">
        <v>0</v>
      </c>
      <c r="O8" s="198" t="e">
        <v>#DIV/0!</v>
      </c>
    </row>
    <row r="9" spans="1:15" ht="12.75">
      <c r="A9" s="196" t="s">
        <v>6</v>
      </c>
      <c r="B9" s="197" t="s">
        <v>0</v>
      </c>
      <c r="C9" s="308">
        <v>0</v>
      </c>
      <c r="D9" s="306">
        <v>21873</v>
      </c>
      <c r="E9" s="308">
        <v>26046</v>
      </c>
      <c r="F9" s="306">
        <v>0</v>
      </c>
      <c r="G9" s="308">
        <v>4173</v>
      </c>
      <c r="H9" s="306">
        <v>0</v>
      </c>
      <c r="I9" s="312">
        <v>1840</v>
      </c>
      <c r="J9" s="283">
        <v>2333</v>
      </c>
      <c r="K9" s="316">
        <v>3484</v>
      </c>
      <c r="L9" s="317">
        <f t="shared" si="0"/>
        <v>66.96326061997704</v>
      </c>
      <c r="M9" s="319">
        <v>0</v>
      </c>
      <c r="N9" s="316">
        <v>0</v>
      </c>
      <c r="O9" s="199" t="e">
        <v>#DIV/0!</v>
      </c>
    </row>
    <row r="10" spans="1:15" ht="12.75">
      <c r="A10" s="196" t="s">
        <v>7</v>
      </c>
      <c r="B10" s="197" t="s">
        <v>79</v>
      </c>
      <c r="C10" s="308">
        <v>1243</v>
      </c>
      <c r="D10" s="306">
        <v>0</v>
      </c>
      <c r="E10" s="308">
        <v>0</v>
      </c>
      <c r="F10" s="306">
        <v>0</v>
      </c>
      <c r="G10" s="308">
        <v>1243</v>
      </c>
      <c r="H10" s="306">
        <v>0</v>
      </c>
      <c r="I10" s="312">
        <v>0</v>
      </c>
      <c r="J10" s="283">
        <v>1243</v>
      </c>
      <c r="K10" s="316">
        <v>1669</v>
      </c>
      <c r="L10" s="317">
        <f t="shared" si="0"/>
        <v>74.47573397243859</v>
      </c>
      <c r="M10" s="319">
        <v>0</v>
      </c>
      <c r="N10" s="316">
        <v>0</v>
      </c>
      <c r="O10" s="198" t="e">
        <v>#DIV/0!</v>
      </c>
    </row>
    <row r="11" spans="1:15" ht="12.75">
      <c r="A11" s="196" t="s">
        <v>8</v>
      </c>
      <c r="B11" s="197" t="s">
        <v>38</v>
      </c>
      <c r="C11" s="308">
        <v>30616</v>
      </c>
      <c r="D11" s="306">
        <v>0</v>
      </c>
      <c r="E11" s="308">
        <v>0</v>
      </c>
      <c r="F11" s="306">
        <v>2204</v>
      </c>
      <c r="G11" s="308">
        <v>28412</v>
      </c>
      <c r="H11" s="306">
        <v>0</v>
      </c>
      <c r="I11" s="312">
        <v>7150</v>
      </c>
      <c r="J11" s="283">
        <v>21262</v>
      </c>
      <c r="K11" s="316">
        <v>16205</v>
      </c>
      <c r="L11" s="317">
        <f t="shared" si="0"/>
        <v>131.2064177722925</v>
      </c>
      <c r="M11" s="319">
        <v>0</v>
      </c>
      <c r="N11" s="316">
        <v>0</v>
      </c>
      <c r="O11" s="198" t="e">
        <v>#DIV/0!</v>
      </c>
    </row>
    <row r="12" spans="1:15" ht="12.75">
      <c r="A12" s="196" t="s">
        <v>9</v>
      </c>
      <c r="B12" s="197" t="s">
        <v>14</v>
      </c>
      <c r="C12" s="308">
        <v>0</v>
      </c>
      <c r="D12" s="306">
        <v>6387</v>
      </c>
      <c r="E12" s="308">
        <v>12061</v>
      </c>
      <c r="F12" s="306">
        <v>0</v>
      </c>
      <c r="G12" s="308">
        <v>5674</v>
      </c>
      <c r="H12" s="306">
        <v>0</v>
      </c>
      <c r="I12" s="312">
        <v>4408</v>
      </c>
      <c r="J12" s="283">
        <v>1266</v>
      </c>
      <c r="K12" s="316">
        <v>590</v>
      </c>
      <c r="L12" s="317">
        <f t="shared" si="0"/>
        <v>214.5762711864407</v>
      </c>
      <c r="M12" s="319">
        <v>0</v>
      </c>
      <c r="N12" s="316">
        <v>0</v>
      </c>
      <c r="O12" s="199" t="e">
        <v>#DIV/0!</v>
      </c>
    </row>
    <row r="13" spans="1:15" ht="12.75">
      <c r="A13" s="196" t="s">
        <v>10</v>
      </c>
      <c r="B13" s="200" t="s">
        <v>94</v>
      </c>
      <c r="C13" s="308">
        <v>1200429</v>
      </c>
      <c r="D13" s="306">
        <v>0</v>
      </c>
      <c r="E13" s="308">
        <v>0</v>
      </c>
      <c r="F13" s="306">
        <v>0</v>
      </c>
      <c r="G13" s="308">
        <v>1200429</v>
      </c>
      <c r="H13" s="306">
        <v>0</v>
      </c>
      <c r="I13" s="312">
        <v>210124</v>
      </c>
      <c r="J13" s="283">
        <v>990305</v>
      </c>
      <c r="K13" s="316">
        <v>669484</v>
      </c>
      <c r="L13" s="317">
        <f t="shared" si="0"/>
        <v>147.92063738640508</v>
      </c>
      <c r="M13" s="319">
        <v>0</v>
      </c>
      <c r="N13" s="316">
        <v>0</v>
      </c>
      <c r="O13" s="198" t="e">
        <v>#DIV/0!</v>
      </c>
    </row>
    <row r="14" spans="1:15" ht="12.75">
      <c r="A14" s="196" t="s">
        <v>11</v>
      </c>
      <c r="B14" s="200" t="s">
        <v>1</v>
      </c>
      <c r="C14" s="308">
        <v>7691</v>
      </c>
      <c r="D14" s="306">
        <v>0</v>
      </c>
      <c r="E14" s="308">
        <v>0</v>
      </c>
      <c r="F14" s="306">
        <v>0</v>
      </c>
      <c r="G14" s="308">
        <v>7691</v>
      </c>
      <c r="H14" s="306">
        <v>0</v>
      </c>
      <c r="I14" s="312">
        <v>683</v>
      </c>
      <c r="J14" s="283">
        <v>7008</v>
      </c>
      <c r="K14" s="316">
        <v>0</v>
      </c>
      <c r="L14" s="317"/>
      <c r="M14" s="319">
        <v>0</v>
      </c>
      <c r="N14" s="316">
        <v>2443</v>
      </c>
      <c r="O14" s="194">
        <f>M14/N14*100</f>
        <v>0</v>
      </c>
    </row>
    <row r="15" spans="1:15" ht="12.75">
      <c r="A15" s="196" t="s">
        <v>23</v>
      </c>
      <c r="B15" s="200" t="s">
        <v>25</v>
      </c>
      <c r="C15" s="308">
        <v>1039</v>
      </c>
      <c r="D15" s="306">
        <v>0</v>
      </c>
      <c r="E15" s="308">
        <v>0</v>
      </c>
      <c r="F15" s="306">
        <v>0</v>
      </c>
      <c r="G15" s="308">
        <v>1039</v>
      </c>
      <c r="H15" s="306">
        <v>0</v>
      </c>
      <c r="I15" s="312">
        <v>0</v>
      </c>
      <c r="J15" s="283">
        <v>1039</v>
      </c>
      <c r="K15" s="316">
        <v>31522</v>
      </c>
      <c r="L15" s="317">
        <f t="shared" si="0"/>
        <v>3.296110652877356</v>
      </c>
      <c r="M15" s="319">
        <v>0</v>
      </c>
      <c r="N15" s="316">
        <v>0</v>
      </c>
      <c r="O15" s="198" t="e">
        <v>#DIV/0!</v>
      </c>
    </row>
    <row r="16" spans="1:15" ht="12.75">
      <c r="A16" s="196" t="s">
        <v>22</v>
      </c>
      <c r="B16" s="200" t="s">
        <v>35</v>
      </c>
      <c r="C16" s="308">
        <v>9630</v>
      </c>
      <c r="D16" s="306">
        <v>0</v>
      </c>
      <c r="E16" s="308">
        <v>0</v>
      </c>
      <c r="F16" s="306">
        <v>9630</v>
      </c>
      <c r="G16" s="308">
        <v>0</v>
      </c>
      <c r="H16" s="306">
        <v>0</v>
      </c>
      <c r="I16" s="312">
        <v>0</v>
      </c>
      <c r="J16" s="283">
        <v>0</v>
      </c>
      <c r="K16" s="316">
        <v>0</v>
      </c>
      <c r="L16" s="317"/>
      <c r="M16" s="319">
        <v>0</v>
      </c>
      <c r="N16" s="316">
        <v>0</v>
      </c>
      <c r="O16" s="198" t="e">
        <v>#DIV/0!</v>
      </c>
    </row>
    <row r="17" spans="1:15" ht="12.75">
      <c r="A17" s="196" t="s">
        <v>24</v>
      </c>
      <c r="B17" s="200" t="s">
        <v>36</v>
      </c>
      <c r="C17" s="308">
        <v>0</v>
      </c>
      <c r="D17" s="306">
        <v>0</v>
      </c>
      <c r="E17" s="308">
        <v>2645</v>
      </c>
      <c r="F17" s="306">
        <v>0</v>
      </c>
      <c r="G17" s="308">
        <v>0</v>
      </c>
      <c r="H17" s="306">
        <v>0</v>
      </c>
      <c r="I17" s="312">
        <v>0</v>
      </c>
      <c r="J17" s="283">
        <v>0</v>
      </c>
      <c r="K17" s="316">
        <v>0</v>
      </c>
      <c r="L17" s="317"/>
      <c r="M17" s="319">
        <v>0</v>
      </c>
      <c r="N17" s="316">
        <v>0</v>
      </c>
      <c r="O17" s="198" t="e">
        <v>#DIV/0!</v>
      </c>
    </row>
    <row r="18" spans="1:15" ht="12.75">
      <c r="A18" s="196" t="s">
        <v>29</v>
      </c>
      <c r="B18" s="200" t="s">
        <v>108</v>
      </c>
      <c r="C18" s="308">
        <v>0</v>
      </c>
      <c r="D18" s="306">
        <v>64251</v>
      </c>
      <c r="E18" s="308">
        <v>0</v>
      </c>
      <c r="F18" s="306">
        <v>0</v>
      </c>
      <c r="G18" s="308">
        <v>0</v>
      </c>
      <c r="H18" s="306">
        <v>64251</v>
      </c>
      <c r="I18" s="312">
        <v>0</v>
      </c>
      <c r="J18" s="283">
        <v>0</v>
      </c>
      <c r="K18" s="316">
        <v>7148</v>
      </c>
      <c r="L18" s="317">
        <f t="shared" si="0"/>
        <v>0</v>
      </c>
      <c r="M18" s="319">
        <v>64251</v>
      </c>
      <c r="N18" s="316">
        <v>0</v>
      </c>
      <c r="O18" s="194"/>
    </row>
    <row r="19" spans="1:15" ht="12.75">
      <c r="A19" s="196" t="s">
        <v>30</v>
      </c>
      <c r="B19" s="200" t="s">
        <v>26</v>
      </c>
      <c r="C19" s="308">
        <v>50106</v>
      </c>
      <c r="D19" s="306">
        <v>0</v>
      </c>
      <c r="E19" s="308">
        <v>0</v>
      </c>
      <c r="F19" s="306">
        <v>0</v>
      </c>
      <c r="G19" s="308">
        <v>50106</v>
      </c>
      <c r="H19" s="306">
        <v>0</v>
      </c>
      <c r="I19" s="312">
        <v>10679</v>
      </c>
      <c r="J19" s="283">
        <v>39427</v>
      </c>
      <c r="K19" s="316">
        <v>36642</v>
      </c>
      <c r="L19" s="317">
        <f t="shared" si="0"/>
        <v>107.60056765460399</v>
      </c>
      <c r="M19" s="319">
        <v>0</v>
      </c>
      <c r="N19" s="316">
        <v>0</v>
      </c>
      <c r="O19" s="198" t="e">
        <v>#DIV/0!</v>
      </c>
    </row>
    <row r="20" spans="1:15" ht="12.75">
      <c r="A20" s="196" t="s">
        <v>31</v>
      </c>
      <c r="B20" s="200" t="s">
        <v>27</v>
      </c>
      <c r="C20" s="308">
        <v>9255</v>
      </c>
      <c r="D20" s="306">
        <v>0</v>
      </c>
      <c r="E20" s="308">
        <v>0</v>
      </c>
      <c r="F20" s="306">
        <v>0</v>
      </c>
      <c r="G20" s="308">
        <v>9255</v>
      </c>
      <c r="H20" s="306">
        <v>0</v>
      </c>
      <c r="I20" s="312">
        <v>0</v>
      </c>
      <c r="J20" s="283">
        <v>9255</v>
      </c>
      <c r="K20" s="316">
        <v>0</v>
      </c>
      <c r="L20" s="317"/>
      <c r="M20" s="319">
        <v>0</v>
      </c>
      <c r="N20" s="316">
        <v>16885</v>
      </c>
      <c r="O20" s="194">
        <f>M20/N20*100</f>
        <v>0</v>
      </c>
    </row>
    <row r="21" spans="1:15" ht="12.75">
      <c r="A21" s="196" t="s">
        <v>32</v>
      </c>
      <c r="B21" s="200" t="s">
        <v>28</v>
      </c>
      <c r="C21" s="308">
        <v>11646</v>
      </c>
      <c r="D21" s="306">
        <v>0</v>
      </c>
      <c r="E21" s="308">
        <v>0</v>
      </c>
      <c r="F21" s="306">
        <v>0</v>
      </c>
      <c r="G21" s="308">
        <v>11646</v>
      </c>
      <c r="H21" s="306">
        <v>0</v>
      </c>
      <c r="I21" s="312">
        <v>1662</v>
      </c>
      <c r="J21" s="283">
        <v>9984</v>
      </c>
      <c r="K21" s="316">
        <v>8929</v>
      </c>
      <c r="L21" s="317">
        <f t="shared" si="0"/>
        <v>111.81543285922275</v>
      </c>
      <c r="M21" s="319">
        <v>0</v>
      </c>
      <c r="N21" s="316">
        <v>0</v>
      </c>
      <c r="O21" s="199" t="e">
        <v>#DIV/0!</v>
      </c>
    </row>
    <row r="22" spans="1:15" ht="12.75">
      <c r="A22" s="196" t="s">
        <v>33</v>
      </c>
      <c r="B22" s="200" t="s">
        <v>37</v>
      </c>
      <c r="C22" s="308">
        <v>58431</v>
      </c>
      <c r="D22" s="306">
        <v>0</v>
      </c>
      <c r="E22" s="308">
        <v>0</v>
      </c>
      <c r="F22" s="306">
        <v>0</v>
      </c>
      <c r="G22" s="308">
        <v>58431</v>
      </c>
      <c r="H22" s="306">
        <v>0</v>
      </c>
      <c r="I22" s="312">
        <v>12262</v>
      </c>
      <c r="J22" s="283">
        <v>46169</v>
      </c>
      <c r="K22" s="316">
        <v>44904</v>
      </c>
      <c r="L22" s="317">
        <f t="shared" si="0"/>
        <v>102.8171209691787</v>
      </c>
      <c r="M22" s="319">
        <v>0</v>
      </c>
      <c r="N22" s="316">
        <v>0</v>
      </c>
      <c r="O22" s="198" t="e">
        <v>#DIV/0!</v>
      </c>
    </row>
    <row r="23" spans="1:15" ht="12.75">
      <c r="A23" s="196" t="s">
        <v>34</v>
      </c>
      <c r="B23" s="200" t="s">
        <v>42</v>
      </c>
      <c r="C23" s="308">
        <v>10846</v>
      </c>
      <c r="D23" s="306">
        <v>0</v>
      </c>
      <c r="E23" s="308">
        <v>0</v>
      </c>
      <c r="F23" s="306">
        <v>0</v>
      </c>
      <c r="G23" s="308">
        <v>10846</v>
      </c>
      <c r="H23" s="306">
        <v>0</v>
      </c>
      <c r="I23" s="312">
        <v>2949</v>
      </c>
      <c r="J23" s="283">
        <v>7897</v>
      </c>
      <c r="K23" s="316">
        <v>2952</v>
      </c>
      <c r="L23" s="317">
        <f t="shared" si="0"/>
        <v>267.51355013550136</v>
      </c>
      <c r="M23" s="319">
        <v>0</v>
      </c>
      <c r="N23" s="316">
        <v>0</v>
      </c>
      <c r="O23" s="198"/>
    </row>
    <row r="24" spans="1:15" ht="12.75">
      <c r="A24" s="201" t="s">
        <v>40</v>
      </c>
      <c r="B24" s="202" t="s">
        <v>21</v>
      </c>
      <c r="C24" s="309">
        <v>109560</v>
      </c>
      <c r="D24" s="203">
        <v>0</v>
      </c>
      <c r="E24" s="309">
        <v>0</v>
      </c>
      <c r="F24" s="203">
        <v>0</v>
      </c>
      <c r="G24" s="309">
        <v>137621</v>
      </c>
      <c r="H24" s="203">
        <v>0</v>
      </c>
      <c r="I24" s="313">
        <v>28061</v>
      </c>
      <c r="J24" s="284">
        <v>109560</v>
      </c>
      <c r="K24" s="204">
        <v>105077</v>
      </c>
      <c r="L24" s="317">
        <f t="shared" si="0"/>
        <v>104.26639511976931</v>
      </c>
      <c r="M24" s="320">
        <v>0</v>
      </c>
      <c r="N24" s="204">
        <v>0</v>
      </c>
      <c r="O24" s="205"/>
    </row>
    <row r="25" spans="1:15" ht="13.5" thickBot="1">
      <c r="A25" s="206" t="s">
        <v>46</v>
      </c>
      <c r="B25" s="207" t="s">
        <v>90</v>
      </c>
      <c r="C25" s="310">
        <v>57389</v>
      </c>
      <c r="D25" s="208">
        <v>0</v>
      </c>
      <c r="E25" s="310">
        <v>0</v>
      </c>
      <c r="F25" s="209">
        <v>0</v>
      </c>
      <c r="G25" s="310">
        <v>0</v>
      </c>
      <c r="H25" s="209">
        <v>0</v>
      </c>
      <c r="I25" s="314"/>
      <c r="J25" s="285">
        <v>57389</v>
      </c>
      <c r="K25" s="210">
        <v>10465</v>
      </c>
      <c r="L25" s="317">
        <f t="shared" si="0"/>
        <v>548.3898709985667</v>
      </c>
      <c r="M25" s="321">
        <v>0</v>
      </c>
      <c r="N25" s="210">
        <v>0</v>
      </c>
      <c r="O25" s="211"/>
    </row>
    <row r="26" spans="1:15" ht="15" thickBot="1">
      <c r="A26" s="216"/>
      <c r="B26" s="215" t="s">
        <v>76</v>
      </c>
      <c r="C26" s="338">
        <f aca="true" t="shared" si="1" ref="C26:H26">SUM(C6:C25)</f>
        <v>1637305</v>
      </c>
      <c r="D26" s="213">
        <f t="shared" si="1"/>
        <v>92511</v>
      </c>
      <c r="E26" s="339">
        <f t="shared" si="1"/>
        <v>84542</v>
      </c>
      <c r="F26" s="213">
        <f t="shared" si="1"/>
        <v>11834</v>
      </c>
      <c r="G26" s="339">
        <f t="shared" si="1"/>
        <v>1730766</v>
      </c>
      <c r="H26" s="213">
        <f t="shared" si="1"/>
        <v>64251</v>
      </c>
      <c r="I26" s="315">
        <f>SUM(I6:I25)</f>
        <v>301342</v>
      </c>
      <c r="J26" s="212">
        <f>SUM(J6:J25)</f>
        <v>1420928</v>
      </c>
      <c r="K26" s="340">
        <f>SUM(K6:K25)</f>
        <v>1225580</v>
      </c>
      <c r="L26" s="214">
        <f t="shared" si="0"/>
        <v>115.93922877331548</v>
      </c>
      <c r="M26" s="338">
        <f>SUM(M6:M25)</f>
        <v>64251</v>
      </c>
      <c r="N26" s="340">
        <f>SUM(N6:N25)</f>
        <v>19328</v>
      </c>
      <c r="O26" s="214">
        <f>M26/N26*100</f>
        <v>332.4244619205298</v>
      </c>
    </row>
    <row r="27" spans="1:15" ht="14.25">
      <c r="A27" s="276"/>
      <c r="B27" s="277"/>
      <c r="C27" s="278"/>
      <c r="D27" s="279"/>
      <c r="E27" s="278"/>
      <c r="F27" s="279"/>
      <c r="G27" s="278"/>
      <c r="H27" s="279"/>
      <c r="I27" s="278"/>
      <c r="J27" s="278"/>
      <c r="K27" s="278"/>
      <c r="L27" s="279"/>
      <c r="M27" s="278"/>
      <c r="N27" s="278"/>
      <c r="O27" s="279"/>
    </row>
    <row r="28" ht="12.75">
      <c r="A28" s="239" t="s">
        <v>98</v>
      </c>
    </row>
    <row r="29" spans="1:11" ht="12.75">
      <c r="A29" s="384" t="s">
        <v>107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</row>
    <row r="30" ht="12.75">
      <c r="A30" s="239" t="s">
        <v>99</v>
      </c>
    </row>
    <row r="31" ht="12.75">
      <c r="A31" s="239" t="s">
        <v>103</v>
      </c>
    </row>
    <row r="32" ht="12.75">
      <c r="A32" s="239" t="s">
        <v>97</v>
      </c>
    </row>
  </sheetData>
  <mergeCells count="1">
    <mergeCell ref="A29:K2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R32"/>
  <sheetViews>
    <sheetView workbookViewId="0" topLeftCell="A1">
      <selection activeCell="B21" sqref="B21"/>
    </sheetView>
  </sheetViews>
  <sheetFormatPr defaultColWidth="9.140625" defaultRowHeight="12.75"/>
  <cols>
    <col min="2" max="2" width="28.00390625" style="0" customWidth="1"/>
    <col min="3" max="3" width="10.7109375" style="0" customWidth="1"/>
    <col min="4" max="4" width="9.140625" style="0" hidden="1" customWidth="1"/>
    <col min="5" max="5" width="6.7109375" style="0" customWidth="1"/>
    <col min="6" max="6" width="10.7109375" style="0" customWidth="1"/>
    <col min="7" max="7" width="6.7109375" style="0" customWidth="1"/>
    <col min="8" max="8" width="10.7109375" style="0" customWidth="1"/>
    <col min="9" max="9" width="6.7109375" style="0" customWidth="1"/>
    <col min="10" max="10" width="10.7109375" style="0" customWidth="1"/>
    <col min="11" max="11" width="7.8515625" style="0" hidden="1" customWidth="1"/>
    <col min="12" max="12" width="6.7109375" style="0" customWidth="1"/>
    <col min="13" max="13" width="10.7109375" style="0" customWidth="1"/>
    <col min="14" max="14" width="6.7109375" style="0" customWidth="1"/>
    <col min="15" max="15" width="10.7109375" style="0" customWidth="1"/>
    <col min="16" max="16" width="6.7109375" style="0" customWidth="1"/>
    <col min="17" max="17" width="10.7109375" style="0" customWidth="1"/>
    <col min="18" max="18" width="6.7109375" style="0" customWidth="1"/>
  </cols>
  <sheetData>
    <row r="1" spans="1:18" ht="15.75">
      <c r="A1" s="89" t="s">
        <v>87</v>
      </c>
      <c r="B1" s="90"/>
      <c r="C1" s="90"/>
      <c r="D1" s="90"/>
      <c r="E1" s="91"/>
      <c r="F1" s="90"/>
      <c r="G1" s="91"/>
      <c r="H1" s="90"/>
      <c r="I1" s="91"/>
      <c r="J1" s="90"/>
      <c r="K1" s="90"/>
      <c r="L1" s="92"/>
      <c r="M1" s="93"/>
      <c r="N1" s="92"/>
      <c r="O1" s="93"/>
      <c r="P1" s="92"/>
      <c r="Q1" s="92"/>
      <c r="R1" s="94" t="s">
        <v>81</v>
      </c>
    </row>
    <row r="2" spans="1:18" ht="15.75" thickBot="1">
      <c r="A2" s="95"/>
      <c r="B2" s="95"/>
      <c r="C2" s="96"/>
      <c r="D2" s="96"/>
      <c r="E2" s="97"/>
      <c r="F2" s="96"/>
      <c r="G2" s="97"/>
      <c r="H2" s="96"/>
      <c r="I2" s="97"/>
      <c r="J2" s="96"/>
      <c r="K2" s="96"/>
      <c r="L2" s="97"/>
      <c r="M2" s="96"/>
      <c r="N2" s="97"/>
      <c r="O2" s="96"/>
      <c r="P2" s="97"/>
      <c r="Q2" s="98"/>
      <c r="R2" s="99" t="s">
        <v>49</v>
      </c>
    </row>
    <row r="3" spans="1:18" ht="15">
      <c r="A3" s="100"/>
      <c r="B3" s="101"/>
      <c r="C3" s="260" t="s">
        <v>51</v>
      </c>
      <c r="D3" s="288"/>
      <c r="E3" s="261"/>
      <c r="F3" s="102" t="s">
        <v>78</v>
      </c>
      <c r="G3" s="103"/>
      <c r="H3" s="104"/>
      <c r="I3" s="105"/>
      <c r="J3" s="272"/>
      <c r="K3" s="272"/>
      <c r="L3" s="273"/>
      <c r="M3" s="272"/>
      <c r="N3" s="105"/>
      <c r="O3" s="104"/>
      <c r="P3" s="105"/>
      <c r="Q3" s="104"/>
      <c r="R3" s="106"/>
    </row>
    <row r="4" spans="1:18" ht="13.5">
      <c r="A4" s="107" t="s">
        <v>15</v>
      </c>
      <c r="B4" s="240" t="s">
        <v>12</v>
      </c>
      <c r="C4" s="262" t="s">
        <v>60</v>
      </c>
      <c r="D4" s="289"/>
      <c r="E4" s="263"/>
      <c r="F4" s="264" t="s">
        <v>61</v>
      </c>
      <c r="G4" s="265"/>
      <c r="H4" s="268" t="s">
        <v>61</v>
      </c>
      <c r="I4" s="265"/>
      <c r="J4" s="270" t="s">
        <v>62</v>
      </c>
      <c r="K4" s="298"/>
      <c r="L4" s="265"/>
      <c r="M4" s="268" t="s">
        <v>63</v>
      </c>
      <c r="N4" s="265"/>
      <c r="O4" s="268" t="s">
        <v>53</v>
      </c>
      <c r="P4" s="265"/>
      <c r="Q4" s="268" t="s">
        <v>54</v>
      </c>
      <c r="R4" s="274"/>
    </row>
    <row r="5" spans="1:18" ht="15">
      <c r="A5" s="107" t="s">
        <v>13</v>
      </c>
      <c r="B5" s="108"/>
      <c r="C5" s="109"/>
      <c r="D5" s="290"/>
      <c r="E5" s="110"/>
      <c r="F5" s="266" t="s">
        <v>64</v>
      </c>
      <c r="G5" s="267"/>
      <c r="H5" s="269" t="s">
        <v>65</v>
      </c>
      <c r="I5" s="267"/>
      <c r="J5" s="271" t="s">
        <v>66</v>
      </c>
      <c r="K5" s="289"/>
      <c r="L5" s="267"/>
      <c r="M5" s="269" t="s">
        <v>67</v>
      </c>
      <c r="N5" s="267"/>
      <c r="O5" s="269" t="s">
        <v>68</v>
      </c>
      <c r="P5" s="267"/>
      <c r="Q5" s="269" t="s">
        <v>68</v>
      </c>
      <c r="R5" s="275"/>
    </row>
    <row r="6" spans="1:18" ht="15">
      <c r="A6" s="111"/>
      <c r="B6" s="112"/>
      <c r="C6" s="113" t="s">
        <v>59</v>
      </c>
      <c r="D6" s="291"/>
      <c r="E6" s="114" t="s">
        <v>85</v>
      </c>
      <c r="F6" s="113" t="s">
        <v>59</v>
      </c>
      <c r="G6" s="115" t="s">
        <v>85</v>
      </c>
      <c r="H6" s="116" t="s">
        <v>59</v>
      </c>
      <c r="I6" s="115" t="s">
        <v>85</v>
      </c>
      <c r="J6" s="116" t="s">
        <v>59</v>
      </c>
      <c r="K6" s="291"/>
      <c r="L6" s="115" t="s">
        <v>85</v>
      </c>
      <c r="M6" s="116" t="s">
        <v>59</v>
      </c>
      <c r="N6" s="115" t="s">
        <v>85</v>
      </c>
      <c r="O6" s="116" t="s">
        <v>59</v>
      </c>
      <c r="P6" s="115" t="s">
        <v>85</v>
      </c>
      <c r="Q6" s="116" t="s">
        <v>59</v>
      </c>
      <c r="R6" s="114" t="s">
        <v>85</v>
      </c>
    </row>
    <row r="7" spans="1:18" ht="12.75">
      <c r="A7" s="117">
        <v>1</v>
      </c>
      <c r="B7" s="118">
        <v>2</v>
      </c>
      <c r="C7" s="119">
        <v>3</v>
      </c>
      <c r="D7" s="292"/>
      <c r="E7" s="120">
        <v>4</v>
      </c>
      <c r="F7" s="119">
        <v>5</v>
      </c>
      <c r="G7" s="121">
        <v>6</v>
      </c>
      <c r="H7" s="122">
        <v>7</v>
      </c>
      <c r="I7" s="121">
        <v>8</v>
      </c>
      <c r="J7" s="122">
        <v>9</v>
      </c>
      <c r="K7" s="292"/>
      <c r="L7" s="121">
        <v>10</v>
      </c>
      <c r="M7" s="122">
        <v>11</v>
      </c>
      <c r="N7" s="121">
        <v>12</v>
      </c>
      <c r="O7" s="122">
        <v>13</v>
      </c>
      <c r="P7" s="121">
        <v>14</v>
      </c>
      <c r="Q7" s="122">
        <v>15</v>
      </c>
      <c r="R7" s="120">
        <v>16</v>
      </c>
    </row>
    <row r="8" spans="1:18" ht="12.75">
      <c r="A8" s="123" t="s">
        <v>3</v>
      </c>
      <c r="B8" s="124" t="s">
        <v>93</v>
      </c>
      <c r="C8" s="125">
        <v>3711250</v>
      </c>
      <c r="D8" s="293">
        <v>3871104</v>
      </c>
      <c r="E8" s="126">
        <f aca="true" t="shared" si="0" ref="E8:E28">C8/D8*100</f>
        <v>95.87058368878749</v>
      </c>
      <c r="F8" s="323">
        <v>653092</v>
      </c>
      <c r="G8" s="127">
        <f>653092/634863*100</f>
        <v>102.87132814481235</v>
      </c>
      <c r="H8" s="333">
        <v>744356</v>
      </c>
      <c r="I8" s="127">
        <f>744356/670098*100</f>
        <v>111.08166268217485</v>
      </c>
      <c r="J8" s="128">
        <v>1818700</v>
      </c>
      <c r="K8" s="293">
        <v>2122203</v>
      </c>
      <c r="L8" s="326">
        <f aca="true" t="shared" si="1" ref="L8:L28">J8/K8*100</f>
        <v>85.69868198282634</v>
      </c>
      <c r="M8" s="333">
        <v>0</v>
      </c>
      <c r="N8" s="127">
        <v>0</v>
      </c>
      <c r="O8" s="333">
        <v>24345</v>
      </c>
      <c r="P8" s="129">
        <v>0</v>
      </c>
      <c r="Q8" s="333">
        <v>0</v>
      </c>
      <c r="R8" s="355" t="e">
        <v>#DIV/0!</v>
      </c>
    </row>
    <row r="9" spans="1:18" ht="12.75">
      <c r="A9" s="130" t="s">
        <v>4</v>
      </c>
      <c r="B9" s="131" t="s">
        <v>96</v>
      </c>
      <c r="C9" s="132">
        <v>10913428</v>
      </c>
      <c r="D9" s="294">
        <v>10351651</v>
      </c>
      <c r="E9" s="133">
        <f t="shared" si="0"/>
        <v>105.42693141412902</v>
      </c>
      <c r="F9" s="324">
        <v>9226330</v>
      </c>
      <c r="G9" s="134">
        <f>F9/'[1]racdob07-4'!$G$7*100</f>
        <v>103.26321810894048</v>
      </c>
      <c r="H9" s="330">
        <v>593319</v>
      </c>
      <c r="I9" s="327">
        <f>H9/'[1]racdob07-4'!$G$8*100</f>
        <v>77.723646462397</v>
      </c>
      <c r="J9" s="135">
        <v>0</v>
      </c>
      <c r="K9" s="294">
        <v>0</v>
      </c>
      <c r="L9" s="327"/>
      <c r="M9" s="330">
        <v>186125</v>
      </c>
      <c r="N9" s="134">
        <f>M9/'[1]racdob07-4'!$G$10*100</f>
        <v>128.8490294353834</v>
      </c>
      <c r="O9" s="330">
        <v>97930</v>
      </c>
      <c r="P9" s="327">
        <f>O9/'[1]racdob07-4'!$G$34*100</f>
        <v>52.390836819636</v>
      </c>
      <c r="Q9" s="330">
        <v>0</v>
      </c>
      <c r="R9" s="133"/>
    </row>
    <row r="10" spans="1:18" ht="12.75">
      <c r="A10" s="130" t="s">
        <v>5</v>
      </c>
      <c r="B10" s="131" t="s">
        <v>16</v>
      </c>
      <c r="C10" s="132">
        <v>2236255</v>
      </c>
      <c r="D10" s="294">
        <v>2381486</v>
      </c>
      <c r="E10" s="133">
        <f t="shared" si="0"/>
        <v>93.90166475889423</v>
      </c>
      <c r="F10" s="324">
        <v>1496903</v>
      </c>
      <c r="G10" s="134">
        <f>F10/'[1]racdob07-4'!$J$7*100</f>
        <v>107.0012058966703</v>
      </c>
      <c r="H10" s="330">
        <v>147368</v>
      </c>
      <c r="I10" s="327">
        <f>H10/'[1]racdob07-4'!$J$8*100</f>
        <v>132.33358177458896</v>
      </c>
      <c r="J10" s="135">
        <v>307</v>
      </c>
      <c r="K10" s="294">
        <v>325</v>
      </c>
      <c r="L10" s="327">
        <f t="shared" si="1"/>
        <v>94.46153846153847</v>
      </c>
      <c r="M10" s="330">
        <v>401429</v>
      </c>
      <c r="N10" s="134">
        <f>M10/'[1]racdob07-4'!$J$10*100</f>
        <v>58.77093581635043</v>
      </c>
      <c r="O10" s="330">
        <v>19099</v>
      </c>
      <c r="P10" s="328">
        <f>O10/'[1]racdob07-4'!$J$34*100</f>
        <v>160.4823124107218</v>
      </c>
      <c r="Q10" s="330">
        <v>80260</v>
      </c>
      <c r="R10" s="356">
        <f>Q10/'[1]racdob07-4'!$J$41*100</f>
        <v>137.72866115248652</v>
      </c>
    </row>
    <row r="11" spans="1:18" ht="12.75">
      <c r="A11" s="130" t="s">
        <v>6</v>
      </c>
      <c r="B11" s="131" t="s">
        <v>0</v>
      </c>
      <c r="C11" s="132">
        <v>854112</v>
      </c>
      <c r="D11" s="294">
        <v>790188</v>
      </c>
      <c r="E11" s="133">
        <f t="shared" si="0"/>
        <v>108.08972042096312</v>
      </c>
      <c r="F11" s="324">
        <v>359655</v>
      </c>
      <c r="G11" s="134">
        <f>F11/'[1]racdob07-4'!$M$7*100</f>
        <v>102.37714344271629</v>
      </c>
      <c r="H11" s="330">
        <v>141805</v>
      </c>
      <c r="I11" s="327">
        <f>H11/'[1]racdob07-4'!$M$8*100</f>
        <v>104.63460346506892</v>
      </c>
      <c r="J11" s="135">
        <v>317879</v>
      </c>
      <c r="K11" s="294">
        <v>288913</v>
      </c>
      <c r="L11" s="327">
        <f t="shared" si="1"/>
        <v>110.02585553436501</v>
      </c>
      <c r="M11" s="330">
        <v>0</v>
      </c>
      <c r="N11" s="136" t="e">
        <f>M11/'[1]racdob07-4'!$M$10*100</f>
        <v>#DIV/0!</v>
      </c>
      <c r="O11" s="330">
        <v>4416</v>
      </c>
      <c r="P11" s="327">
        <f>O11/'[1]racdob07-4'!$M$34*100</f>
        <v>26.100833382587624</v>
      </c>
      <c r="Q11" s="330">
        <v>30351</v>
      </c>
      <c r="R11" s="133">
        <f>Q11/'[1]racdob07-4'!$M$41*100</f>
        <v>367.17880474231794</v>
      </c>
    </row>
    <row r="12" spans="1:18" ht="12.75">
      <c r="A12" s="130" t="s">
        <v>7</v>
      </c>
      <c r="B12" s="131" t="s">
        <v>79</v>
      </c>
      <c r="C12" s="132">
        <v>1678395</v>
      </c>
      <c r="D12" s="294">
        <v>1573817</v>
      </c>
      <c r="E12" s="133">
        <f t="shared" si="0"/>
        <v>106.64486404709062</v>
      </c>
      <c r="F12" s="324">
        <v>1441243</v>
      </c>
      <c r="G12" s="134">
        <f>F12/'[1]racdob07-4'!$P$7*100</f>
        <v>102.6198905192645</v>
      </c>
      <c r="H12" s="330">
        <v>28352</v>
      </c>
      <c r="I12" s="327">
        <f>H12/'[1]racdob07-4'!$P$8*100</f>
        <v>176.38422296876942</v>
      </c>
      <c r="J12" s="135">
        <v>8101</v>
      </c>
      <c r="K12" s="294">
        <v>13644</v>
      </c>
      <c r="L12" s="327">
        <f t="shared" si="1"/>
        <v>59.374083846379364</v>
      </c>
      <c r="M12" s="330">
        <v>793</v>
      </c>
      <c r="N12" s="134">
        <f>M12/'[1]racdob07-4'!$P$10*100</f>
        <v>127.69726247987117</v>
      </c>
      <c r="O12" s="330">
        <v>169300</v>
      </c>
      <c r="P12" s="327">
        <f>O12/'[1]racdob07-4'!$P$34*100</f>
        <v>2168.8444786062005</v>
      </c>
      <c r="Q12" s="330">
        <v>0</v>
      </c>
      <c r="R12" s="357" t="e">
        <f>Q12/'[1]racdob07-4'!$P$41*100</f>
        <v>#DIV/0!</v>
      </c>
    </row>
    <row r="13" spans="1:18" ht="12.75">
      <c r="A13" s="130" t="s">
        <v>8</v>
      </c>
      <c r="B13" s="131" t="s">
        <v>38</v>
      </c>
      <c r="C13" s="132">
        <v>426186</v>
      </c>
      <c r="D13" s="294">
        <v>482787</v>
      </c>
      <c r="E13" s="133">
        <f t="shared" si="0"/>
        <v>88.27619633502974</v>
      </c>
      <c r="F13" s="324">
        <v>372167</v>
      </c>
      <c r="G13" s="134">
        <f>F13/'[1]racdob07-4'!$S$7*100</f>
        <v>80.98491788724212</v>
      </c>
      <c r="H13" s="330">
        <v>84</v>
      </c>
      <c r="I13" s="327">
        <f>H13/'[1]racdob07-4'!$S$8*100</f>
        <v>65.625</v>
      </c>
      <c r="J13" s="135">
        <v>25</v>
      </c>
      <c r="K13" s="294">
        <v>0</v>
      </c>
      <c r="L13" s="327"/>
      <c r="M13" s="330">
        <v>4767</v>
      </c>
      <c r="N13" s="134">
        <f>M13/'[1]racdob07-4'!$S$10*100</f>
        <v>96.57617504051863</v>
      </c>
      <c r="O13" s="330">
        <v>9659</v>
      </c>
      <c r="P13" s="327">
        <f>O13/'[1]racdob07-4'!$S$34*100</f>
        <v>1749.8188405797102</v>
      </c>
      <c r="Q13" s="330">
        <v>5845</v>
      </c>
      <c r="R13" s="133">
        <f>Q13/'[1]racdob07-4'!$S$41*100</f>
        <v>148.08715480111476</v>
      </c>
    </row>
    <row r="14" spans="1:18" ht="12.75">
      <c r="A14" s="130" t="s">
        <v>9</v>
      </c>
      <c r="B14" s="131" t="s">
        <v>14</v>
      </c>
      <c r="C14" s="132">
        <v>1489663</v>
      </c>
      <c r="D14" s="294">
        <v>1505700</v>
      </c>
      <c r="E14" s="133">
        <f t="shared" si="0"/>
        <v>98.9349139934914</v>
      </c>
      <c r="F14" s="324">
        <v>1371090</v>
      </c>
      <c r="G14" s="134">
        <f>F14/'[1]racdob07-4'!$V$7*100</f>
        <v>100.0880366512785</v>
      </c>
      <c r="H14" s="330">
        <v>14191</v>
      </c>
      <c r="I14" s="327">
        <f>H14/'[1]racdob07-4'!$V$8*100</f>
        <v>2993.8818565400843</v>
      </c>
      <c r="J14" s="135">
        <v>37179</v>
      </c>
      <c r="K14" s="294">
        <v>62024</v>
      </c>
      <c r="L14" s="327">
        <f t="shared" si="1"/>
        <v>59.942925319231264</v>
      </c>
      <c r="M14" s="330">
        <v>380</v>
      </c>
      <c r="N14" s="134">
        <f>M14/'[1]racdob07-4'!$V$10*100</f>
        <v>143.93939393939394</v>
      </c>
      <c r="O14" s="330">
        <v>11733</v>
      </c>
      <c r="P14" s="327">
        <f>O14/'[1]racdob07-4'!$V$34*100</f>
        <v>66.99977158519872</v>
      </c>
      <c r="Q14" s="330">
        <v>20004</v>
      </c>
      <c r="R14" s="133">
        <f>Q14/'[1]racdob07-4'!$V$41*100</f>
        <v>93.6034813532357</v>
      </c>
    </row>
    <row r="15" spans="1:18" ht="12.75">
      <c r="A15" s="130" t="s">
        <v>10</v>
      </c>
      <c r="B15" s="138" t="s">
        <v>95</v>
      </c>
      <c r="C15" s="132">
        <v>24021663</v>
      </c>
      <c r="D15" s="294">
        <v>22353100</v>
      </c>
      <c r="E15" s="133">
        <f t="shared" si="0"/>
        <v>107.46457090962775</v>
      </c>
      <c r="F15" s="324">
        <v>14975083</v>
      </c>
      <c r="G15" s="134">
        <f>F15/'[1]racdob07-4'!$AB$7*100</f>
        <v>104.33963376329618</v>
      </c>
      <c r="H15" s="330">
        <v>7675427</v>
      </c>
      <c r="I15" s="327">
        <f>H15/'[1]racdob07-4'!$AB$8*100</f>
        <v>110.06029965135411</v>
      </c>
      <c r="J15" s="135">
        <v>0</v>
      </c>
      <c r="K15" s="294">
        <v>0</v>
      </c>
      <c r="L15" s="327"/>
      <c r="M15" s="330">
        <v>12610</v>
      </c>
      <c r="N15" s="134">
        <f>M15/'[1]racdob07-4'!$AB$10*100</f>
        <v>48.88165290537659</v>
      </c>
      <c r="O15" s="330">
        <v>627796</v>
      </c>
      <c r="P15" s="327">
        <f>O15/'[1]racdob07-4'!$AB$34*100</f>
        <v>153.07617282746514</v>
      </c>
      <c r="Q15" s="330">
        <v>0</v>
      </c>
      <c r="R15" s="133"/>
    </row>
    <row r="16" spans="1:18" ht="12.75">
      <c r="A16" s="130" t="s">
        <v>11</v>
      </c>
      <c r="B16" s="138" t="s">
        <v>1</v>
      </c>
      <c r="C16" s="132">
        <v>78065</v>
      </c>
      <c r="D16" s="294">
        <v>60094</v>
      </c>
      <c r="E16" s="133">
        <f t="shared" si="0"/>
        <v>129.90481578859786</v>
      </c>
      <c r="F16" s="324">
        <v>15329</v>
      </c>
      <c r="G16" s="134">
        <f>F16/'[1]racdob07-4'!$AE7*100</f>
        <v>147.76363986890303</v>
      </c>
      <c r="H16" s="330">
        <v>50754</v>
      </c>
      <c r="I16" s="327">
        <f>H16/'[1]racdob07-4'!$AE8*100</f>
        <v>119.900779588944</v>
      </c>
      <c r="J16" s="135">
        <v>3394</v>
      </c>
      <c r="K16" s="294">
        <v>2661</v>
      </c>
      <c r="L16" s="327">
        <f t="shared" si="1"/>
        <v>127.54603532506576</v>
      </c>
      <c r="M16" s="330">
        <v>663</v>
      </c>
      <c r="N16" s="134">
        <f>M16/'[1]racdob07-4'!$AE10*100</f>
        <v>67.03741152679474</v>
      </c>
      <c r="O16" s="330">
        <v>992</v>
      </c>
      <c r="P16" s="327">
        <f>O16/'[1]racdob07-4'!$AE34*100</f>
        <v>58.73297809354647</v>
      </c>
      <c r="Q16" s="330">
        <v>0</v>
      </c>
      <c r="R16" s="357" t="e">
        <f>Q16/'[1]racdob07-4'!$AE41*100</f>
        <v>#DIV/0!</v>
      </c>
    </row>
    <row r="17" spans="1:18" ht="12.75">
      <c r="A17" s="130" t="s">
        <v>23</v>
      </c>
      <c r="B17" s="138" t="s">
        <v>25</v>
      </c>
      <c r="C17" s="132">
        <v>1537275</v>
      </c>
      <c r="D17" s="294">
        <v>1510383</v>
      </c>
      <c r="E17" s="133">
        <f t="shared" si="0"/>
        <v>101.78047554825498</v>
      </c>
      <c r="F17" s="324">
        <v>455744</v>
      </c>
      <c r="G17" s="134">
        <f>F17/'[1]racdob07-4'!$AH7*100</f>
        <v>109.49225675941898</v>
      </c>
      <c r="H17" s="330">
        <v>853321</v>
      </c>
      <c r="I17" s="327">
        <f>H17/'[1]racdob07-4'!$AH8*100</f>
        <v>110.31574892117395</v>
      </c>
      <c r="J17" s="135">
        <v>89325</v>
      </c>
      <c r="K17" s="294">
        <v>103929</v>
      </c>
      <c r="L17" s="327">
        <f t="shared" si="1"/>
        <v>85.94809918309615</v>
      </c>
      <c r="M17" s="330">
        <v>0</v>
      </c>
      <c r="N17" s="136" t="e">
        <f>M17/'[1]racdob07-4'!$AH10*100</f>
        <v>#DIV/0!</v>
      </c>
      <c r="O17" s="330">
        <v>73340</v>
      </c>
      <c r="P17" s="327">
        <f>O17/'[1]racdob07-4'!$AH34*100</f>
        <v>62.10201869665357</v>
      </c>
      <c r="Q17" s="330">
        <v>0</v>
      </c>
      <c r="R17" s="133"/>
    </row>
    <row r="18" spans="1:18" ht="12.75">
      <c r="A18" s="130" t="s">
        <v>22</v>
      </c>
      <c r="B18" s="138" t="s">
        <v>35</v>
      </c>
      <c r="C18" s="132">
        <v>183642</v>
      </c>
      <c r="D18" s="294">
        <v>136622</v>
      </c>
      <c r="E18" s="133">
        <f t="shared" si="0"/>
        <v>134.416126246139</v>
      </c>
      <c r="F18" s="324">
        <v>79791</v>
      </c>
      <c r="G18" s="359">
        <f>F18/'[1]racdob07-4'!$AK$7*100</f>
        <v>284.63239753148076</v>
      </c>
      <c r="H18" s="330">
        <v>0</v>
      </c>
      <c r="I18" s="332">
        <v>0</v>
      </c>
      <c r="J18" s="135">
        <v>100463</v>
      </c>
      <c r="K18" s="294">
        <v>100286</v>
      </c>
      <c r="L18" s="327">
        <f t="shared" si="1"/>
        <v>100.17649522366032</v>
      </c>
      <c r="M18" s="330">
        <v>0</v>
      </c>
      <c r="N18" s="136" t="e">
        <f>M18/'[1]racdob07-4'!$AK$10*100</f>
        <v>#DIV/0!</v>
      </c>
      <c r="O18" s="330">
        <v>420</v>
      </c>
      <c r="P18" s="328">
        <f>O18/'[1]racdob07-4'!$AK$34*100</f>
        <v>9.799346710219318</v>
      </c>
      <c r="Q18" s="330">
        <v>2965</v>
      </c>
      <c r="R18" s="356">
        <f>Q18/'[1]racdob07-4'!$AK$41*100</f>
        <v>41.625719500210586</v>
      </c>
    </row>
    <row r="19" spans="1:18" ht="12.75">
      <c r="A19" s="130" t="s">
        <v>24</v>
      </c>
      <c r="B19" s="138" t="s">
        <v>36</v>
      </c>
      <c r="C19" s="132">
        <v>1278263</v>
      </c>
      <c r="D19" s="294">
        <v>1199359</v>
      </c>
      <c r="E19" s="133">
        <f t="shared" si="0"/>
        <v>106.57884753439129</v>
      </c>
      <c r="F19" s="324">
        <v>1243380</v>
      </c>
      <c r="G19" s="359">
        <f>F19/'[1]racdob07-4'!$AN$7*100</f>
        <v>108.60807524597496</v>
      </c>
      <c r="H19" s="330">
        <v>0</v>
      </c>
      <c r="I19" s="332">
        <v>0</v>
      </c>
      <c r="J19" s="135">
        <v>0</v>
      </c>
      <c r="K19" s="294">
        <v>0</v>
      </c>
      <c r="L19" s="327"/>
      <c r="M19" s="330">
        <v>1951</v>
      </c>
      <c r="N19" s="137">
        <f>M19/'[1]racdob07-4'!$AN$10*100</f>
        <v>368.80907372400753</v>
      </c>
      <c r="O19" s="330">
        <v>16355</v>
      </c>
      <c r="P19" s="327">
        <f>O19/'[1]racdob07-4'!$AN$34*100</f>
        <v>478.63623061164765</v>
      </c>
      <c r="Q19" s="330">
        <v>12789</v>
      </c>
      <c r="R19" s="133">
        <f>Q19/'[1]racdob07-4'!$AN$41*100</f>
        <v>81.46378750238868</v>
      </c>
    </row>
    <row r="20" spans="1:18" ht="12.75">
      <c r="A20" s="130" t="s">
        <v>29</v>
      </c>
      <c r="B20" s="138" t="s">
        <v>108</v>
      </c>
      <c r="C20" s="132">
        <v>480401</v>
      </c>
      <c r="D20" s="294">
        <v>446701</v>
      </c>
      <c r="E20" s="133">
        <f t="shared" si="0"/>
        <v>107.5441962296928</v>
      </c>
      <c r="F20" s="324">
        <v>417447</v>
      </c>
      <c r="G20" s="134">
        <f>F20/'[1]racdob07-4'!$AQ$7*100</f>
        <v>109.8712435055877</v>
      </c>
      <c r="H20" s="330">
        <v>0</v>
      </c>
      <c r="I20" s="332" t="e">
        <f>H20/'[1]racdob07-4'!$AQ$8*100</f>
        <v>#DIV/0!</v>
      </c>
      <c r="J20" s="135">
        <v>29619</v>
      </c>
      <c r="K20" s="294">
        <v>29887</v>
      </c>
      <c r="L20" s="327">
        <f t="shared" si="1"/>
        <v>99.10328905544216</v>
      </c>
      <c r="M20" s="330">
        <v>0</v>
      </c>
      <c r="N20" s="136" t="e">
        <f>M20/'[1]racdob07-4'!$AQ$10*100</f>
        <v>#DIV/0!</v>
      </c>
      <c r="O20" s="330">
        <v>15273</v>
      </c>
      <c r="P20" s="327">
        <f>O20/'[1]racdob07-4'!$AQ$34*100</f>
        <v>20.756717087291555</v>
      </c>
      <c r="Q20" s="330">
        <v>0</v>
      </c>
      <c r="R20" s="357" t="e">
        <f>Q20/'[1]racdob07-4'!$AQ$41*100</f>
        <v>#DIV/0!</v>
      </c>
    </row>
    <row r="21" spans="1:18" ht="12.75">
      <c r="A21" s="130" t="s">
        <v>30</v>
      </c>
      <c r="B21" s="138" t="s">
        <v>26</v>
      </c>
      <c r="C21" s="132">
        <v>360107</v>
      </c>
      <c r="D21" s="294">
        <v>342252</v>
      </c>
      <c r="E21" s="133">
        <f t="shared" si="0"/>
        <v>105.2169161904094</v>
      </c>
      <c r="F21" s="324">
        <v>89677</v>
      </c>
      <c r="G21" s="134">
        <f>F21/'[1]racdob07-4'!$AT$7*100</f>
        <v>102.83587908811522</v>
      </c>
      <c r="H21" s="330">
        <v>227889</v>
      </c>
      <c r="I21" s="327">
        <f>H21/'[1]racdob07-4'!$AT$8*100</f>
        <v>118.25059543268108</v>
      </c>
      <c r="J21" s="135">
        <v>0</v>
      </c>
      <c r="K21" s="294">
        <v>0</v>
      </c>
      <c r="L21" s="327"/>
      <c r="M21" s="330">
        <v>4691</v>
      </c>
      <c r="N21" s="139">
        <f>M21/'[1]racdob07-4'!$AT$10*100</f>
        <v>106.6863770752786</v>
      </c>
      <c r="O21" s="330">
        <v>31834</v>
      </c>
      <c r="P21" s="327">
        <f>O21/'[1]racdob07-4'!$AT$34*100</f>
        <v>100.89376267748477</v>
      </c>
      <c r="Q21" s="330">
        <v>0</v>
      </c>
      <c r="R21" s="357" t="e">
        <f>Q21/'[1]racdob07-4'!$AT$41*100</f>
        <v>#DIV/0!</v>
      </c>
    </row>
    <row r="22" spans="1:18" ht="12.75">
      <c r="A22" s="130" t="s">
        <v>31</v>
      </c>
      <c r="B22" s="138" t="s">
        <v>27</v>
      </c>
      <c r="C22" s="132">
        <v>255533</v>
      </c>
      <c r="D22" s="294">
        <v>236919</v>
      </c>
      <c r="E22" s="133">
        <f t="shared" si="0"/>
        <v>107.85669363791</v>
      </c>
      <c r="F22" s="324">
        <v>236514</v>
      </c>
      <c r="G22" s="134">
        <f>F22/'[1]racdob07-4'!$AW$7*100</f>
        <v>108.23993519717723</v>
      </c>
      <c r="H22" s="330">
        <v>4063</v>
      </c>
      <c r="I22" s="327">
        <f>H22/'[1]racdob07-4'!$AW$8*100</f>
        <v>114.96887379739671</v>
      </c>
      <c r="J22" s="135">
        <v>0</v>
      </c>
      <c r="K22" s="294">
        <v>0</v>
      </c>
      <c r="L22" s="327"/>
      <c r="M22" s="330">
        <v>0</v>
      </c>
      <c r="N22" s="136" t="e">
        <f>M22/'[1]racdob07-4'!$AW$10*100</f>
        <v>#DIV/0!</v>
      </c>
      <c r="O22" s="330">
        <v>2926</v>
      </c>
      <c r="P22" s="327">
        <f>O22/'[1]racdob07-4'!$AW$34*100</f>
        <v>58.89694041867954</v>
      </c>
      <c r="Q22" s="330">
        <v>0</v>
      </c>
      <c r="R22" s="133">
        <f>Q22/'[1]racdob07-4'!$AW$41*100</f>
        <v>0</v>
      </c>
    </row>
    <row r="23" spans="1:18" ht="12.75">
      <c r="A23" s="130" t="s">
        <v>32</v>
      </c>
      <c r="B23" s="138" t="s">
        <v>28</v>
      </c>
      <c r="C23" s="132">
        <v>148505</v>
      </c>
      <c r="D23" s="294">
        <v>137909</v>
      </c>
      <c r="E23" s="133">
        <f t="shared" si="0"/>
        <v>107.683327411554</v>
      </c>
      <c r="F23" s="324">
        <v>39710</v>
      </c>
      <c r="G23" s="134">
        <f>F23/'[1]racdob07-4'!$AZ$7*100</f>
        <v>142.16669053415438</v>
      </c>
      <c r="H23" s="330">
        <v>90439</v>
      </c>
      <c r="I23" s="327">
        <f>H23/'[1]racdob07-4'!$AZ$8*100</f>
        <v>109.9482104648901</v>
      </c>
      <c r="J23" s="135">
        <v>0</v>
      </c>
      <c r="K23" s="294">
        <v>0</v>
      </c>
      <c r="L23" s="327"/>
      <c r="M23" s="330">
        <v>0</v>
      </c>
      <c r="N23" s="136" t="e">
        <f>M23/'[1]racdob07-4'!$AZ$10*100</f>
        <v>#DIV/0!</v>
      </c>
      <c r="O23" s="330">
        <v>2096</v>
      </c>
      <c r="P23" s="327">
        <f>O23/'[1]racdob07-4'!$AZ$34*100</f>
        <v>61.304474992687915</v>
      </c>
      <c r="Q23" s="330">
        <v>0</v>
      </c>
      <c r="R23" s="133"/>
    </row>
    <row r="24" spans="1:18" ht="12.75">
      <c r="A24" s="130" t="s">
        <v>33</v>
      </c>
      <c r="B24" s="138" t="s">
        <v>37</v>
      </c>
      <c r="C24" s="132">
        <v>469904</v>
      </c>
      <c r="D24" s="294">
        <v>411995</v>
      </c>
      <c r="E24" s="133">
        <f t="shared" si="0"/>
        <v>114.0557531037998</v>
      </c>
      <c r="F24" s="324">
        <v>452583</v>
      </c>
      <c r="G24" s="134">
        <f>F24/'[1]racdob07-4'!$BF$7*100</f>
        <v>121.56340820086919</v>
      </c>
      <c r="H24" s="330">
        <v>0</v>
      </c>
      <c r="I24" s="332" t="e">
        <v>#DIV/0!</v>
      </c>
      <c r="J24" s="135">
        <v>0</v>
      </c>
      <c r="K24" s="294">
        <v>0</v>
      </c>
      <c r="L24" s="327"/>
      <c r="M24" s="330">
        <v>0</v>
      </c>
      <c r="N24" s="136" t="e">
        <f>M24/'[1]racdob07-4'!$BF$10*100</f>
        <v>#DIV/0!</v>
      </c>
      <c r="O24" s="330">
        <v>5781</v>
      </c>
      <c r="P24" s="327">
        <f>O24/'[1]racdob07-4'!$BF$34*100</f>
        <v>1517.3228346456692</v>
      </c>
      <c r="Q24" s="330">
        <v>0</v>
      </c>
      <c r="R24" s="357" t="e">
        <f>Q24/'[1]racdob07-4'!$BF$41*100</f>
        <v>#DIV/0!</v>
      </c>
    </row>
    <row r="25" spans="1:18" ht="12.75">
      <c r="A25" s="130" t="s">
        <v>34</v>
      </c>
      <c r="B25" s="138" t="s">
        <v>42</v>
      </c>
      <c r="C25" s="132">
        <v>272979</v>
      </c>
      <c r="D25" s="294">
        <v>260618</v>
      </c>
      <c r="E25" s="133">
        <f t="shared" si="0"/>
        <v>104.74295712498754</v>
      </c>
      <c r="F25" s="324">
        <v>226235</v>
      </c>
      <c r="G25" s="134">
        <f>F25/'[1]racdob07-4'!$BF$7*100</f>
        <v>60.76652824857239</v>
      </c>
      <c r="H25" s="330">
        <v>28735</v>
      </c>
      <c r="I25" s="332" t="e">
        <v>#DIV/0!</v>
      </c>
      <c r="J25" s="135">
        <v>0</v>
      </c>
      <c r="K25" s="294">
        <v>46</v>
      </c>
      <c r="L25" s="327">
        <f t="shared" si="1"/>
        <v>0</v>
      </c>
      <c r="M25" s="330">
        <v>5235</v>
      </c>
      <c r="N25" s="136" t="e">
        <f>M25/'[1]racdob07-4'!$BF$10*100</f>
        <v>#DIV/0!</v>
      </c>
      <c r="O25" s="330">
        <v>1254</v>
      </c>
      <c r="P25" s="327">
        <f>O25/'[1]racdob07-4'!$BF$34*100</f>
        <v>329.1338582677165</v>
      </c>
      <c r="Q25" s="330">
        <v>0</v>
      </c>
      <c r="R25" s="357" t="e">
        <f>Q25/'[1]racdob07-4'!$BF$41*100</f>
        <v>#DIV/0!</v>
      </c>
    </row>
    <row r="26" spans="1:18" ht="12.75">
      <c r="A26" s="140" t="s">
        <v>40</v>
      </c>
      <c r="B26" s="141" t="s">
        <v>21</v>
      </c>
      <c r="C26" s="132">
        <v>3486756</v>
      </c>
      <c r="D26" s="294">
        <v>3230658</v>
      </c>
      <c r="E26" s="133">
        <f t="shared" si="0"/>
        <v>107.92711577641458</v>
      </c>
      <c r="F26" s="324">
        <v>0</v>
      </c>
      <c r="G26" s="134">
        <v>0</v>
      </c>
      <c r="H26" s="330">
        <v>0</v>
      </c>
      <c r="I26" s="327"/>
      <c r="J26" s="135">
        <v>0</v>
      </c>
      <c r="K26" s="294">
        <v>0</v>
      </c>
      <c r="L26" s="327"/>
      <c r="M26" s="330">
        <v>0</v>
      </c>
      <c r="N26" s="134"/>
      <c r="O26" s="330">
        <v>0</v>
      </c>
      <c r="P26" s="327"/>
      <c r="Q26" s="330">
        <v>0</v>
      </c>
      <c r="R26" s="356"/>
    </row>
    <row r="27" spans="1:18" ht="13.5" thickBot="1">
      <c r="A27" s="142" t="s">
        <v>46</v>
      </c>
      <c r="B27" s="143" t="s">
        <v>105</v>
      </c>
      <c r="C27" s="144">
        <v>2511963</v>
      </c>
      <c r="D27" s="295">
        <v>2042560</v>
      </c>
      <c r="E27" s="297">
        <f t="shared" si="0"/>
        <v>122.9811119379602</v>
      </c>
      <c r="F27" s="325">
        <v>0</v>
      </c>
      <c r="G27" s="145">
        <v>0</v>
      </c>
      <c r="H27" s="331">
        <v>0</v>
      </c>
      <c r="I27" s="329"/>
      <c r="J27" s="146">
        <v>514357</v>
      </c>
      <c r="K27" s="299">
        <v>437777</v>
      </c>
      <c r="L27" s="329">
        <f t="shared" si="1"/>
        <v>117.49292447981507</v>
      </c>
      <c r="M27" s="331">
        <v>0</v>
      </c>
      <c r="N27" s="145"/>
      <c r="O27" s="331">
        <v>0</v>
      </c>
      <c r="P27" s="329"/>
      <c r="Q27" s="331">
        <v>0</v>
      </c>
      <c r="R27" s="358"/>
    </row>
    <row r="28" spans="1:18" ht="15" thickBot="1">
      <c r="A28" s="217"/>
      <c r="B28" s="218" t="s">
        <v>76</v>
      </c>
      <c r="C28" s="147">
        <f>SUM(C8:C27)</f>
        <v>56394345</v>
      </c>
      <c r="D28" s="296">
        <f>SUM(D8:D27)</f>
        <v>53325903</v>
      </c>
      <c r="E28" s="148">
        <f t="shared" si="0"/>
        <v>105.7541304082558</v>
      </c>
      <c r="F28" s="342">
        <f>SUM(F8:F27)</f>
        <v>33151973</v>
      </c>
      <c r="G28" s="149">
        <v>104</v>
      </c>
      <c r="H28" s="341">
        <f>SUM(H8:H27)</f>
        <v>10600103</v>
      </c>
      <c r="I28" s="149">
        <v>108</v>
      </c>
      <c r="J28" s="150">
        <f>SUM(J8:J27)</f>
        <v>2919349</v>
      </c>
      <c r="K28" s="296">
        <f>SUM(K8:K27)</f>
        <v>3161695</v>
      </c>
      <c r="L28" s="149">
        <f t="shared" si="1"/>
        <v>92.33493426785316</v>
      </c>
      <c r="M28" s="341">
        <f>SUM(M8:M27)</f>
        <v>618644</v>
      </c>
      <c r="N28" s="149">
        <v>71</v>
      </c>
      <c r="O28" s="341">
        <f>SUM(O8:O27)</f>
        <v>1114549</v>
      </c>
      <c r="P28" s="149">
        <v>121</v>
      </c>
      <c r="Q28" s="281">
        <f>SUM(Q8:Q27)</f>
        <v>152214</v>
      </c>
      <c r="R28" s="151">
        <v>131</v>
      </c>
    </row>
    <row r="29" ht="12.75">
      <c r="B29" s="239"/>
    </row>
    <row r="30" ht="12.75">
      <c r="A30" s="239" t="s">
        <v>98</v>
      </c>
    </row>
    <row r="31" ht="12.75">
      <c r="A31" s="239" t="s">
        <v>101</v>
      </c>
    </row>
    <row r="32" ht="12.75">
      <c r="A32" s="239"/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R32"/>
  <sheetViews>
    <sheetView workbookViewId="0" topLeftCell="A1">
      <selection activeCell="B20" sqref="B20"/>
    </sheetView>
  </sheetViews>
  <sheetFormatPr defaultColWidth="9.140625" defaultRowHeight="12.75"/>
  <cols>
    <col min="1" max="1" width="7.28125" style="0" customWidth="1"/>
    <col min="2" max="2" width="21.7109375" style="0" customWidth="1"/>
    <col min="3" max="3" width="11.7109375" style="0" customWidth="1"/>
    <col min="4" max="4" width="9.140625" style="0" hidden="1" customWidth="1"/>
    <col min="5" max="5" width="5.140625" style="0" customWidth="1"/>
    <col min="6" max="6" width="11.7109375" style="0" customWidth="1"/>
    <col min="7" max="7" width="5.140625" style="0" customWidth="1"/>
    <col min="8" max="8" width="11.7109375" style="0" customWidth="1"/>
    <col min="9" max="9" width="5.140625" style="0" customWidth="1"/>
    <col min="10" max="10" width="14.57421875" style="0" customWidth="1"/>
    <col min="11" max="11" width="9.00390625" style="0" hidden="1" customWidth="1"/>
    <col min="12" max="12" width="5.140625" style="0" customWidth="1"/>
    <col min="13" max="13" width="11.7109375" style="0" customWidth="1"/>
    <col min="14" max="14" width="5.140625" style="0" customWidth="1"/>
    <col min="15" max="15" width="11.7109375" style="0" customWidth="1"/>
    <col min="16" max="16" width="5.140625" style="0" customWidth="1"/>
    <col min="17" max="17" width="11.7109375" style="0" customWidth="1"/>
    <col min="18" max="18" width="6.28125" style="0" customWidth="1"/>
  </cols>
  <sheetData>
    <row r="1" spans="1:18" ht="15.75">
      <c r="A1" s="36" t="s">
        <v>86</v>
      </c>
      <c r="B1" s="38"/>
      <c r="C1" s="38"/>
      <c r="D1" s="38"/>
      <c r="E1" s="39"/>
      <c r="F1" s="38"/>
      <c r="G1" s="39"/>
      <c r="H1" s="38"/>
      <c r="I1" s="39"/>
      <c r="J1" s="38"/>
      <c r="K1" s="38"/>
      <c r="L1" s="40"/>
      <c r="M1" s="41"/>
      <c r="N1" s="40"/>
      <c r="O1" s="41"/>
      <c r="P1" s="40"/>
      <c r="Q1" s="41"/>
      <c r="R1" s="42" t="s">
        <v>80</v>
      </c>
    </row>
    <row r="2" spans="1:18" ht="15.75" thickBot="1">
      <c r="A2" s="43"/>
      <c r="B2" s="43"/>
      <c r="C2" s="220"/>
      <c r="D2" s="220"/>
      <c r="E2" s="221"/>
      <c r="F2" s="220"/>
      <c r="G2" s="221"/>
      <c r="H2" s="220"/>
      <c r="I2" s="221"/>
      <c r="J2" s="220"/>
      <c r="K2" s="220"/>
      <c r="L2" s="221"/>
      <c r="M2" s="220"/>
      <c r="N2" s="221"/>
      <c r="O2" s="220"/>
      <c r="P2" s="221"/>
      <c r="Q2" s="37"/>
      <c r="R2" s="24" t="s">
        <v>49</v>
      </c>
    </row>
    <row r="3" spans="1:18" ht="15">
      <c r="A3" s="25"/>
      <c r="B3" s="222"/>
      <c r="C3" s="242" t="s">
        <v>51</v>
      </c>
      <c r="D3" s="363"/>
      <c r="E3" s="243"/>
      <c r="F3" s="257" t="s">
        <v>77</v>
      </c>
      <c r="G3" s="258"/>
      <c r="H3" s="259"/>
      <c r="I3" s="254"/>
      <c r="J3" s="259"/>
      <c r="K3" s="259"/>
      <c r="L3" s="254"/>
      <c r="M3" s="259"/>
      <c r="N3" s="254"/>
      <c r="O3" s="259"/>
      <c r="P3" s="45"/>
      <c r="Q3" s="44"/>
      <c r="R3" s="46"/>
    </row>
    <row r="4" spans="1:18" ht="15">
      <c r="A4" s="223" t="s">
        <v>15</v>
      </c>
      <c r="B4" s="241" t="s">
        <v>12</v>
      </c>
      <c r="C4" s="244" t="s">
        <v>52</v>
      </c>
      <c r="D4" s="348"/>
      <c r="E4" s="245"/>
      <c r="F4" s="246" t="s">
        <v>83</v>
      </c>
      <c r="G4" s="247"/>
      <c r="H4" s="250" t="s">
        <v>82</v>
      </c>
      <c r="I4" s="247"/>
      <c r="J4" s="252" t="s">
        <v>82</v>
      </c>
      <c r="K4" s="347"/>
      <c r="L4" s="247"/>
      <c r="M4" s="250" t="s">
        <v>50</v>
      </c>
      <c r="N4" s="48"/>
      <c r="O4" s="250" t="s">
        <v>53</v>
      </c>
      <c r="P4" s="247"/>
      <c r="Q4" s="250" t="s">
        <v>54</v>
      </c>
      <c r="R4" s="255"/>
    </row>
    <row r="5" spans="1:18" ht="15">
      <c r="A5" s="223" t="s">
        <v>13</v>
      </c>
      <c r="B5" s="47"/>
      <c r="C5" s="49"/>
      <c r="D5" s="364"/>
      <c r="E5" s="50"/>
      <c r="F5" s="248" t="s">
        <v>55</v>
      </c>
      <c r="G5" s="249"/>
      <c r="H5" s="251" t="s">
        <v>56</v>
      </c>
      <c r="I5" s="249"/>
      <c r="J5" s="253" t="s">
        <v>57</v>
      </c>
      <c r="K5" s="348"/>
      <c r="L5" s="249"/>
      <c r="M5" s="52" t="s">
        <v>2</v>
      </c>
      <c r="N5" s="51"/>
      <c r="O5" s="251" t="s">
        <v>58</v>
      </c>
      <c r="P5" s="249"/>
      <c r="Q5" s="251" t="s">
        <v>58</v>
      </c>
      <c r="R5" s="256"/>
    </row>
    <row r="6" spans="1:18" ht="15">
      <c r="A6" s="224"/>
      <c r="B6" s="53"/>
      <c r="C6" s="54" t="s">
        <v>59</v>
      </c>
      <c r="D6" s="349"/>
      <c r="E6" s="55" t="s">
        <v>85</v>
      </c>
      <c r="F6" s="54" t="s">
        <v>59</v>
      </c>
      <c r="G6" s="56" t="s">
        <v>85</v>
      </c>
      <c r="H6" s="57" t="s">
        <v>59</v>
      </c>
      <c r="I6" s="56" t="s">
        <v>85</v>
      </c>
      <c r="J6" s="57" t="s">
        <v>59</v>
      </c>
      <c r="K6" s="349"/>
      <c r="L6" s="56" t="s">
        <v>85</v>
      </c>
      <c r="M6" s="57" t="s">
        <v>59</v>
      </c>
      <c r="N6" s="56" t="s">
        <v>85</v>
      </c>
      <c r="O6" s="57" t="s">
        <v>59</v>
      </c>
      <c r="P6" s="56" t="s">
        <v>85</v>
      </c>
      <c r="Q6" s="57" t="s">
        <v>59</v>
      </c>
      <c r="R6" s="55" t="s">
        <v>85</v>
      </c>
    </row>
    <row r="7" spans="1:18" ht="12.75">
      <c r="A7" s="225">
        <v>1</v>
      </c>
      <c r="B7" s="58">
        <v>2</v>
      </c>
      <c r="C7" s="59">
        <v>3</v>
      </c>
      <c r="D7" s="350"/>
      <c r="E7" s="60">
        <v>4</v>
      </c>
      <c r="F7" s="59">
        <v>5</v>
      </c>
      <c r="G7" s="61">
        <v>6</v>
      </c>
      <c r="H7" s="62">
        <v>7</v>
      </c>
      <c r="I7" s="61">
        <v>8</v>
      </c>
      <c r="J7" s="62">
        <v>9</v>
      </c>
      <c r="K7" s="350"/>
      <c r="L7" s="61">
        <v>10</v>
      </c>
      <c r="M7" s="62">
        <v>11</v>
      </c>
      <c r="N7" s="61">
        <v>12</v>
      </c>
      <c r="O7" s="62">
        <v>13</v>
      </c>
      <c r="P7" s="61">
        <v>14</v>
      </c>
      <c r="Q7" s="62">
        <v>15</v>
      </c>
      <c r="R7" s="60">
        <v>16</v>
      </c>
    </row>
    <row r="8" spans="1:18" ht="12.75">
      <c r="A8" s="226" t="s">
        <v>3</v>
      </c>
      <c r="B8" s="63" t="s">
        <v>93</v>
      </c>
      <c r="C8" s="64">
        <v>3685300</v>
      </c>
      <c r="D8" s="351">
        <v>3855837</v>
      </c>
      <c r="E8" s="65">
        <f aca="true" t="shared" si="0" ref="E8:E28">C8/D8*100</f>
        <v>95.57717299771748</v>
      </c>
      <c r="F8" s="334">
        <v>454058</v>
      </c>
      <c r="G8" s="66">
        <f>454058/472961*100</f>
        <v>96.00326453978235</v>
      </c>
      <c r="H8" s="337">
        <v>663555</v>
      </c>
      <c r="I8" s="66">
        <f>137573/144580*100</f>
        <v>95.15354820860424</v>
      </c>
      <c r="J8" s="68">
        <v>1401124</v>
      </c>
      <c r="K8" s="351">
        <v>1364189</v>
      </c>
      <c r="L8" s="66">
        <f aca="true" t="shared" si="1" ref="L8:L28">J8/K8*100</f>
        <v>102.7074694195599</v>
      </c>
      <c r="M8" s="67">
        <v>255911</v>
      </c>
      <c r="N8" s="66">
        <f>255911/424359*100</f>
        <v>60.305307534422504</v>
      </c>
      <c r="O8" s="337">
        <v>202058</v>
      </c>
      <c r="P8" s="66">
        <f>202058/224676*100</f>
        <v>89.93305916074704</v>
      </c>
      <c r="Q8" s="300">
        <v>0</v>
      </c>
      <c r="R8" s="343">
        <v>0</v>
      </c>
    </row>
    <row r="9" spans="1:18" ht="12.75">
      <c r="A9" s="227" t="s">
        <v>4</v>
      </c>
      <c r="B9" s="69" t="s">
        <v>96</v>
      </c>
      <c r="C9" s="70">
        <v>10806436</v>
      </c>
      <c r="D9" s="352">
        <v>10033531</v>
      </c>
      <c r="E9" s="71">
        <f t="shared" si="0"/>
        <v>107.70322033190509</v>
      </c>
      <c r="F9" s="335">
        <v>5542623</v>
      </c>
      <c r="G9" s="72">
        <f>F9/'[1]racdob07-4'!G17*100</f>
        <v>126.19401822891052</v>
      </c>
      <c r="H9" s="303">
        <v>820659</v>
      </c>
      <c r="I9" s="72">
        <f>H9/'[1]racdob07-4'!$G19*100</f>
        <v>83.57288628550013</v>
      </c>
      <c r="J9" s="73">
        <v>1645229</v>
      </c>
      <c r="K9" s="352">
        <v>1575249</v>
      </c>
      <c r="L9" s="72">
        <f t="shared" si="1"/>
        <v>104.44247226946344</v>
      </c>
      <c r="M9" s="303">
        <v>1592366</v>
      </c>
      <c r="N9" s="72">
        <f>M9/'[1]racdob07-4'!$G23*100</f>
        <v>89.40507077491102</v>
      </c>
      <c r="O9" s="303">
        <v>195745</v>
      </c>
      <c r="P9" s="72">
        <f>O9/'[1]racdob07-4'!$G34*100</f>
        <v>104.72015065107372</v>
      </c>
      <c r="Q9" s="301">
        <v>0</v>
      </c>
      <c r="R9" s="344">
        <v>0</v>
      </c>
    </row>
    <row r="10" spans="1:18" ht="12.75">
      <c r="A10" s="227" t="s">
        <v>5</v>
      </c>
      <c r="B10" s="69" t="s">
        <v>16</v>
      </c>
      <c r="C10" s="70">
        <v>2164997</v>
      </c>
      <c r="D10" s="352">
        <v>2352122</v>
      </c>
      <c r="E10" s="71">
        <f t="shared" si="0"/>
        <v>92.04441776404455</v>
      </c>
      <c r="F10" s="335">
        <v>213473</v>
      </c>
      <c r="G10" s="72">
        <f>F10/'[1]racdob07-4'!J17*100</f>
        <v>90.1418382815568</v>
      </c>
      <c r="H10" s="303">
        <v>473216</v>
      </c>
      <c r="I10" s="72">
        <f>H10/'[1]racdob07-4'!$J19*100</f>
        <v>106.59770637965251</v>
      </c>
      <c r="J10" s="73">
        <v>1003709</v>
      </c>
      <c r="K10" s="352">
        <v>911018</v>
      </c>
      <c r="L10" s="72">
        <f t="shared" si="1"/>
        <v>110.1744422173876</v>
      </c>
      <c r="M10" s="303">
        <v>98226</v>
      </c>
      <c r="N10" s="72">
        <f>M10/'[1]racdob07-4'!$J23*100</f>
        <v>101.74115697343207</v>
      </c>
      <c r="O10" s="303">
        <v>14307</v>
      </c>
      <c r="P10" s="72">
        <f>O10/'[1]racdob07-4'!$J34*100</f>
        <v>120.21678850516764</v>
      </c>
      <c r="Q10" s="301">
        <v>36470</v>
      </c>
      <c r="R10" s="344">
        <f>Q10/'[1]racdob07-4'!$J42*100</f>
        <v>115.17084570201479</v>
      </c>
    </row>
    <row r="11" spans="1:18" ht="12.75">
      <c r="A11" s="227" t="s">
        <v>6</v>
      </c>
      <c r="B11" s="69" t="s">
        <v>0</v>
      </c>
      <c r="C11" s="70">
        <v>849939</v>
      </c>
      <c r="D11" s="352">
        <v>785474</v>
      </c>
      <c r="E11" s="71">
        <f t="shared" si="0"/>
        <v>108.20714625818295</v>
      </c>
      <c r="F11" s="335">
        <v>282988</v>
      </c>
      <c r="G11" s="72">
        <f>F11/'[1]racdob07-4'!M17*100</f>
        <v>101.75947068447833</v>
      </c>
      <c r="H11" s="303">
        <v>179961</v>
      </c>
      <c r="I11" s="72">
        <f>H11/'[1]racdob07-4'!$L19*100</f>
        <v>100</v>
      </c>
      <c r="J11" s="73">
        <v>192762</v>
      </c>
      <c r="K11" s="352">
        <v>181466</v>
      </c>
      <c r="L11" s="72">
        <f t="shared" si="1"/>
        <v>106.22485754907257</v>
      </c>
      <c r="M11" s="303">
        <v>77594</v>
      </c>
      <c r="N11" s="72">
        <f>M11/'[1]racdob07-4'!$M23*100</f>
        <v>124.52696955593716</v>
      </c>
      <c r="O11" s="303">
        <v>18904</v>
      </c>
      <c r="P11" s="72">
        <f>O11/'[1]racdob07-4'!$M34*100</f>
        <v>111.73237188959158</v>
      </c>
      <c r="Q11" s="301">
        <v>4305</v>
      </c>
      <c r="R11" s="344">
        <f>Q11/'[1]racdob07-4'!$M42*100</f>
        <v>154.52261306532665</v>
      </c>
    </row>
    <row r="12" spans="1:18" ht="12.75">
      <c r="A12" s="227" t="s">
        <v>7</v>
      </c>
      <c r="B12" s="69" t="s">
        <v>20</v>
      </c>
      <c r="C12" s="70">
        <v>1677152</v>
      </c>
      <c r="D12" s="352">
        <v>1572148</v>
      </c>
      <c r="E12" s="71">
        <f t="shared" si="0"/>
        <v>106.67901495279071</v>
      </c>
      <c r="F12" s="335">
        <v>78113</v>
      </c>
      <c r="G12" s="72">
        <f>F12/'[1]racdob07-4'!P17*100</f>
        <v>100.12048347197478</v>
      </c>
      <c r="H12" s="303">
        <v>137460</v>
      </c>
      <c r="I12" s="72">
        <f>H12/'[1]racdob07-4'!$P19*100</f>
        <v>125.9160193463286</v>
      </c>
      <c r="J12" s="73">
        <v>1091011</v>
      </c>
      <c r="K12" s="352">
        <v>1034799</v>
      </c>
      <c r="L12" s="72">
        <f t="shared" si="1"/>
        <v>105.43216605350412</v>
      </c>
      <c r="M12" s="303">
        <v>59236</v>
      </c>
      <c r="N12" s="72">
        <f>M12/'[1]racdob07-4'!$P23*100</f>
        <v>95.96604348248712</v>
      </c>
      <c r="O12" s="303">
        <v>28857</v>
      </c>
      <c r="P12" s="72">
        <f>O12/'[1]racdob07-4'!$P34*100</f>
        <v>369.67717140661034</v>
      </c>
      <c r="Q12" s="301">
        <v>0</v>
      </c>
      <c r="R12" s="344"/>
    </row>
    <row r="13" spans="1:18" ht="12.75">
      <c r="A13" s="227" t="s">
        <v>8</v>
      </c>
      <c r="B13" s="69" t="s">
        <v>38</v>
      </c>
      <c r="C13" s="70">
        <v>397774</v>
      </c>
      <c r="D13" s="352">
        <v>460073</v>
      </c>
      <c r="E13" s="71">
        <f t="shared" si="0"/>
        <v>86.45888804602748</v>
      </c>
      <c r="F13" s="335">
        <v>24167</v>
      </c>
      <c r="G13" s="72">
        <f>F13/'[1]racdob07-4'!S17*100</f>
        <v>109.56115694985947</v>
      </c>
      <c r="H13" s="303">
        <v>58047</v>
      </c>
      <c r="I13" s="72">
        <f>H13/'[1]racdob07-4'!$S19*100</f>
        <v>123.40448148305624</v>
      </c>
      <c r="J13" s="73">
        <v>70963</v>
      </c>
      <c r="K13" s="352">
        <v>74359</v>
      </c>
      <c r="L13" s="72">
        <f t="shared" si="1"/>
        <v>95.43296709208032</v>
      </c>
      <c r="M13" s="303">
        <v>17619</v>
      </c>
      <c r="N13" s="72">
        <f>M13/'[1]racdob07-4'!$S23*100</f>
        <v>95.96405228758171</v>
      </c>
      <c r="O13" s="303">
        <v>537</v>
      </c>
      <c r="P13" s="72">
        <f>O13/'[1]racdob07-4'!$S34*100</f>
        <v>97.28260869565217</v>
      </c>
      <c r="Q13" s="301">
        <v>8049</v>
      </c>
      <c r="R13" s="344">
        <f>Q13/'[1]racdob07-4'!$S42*100</f>
        <v>147.0405553525758</v>
      </c>
    </row>
    <row r="14" spans="1:18" ht="12.75">
      <c r="A14" s="227" t="s">
        <v>9</v>
      </c>
      <c r="B14" s="69" t="s">
        <v>14</v>
      </c>
      <c r="C14" s="70">
        <v>1483989</v>
      </c>
      <c r="D14" s="352">
        <v>1500903</v>
      </c>
      <c r="E14" s="71">
        <f t="shared" si="0"/>
        <v>98.87307840679911</v>
      </c>
      <c r="F14" s="335">
        <v>37496</v>
      </c>
      <c r="G14" s="72">
        <f>F14/'[1]racdob07-4'!V17*100</f>
        <v>95.88543664493031</v>
      </c>
      <c r="H14" s="303">
        <v>573322</v>
      </c>
      <c r="I14" s="72">
        <f>H14/'[1]racdob07-4'!$V19*100</f>
        <v>96.02225527239597</v>
      </c>
      <c r="J14" s="73">
        <v>466042</v>
      </c>
      <c r="K14" s="352">
        <v>453965</v>
      </c>
      <c r="L14" s="72">
        <f t="shared" si="1"/>
        <v>102.6603372506691</v>
      </c>
      <c r="M14" s="303">
        <v>144157</v>
      </c>
      <c r="N14" s="72">
        <f>M14/'[1]racdob07-4'!$V23*100</f>
        <v>112.73627327541038</v>
      </c>
      <c r="O14" s="303">
        <v>20245</v>
      </c>
      <c r="P14" s="72">
        <f>O14/'[1]racdob07-4'!$V34*100</f>
        <v>115.60644129739607</v>
      </c>
      <c r="Q14" s="301">
        <v>7943</v>
      </c>
      <c r="R14" s="344">
        <f>Q14/'[1]racdob07-4'!$V42*100</f>
        <v>43.340426692857534</v>
      </c>
    </row>
    <row r="15" spans="1:18" ht="12.75">
      <c r="A15" s="227" t="s">
        <v>10</v>
      </c>
      <c r="B15" s="74" t="s">
        <v>94</v>
      </c>
      <c r="C15" s="70">
        <v>22821234</v>
      </c>
      <c r="D15" s="352">
        <v>21509339</v>
      </c>
      <c r="E15" s="71">
        <f t="shared" si="0"/>
        <v>106.09918789229181</v>
      </c>
      <c r="F15" s="335">
        <v>12408503</v>
      </c>
      <c r="G15" s="72">
        <f>F15/'[1]racdob07-4'!$AB17*100</f>
        <v>109.50228252879303</v>
      </c>
      <c r="H15" s="303">
        <v>2134389</v>
      </c>
      <c r="I15" s="72">
        <f>H15/'[1]racdob07-4'!$AB19*100</f>
        <v>109.73964977117745</v>
      </c>
      <c r="J15" s="73">
        <v>1639078</v>
      </c>
      <c r="K15" s="352">
        <v>1519521</v>
      </c>
      <c r="L15" s="72">
        <f t="shared" si="1"/>
        <v>107.8680715830844</v>
      </c>
      <c r="M15" s="303">
        <v>1091061</v>
      </c>
      <c r="N15" s="72">
        <f>M15/'[1]racdob07-4'!$AB23*100</f>
        <v>142.8933833977911</v>
      </c>
      <c r="O15" s="303">
        <v>520986</v>
      </c>
      <c r="P15" s="72">
        <f>O15/'[1]racdob07-4'!$AB34*100</f>
        <v>127.03257583146397</v>
      </c>
      <c r="Q15" s="301">
        <v>0</v>
      </c>
      <c r="R15" s="344"/>
    </row>
    <row r="16" spans="1:18" ht="12.75">
      <c r="A16" s="227" t="s">
        <v>11</v>
      </c>
      <c r="B16" s="74" t="s">
        <v>1</v>
      </c>
      <c r="C16" s="70">
        <v>70374</v>
      </c>
      <c r="D16" s="352">
        <v>62537</v>
      </c>
      <c r="E16" s="71">
        <f t="shared" si="0"/>
        <v>112.53178118553816</v>
      </c>
      <c r="F16" s="335">
        <v>5494</v>
      </c>
      <c r="G16" s="72">
        <f>F16/'[1]racdob07-4'!$AE17*100</f>
        <v>108.68447082096935</v>
      </c>
      <c r="H16" s="303">
        <v>6563</v>
      </c>
      <c r="I16" s="72">
        <f>H16/'[1]racdob07-4'!$AE19*100</f>
        <v>113.92119423711162</v>
      </c>
      <c r="J16" s="73">
        <v>33018</v>
      </c>
      <c r="K16" s="352">
        <v>31702</v>
      </c>
      <c r="L16" s="72">
        <f t="shared" si="1"/>
        <v>104.1511576556684</v>
      </c>
      <c r="M16" s="303">
        <v>8405</v>
      </c>
      <c r="N16" s="72">
        <f>M16/'[1]racdob07-4'!$AE23*100</f>
        <v>99.29119905493208</v>
      </c>
      <c r="O16" s="303">
        <v>2568</v>
      </c>
      <c r="P16" s="72">
        <f>O16/'[1]racdob07-4'!$AE34*100</f>
        <v>152.04262877442275</v>
      </c>
      <c r="Q16" s="301">
        <v>0</v>
      </c>
      <c r="R16" s="344"/>
    </row>
    <row r="17" spans="1:18" ht="12.75">
      <c r="A17" s="227" t="s">
        <v>23</v>
      </c>
      <c r="B17" s="74" t="s">
        <v>25</v>
      </c>
      <c r="C17" s="70">
        <v>1536236</v>
      </c>
      <c r="D17" s="352">
        <v>1478861</v>
      </c>
      <c r="E17" s="71">
        <f t="shared" si="0"/>
        <v>103.87967496607186</v>
      </c>
      <c r="F17" s="335">
        <v>299398</v>
      </c>
      <c r="G17" s="72">
        <f>F17/'[1]racdob07-4'!$AH17*100</f>
        <v>101.54351239795557</v>
      </c>
      <c r="H17" s="303">
        <v>618438</v>
      </c>
      <c r="I17" s="72">
        <f>H17/'[1]racdob07-4'!$AH19*100</f>
        <v>104.77223096588166</v>
      </c>
      <c r="J17" s="73">
        <v>212752</v>
      </c>
      <c r="K17" s="352">
        <v>199217</v>
      </c>
      <c r="L17" s="72">
        <f t="shared" si="1"/>
        <v>106.79409889718248</v>
      </c>
      <c r="M17" s="303">
        <v>179346</v>
      </c>
      <c r="N17" s="72">
        <f>M17/'[1]racdob07-4'!$AH23*100</f>
        <v>108.96398366870808</v>
      </c>
      <c r="O17" s="303">
        <v>120293</v>
      </c>
      <c r="P17" s="72">
        <f>O17/'[1]racdob07-4'!$AH34*100</f>
        <v>101.86035090096193</v>
      </c>
      <c r="Q17" s="301">
        <v>0</v>
      </c>
      <c r="R17" s="344"/>
    </row>
    <row r="18" spans="1:18" ht="12.75">
      <c r="A18" s="227" t="s">
        <v>22</v>
      </c>
      <c r="B18" s="74" t="s">
        <v>35</v>
      </c>
      <c r="C18" s="70">
        <v>183642</v>
      </c>
      <c r="D18" s="352">
        <v>136622</v>
      </c>
      <c r="E18" s="71">
        <f t="shared" si="0"/>
        <v>134.416126246139</v>
      </c>
      <c r="F18" s="335">
        <v>6928</v>
      </c>
      <c r="G18" s="76">
        <f>F18/'[1]racdob07-4'!$AK$17*100</f>
        <v>114.7970173985087</v>
      </c>
      <c r="H18" s="303">
        <v>19761</v>
      </c>
      <c r="I18" s="76">
        <f>H18/'[1]racdob07-4'!$AK$19*100</f>
        <v>142.6787003610108</v>
      </c>
      <c r="J18" s="73">
        <v>75954</v>
      </c>
      <c r="K18" s="352">
        <v>67050</v>
      </c>
      <c r="L18" s="72">
        <f t="shared" si="1"/>
        <v>113.27964205816554</v>
      </c>
      <c r="M18" s="303">
        <v>21719</v>
      </c>
      <c r="N18" s="75">
        <f>M18/'[1]racdob07-4'!$AK$23*230</f>
        <v>216.549765909485</v>
      </c>
      <c r="O18" s="303">
        <v>5176</v>
      </c>
      <c r="P18" s="75">
        <f>O18/'[1]racdob07-4'!$AK$34*100</f>
        <v>120.76528231451236</v>
      </c>
      <c r="Q18" s="301">
        <v>12595</v>
      </c>
      <c r="R18" s="345">
        <f>Q18/'[1]racdob07-4'!$AK$42*100</f>
        <v>81.722034778095</v>
      </c>
    </row>
    <row r="19" spans="1:18" ht="12.75">
      <c r="A19" s="227" t="s">
        <v>24</v>
      </c>
      <c r="B19" s="74" t="s">
        <v>91</v>
      </c>
      <c r="C19" s="70">
        <v>1278263</v>
      </c>
      <c r="D19" s="352">
        <v>1199359</v>
      </c>
      <c r="E19" s="71">
        <f t="shared" si="0"/>
        <v>106.57884753439129</v>
      </c>
      <c r="F19" s="335">
        <v>84715</v>
      </c>
      <c r="G19" s="76">
        <f>F19/'[1]racdob07-4'!$AN$17*100</f>
        <v>112.59902174490935</v>
      </c>
      <c r="H19" s="303">
        <v>126394</v>
      </c>
      <c r="I19" s="76">
        <f>H19/'[1]racdob07-4'!$AN$19*100</f>
        <v>121.65668854794309</v>
      </c>
      <c r="J19" s="73">
        <v>331783</v>
      </c>
      <c r="K19" s="352">
        <v>298422</v>
      </c>
      <c r="L19" s="72">
        <f t="shared" si="1"/>
        <v>111.17913558651841</v>
      </c>
      <c r="M19" s="303">
        <v>666684</v>
      </c>
      <c r="N19" s="75">
        <f>M19/'[1]racdob07-4'!$AN$23*230</f>
        <v>227.9373347187599</v>
      </c>
      <c r="O19" s="303">
        <v>17562</v>
      </c>
      <c r="P19" s="77">
        <f>O19/'[1]racdob07-4'!$AN$34*100</f>
        <v>513.9596136962248</v>
      </c>
      <c r="Q19" s="301">
        <v>10144</v>
      </c>
      <c r="R19" s="344">
        <f>Q19/'[1]racdob07-4'!$AN$42*100</f>
        <v>165.5082395170501</v>
      </c>
    </row>
    <row r="20" spans="1:18" ht="12.75">
      <c r="A20" s="227" t="s">
        <v>29</v>
      </c>
      <c r="B20" s="74" t="s">
        <v>108</v>
      </c>
      <c r="C20" s="70">
        <v>544652</v>
      </c>
      <c r="D20" s="352">
        <v>439553</v>
      </c>
      <c r="E20" s="71">
        <f t="shared" si="0"/>
        <v>123.91042718398009</v>
      </c>
      <c r="F20" s="335">
        <v>20763</v>
      </c>
      <c r="G20" s="72">
        <f>F20/'[1]racdob07-4'!$AQ$17*100</f>
        <v>126.79694656488549</v>
      </c>
      <c r="H20" s="303">
        <v>37627</v>
      </c>
      <c r="I20" s="72">
        <f>H20/'[1]racdob07-4'!$AQ$19*100</f>
        <v>106.94349704411097</v>
      </c>
      <c r="J20" s="73">
        <v>100266</v>
      </c>
      <c r="K20" s="352">
        <v>79753</v>
      </c>
      <c r="L20" s="72">
        <f t="shared" si="1"/>
        <v>125.72066254560956</v>
      </c>
      <c r="M20" s="303">
        <v>235487</v>
      </c>
      <c r="N20" s="72">
        <f>M20/'[1]racdob07-4'!$AQ$23*230</f>
        <v>259.53581422985513</v>
      </c>
      <c r="O20" s="303">
        <v>102912</v>
      </c>
      <c r="P20" s="72">
        <f>O20/'[1]racdob07-4'!$AQ$34*100</f>
        <v>139.86219268561177</v>
      </c>
      <c r="Q20" s="301">
        <v>0</v>
      </c>
      <c r="R20" s="344">
        <v>0</v>
      </c>
    </row>
    <row r="21" spans="1:18" ht="12.75">
      <c r="A21" s="227" t="s">
        <v>30</v>
      </c>
      <c r="B21" s="74" t="s">
        <v>26</v>
      </c>
      <c r="C21" s="70">
        <v>310001</v>
      </c>
      <c r="D21" s="352">
        <v>305610</v>
      </c>
      <c r="E21" s="71">
        <f t="shared" si="0"/>
        <v>101.43679853407939</v>
      </c>
      <c r="F21" s="335">
        <v>15425</v>
      </c>
      <c r="G21" s="72">
        <f>F21/'[1]racdob07-4'!$AT$17*100</f>
        <v>114.26772353507668</v>
      </c>
      <c r="H21" s="303">
        <v>23623</v>
      </c>
      <c r="I21" s="72">
        <f>H21/'[1]racdob07-4'!$AT$19*100</f>
        <v>119.38043258540529</v>
      </c>
      <c r="J21" s="73">
        <v>64365</v>
      </c>
      <c r="K21" s="352">
        <v>61273</v>
      </c>
      <c r="L21" s="72">
        <f t="shared" si="1"/>
        <v>105.04626834005191</v>
      </c>
      <c r="M21" s="303">
        <v>139212</v>
      </c>
      <c r="N21" s="72">
        <f>M21/'[1]racdob07-4'!$AT$23*230</f>
        <v>239.64523347978053</v>
      </c>
      <c r="O21" s="303">
        <v>27848</v>
      </c>
      <c r="P21" s="72">
        <f>O21/'[1]racdob07-4'!$AT$34*100</f>
        <v>88.2606490872211</v>
      </c>
      <c r="Q21" s="301">
        <v>0</v>
      </c>
      <c r="R21" s="344">
        <v>0</v>
      </c>
    </row>
    <row r="22" spans="1:18" ht="12.75">
      <c r="A22" s="227" t="s">
        <v>31</v>
      </c>
      <c r="B22" s="74" t="s">
        <v>27</v>
      </c>
      <c r="C22" s="70">
        <v>246278</v>
      </c>
      <c r="D22" s="352">
        <v>253804</v>
      </c>
      <c r="E22" s="71">
        <f t="shared" si="0"/>
        <v>97.03471970496919</v>
      </c>
      <c r="F22" s="335">
        <v>106932</v>
      </c>
      <c r="G22" s="72">
        <f>F22/'[1]racdob07-4'!$AW$17*100</f>
        <v>115.57092677654688</v>
      </c>
      <c r="H22" s="303">
        <v>23065</v>
      </c>
      <c r="I22" s="72">
        <f>H22/'[1]racdob07-4'!$AW$19*100</f>
        <v>83.4841465180252</v>
      </c>
      <c r="J22" s="73">
        <v>65358</v>
      </c>
      <c r="K22" s="352">
        <v>66087</v>
      </c>
      <c r="L22" s="72">
        <f t="shared" si="1"/>
        <v>98.89690862045487</v>
      </c>
      <c r="M22" s="303">
        <v>22690</v>
      </c>
      <c r="N22" s="72">
        <f>M22/'[1]racdob07-4'!$AW$23*230</f>
        <v>161.50465756816143</v>
      </c>
      <c r="O22" s="303">
        <v>8648</v>
      </c>
      <c r="P22" s="72">
        <f>O22/'[1]racdob07-4'!$AW$34*100</f>
        <v>174.07407407407408</v>
      </c>
      <c r="Q22" s="301">
        <v>0</v>
      </c>
      <c r="R22" s="344">
        <v>0</v>
      </c>
    </row>
    <row r="23" spans="1:18" ht="12.75">
      <c r="A23" s="227" t="s">
        <v>32</v>
      </c>
      <c r="B23" s="74" t="s">
        <v>28</v>
      </c>
      <c r="C23" s="70">
        <v>136859</v>
      </c>
      <c r="D23" s="352">
        <v>128980</v>
      </c>
      <c r="E23" s="71">
        <f t="shared" si="0"/>
        <v>106.10869902310436</v>
      </c>
      <c r="F23" s="335">
        <v>10543</v>
      </c>
      <c r="G23" s="72">
        <f>F23/'[1]racdob07-4'!$AZ$17*100</f>
        <v>108.10007177278787</v>
      </c>
      <c r="H23" s="303">
        <v>24818</v>
      </c>
      <c r="I23" s="72">
        <f>H23/'[1]racdob07-4'!$AZ$19*100</f>
        <v>113.8440366972477</v>
      </c>
      <c r="J23" s="73">
        <v>42402</v>
      </c>
      <c r="K23" s="352">
        <v>39326</v>
      </c>
      <c r="L23" s="72">
        <f t="shared" si="1"/>
        <v>107.82179728423944</v>
      </c>
      <c r="M23" s="303">
        <v>30489</v>
      </c>
      <c r="N23" s="72">
        <f>M23/'[1]racdob07-4'!$AZ$23*230</f>
        <v>239.48056826719485</v>
      </c>
      <c r="O23" s="303">
        <v>3046</v>
      </c>
      <c r="P23" s="72">
        <f>O23/'[1]racdob07-4'!$AZ$34*100</f>
        <v>89.09037730330506</v>
      </c>
      <c r="Q23" s="301">
        <v>0</v>
      </c>
      <c r="R23" s="344">
        <v>0</v>
      </c>
    </row>
    <row r="24" spans="1:18" ht="12.75">
      <c r="A24" s="227" t="s">
        <v>33</v>
      </c>
      <c r="B24" s="74" t="s">
        <v>37</v>
      </c>
      <c r="C24" s="70">
        <v>411473</v>
      </c>
      <c r="D24" s="352">
        <v>355524</v>
      </c>
      <c r="E24" s="71">
        <f t="shared" si="0"/>
        <v>115.73705291344606</v>
      </c>
      <c r="F24" s="335">
        <v>20107</v>
      </c>
      <c r="G24" s="72">
        <f>F24/'[1]racdob07-4'!$BF$17*100</f>
        <v>103.67639476126638</v>
      </c>
      <c r="H24" s="303">
        <v>131452</v>
      </c>
      <c r="I24" s="72">
        <f>H24/'[1]racdob07-4'!$BF$19*100</f>
        <v>135.67558083127767</v>
      </c>
      <c r="J24" s="73">
        <v>148885</v>
      </c>
      <c r="K24" s="352">
        <v>136007</v>
      </c>
      <c r="L24" s="72">
        <f t="shared" si="1"/>
        <v>109.46863029108795</v>
      </c>
      <c r="M24" s="303">
        <v>23059</v>
      </c>
      <c r="N24" s="72">
        <f>M24/'[1]racdob07-4'!$BF$23*230</f>
        <v>198.35327997606404</v>
      </c>
      <c r="O24" s="303">
        <v>179</v>
      </c>
      <c r="P24" s="72">
        <f>O24/'[1]racdob07-4'!$BF$34*100</f>
        <v>46.981627296587924</v>
      </c>
      <c r="Q24" s="301">
        <v>0</v>
      </c>
      <c r="R24" s="344">
        <v>0</v>
      </c>
    </row>
    <row r="25" spans="1:18" ht="12.75">
      <c r="A25" s="227" t="s">
        <v>34</v>
      </c>
      <c r="B25" s="74" t="s">
        <v>42</v>
      </c>
      <c r="C25" s="70">
        <v>262133</v>
      </c>
      <c r="D25" s="352">
        <v>256442</v>
      </c>
      <c r="E25" s="71">
        <f t="shared" si="0"/>
        <v>102.21921526115068</v>
      </c>
      <c r="F25" s="335">
        <v>23570</v>
      </c>
      <c r="G25" s="72">
        <f>F25/'[1]racdob07-4'!$BF$17*100</f>
        <v>121.53243271114778</v>
      </c>
      <c r="H25" s="303">
        <v>77299</v>
      </c>
      <c r="I25" s="72">
        <f>H25/'[1]racdob07-4'!$BF$19*100</f>
        <v>79.78263337702684</v>
      </c>
      <c r="J25" s="73">
        <v>63813</v>
      </c>
      <c r="K25" s="352">
        <v>62173</v>
      </c>
      <c r="L25" s="72">
        <f t="shared" si="1"/>
        <v>102.63780097469963</v>
      </c>
      <c r="M25" s="303">
        <v>40510</v>
      </c>
      <c r="N25" s="72">
        <f>M25/'[1]racdob07-4'!$BF$23*230</f>
        <v>348.4666018400778</v>
      </c>
      <c r="O25" s="303">
        <v>13519</v>
      </c>
      <c r="P25" s="72">
        <f>O25/'[1]racdob07-4'!$BF$34*100</f>
        <v>3548.2939632545927</v>
      </c>
      <c r="Q25" s="301">
        <v>0</v>
      </c>
      <c r="R25" s="344">
        <v>0</v>
      </c>
    </row>
    <row r="26" spans="1:18" ht="12.75">
      <c r="A26" s="227" t="s">
        <v>40</v>
      </c>
      <c r="B26" s="78" t="s">
        <v>21</v>
      </c>
      <c r="C26" s="70">
        <v>3349135</v>
      </c>
      <c r="D26" s="352">
        <v>3106052</v>
      </c>
      <c r="E26" s="71">
        <f t="shared" si="0"/>
        <v>107.82610851331529</v>
      </c>
      <c r="F26" s="335">
        <v>0</v>
      </c>
      <c r="G26" s="72">
        <v>0</v>
      </c>
      <c r="H26" s="303">
        <v>0</v>
      </c>
      <c r="I26" s="72">
        <v>0</v>
      </c>
      <c r="J26" s="73">
        <v>582579</v>
      </c>
      <c r="K26" s="352">
        <v>548657</v>
      </c>
      <c r="L26" s="72">
        <f t="shared" si="1"/>
        <v>106.1827334746481</v>
      </c>
      <c r="M26" s="303">
        <v>0</v>
      </c>
      <c r="N26" s="72">
        <v>0</v>
      </c>
      <c r="O26" s="303">
        <v>0</v>
      </c>
      <c r="P26" s="72">
        <v>0</v>
      </c>
      <c r="Q26" s="301">
        <v>0</v>
      </c>
      <c r="R26" s="344">
        <v>0</v>
      </c>
    </row>
    <row r="27" spans="1:18" ht="13.5" thickBot="1">
      <c r="A27" s="228" t="s">
        <v>46</v>
      </c>
      <c r="B27" s="79" t="s">
        <v>105</v>
      </c>
      <c r="C27" s="80">
        <v>2454574</v>
      </c>
      <c r="D27" s="353">
        <v>2032096</v>
      </c>
      <c r="E27" s="81">
        <f t="shared" si="0"/>
        <v>120.79025794056975</v>
      </c>
      <c r="F27" s="336">
        <v>0</v>
      </c>
      <c r="G27" s="82">
        <v>0</v>
      </c>
      <c r="H27" s="304">
        <v>0</v>
      </c>
      <c r="I27" s="82">
        <v>0</v>
      </c>
      <c r="J27" s="83">
        <v>115564</v>
      </c>
      <c r="K27" s="353">
        <v>101648</v>
      </c>
      <c r="L27" s="82">
        <f t="shared" si="1"/>
        <v>113.69038249645837</v>
      </c>
      <c r="M27" s="304">
        <v>0</v>
      </c>
      <c r="N27" s="82">
        <v>0</v>
      </c>
      <c r="O27" s="304">
        <v>0</v>
      </c>
      <c r="P27" s="82">
        <v>0</v>
      </c>
      <c r="Q27" s="302">
        <v>0</v>
      </c>
      <c r="R27" s="346">
        <v>0</v>
      </c>
    </row>
    <row r="28" spans="1:18" ht="15" thickBot="1">
      <c r="A28" s="229"/>
      <c r="B28" s="219" t="s">
        <v>76</v>
      </c>
      <c r="C28" s="84">
        <f>SUM(C8:C27)</f>
        <v>54670441</v>
      </c>
      <c r="D28" s="354">
        <f>SUM(D8:D27)</f>
        <v>51824867</v>
      </c>
      <c r="E28" s="85">
        <f t="shared" si="0"/>
        <v>105.49075022228229</v>
      </c>
      <c r="F28" s="360">
        <f>SUM(F8:F27)</f>
        <v>19635296</v>
      </c>
      <c r="G28" s="86">
        <v>113</v>
      </c>
      <c r="H28" s="361">
        <f>SUM(H8:H27)</f>
        <v>6129649</v>
      </c>
      <c r="I28" s="86">
        <v>104</v>
      </c>
      <c r="J28" s="87">
        <f>SUM(J8:J27)</f>
        <v>9346657</v>
      </c>
      <c r="K28" s="354">
        <f>SUM(K8:K27)</f>
        <v>8805881</v>
      </c>
      <c r="L28" s="82">
        <f t="shared" si="1"/>
        <v>106.14107776382625</v>
      </c>
      <c r="M28" s="361">
        <f>SUM(M8:M27)</f>
        <v>4703771</v>
      </c>
      <c r="N28" s="86">
        <v>241</v>
      </c>
      <c r="O28" s="361">
        <f>SUM(O8:O27)</f>
        <v>1303390</v>
      </c>
      <c r="P28" s="86">
        <v>122</v>
      </c>
      <c r="Q28" s="362">
        <f>SUM(Q8:Q27)</f>
        <v>79506</v>
      </c>
      <c r="R28" s="88">
        <v>96</v>
      </c>
    </row>
    <row r="29" ht="12.75">
      <c r="B29" s="239"/>
    </row>
    <row r="30" ht="12.75">
      <c r="A30" s="239" t="s">
        <v>98</v>
      </c>
    </row>
    <row r="31" ht="12.75">
      <c r="A31" s="239" t="s">
        <v>102</v>
      </c>
    </row>
    <row r="32" ht="12.75">
      <c r="A32" s="239"/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K31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6.8515625" style="0" customWidth="1"/>
    <col min="2" max="2" width="29.140625" style="0" customWidth="1"/>
    <col min="3" max="4" width="10.7109375" style="0" customWidth="1"/>
    <col min="5" max="5" width="6.7109375" style="0" customWidth="1"/>
    <col min="6" max="7" width="10.7109375" style="0" customWidth="1"/>
    <col min="8" max="8" width="6.7109375" style="0" customWidth="1"/>
    <col min="9" max="10" width="10.7109375" style="0" customWidth="1"/>
    <col min="11" max="11" width="6.7109375" style="0" customWidth="1"/>
  </cols>
  <sheetData>
    <row r="1" spans="1:11" ht="30" customHeight="1" thickBot="1">
      <c r="A1" s="1" t="s">
        <v>48</v>
      </c>
      <c r="B1" s="2"/>
      <c r="C1" s="2"/>
      <c r="D1" s="2"/>
      <c r="E1" s="2"/>
      <c r="F1" s="2"/>
      <c r="G1" s="2"/>
      <c r="H1" s="2"/>
      <c r="I1" s="2"/>
      <c r="J1" s="3"/>
      <c r="K1" s="4" t="s">
        <v>47</v>
      </c>
    </row>
    <row r="2" spans="1:11" ht="17.25" customHeight="1" thickBot="1">
      <c r="A2" s="5"/>
      <c r="B2" s="6"/>
      <c r="C2" s="385" t="s">
        <v>17</v>
      </c>
      <c r="D2" s="386"/>
      <c r="E2" s="387"/>
      <c r="F2" s="6"/>
      <c r="G2" s="6"/>
      <c r="H2" s="6"/>
      <c r="I2" s="6"/>
      <c r="J2" s="6"/>
      <c r="K2" s="10" t="s">
        <v>49</v>
      </c>
    </row>
    <row r="3" spans="1:11" ht="0.75" customHeight="1" hidden="1" thickBot="1">
      <c r="A3" s="6"/>
      <c r="B3" s="6"/>
      <c r="C3" s="7" t="s">
        <v>92</v>
      </c>
      <c r="D3" s="8"/>
      <c r="E3" s="9"/>
      <c r="F3" s="391"/>
      <c r="G3" s="392"/>
      <c r="H3" s="392"/>
      <c r="I3" s="392"/>
      <c r="J3" s="392"/>
      <c r="K3" s="392"/>
    </row>
    <row r="4" spans="1:11" ht="12.75">
      <c r="A4" s="11" t="s">
        <v>15</v>
      </c>
      <c r="B4" s="12" t="s">
        <v>12</v>
      </c>
      <c r="C4" s="235" t="s">
        <v>18</v>
      </c>
      <c r="D4" s="236"/>
      <c r="E4" s="237"/>
      <c r="F4" s="388" t="s">
        <v>19</v>
      </c>
      <c r="G4" s="389"/>
      <c r="H4" s="390"/>
      <c r="I4" s="388" t="s">
        <v>39</v>
      </c>
      <c r="J4" s="389"/>
      <c r="K4" s="390"/>
    </row>
    <row r="5" spans="1:11" ht="12.75">
      <c r="A5" s="13" t="s">
        <v>13</v>
      </c>
      <c r="B5" s="14"/>
      <c r="C5" s="15" t="s">
        <v>43</v>
      </c>
      <c r="D5" s="16" t="s">
        <v>44</v>
      </c>
      <c r="E5" s="17" t="s">
        <v>45</v>
      </c>
      <c r="F5" s="18" t="s">
        <v>43</v>
      </c>
      <c r="G5" s="16" t="s">
        <v>44</v>
      </c>
      <c r="H5" s="17" t="s">
        <v>45</v>
      </c>
      <c r="I5" s="15" t="s">
        <v>43</v>
      </c>
      <c r="J5" s="16" t="s">
        <v>44</v>
      </c>
      <c r="K5" s="17" t="s">
        <v>45</v>
      </c>
    </row>
    <row r="6" spans="1:11" ht="13.5" thickBot="1">
      <c r="A6" s="19">
        <v>1</v>
      </c>
      <c r="B6" s="20">
        <v>2</v>
      </c>
      <c r="C6" s="232">
        <v>3</v>
      </c>
      <c r="D6" s="233">
        <v>4</v>
      </c>
      <c r="E6" s="234">
        <v>5</v>
      </c>
      <c r="F6" s="21">
        <v>6</v>
      </c>
      <c r="G6" s="22">
        <v>7</v>
      </c>
      <c r="H6" s="23">
        <v>8</v>
      </c>
      <c r="I6" s="26">
        <v>9</v>
      </c>
      <c r="J6" s="22">
        <v>10</v>
      </c>
      <c r="K6" s="23">
        <v>11</v>
      </c>
    </row>
    <row r="7" spans="1:11" ht="12.75">
      <c r="A7" s="27" t="s">
        <v>3</v>
      </c>
      <c r="B7" s="28" t="s">
        <v>93</v>
      </c>
      <c r="C7" s="365">
        <v>13774</v>
      </c>
      <c r="D7" s="366">
        <v>14204</v>
      </c>
      <c r="E7" s="231">
        <f aca="true" t="shared" si="0" ref="E7:E27">C7/D7*100</f>
        <v>96.97268375105604</v>
      </c>
      <c r="F7" s="376">
        <v>2371</v>
      </c>
      <c r="G7" s="377">
        <v>2292</v>
      </c>
      <c r="H7" s="30">
        <f aca="true" t="shared" si="1" ref="H7:H27">F7/G7*100</f>
        <v>103.44677137870855</v>
      </c>
      <c r="I7" s="383">
        <v>27183</v>
      </c>
      <c r="J7" s="377">
        <v>27700</v>
      </c>
      <c r="K7" s="30">
        <f aca="true" t="shared" si="2" ref="K7:K27">I7/J7*100</f>
        <v>98.13357400722022</v>
      </c>
    </row>
    <row r="8" spans="1:11" ht="12.75">
      <c r="A8" s="31" t="s">
        <v>4</v>
      </c>
      <c r="B8" s="32" t="s">
        <v>96</v>
      </c>
      <c r="C8" s="367">
        <v>13855</v>
      </c>
      <c r="D8" s="368">
        <v>14158</v>
      </c>
      <c r="E8" s="231">
        <f t="shared" si="0"/>
        <v>97.85986721288317</v>
      </c>
      <c r="F8" s="378">
        <v>3070</v>
      </c>
      <c r="G8" s="368">
        <v>2936</v>
      </c>
      <c r="H8" s="29">
        <f t="shared" si="1"/>
        <v>104.56403269754769</v>
      </c>
      <c r="I8" s="369">
        <v>14377</v>
      </c>
      <c r="J8" s="368">
        <v>13907</v>
      </c>
      <c r="K8" s="29">
        <f t="shared" si="2"/>
        <v>103.37959301071402</v>
      </c>
    </row>
    <row r="9" spans="1:11" ht="12.75">
      <c r="A9" s="31" t="s">
        <v>5</v>
      </c>
      <c r="B9" s="32" t="s">
        <v>16</v>
      </c>
      <c r="C9" s="367">
        <v>8376</v>
      </c>
      <c r="D9" s="368">
        <v>8331</v>
      </c>
      <c r="E9" s="231">
        <f t="shared" si="0"/>
        <v>100.54015124234785</v>
      </c>
      <c r="F9" s="378">
        <v>2093</v>
      </c>
      <c r="G9" s="368">
        <v>1711</v>
      </c>
      <c r="H9" s="29">
        <v>121</v>
      </c>
      <c r="I9" s="369">
        <v>19952</v>
      </c>
      <c r="J9" s="368">
        <v>16537</v>
      </c>
      <c r="K9" s="29">
        <f t="shared" si="2"/>
        <v>120.65066215153897</v>
      </c>
    </row>
    <row r="10" spans="1:11" ht="12.75">
      <c r="A10" s="31" t="s">
        <v>6</v>
      </c>
      <c r="B10" s="32" t="s">
        <v>0</v>
      </c>
      <c r="C10" s="367">
        <v>2315</v>
      </c>
      <c r="D10" s="368">
        <v>2318</v>
      </c>
      <c r="E10" s="231">
        <f t="shared" si="0"/>
        <v>99.87057808455565</v>
      </c>
      <c r="F10" s="378">
        <v>1850</v>
      </c>
      <c r="G10" s="368">
        <v>1760</v>
      </c>
      <c r="H10" s="29">
        <f t="shared" si="1"/>
        <v>105.11363636363636</v>
      </c>
      <c r="I10" s="369">
        <v>14843</v>
      </c>
      <c r="J10" s="368">
        <v>14177</v>
      </c>
      <c r="K10" s="29">
        <f t="shared" si="2"/>
        <v>104.69774987656062</v>
      </c>
    </row>
    <row r="11" spans="1:11" ht="12.75">
      <c r="A11" s="31" t="s">
        <v>7</v>
      </c>
      <c r="B11" s="32" t="s">
        <v>20</v>
      </c>
      <c r="C11" s="367">
        <v>11410</v>
      </c>
      <c r="D11" s="368">
        <v>11406</v>
      </c>
      <c r="E11" s="231">
        <f t="shared" si="0"/>
        <v>100.03506926179205</v>
      </c>
      <c r="F11" s="378">
        <v>3094</v>
      </c>
      <c r="G11" s="368">
        <v>2741</v>
      </c>
      <c r="H11" s="29">
        <f t="shared" si="1"/>
        <v>112.87851149215615</v>
      </c>
      <c r="I11" s="369">
        <v>19559</v>
      </c>
      <c r="J11" s="368">
        <v>15519</v>
      </c>
      <c r="K11" s="29">
        <f t="shared" si="2"/>
        <v>126.03260519363361</v>
      </c>
    </row>
    <row r="12" spans="1:11" ht="12.75">
      <c r="A12" s="31" t="s">
        <v>8</v>
      </c>
      <c r="B12" s="32" t="s">
        <v>38</v>
      </c>
      <c r="C12" s="367">
        <v>561</v>
      </c>
      <c r="D12" s="368">
        <v>600</v>
      </c>
      <c r="E12" s="231">
        <f t="shared" si="0"/>
        <v>93.5</v>
      </c>
      <c r="F12" s="378">
        <v>3113.18</v>
      </c>
      <c r="G12" s="368">
        <v>2759</v>
      </c>
      <c r="H12" s="29">
        <f t="shared" si="1"/>
        <v>112.83725987676694</v>
      </c>
      <c r="I12" s="369">
        <v>22056.65</v>
      </c>
      <c r="J12" s="368">
        <v>21342</v>
      </c>
      <c r="K12" s="29">
        <f t="shared" si="2"/>
        <v>103.34856152188175</v>
      </c>
    </row>
    <row r="13" spans="1:11" ht="12.75">
      <c r="A13" s="31" t="s">
        <v>9</v>
      </c>
      <c r="B13" s="32" t="s">
        <v>14</v>
      </c>
      <c r="C13" s="367">
        <v>3532</v>
      </c>
      <c r="D13" s="368">
        <v>3484</v>
      </c>
      <c r="E13" s="231">
        <f t="shared" si="0"/>
        <v>101.37772675086107</v>
      </c>
      <c r="F13" s="378">
        <v>2567</v>
      </c>
      <c r="G13" s="368">
        <v>2559</v>
      </c>
      <c r="H13" s="29">
        <f t="shared" si="1"/>
        <v>100.31262211801486</v>
      </c>
      <c r="I13" s="369">
        <v>21271</v>
      </c>
      <c r="J13" s="368">
        <v>20975</v>
      </c>
      <c r="K13" s="29">
        <f t="shared" si="2"/>
        <v>101.41120381406436</v>
      </c>
    </row>
    <row r="14" spans="1:11" ht="12.75">
      <c r="A14" s="31" t="s">
        <v>10</v>
      </c>
      <c r="B14" s="32" t="s">
        <v>94</v>
      </c>
      <c r="C14" s="367">
        <v>9899.27</v>
      </c>
      <c r="D14" s="368">
        <v>9932</v>
      </c>
      <c r="E14" s="231">
        <f t="shared" si="0"/>
        <v>99.67045912202981</v>
      </c>
      <c r="F14" s="378">
        <v>2870.42</v>
      </c>
      <c r="G14" s="368">
        <v>2698</v>
      </c>
      <c r="H14" s="29">
        <f t="shared" si="1"/>
        <v>106.39065974796145</v>
      </c>
      <c r="I14" s="369">
        <v>12596.42</v>
      </c>
      <c r="J14" s="368">
        <v>11708</v>
      </c>
      <c r="K14" s="29">
        <f t="shared" si="2"/>
        <v>107.5881448582166</v>
      </c>
    </row>
    <row r="15" spans="1:11" ht="12.75">
      <c r="A15" s="31" t="s">
        <v>11</v>
      </c>
      <c r="B15" s="32" t="s">
        <v>1</v>
      </c>
      <c r="C15" s="367">
        <v>281</v>
      </c>
      <c r="D15" s="368">
        <v>290</v>
      </c>
      <c r="E15" s="231">
        <f t="shared" si="0"/>
        <v>96.89655172413794</v>
      </c>
      <c r="F15" s="378">
        <v>2768</v>
      </c>
      <c r="G15" s="368">
        <v>2660</v>
      </c>
      <c r="H15" s="29">
        <f t="shared" si="1"/>
        <v>104.06015037593986</v>
      </c>
      <c r="I15" s="369">
        <v>27942</v>
      </c>
      <c r="J15" s="368">
        <v>26493</v>
      </c>
      <c r="K15" s="29">
        <f t="shared" si="2"/>
        <v>105.46936926735364</v>
      </c>
    </row>
    <row r="16" spans="1:11" ht="12.75">
      <c r="A16" s="31" t="s">
        <v>23</v>
      </c>
      <c r="B16" s="32" t="s">
        <v>25</v>
      </c>
      <c r="C16" s="367">
        <v>953</v>
      </c>
      <c r="D16" s="368">
        <v>948</v>
      </c>
      <c r="E16" s="231">
        <f t="shared" si="0"/>
        <v>100.52742616033757</v>
      </c>
      <c r="F16" s="378">
        <v>2801</v>
      </c>
      <c r="G16" s="368">
        <v>2440</v>
      </c>
      <c r="H16" s="29">
        <f t="shared" si="1"/>
        <v>114.79508196721311</v>
      </c>
      <c r="I16" s="369">
        <v>43186</v>
      </c>
      <c r="J16" s="368">
        <v>38436</v>
      </c>
      <c r="K16" s="29">
        <f t="shared" si="2"/>
        <v>112.35820584868353</v>
      </c>
    </row>
    <row r="17" spans="1:11" ht="12.75">
      <c r="A17" s="31" t="s">
        <v>22</v>
      </c>
      <c r="B17" s="32" t="s">
        <v>21</v>
      </c>
      <c r="C17" s="367">
        <v>2336</v>
      </c>
      <c r="D17" s="368">
        <v>2183</v>
      </c>
      <c r="E17" s="231">
        <f t="shared" si="0"/>
        <v>107.00870361887311</v>
      </c>
      <c r="F17" s="378">
        <v>2602</v>
      </c>
      <c r="G17" s="368">
        <v>2598</v>
      </c>
      <c r="H17" s="29">
        <f t="shared" si="1"/>
        <v>100.15396458814472</v>
      </c>
      <c r="I17" s="369">
        <v>36420</v>
      </c>
      <c r="J17" s="368">
        <v>36261</v>
      </c>
      <c r="K17" s="29">
        <f t="shared" si="2"/>
        <v>100.43848763133944</v>
      </c>
    </row>
    <row r="18" spans="1:11" ht="12.75">
      <c r="A18" s="31" t="s">
        <v>24</v>
      </c>
      <c r="B18" s="32" t="s">
        <v>35</v>
      </c>
      <c r="C18" s="369">
        <v>412</v>
      </c>
      <c r="D18" s="368">
        <v>386</v>
      </c>
      <c r="E18" s="231">
        <f t="shared" si="0"/>
        <v>106.73575129533678</v>
      </c>
      <c r="F18" s="378">
        <v>3468</v>
      </c>
      <c r="G18" s="368">
        <v>3665</v>
      </c>
      <c r="H18" s="29">
        <f t="shared" si="1"/>
        <v>94.62482946793997</v>
      </c>
      <c r="I18" s="369">
        <v>18207</v>
      </c>
      <c r="J18" s="368">
        <v>17771</v>
      </c>
      <c r="K18" s="29">
        <f t="shared" si="2"/>
        <v>102.45343537223566</v>
      </c>
    </row>
    <row r="19" spans="1:11" ht="12.75">
      <c r="A19" s="31" t="s">
        <v>29</v>
      </c>
      <c r="B19" s="32" t="s">
        <v>36</v>
      </c>
      <c r="C19" s="369">
        <v>2484</v>
      </c>
      <c r="D19" s="368">
        <v>2466</v>
      </c>
      <c r="E19" s="231">
        <f t="shared" si="0"/>
        <v>100.72992700729928</v>
      </c>
      <c r="F19" s="378">
        <v>2716</v>
      </c>
      <c r="G19" s="368">
        <v>2355</v>
      </c>
      <c r="H19" s="29">
        <f t="shared" si="1"/>
        <v>115.32908704883226</v>
      </c>
      <c r="I19" s="369">
        <v>28822</v>
      </c>
      <c r="J19" s="368">
        <v>22451</v>
      </c>
      <c r="K19" s="29">
        <f t="shared" si="2"/>
        <v>128.37735512894747</v>
      </c>
    </row>
    <row r="20" spans="1:11" ht="12.75">
      <c r="A20" s="31" t="s">
        <v>30</v>
      </c>
      <c r="B20" s="32" t="s">
        <v>108</v>
      </c>
      <c r="C20" s="369">
        <v>632</v>
      </c>
      <c r="D20" s="368">
        <v>550</v>
      </c>
      <c r="E20" s="231">
        <f t="shared" si="0"/>
        <v>114.90909090909092</v>
      </c>
      <c r="F20" s="378">
        <v>3032</v>
      </c>
      <c r="G20" s="368">
        <v>2624</v>
      </c>
      <c r="H20" s="29">
        <f t="shared" si="1"/>
        <v>115.54878048780488</v>
      </c>
      <c r="I20" s="369">
        <v>24595</v>
      </c>
      <c r="J20" s="368">
        <v>19798</v>
      </c>
      <c r="K20" s="29">
        <f t="shared" si="2"/>
        <v>124.22972017375493</v>
      </c>
    </row>
    <row r="21" spans="1:11" ht="12.75">
      <c r="A21" s="31" t="s">
        <v>31</v>
      </c>
      <c r="B21" s="32" t="s">
        <v>26</v>
      </c>
      <c r="C21" s="369">
        <v>358</v>
      </c>
      <c r="D21" s="368">
        <v>354</v>
      </c>
      <c r="E21" s="231">
        <f t="shared" si="0"/>
        <v>101.12994350282484</v>
      </c>
      <c r="F21" s="378">
        <v>3309</v>
      </c>
      <c r="G21" s="368">
        <v>3086</v>
      </c>
      <c r="H21" s="29">
        <f t="shared" si="1"/>
        <v>107.22618276085547</v>
      </c>
      <c r="I21" s="369">
        <v>36017</v>
      </c>
      <c r="J21" s="368">
        <v>33868</v>
      </c>
      <c r="K21" s="29">
        <f t="shared" si="2"/>
        <v>106.34522262903035</v>
      </c>
    </row>
    <row r="22" spans="1:11" ht="12.75">
      <c r="A22" s="31" t="s">
        <v>32</v>
      </c>
      <c r="B22" s="32" t="s">
        <v>27</v>
      </c>
      <c r="C22" s="369">
        <v>0</v>
      </c>
      <c r="D22" s="368">
        <v>580</v>
      </c>
      <c r="E22" s="231">
        <f t="shared" si="0"/>
        <v>0</v>
      </c>
      <c r="F22" s="378">
        <v>2668</v>
      </c>
      <c r="G22" s="368">
        <v>2753</v>
      </c>
      <c r="H22" s="29">
        <f t="shared" si="1"/>
        <v>96.91245913548856</v>
      </c>
      <c r="I22" s="369">
        <v>25850</v>
      </c>
      <c r="J22" s="368">
        <v>25740</v>
      </c>
      <c r="K22" s="29">
        <f t="shared" si="2"/>
        <v>100.42735042735043</v>
      </c>
    </row>
    <row r="23" spans="1:11" ht="12.75">
      <c r="A23" s="31" t="s">
        <v>33</v>
      </c>
      <c r="B23" s="32" t="s">
        <v>28</v>
      </c>
      <c r="C23" s="369">
        <v>373</v>
      </c>
      <c r="D23" s="368">
        <v>388</v>
      </c>
      <c r="E23" s="231">
        <f t="shared" si="0"/>
        <v>96.1340206185567</v>
      </c>
      <c r="F23" s="378">
        <v>3173</v>
      </c>
      <c r="G23" s="368">
        <v>2853</v>
      </c>
      <c r="H23" s="29">
        <f t="shared" si="1"/>
        <v>111.21626358219419</v>
      </c>
      <c r="I23" s="369">
        <v>21582</v>
      </c>
      <c r="J23" s="368">
        <v>19368</v>
      </c>
      <c r="K23" s="29">
        <f t="shared" si="2"/>
        <v>111.43122676579927</v>
      </c>
    </row>
    <row r="24" spans="1:11" ht="12.75">
      <c r="A24" s="31" t="s">
        <v>34</v>
      </c>
      <c r="B24" s="32" t="s">
        <v>37</v>
      </c>
      <c r="C24" s="369">
        <v>1381</v>
      </c>
      <c r="D24" s="368">
        <v>1332</v>
      </c>
      <c r="E24" s="231">
        <f t="shared" si="0"/>
        <v>103.67867867867868</v>
      </c>
      <c r="F24" s="378">
        <v>2606</v>
      </c>
      <c r="G24" s="368">
        <v>2468</v>
      </c>
      <c r="H24" s="29">
        <f t="shared" si="1"/>
        <v>105.59157212317668</v>
      </c>
      <c r="I24" s="369">
        <v>22004</v>
      </c>
      <c r="J24" s="368">
        <v>21237</v>
      </c>
      <c r="K24" s="29">
        <f t="shared" si="2"/>
        <v>103.61162122710364</v>
      </c>
    </row>
    <row r="25" spans="1:11" ht="12.75">
      <c r="A25" s="280" t="s">
        <v>40</v>
      </c>
      <c r="B25" s="34" t="s">
        <v>41</v>
      </c>
      <c r="C25" s="370">
        <v>389</v>
      </c>
      <c r="D25" s="371">
        <v>412</v>
      </c>
      <c r="E25" s="231">
        <f t="shared" si="0"/>
        <v>94.41747572815534</v>
      </c>
      <c r="F25" s="379">
        <v>2269</v>
      </c>
      <c r="G25" s="371">
        <v>2095</v>
      </c>
      <c r="H25" s="29">
        <f t="shared" si="1"/>
        <v>108.3054892601432</v>
      </c>
      <c r="I25" s="370">
        <v>19945</v>
      </c>
      <c r="J25" s="371">
        <v>17277</v>
      </c>
      <c r="K25" s="29">
        <f t="shared" si="2"/>
        <v>115.44249580366962</v>
      </c>
    </row>
    <row r="26" spans="1:11" ht="13.5" thickBot="1">
      <c r="A26" s="33" t="s">
        <v>46</v>
      </c>
      <c r="B26" s="34" t="s">
        <v>105</v>
      </c>
      <c r="C26" s="372">
        <v>751</v>
      </c>
      <c r="D26" s="373">
        <v>749</v>
      </c>
      <c r="E26" s="35">
        <f t="shared" si="0"/>
        <v>100.26702269692925</v>
      </c>
      <c r="F26" s="380">
        <v>2640.58</v>
      </c>
      <c r="G26" s="373">
        <v>2502.67</v>
      </c>
      <c r="H26" s="286">
        <f t="shared" si="1"/>
        <v>105.5105147702254</v>
      </c>
      <c r="I26" s="372">
        <v>17467.92</v>
      </c>
      <c r="J26" s="373">
        <v>15449.42</v>
      </c>
      <c r="K26" s="286">
        <f t="shared" si="2"/>
        <v>113.06521539319922</v>
      </c>
    </row>
    <row r="27" spans="1:11" ht="13.5" thickBot="1">
      <c r="A27" s="238"/>
      <c r="B27" s="230" t="s">
        <v>106</v>
      </c>
      <c r="C27" s="374">
        <f>SUM(C7:C26)/20</f>
        <v>3703.6135000000004</v>
      </c>
      <c r="D27" s="375">
        <f>SUM(D7:D26)/20</f>
        <v>3753.55</v>
      </c>
      <c r="E27" s="287">
        <f t="shared" si="0"/>
        <v>98.6696194269425</v>
      </c>
      <c r="F27" s="381">
        <f>SUM(F7:F26)/20</f>
        <v>2754.059</v>
      </c>
      <c r="G27" s="382">
        <f>SUM(G7:G26)/20</f>
        <v>2577.7835</v>
      </c>
      <c r="H27" s="287">
        <f t="shared" si="1"/>
        <v>106.83825852714163</v>
      </c>
      <c r="I27" s="374">
        <f>SUM(I7:I26)/20</f>
        <v>23693.7995</v>
      </c>
      <c r="J27" s="375">
        <f>SUM(J7:J26)/20</f>
        <v>21800.720999999998</v>
      </c>
      <c r="K27" s="287">
        <f t="shared" si="2"/>
        <v>108.68355913549834</v>
      </c>
    </row>
    <row r="28" spans="1:11" ht="12.75">
      <c r="A28" s="6"/>
      <c r="B28" s="239"/>
      <c r="C28" s="6"/>
      <c r="D28" s="6"/>
      <c r="E28" s="6"/>
      <c r="F28" s="6"/>
      <c r="G28" s="6"/>
      <c r="H28" s="6"/>
      <c r="I28" s="6"/>
      <c r="J28" s="6"/>
      <c r="K28" s="6"/>
    </row>
    <row r="29" spans="1:10" ht="12.75">
      <c r="A29" s="239" t="s">
        <v>98</v>
      </c>
      <c r="B29" s="6"/>
      <c r="C29" s="6"/>
      <c r="D29" s="6"/>
      <c r="E29" s="6"/>
      <c r="F29" s="6"/>
      <c r="G29" s="6"/>
      <c r="H29" s="6"/>
      <c r="I29" s="6"/>
      <c r="J29" s="6"/>
    </row>
    <row r="30" ht="12.75">
      <c r="A30" s="239" t="s">
        <v>100</v>
      </c>
    </row>
    <row r="31" ht="12.75">
      <c r="A31" s="239" t="s">
        <v>104</v>
      </c>
    </row>
  </sheetData>
  <mergeCells count="4">
    <mergeCell ref="C2:E2"/>
    <mergeCell ref="I4:K4"/>
    <mergeCell ref="F4:H4"/>
    <mergeCell ref="F3:K3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MFIN</cp:lastModifiedBy>
  <cp:lastPrinted>2008-11-18T09:22:21Z</cp:lastPrinted>
  <dcterms:created xsi:type="dcterms:W3CDTF">2008-11-11T09:53:44Z</dcterms:created>
  <dcterms:modified xsi:type="dcterms:W3CDTF">2008-11-24T14:41:40Z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_AdHocReviewCycle">
    <vt:i4>1246811566</vt:i4>
  </property>
  <property fmtid="{D5CDD505-2E9C-101B-9397-08002B2CF9AE}" pid="4" name="_EmailSubje">
    <vt:lpwstr/>
  </property>
  <property fmtid="{D5CDD505-2E9C-101B-9397-08002B2CF9AE}" pid="5" name="_AuthorEma">
    <vt:lpwstr>Silva.Vresk@mfin.hr</vt:lpwstr>
  </property>
  <property fmtid="{D5CDD505-2E9C-101B-9397-08002B2CF9AE}" pid="6" name="_AuthorEmailDisplayNa">
    <vt:lpwstr>Silva Vresk</vt:lpwstr>
  </property>
</Properties>
</file>