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bilanca" sheetId="5" r:id="rId1"/>
    <sheet name="prihodi" sheetId="4" r:id="rId2"/>
    <sheet name="rashodi-opći dio" sheetId="12" r:id="rId3"/>
    <sheet name="račun financiranja" sheetId="13" r:id="rId4"/>
    <sheet name="posebni dio" sheetId="1" r:id="rId5"/>
  </sheets>
  <definedNames>
    <definedName name="_xlnm._FilterDatabase" localSheetId="4" hidden="1">'posebni dio'!$A$1:$A$1282</definedName>
    <definedName name="_xlnm.Print_Titles" localSheetId="4">'posebni dio'!$2:$3</definedName>
    <definedName name="_xlnm.Print_Titles" localSheetId="1">prihodi!$3:$3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bilanca!$A$3:$N$26</definedName>
    <definedName name="_xlnm.Print_Area" localSheetId="4">'posebni dio'!$A$1:$K$643</definedName>
    <definedName name="_xlnm.Print_Area" localSheetId="1">prihodi!$A$1:$N$43</definedName>
    <definedName name="_xlnm.Print_Area" localSheetId="3">'račun financiranja'!$A$1:$N$27</definedName>
    <definedName name="_xlnm.Print_Area" localSheetId="2">'rashodi-opći dio'!$A$1:$N$92</definedName>
  </definedNames>
  <calcPr calcId="145621"/>
</workbook>
</file>

<file path=xl/calcChain.xml><?xml version="1.0" encoding="utf-8"?>
<calcChain xmlns="http://schemas.openxmlformats.org/spreadsheetml/2006/main">
  <c r="G602" i="1" l="1"/>
  <c r="G601" i="1"/>
  <c r="G623" i="1"/>
  <c r="G622" i="1"/>
  <c r="G620" i="1"/>
  <c r="L24" i="5" l="1"/>
  <c r="J22" i="5"/>
  <c r="H23" i="5"/>
  <c r="F26" i="5"/>
  <c r="F24" i="5"/>
  <c r="F23" i="5"/>
  <c r="J205" i="1" l="1"/>
  <c r="N47" i="12" l="1"/>
  <c r="L47" i="12"/>
  <c r="M46" i="12"/>
  <c r="K46" i="12"/>
  <c r="I46" i="12"/>
  <c r="G46" i="12"/>
  <c r="F46" i="12"/>
  <c r="I74" i="1"/>
  <c r="I68" i="1"/>
  <c r="K68" i="1"/>
  <c r="J67" i="1"/>
  <c r="H67" i="1"/>
  <c r="F67" i="1"/>
  <c r="D67" i="1"/>
  <c r="C67" i="1"/>
  <c r="L46" i="12" l="1"/>
  <c r="N46" i="12"/>
  <c r="K67" i="1"/>
  <c r="I67" i="1"/>
  <c r="J639" i="1"/>
  <c r="H639" i="1"/>
  <c r="F639" i="1"/>
  <c r="K532" i="1" l="1"/>
  <c r="J451" i="1"/>
  <c r="H451" i="1"/>
  <c r="F451" i="1"/>
  <c r="D451" i="1"/>
  <c r="C451" i="1"/>
  <c r="I446" i="1"/>
  <c r="K434" i="1"/>
  <c r="K389" i="1" l="1"/>
  <c r="I389" i="1"/>
  <c r="K388" i="1"/>
  <c r="J387" i="1"/>
  <c r="H387" i="1"/>
  <c r="H386" i="1" s="1"/>
  <c r="H385" i="1" s="1"/>
  <c r="F387" i="1"/>
  <c r="D387" i="1"/>
  <c r="D386" i="1" s="1"/>
  <c r="D385" i="1" s="1"/>
  <c r="C387" i="1"/>
  <c r="K335" i="1"/>
  <c r="I335" i="1"/>
  <c r="J333" i="1"/>
  <c r="H333" i="1"/>
  <c r="F333" i="1"/>
  <c r="D333" i="1"/>
  <c r="C333" i="1"/>
  <c r="K219" i="1"/>
  <c r="K220" i="1"/>
  <c r="K223" i="1"/>
  <c r="I197" i="1"/>
  <c r="K197" i="1"/>
  <c r="I187" i="1"/>
  <c r="G187" i="1"/>
  <c r="K387" i="1" l="1"/>
  <c r="I387" i="1"/>
  <c r="I333" i="1"/>
  <c r="C386" i="1"/>
  <c r="C385" i="1" s="1"/>
  <c r="C384" i="1" s="1"/>
  <c r="D384" i="1"/>
  <c r="H384" i="1"/>
  <c r="F386" i="1"/>
  <c r="I386" i="1" s="1"/>
  <c r="J386" i="1"/>
  <c r="K333" i="1"/>
  <c r="I490" i="1"/>
  <c r="J489" i="1"/>
  <c r="J488" i="1" s="1"/>
  <c r="J487" i="1" s="1"/>
  <c r="J486" i="1" s="1"/>
  <c r="H489" i="1"/>
  <c r="H488" i="1" s="1"/>
  <c r="F489" i="1"/>
  <c r="D489" i="1"/>
  <c r="D488" i="1" s="1"/>
  <c r="D487" i="1" s="1"/>
  <c r="D486" i="1" s="1"/>
  <c r="C489" i="1"/>
  <c r="C488" i="1" s="1"/>
  <c r="C487" i="1" s="1"/>
  <c r="C486" i="1" s="1"/>
  <c r="N14" i="4"/>
  <c r="L14" i="4"/>
  <c r="N7" i="4"/>
  <c r="L7" i="4"/>
  <c r="J363" i="1"/>
  <c r="H363" i="1"/>
  <c r="F363" i="1"/>
  <c r="D363" i="1"/>
  <c r="C363" i="1"/>
  <c r="K386" i="1" l="1"/>
  <c r="J385" i="1"/>
  <c r="F385" i="1"/>
  <c r="I489" i="1"/>
  <c r="F488" i="1"/>
  <c r="F487" i="1" s="1"/>
  <c r="F486" i="1" s="1"/>
  <c r="H487" i="1"/>
  <c r="E11" i="1"/>
  <c r="E12" i="1"/>
  <c r="E13" i="1"/>
  <c r="E15" i="1"/>
  <c r="E18" i="1"/>
  <c r="E19" i="1"/>
  <c r="E22" i="1"/>
  <c r="E23" i="1"/>
  <c r="E24" i="1"/>
  <c r="E27" i="1"/>
  <c r="E28" i="1"/>
  <c r="E30" i="1"/>
  <c r="E31" i="1"/>
  <c r="E33" i="1"/>
  <c r="E34" i="1"/>
  <c r="E35" i="1"/>
  <c r="E36" i="1"/>
  <c r="E37" i="1"/>
  <c r="E38" i="1"/>
  <c r="E39" i="1"/>
  <c r="E40" i="1"/>
  <c r="E41" i="1"/>
  <c r="E43" i="1"/>
  <c r="E44" i="1"/>
  <c r="E45" i="1"/>
  <c r="E46" i="1"/>
  <c r="E47" i="1"/>
  <c r="E48" i="1"/>
  <c r="E49" i="1"/>
  <c r="E52" i="1"/>
  <c r="E54" i="1"/>
  <c r="E57" i="1"/>
  <c r="E59" i="1"/>
  <c r="E62" i="1"/>
  <c r="E110" i="1"/>
  <c r="E111" i="1"/>
  <c r="E112" i="1"/>
  <c r="E118" i="1"/>
  <c r="E121" i="1"/>
  <c r="E129" i="1"/>
  <c r="E135" i="1"/>
  <c r="E147" i="1"/>
  <c r="E159" i="1"/>
  <c r="E162" i="1"/>
  <c r="E165" i="1"/>
  <c r="E170" i="1"/>
  <c r="E176" i="1"/>
  <c r="E180" i="1"/>
  <c r="E187" i="1"/>
  <c r="E189" i="1"/>
  <c r="E195" i="1"/>
  <c r="E197" i="1"/>
  <c r="E207" i="1"/>
  <c r="E219" i="1"/>
  <c r="E220" i="1"/>
  <c r="E223" i="1"/>
  <c r="E229" i="1"/>
  <c r="E233" i="1"/>
  <c r="E236" i="1"/>
  <c r="E242" i="1"/>
  <c r="E246" i="1"/>
  <c r="E248" i="1"/>
  <c r="E251" i="1"/>
  <c r="E252" i="1"/>
  <c r="E255" i="1"/>
  <c r="E261" i="1"/>
  <c r="E262" i="1"/>
  <c r="E268" i="1"/>
  <c r="E271" i="1"/>
  <c r="E275" i="1"/>
  <c r="E277" i="1"/>
  <c r="E283" i="1"/>
  <c r="E286" i="1"/>
  <c r="E290" i="1"/>
  <c r="E292" i="1"/>
  <c r="E304" i="1"/>
  <c r="E310" i="1"/>
  <c r="E313" i="1"/>
  <c r="E323" i="1"/>
  <c r="E328" i="1"/>
  <c r="E334" i="1"/>
  <c r="E338" i="1"/>
  <c r="E344" i="1"/>
  <c r="E352" i="1"/>
  <c r="E357" i="1"/>
  <c r="E370" i="1"/>
  <c r="E395" i="1"/>
  <c r="E397" i="1"/>
  <c r="E405" i="1"/>
  <c r="E407" i="1"/>
  <c r="E411" i="1"/>
  <c r="E412" i="1"/>
  <c r="E415" i="1"/>
  <c r="E417" i="1"/>
  <c r="E427" i="1"/>
  <c r="E429" i="1"/>
  <c r="E433" i="1"/>
  <c r="E434" i="1"/>
  <c r="E437" i="1"/>
  <c r="E440" i="1"/>
  <c r="E448" i="1"/>
  <c r="E453" i="1"/>
  <c r="E457" i="1"/>
  <c r="E461" i="1"/>
  <c r="E467" i="1"/>
  <c r="E469" i="1"/>
  <c r="E473" i="1"/>
  <c r="E474" i="1"/>
  <c r="E477" i="1"/>
  <c r="E479" i="1"/>
  <c r="E480" i="1"/>
  <c r="E496" i="1"/>
  <c r="E497" i="1"/>
  <c r="E499" i="1"/>
  <c r="E500" i="1"/>
  <c r="E504" i="1"/>
  <c r="E507" i="1"/>
  <c r="E517" i="1"/>
  <c r="E520" i="1"/>
  <c r="E522" i="1"/>
  <c r="E526" i="1"/>
  <c r="E527" i="1"/>
  <c r="E530" i="1"/>
  <c r="E546" i="1"/>
  <c r="E554" i="1"/>
  <c r="E560" i="1"/>
  <c r="E566" i="1"/>
  <c r="E572" i="1"/>
  <c r="E578" i="1"/>
  <c r="E581" i="1"/>
  <c r="E596" i="1"/>
  <c r="E599" i="1"/>
  <c r="E600" i="1"/>
  <c r="E603" i="1"/>
  <c r="E609" i="1"/>
  <c r="E615" i="1"/>
  <c r="E618" i="1"/>
  <c r="E624" i="1"/>
  <c r="E625" i="1"/>
  <c r="E626" i="1"/>
  <c r="E627" i="1"/>
  <c r="E640" i="1"/>
  <c r="J613" i="1"/>
  <c r="H613" i="1"/>
  <c r="F613" i="1"/>
  <c r="D613" i="1"/>
  <c r="C613" i="1"/>
  <c r="J516" i="1"/>
  <c r="J515" i="1" s="1"/>
  <c r="H516" i="1"/>
  <c r="H515" i="1" s="1"/>
  <c r="F516" i="1"/>
  <c r="D516" i="1"/>
  <c r="D515" i="1" s="1"/>
  <c r="C516" i="1"/>
  <c r="C515" i="1" s="1"/>
  <c r="J495" i="1"/>
  <c r="H495" i="1"/>
  <c r="F495" i="1"/>
  <c r="D495" i="1"/>
  <c r="C495" i="1"/>
  <c r="D351" i="1"/>
  <c r="D349" i="1"/>
  <c r="C349" i="1"/>
  <c r="J396" i="1"/>
  <c r="H396" i="1"/>
  <c r="F396" i="1"/>
  <c r="D396" i="1"/>
  <c r="C396" i="1"/>
  <c r="J327" i="1"/>
  <c r="J326" i="1" s="1"/>
  <c r="H327" i="1"/>
  <c r="F327" i="1"/>
  <c r="F326" i="1" s="1"/>
  <c r="D327" i="1"/>
  <c r="D326" i="1" s="1"/>
  <c r="C327" i="1"/>
  <c r="C326" i="1" s="1"/>
  <c r="J260" i="1"/>
  <c r="H260" i="1"/>
  <c r="F260" i="1"/>
  <c r="D260" i="1"/>
  <c r="C260" i="1"/>
  <c r="C259" i="1" s="1"/>
  <c r="C258" i="1" s="1"/>
  <c r="C257" i="1" s="1"/>
  <c r="J250" i="1"/>
  <c r="J249" i="1" s="1"/>
  <c r="H250" i="1"/>
  <c r="H249" i="1" s="1"/>
  <c r="F250" i="1"/>
  <c r="F249" i="1" s="1"/>
  <c r="D250" i="1"/>
  <c r="C250" i="1"/>
  <c r="C249" i="1" s="1"/>
  <c r="J231" i="1"/>
  <c r="H231" i="1"/>
  <c r="F231" i="1"/>
  <c r="D231" i="1"/>
  <c r="C231" i="1"/>
  <c r="C230" i="1" s="1"/>
  <c r="J179" i="1"/>
  <c r="J178" i="1" s="1"/>
  <c r="J177" i="1" s="1"/>
  <c r="H179" i="1"/>
  <c r="F179" i="1"/>
  <c r="F178" i="1" s="1"/>
  <c r="F177" i="1" s="1"/>
  <c r="D179" i="1"/>
  <c r="C179" i="1"/>
  <c r="C178" i="1" s="1"/>
  <c r="C177" i="1" s="1"/>
  <c r="C642" i="1"/>
  <c r="C641" i="1" s="1"/>
  <c r="C639" i="1"/>
  <c r="C637" i="1"/>
  <c r="C628" i="1"/>
  <c r="C623" i="1"/>
  <c r="C617" i="1"/>
  <c r="C616" i="1" s="1"/>
  <c r="C610" i="1"/>
  <c r="C608" i="1"/>
  <c r="C602" i="1"/>
  <c r="C601" i="1" s="1"/>
  <c r="C598" i="1"/>
  <c r="C597" i="1" s="1"/>
  <c r="C595" i="1"/>
  <c r="C594" i="1" s="1"/>
  <c r="C589" i="1"/>
  <c r="C588" i="1" s="1"/>
  <c r="C586" i="1"/>
  <c r="C585" i="1" s="1"/>
  <c r="C580" i="1"/>
  <c r="C579" i="1" s="1"/>
  <c r="C577" i="1"/>
  <c r="C576" i="1" s="1"/>
  <c r="C571" i="1"/>
  <c r="C570" i="1" s="1"/>
  <c r="C569" i="1" s="1"/>
  <c r="C568" i="1" s="1"/>
  <c r="C565" i="1"/>
  <c r="C564" i="1" s="1"/>
  <c r="C563" i="1" s="1"/>
  <c r="C562" i="1" s="1"/>
  <c r="C559" i="1"/>
  <c r="C558" i="1" s="1"/>
  <c r="C557" i="1" s="1"/>
  <c r="C556" i="1" s="1"/>
  <c r="C553" i="1"/>
  <c r="C552" i="1" s="1"/>
  <c r="C551" i="1" s="1"/>
  <c r="C550" i="1" s="1"/>
  <c r="C547" i="1"/>
  <c r="C545" i="1"/>
  <c r="C542" i="1"/>
  <c r="C541" i="1" s="1"/>
  <c r="C539" i="1"/>
  <c r="C537" i="1"/>
  <c r="C531" i="1"/>
  <c r="C529" i="1"/>
  <c r="C525" i="1"/>
  <c r="C524" i="1" s="1"/>
  <c r="C521" i="1"/>
  <c r="C519" i="1"/>
  <c r="C510" i="1"/>
  <c r="C509" i="1" s="1"/>
  <c r="C508" i="1" s="1"/>
  <c r="C506" i="1"/>
  <c r="C505" i="1" s="1"/>
  <c r="C502" i="1"/>
  <c r="C501" i="1" s="1"/>
  <c r="C498" i="1"/>
  <c r="C483" i="1"/>
  <c r="C482" i="1" s="1"/>
  <c r="C481" i="1" s="1"/>
  <c r="C478" i="1"/>
  <c r="C476" i="1"/>
  <c r="C472" i="1"/>
  <c r="C471" i="1" s="1"/>
  <c r="C468" i="1"/>
  <c r="C466" i="1"/>
  <c r="C460" i="1"/>
  <c r="C459" i="1" s="1"/>
  <c r="C458" i="1" s="1"/>
  <c r="C455" i="1"/>
  <c r="C454" i="1" s="1"/>
  <c r="C450" i="1"/>
  <c r="C447" i="1"/>
  <c r="C445" i="1"/>
  <c r="C438" i="1"/>
  <c r="C436" i="1"/>
  <c r="C432" i="1"/>
  <c r="C431" i="1" s="1"/>
  <c r="C428" i="1"/>
  <c r="C426" i="1"/>
  <c r="C420" i="1"/>
  <c r="C419" i="1" s="1"/>
  <c r="C418" i="1" s="1"/>
  <c r="C416" i="1"/>
  <c r="C414" i="1"/>
  <c r="C410" i="1"/>
  <c r="C409" i="1" s="1"/>
  <c r="C406" i="1"/>
  <c r="C404" i="1"/>
  <c r="C394" i="1"/>
  <c r="C381" i="1"/>
  <c r="C380" i="1" s="1"/>
  <c r="C379" i="1" s="1"/>
  <c r="C378" i="1" s="1"/>
  <c r="C375" i="1"/>
  <c r="C374" i="1" s="1"/>
  <c r="C373" i="1" s="1"/>
  <c r="C372" i="1" s="1"/>
  <c r="C369" i="1"/>
  <c r="C368" i="1" s="1"/>
  <c r="C367" i="1" s="1"/>
  <c r="C366" i="1" s="1"/>
  <c r="C362" i="1"/>
  <c r="C360" i="1"/>
  <c r="C359" i="1" s="1"/>
  <c r="C356" i="1"/>
  <c r="C355" i="1" s="1"/>
  <c r="C353" i="1"/>
  <c r="C351" i="1"/>
  <c r="C343" i="1"/>
  <c r="C342" i="1" s="1"/>
  <c r="C341" i="1" s="1"/>
  <c r="C340" i="1" s="1"/>
  <c r="C336" i="1"/>
  <c r="C324" i="1"/>
  <c r="C322" i="1"/>
  <c r="C316" i="1"/>
  <c r="C315" i="1" s="1"/>
  <c r="C314" i="1" s="1"/>
  <c r="C312" i="1"/>
  <c r="C311" i="1" s="1"/>
  <c r="C309" i="1"/>
  <c r="C308" i="1" s="1"/>
  <c r="C303" i="1"/>
  <c r="C302" i="1" s="1"/>
  <c r="C301" i="1" s="1"/>
  <c r="C300" i="1" s="1"/>
  <c r="C297" i="1"/>
  <c r="C296" i="1" s="1"/>
  <c r="C295" i="1" s="1"/>
  <c r="C294" i="1" s="1"/>
  <c r="C291" i="1"/>
  <c r="C289" i="1"/>
  <c r="C285" i="1"/>
  <c r="C284" i="1" s="1"/>
  <c r="C282" i="1"/>
  <c r="C281" i="1" s="1"/>
  <c r="C276" i="1"/>
  <c r="C274" i="1"/>
  <c r="C270" i="1"/>
  <c r="C269" i="1" s="1"/>
  <c r="C267" i="1"/>
  <c r="C266" i="1" s="1"/>
  <c r="C254" i="1"/>
  <c r="C253" i="1" s="1"/>
  <c r="C247" i="1"/>
  <c r="C245" i="1"/>
  <c r="C241" i="1"/>
  <c r="C240" i="1" s="1"/>
  <c r="C235" i="1"/>
  <c r="C234" i="1" s="1"/>
  <c r="C228" i="1"/>
  <c r="C227" i="1" s="1"/>
  <c r="C222" i="1"/>
  <c r="C221" i="1" s="1"/>
  <c r="C218" i="1"/>
  <c r="C217" i="1" s="1"/>
  <c r="C212" i="1"/>
  <c r="C211" i="1" s="1"/>
  <c r="C210" i="1" s="1"/>
  <c r="C209" i="1" s="1"/>
  <c r="C205" i="1"/>
  <c r="C204" i="1" s="1"/>
  <c r="C202" i="1"/>
  <c r="C201" i="1" s="1"/>
  <c r="C199" i="1"/>
  <c r="C198" i="1" s="1"/>
  <c r="C196" i="1"/>
  <c r="C194" i="1"/>
  <c r="C188" i="1"/>
  <c r="C185" i="1"/>
  <c r="C175" i="1"/>
  <c r="C174" i="1" s="1"/>
  <c r="C173" i="1" s="1"/>
  <c r="C169" i="1"/>
  <c r="C168" i="1" s="1"/>
  <c r="C167" i="1" s="1"/>
  <c r="C164" i="1"/>
  <c r="C163" i="1" s="1"/>
  <c r="C161" i="1"/>
  <c r="C160" i="1" s="1"/>
  <c r="C158" i="1"/>
  <c r="C157" i="1" s="1"/>
  <c r="C152" i="1"/>
  <c r="C151" i="1" s="1"/>
  <c r="C150" i="1" s="1"/>
  <c r="C149" i="1" s="1"/>
  <c r="C146" i="1"/>
  <c r="C145" i="1" s="1"/>
  <c r="C144" i="1" s="1"/>
  <c r="C143" i="1" s="1"/>
  <c r="C140" i="1"/>
  <c r="C139" i="1" s="1"/>
  <c r="C138" i="1" s="1"/>
  <c r="C137" i="1" s="1"/>
  <c r="C134" i="1"/>
  <c r="C133" i="1"/>
  <c r="C132" i="1" s="1"/>
  <c r="C131" i="1" s="1"/>
  <c r="C128" i="1"/>
  <c r="C127" i="1" s="1"/>
  <c r="C126" i="1" s="1"/>
  <c r="C125" i="1" s="1"/>
  <c r="C120" i="1"/>
  <c r="C119" i="1" s="1"/>
  <c r="C117" i="1"/>
  <c r="C116" i="1" s="1"/>
  <c r="C109" i="1"/>
  <c r="C108" i="1" s="1"/>
  <c r="C107" i="1" s="1"/>
  <c r="C106" i="1"/>
  <c r="C103" i="1"/>
  <c r="C101" i="1"/>
  <c r="C99" i="1"/>
  <c r="C92" i="1"/>
  <c r="C90" i="1"/>
  <c r="C86" i="1"/>
  <c r="C82" i="1"/>
  <c r="C79" i="1"/>
  <c r="C73" i="1"/>
  <c r="C72" i="1" s="1"/>
  <c r="C71" i="1" s="1"/>
  <c r="C69" i="1"/>
  <c r="C61" i="1"/>
  <c r="C60" i="1" s="1"/>
  <c r="C58" i="1"/>
  <c r="C56" i="1"/>
  <c r="C51" i="1"/>
  <c r="C50" i="1" s="1"/>
  <c r="C42" i="1"/>
  <c r="C32" i="1"/>
  <c r="C26" i="1"/>
  <c r="C21" i="1"/>
  <c r="C16" i="1"/>
  <c r="C14" i="1"/>
  <c r="C10" i="1"/>
  <c r="C66" i="1" l="1"/>
  <c r="C65" i="1" s="1"/>
  <c r="C64" i="1" s="1"/>
  <c r="J384" i="1"/>
  <c r="K384" i="1" s="1"/>
  <c r="K385" i="1"/>
  <c r="F384" i="1"/>
  <c r="I385" i="1"/>
  <c r="G260" i="1"/>
  <c r="I488" i="1"/>
  <c r="H486" i="1"/>
  <c r="I486" i="1" s="1"/>
  <c r="I487" i="1"/>
  <c r="C307" i="1"/>
  <c r="C306" i="1" s="1"/>
  <c r="C536" i="1"/>
  <c r="E179" i="1"/>
  <c r="E231" i="1"/>
  <c r="E250" i="1"/>
  <c r="E326" i="1"/>
  <c r="E396" i="1"/>
  <c r="E495" i="1"/>
  <c r="C193" i="1"/>
  <c r="C192" i="1" s="1"/>
  <c r="C191" i="1" s="1"/>
  <c r="C494" i="1"/>
  <c r="C493" i="1" s="1"/>
  <c r="C492" i="1" s="1"/>
  <c r="C172" i="1"/>
  <c r="E260" i="1"/>
  <c r="C115" i="1"/>
  <c r="C114" i="1" s="1"/>
  <c r="D178" i="1"/>
  <c r="D177" i="1" s="1"/>
  <c r="E177" i="1" s="1"/>
  <c r="E351" i="1"/>
  <c r="E515" i="1"/>
  <c r="E613" i="1"/>
  <c r="C413" i="1"/>
  <c r="E516" i="1"/>
  <c r="C98" i="1"/>
  <c r="C97" i="1" s="1"/>
  <c r="E327" i="1"/>
  <c r="C528" i="1"/>
  <c r="C612" i="1"/>
  <c r="C393" i="1"/>
  <c r="C392" i="1" s="1"/>
  <c r="C391" i="1" s="1"/>
  <c r="C321" i="1"/>
  <c r="C607" i="1"/>
  <c r="C622" i="1"/>
  <c r="C621" i="1" s="1"/>
  <c r="C620" i="1" s="1"/>
  <c r="C636" i="1"/>
  <c r="C635" i="1" s="1"/>
  <c r="C634" i="1" s="1"/>
  <c r="C632" i="1" s="1"/>
  <c r="C544" i="1"/>
  <c r="F515" i="1"/>
  <c r="C518" i="1"/>
  <c r="C475" i="1"/>
  <c r="C465" i="1"/>
  <c r="C444" i="1"/>
  <c r="C443" i="1" s="1"/>
  <c r="C442" i="1" s="1"/>
  <c r="C435" i="1"/>
  <c r="C425" i="1"/>
  <c r="C403" i="1"/>
  <c r="C348" i="1"/>
  <c r="C347" i="1" s="1"/>
  <c r="C346" i="1" s="1"/>
  <c r="C332" i="1"/>
  <c r="C331" i="1" s="1"/>
  <c r="C330" i="1" s="1"/>
  <c r="H326" i="1"/>
  <c r="C288" i="1"/>
  <c r="C287" i="1" s="1"/>
  <c r="C280" i="1"/>
  <c r="C273" i="1"/>
  <c r="C272" i="1" s="1"/>
  <c r="C244" i="1"/>
  <c r="C239" i="1" s="1"/>
  <c r="C238" i="1" s="1"/>
  <c r="C216" i="1"/>
  <c r="C215" i="1" s="1"/>
  <c r="C184" i="1"/>
  <c r="C183" i="1" s="1"/>
  <c r="C182" i="1" s="1"/>
  <c r="H178" i="1"/>
  <c r="C156" i="1"/>
  <c r="C155" i="1" s="1"/>
  <c r="C85" i="1"/>
  <c r="C78" i="1"/>
  <c r="C55" i="1"/>
  <c r="C20" i="1"/>
  <c r="C9" i="1"/>
  <c r="C584" i="1"/>
  <c r="C583" i="1" s="1"/>
  <c r="C226" i="1"/>
  <c r="C225" i="1" s="1"/>
  <c r="C265" i="1"/>
  <c r="C575" i="1"/>
  <c r="C574" i="1" s="1"/>
  <c r="C593" i="1"/>
  <c r="C592" i="1" s="1"/>
  <c r="H22" i="5"/>
  <c r="H9" i="13"/>
  <c r="H10" i="13"/>
  <c r="H12" i="13"/>
  <c r="H13" i="13"/>
  <c r="H15" i="13"/>
  <c r="H22" i="13"/>
  <c r="H24" i="13"/>
  <c r="M14" i="13"/>
  <c r="K14" i="13"/>
  <c r="I14" i="13"/>
  <c r="G14" i="13"/>
  <c r="F14" i="13"/>
  <c r="H14" i="13" s="1"/>
  <c r="I384" i="1" l="1"/>
  <c r="C606" i="1"/>
  <c r="C605" i="1" s="1"/>
  <c r="C535" i="1"/>
  <c r="C534" i="1" s="1"/>
  <c r="C514" i="1"/>
  <c r="C513" i="1" s="1"/>
  <c r="C264" i="1"/>
  <c r="C402" i="1"/>
  <c r="C401" i="1" s="1"/>
  <c r="E178" i="1"/>
  <c r="C320" i="1"/>
  <c r="C319" i="1" s="1"/>
  <c r="C464" i="1"/>
  <c r="C463" i="1" s="1"/>
  <c r="C424" i="1"/>
  <c r="C423" i="1" s="1"/>
  <c r="C279" i="1"/>
  <c r="H177" i="1"/>
  <c r="C77" i="1"/>
  <c r="C76" i="1" s="1"/>
  <c r="C8" i="1"/>
  <c r="C7" i="1" s="1"/>
  <c r="C123" i="1" l="1"/>
  <c r="C399" i="1"/>
  <c r="C5" i="1"/>
  <c r="C4" i="1" l="1"/>
  <c r="F26" i="13" l="1"/>
  <c r="F25" i="13" s="1"/>
  <c r="F23" i="13"/>
  <c r="F21" i="13"/>
  <c r="F17" i="13"/>
  <c r="F16" i="13" s="1"/>
  <c r="F11" i="13"/>
  <c r="F8" i="13"/>
  <c r="F6" i="13"/>
  <c r="H6" i="12"/>
  <c r="H7" i="12"/>
  <c r="H8" i="12"/>
  <c r="H10" i="12"/>
  <c r="H13" i="12"/>
  <c r="H14" i="12"/>
  <c r="H17" i="12"/>
  <c r="H18" i="12"/>
  <c r="H19" i="12"/>
  <c r="H22" i="12"/>
  <c r="H23" i="12"/>
  <c r="H25" i="12"/>
  <c r="H26" i="12"/>
  <c r="H28" i="12"/>
  <c r="H29" i="12"/>
  <c r="H30" i="12"/>
  <c r="H31" i="12"/>
  <c r="H32" i="12"/>
  <c r="H33" i="12"/>
  <c r="H34" i="12"/>
  <c r="H35" i="12"/>
  <c r="H36" i="12"/>
  <c r="H38" i="12"/>
  <c r="H39" i="12"/>
  <c r="H40" i="12"/>
  <c r="H41" i="12"/>
  <c r="H42" i="12"/>
  <c r="H43" i="12"/>
  <c r="H44" i="12"/>
  <c r="H49" i="12"/>
  <c r="H54" i="12"/>
  <c r="H55" i="12"/>
  <c r="H57" i="12"/>
  <c r="H61" i="12"/>
  <c r="H62" i="12"/>
  <c r="H65" i="12"/>
  <c r="H67" i="12"/>
  <c r="H70" i="12"/>
  <c r="H72" i="12"/>
  <c r="H73" i="12"/>
  <c r="H75" i="12"/>
  <c r="H80" i="12"/>
  <c r="H83" i="12"/>
  <c r="H85" i="12"/>
  <c r="H86" i="12"/>
  <c r="H87" i="12"/>
  <c r="H88" i="12"/>
  <c r="H92" i="12"/>
  <c r="M53" i="12"/>
  <c r="K53" i="12"/>
  <c r="I53" i="12"/>
  <c r="G53" i="12"/>
  <c r="F53" i="12"/>
  <c r="F91" i="12"/>
  <c r="F89" i="12"/>
  <c r="F84" i="12"/>
  <c r="F82" i="12"/>
  <c r="F79" i="12"/>
  <c r="F78" i="12" s="1"/>
  <c r="F74" i="12"/>
  <c r="F71" i="12"/>
  <c r="F69" i="12"/>
  <c r="F66" i="12"/>
  <c r="F64" i="12"/>
  <c r="F60" i="12"/>
  <c r="F59" i="12" s="1"/>
  <c r="F56" i="12"/>
  <c r="F48" i="12"/>
  <c r="F45" i="12" s="1"/>
  <c r="F37" i="12"/>
  <c r="F27" i="12"/>
  <c r="F21" i="12"/>
  <c r="F16" i="12"/>
  <c r="F11" i="12"/>
  <c r="F9" i="12"/>
  <c r="F5" i="12"/>
  <c r="H38" i="4"/>
  <c r="H39" i="4"/>
  <c r="H40" i="4"/>
  <c r="H43" i="4"/>
  <c r="M42" i="4"/>
  <c r="M37" i="4"/>
  <c r="K42" i="4"/>
  <c r="K37" i="4"/>
  <c r="I42" i="4"/>
  <c r="I37" i="4"/>
  <c r="G42" i="4"/>
  <c r="G37" i="4"/>
  <c r="F42" i="4"/>
  <c r="F37" i="4"/>
  <c r="I36" i="4" l="1"/>
  <c r="I35" i="4" s="1"/>
  <c r="H37" i="4"/>
  <c r="H42" i="4"/>
  <c r="F36" i="4"/>
  <c r="F35" i="4" s="1"/>
  <c r="F10" i="5" s="1"/>
  <c r="H10" i="5" s="1"/>
  <c r="H53" i="12"/>
  <c r="F52" i="12"/>
  <c r="F63" i="12"/>
  <c r="F5" i="13"/>
  <c r="F4" i="13" s="1"/>
  <c r="F20" i="5" s="1"/>
  <c r="F20" i="13"/>
  <c r="F19" i="13" s="1"/>
  <c r="F21" i="5" s="1"/>
  <c r="F81" i="12"/>
  <c r="F77" i="12" s="1"/>
  <c r="F13" i="5" s="1"/>
  <c r="F68" i="12"/>
  <c r="F15" i="12"/>
  <c r="F4" i="12"/>
  <c r="M36" i="4"/>
  <c r="K36" i="4"/>
  <c r="G36" i="4"/>
  <c r="K35" i="4" l="1"/>
  <c r="M35" i="4"/>
  <c r="G35" i="4"/>
  <c r="H36" i="4"/>
  <c r="F3" i="13"/>
  <c r="F3" i="12"/>
  <c r="H7" i="4"/>
  <c r="H8" i="4"/>
  <c r="H10" i="4"/>
  <c r="H11" i="4"/>
  <c r="H13" i="4"/>
  <c r="H14" i="4"/>
  <c r="H17" i="4"/>
  <c r="H18" i="4"/>
  <c r="H19" i="4"/>
  <c r="H20" i="4"/>
  <c r="H25" i="4"/>
  <c r="H27" i="4"/>
  <c r="H31" i="4"/>
  <c r="H34" i="4"/>
  <c r="F6" i="4"/>
  <c r="F33" i="4"/>
  <c r="F32" i="4" s="1"/>
  <c r="F29" i="4"/>
  <c r="F28" i="4" s="1"/>
  <c r="F26" i="4"/>
  <c r="F24" i="4"/>
  <c r="F21" i="4"/>
  <c r="F16" i="4"/>
  <c r="F12" i="4"/>
  <c r="F9" i="4"/>
  <c r="K578" i="1"/>
  <c r="K581" i="1"/>
  <c r="I572" i="1"/>
  <c r="J565" i="1"/>
  <c r="H565" i="1"/>
  <c r="F565" i="1"/>
  <c r="D565" i="1"/>
  <c r="E565" i="1" s="1"/>
  <c r="K560" i="1"/>
  <c r="I554" i="1"/>
  <c r="K538" i="1"/>
  <c r="K540" i="1"/>
  <c r="K543" i="1"/>
  <c r="K546" i="1"/>
  <c r="K548" i="1"/>
  <c r="J547" i="1"/>
  <c r="H547" i="1"/>
  <c r="F547" i="1"/>
  <c r="D547" i="1"/>
  <c r="K520" i="1"/>
  <c r="K522" i="1"/>
  <c r="K523" i="1"/>
  <c r="K526" i="1"/>
  <c r="K527" i="1"/>
  <c r="K530" i="1"/>
  <c r="I469" i="1"/>
  <c r="I474" i="1"/>
  <c r="I479" i="1"/>
  <c r="I480" i="1"/>
  <c r="K473" i="1"/>
  <c r="K474" i="1"/>
  <c r="K477" i="1"/>
  <c r="K479" i="1"/>
  <c r="K480" i="1"/>
  <c r="K484" i="1"/>
  <c r="K467" i="1"/>
  <c r="K469" i="1"/>
  <c r="K470" i="1"/>
  <c r="I457" i="1"/>
  <c r="K446" i="1"/>
  <c r="K456" i="1"/>
  <c r="K461" i="1"/>
  <c r="K427" i="1"/>
  <c r="K429" i="1"/>
  <c r="K430" i="1"/>
  <c r="K433" i="1"/>
  <c r="K437" i="1"/>
  <c r="K439" i="1"/>
  <c r="K405" i="1"/>
  <c r="K407" i="1"/>
  <c r="K408" i="1"/>
  <c r="K411" i="1"/>
  <c r="K412" i="1"/>
  <c r="K415" i="1"/>
  <c r="K417" i="1"/>
  <c r="K421" i="1"/>
  <c r="G417" i="1"/>
  <c r="J343" i="1"/>
  <c r="H343" i="1"/>
  <c r="F343" i="1"/>
  <c r="D343" i="1"/>
  <c r="E343" i="1" s="1"/>
  <c r="G337" i="1"/>
  <c r="K286" i="1"/>
  <c r="K271" i="1"/>
  <c r="J228" i="1"/>
  <c r="H228" i="1"/>
  <c r="F228" i="1"/>
  <c r="D228" i="1"/>
  <c r="E228" i="1" s="1"/>
  <c r="J175" i="1"/>
  <c r="H175" i="1"/>
  <c r="F175" i="1"/>
  <c r="D175" i="1"/>
  <c r="E175" i="1" s="1"/>
  <c r="J152" i="1"/>
  <c r="H152" i="1"/>
  <c r="F152" i="1"/>
  <c r="D152" i="1"/>
  <c r="J146" i="1"/>
  <c r="H146" i="1"/>
  <c r="F146" i="1"/>
  <c r="D146" i="1"/>
  <c r="E146" i="1" s="1"/>
  <c r="J128" i="1"/>
  <c r="H128" i="1"/>
  <c r="F128" i="1"/>
  <c r="D128" i="1"/>
  <c r="E128" i="1" s="1"/>
  <c r="M84" i="12"/>
  <c r="K84" i="12"/>
  <c r="I84" i="12"/>
  <c r="N7" i="13"/>
  <c r="L7" i="13"/>
  <c r="J18" i="13"/>
  <c r="N24" i="13"/>
  <c r="M16" i="4"/>
  <c r="K16" i="4"/>
  <c r="I16" i="4"/>
  <c r="G16" i="4"/>
  <c r="H16" i="4" s="1"/>
  <c r="K141" i="1"/>
  <c r="K587" i="1"/>
  <c r="I587" i="1"/>
  <c r="J589" i="1"/>
  <c r="J588" i="1" s="1"/>
  <c r="K590" i="1"/>
  <c r="I590" i="1"/>
  <c r="H589" i="1"/>
  <c r="H588" i="1" s="1"/>
  <c r="F589" i="1"/>
  <c r="F588" i="1" s="1"/>
  <c r="D589" i="1"/>
  <c r="D588" i="1" s="1"/>
  <c r="K62" i="1"/>
  <c r="I62" i="1"/>
  <c r="J61" i="1"/>
  <c r="J60" i="1" s="1"/>
  <c r="H61" i="1"/>
  <c r="H60" i="1" s="1"/>
  <c r="F61" i="1"/>
  <c r="F60" i="1" s="1"/>
  <c r="D61" i="1"/>
  <c r="E61" i="1" s="1"/>
  <c r="H35" i="4" l="1"/>
  <c r="F12" i="5"/>
  <c r="F14" i="5" s="1"/>
  <c r="D60" i="1"/>
  <c r="E60" i="1" s="1"/>
  <c r="K547" i="1"/>
  <c r="F23" i="4"/>
  <c r="F15" i="4"/>
  <c r="F5" i="4"/>
  <c r="K61" i="1"/>
  <c r="I61" i="1"/>
  <c r="K60" i="1"/>
  <c r="I60" i="1"/>
  <c r="K589" i="1"/>
  <c r="I588" i="1"/>
  <c r="K588" i="1"/>
  <c r="I589" i="1"/>
  <c r="F529" i="1"/>
  <c r="F525" i="1"/>
  <c r="F21" i="1"/>
  <c r="F16" i="1"/>
  <c r="F10" i="1"/>
  <c r="J69" i="1"/>
  <c r="H69" i="1"/>
  <c r="F69" i="1"/>
  <c r="D69" i="1"/>
  <c r="I70" i="1"/>
  <c r="J92" i="12"/>
  <c r="N73" i="12"/>
  <c r="N58" i="12"/>
  <c r="H66" i="1" l="1"/>
  <c r="H65" i="1" s="1"/>
  <c r="J66" i="1"/>
  <c r="J65" i="1" s="1"/>
  <c r="D66" i="1"/>
  <c r="D65" i="1" s="1"/>
  <c r="F66" i="1"/>
  <c r="F65" i="1" s="1"/>
  <c r="F4" i="4"/>
  <c r="F9" i="5" s="1"/>
  <c r="F11" i="5" s="1"/>
  <c r="F15" i="5" s="1"/>
  <c r="I69" i="1"/>
  <c r="K376" i="1"/>
  <c r="I376" i="1"/>
  <c r="J375" i="1"/>
  <c r="J374" i="1" s="1"/>
  <c r="H375" i="1"/>
  <c r="H374" i="1" s="1"/>
  <c r="H373" i="1" s="1"/>
  <c r="H372" i="1" s="1"/>
  <c r="F375" i="1"/>
  <c r="D375" i="1"/>
  <c r="D374" i="1" s="1"/>
  <c r="D373" i="1" s="1"/>
  <c r="D372" i="1" s="1"/>
  <c r="G370" i="1"/>
  <c r="K375" i="1" l="1"/>
  <c r="K66" i="1"/>
  <c r="K65" i="1"/>
  <c r="I65" i="1"/>
  <c r="I66" i="1"/>
  <c r="K374" i="1"/>
  <c r="I375" i="1"/>
  <c r="F374" i="1"/>
  <c r="F373" i="1" s="1"/>
  <c r="J373" i="1"/>
  <c r="I374" i="1" l="1"/>
  <c r="K373" i="1"/>
  <c r="J372" i="1"/>
  <c r="K372" i="1" s="1"/>
  <c r="F372" i="1"/>
  <c r="I373" i="1"/>
  <c r="I372" i="1" l="1"/>
  <c r="K27" i="12" l="1"/>
  <c r="K21" i="12"/>
  <c r="K16" i="12"/>
  <c r="K5" i="12"/>
  <c r="N76" i="12"/>
  <c r="L76" i="12"/>
  <c r="J20" i="12"/>
  <c r="J12" i="12"/>
  <c r="K74" i="1" l="1"/>
  <c r="J73" i="1"/>
  <c r="H73" i="1"/>
  <c r="F73" i="1"/>
  <c r="F72" i="1" s="1"/>
  <c r="F71" i="1" s="1"/>
  <c r="F64" i="1" s="1"/>
  <c r="D73" i="1"/>
  <c r="D72" i="1" s="1"/>
  <c r="D71" i="1" s="1"/>
  <c r="D64" i="1" s="1"/>
  <c r="N27" i="13"/>
  <c r="I26" i="13"/>
  <c r="I25" i="13" s="1"/>
  <c r="K26" i="13"/>
  <c r="K25" i="13" s="1"/>
  <c r="M26" i="13"/>
  <c r="G26" i="13"/>
  <c r="G25" i="13" s="1"/>
  <c r="I73" i="1" l="1"/>
  <c r="N26" i="13"/>
  <c r="M25" i="13"/>
  <c r="N25" i="13" s="1"/>
  <c r="H72" i="1"/>
  <c r="I72" i="1" s="1"/>
  <c r="K73" i="1"/>
  <c r="J72" i="1"/>
  <c r="N22" i="4"/>
  <c r="L22" i="4"/>
  <c r="J22" i="4"/>
  <c r="H71" i="1" l="1"/>
  <c r="K72" i="1"/>
  <c r="J71" i="1"/>
  <c r="M17" i="13"/>
  <c r="M16" i="13" s="1"/>
  <c r="K17" i="13"/>
  <c r="K16" i="13" s="1"/>
  <c r="I17" i="13"/>
  <c r="I16" i="13" s="1"/>
  <c r="G17" i="13"/>
  <c r="G16" i="13" s="1"/>
  <c r="K6" i="13"/>
  <c r="M6" i="13"/>
  <c r="I6" i="13"/>
  <c r="G6" i="13"/>
  <c r="H64" i="1" l="1"/>
  <c r="I64" i="1" s="1"/>
  <c r="I71" i="1"/>
  <c r="K71" i="1"/>
  <c r="J64" i="1"/>
  <c r="L6" i="13"/>
  <c r="N6" i="13"/>
  <c r="J16" i="13"/>
  <c r="J17" i="13"/>
  <c r="I271" i="1"/>
  <c r="I286" i="1"/>
  <c r="K64" i="1" l="1"/>
  <c r="I358" i="1"/>
  <c r="G358" i="1"/>
  <c r="D360" i="1"/>
  <c r="D359" i="1" s="1"/>
  <c r="J362" i="1"/>
  <c r="H362" i="1"/>
  <c r="F362" i="1"/>
  <c r="D362" i="1"/>
  <c r="K364" i="1"/>
  <c r="I364" i="1"/>
  <c r="J360" i="1"/>
  <c r="J359" i="1" s="1"/>
  <c r="H360" i="1"/>
  <c r="H359" i="1" s="1"/>
  <c r="F360" i="1"/>
  <c r="F359" i="1" s="1"/>
  <c r="K325" i="1" l="1"/>
  <c r="J324" i="1"/>
  <c r="H324" i="1"/>
  <c r="F324" i="1"/>
  <c r="D324" i="1"/>
  <c r="K324" i="1" l="1"/>
  <c r="J199" i="1"/>
  <c r="J198" i="1" s="1"/>
  <c r="H199" i="1"/>
  <c r="H198" i="1" s="1"/>
  <c r="F199" i="1"/>
  <c r="F198" i="1" s="1"/>
  <c r="G200" i="1"/>
  <c r="J356" i="1" l="1"/>
  <c r="H356" i="1"/>
  <c r="F356" i="1"/>
  <c r="I317" i="1"/>
  <c r="J316" i="1"/>
  <c r="H316" i="1"/>
  <c r="F316" i="1"/>
  <c r="F315" i="1" s="1"/>
  <c r="F314" i="1" s="1"/>
  <c r="D316" i="1"/>
  <c r="D315" i="1" s="1"/>
  <c r="D314" i="1" s="1"/>
  <c r="G166" i="1"/>
  <c r="I166" i="1"/>
  <c r="K166" i="1"/>
  <c r="I316" i="1" l="1"/>
  <c r="H315" i="1"/>
  <c r="I315" i="1" s="1"/>
  <c r="J315" i="1"/>
  <c r="I100" i="1"/>
  <c r="K100" i="1"/>
  <c r="I104" i="1"/>
  <c r="K104" i="1"/>
  <c r="J103" i="1"/>
  <c r="H103" i="1"/>
  <c r="F103" i="1"/>
  <c r="D103" i="1"/>
  <c r="K94" i="1"/>
  <c r="K91" i="1"/>
  <c r="I103" i="1" l="1"/>
  <c r="H314" i="1"/>
  <c r="I314" i="1" s="1"/>
  <c r="J314" i="1"/>
  <c r="K103" i="1"/>
  <c r="D639" i="1"/>
  <c r="E639" i="1" s="1"/>
  <c r="J109" i="1" l="1"/>
  <c r="J108" i="1" s="1"/>
  <c r="H109" i="1"/>
  <c r="H108" i="1" s="1"/>
  <c r="F109" i="1"/>
  <c r="F108" i="1" s="1"/>
  <c r="D109" i="1"/>
  <c r="G25" i="1"/>
  <c r="G17" i="1"/>
  <c r="D108" i="1" l="1"/>
  <c r="E108" i="1" s="1"/>
  <c r="E109" i="1"/>
  <c r="K643" i="1"/>
  <c r="K640" i="1"/>
  <c r="K638" i="1"/>
  <c r="K618" i="1"/>
  <c r="K614" i="1"/>
  <c r="K611" i="1"/>
  <c r="K609" i="1"/>
  <c r="K603" i="1"/>
  <c r="K600" i="1"/>
  <c r="K599" i="1"/>
  <c r="K596" i="1"/>
  <c r="K370" i="1"/>
  <c r="K323" i="1"/>
  <c r="K313" i="1"/>
  <c r="K304" i="1"/>
  <c r="K298" i="1"/>
  <c r="K283" i="1"/>
  <c r="K268" i="1"/>
  <c r="K262" i="1"/>
  <c r="K207" i="1"/>
  <c r="K165" i="1"/>
  <c r="K129" i="1"/>
  <c r="K121" i="1"/>
  <c r="K112" i="1"/>
  <c r="K111" i="1"/>
  <c r="K110" i="1"/>
  <c r="K96" i="1"/>
  <c r="K95" i="1"/>
  <c r="K89" i="1"/>
  <c r="K88" i="1"/>
  <c r="K87" i="1"/>
  <c r="K84" i="1"/>
  <c r="K83" i="1"/>
  <c r="K80" i="1"/>
  <c r="K59" i="1"/>
  <c r="K57" i="1"/>
  <c r="K54" i="1"/>
  <c r="K53" i="1"/>
  <c r="K52" i="1"/>
  <c r="K49" i="1"/>
  <c r="K48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4" i="1"/>
  <c r="K23" i="1"/>
  <c r="K22" i="1"/>
  <c r="K19" i="1"/>
  <c r="K18" i="1"/>
  <c r="K15" i="1"/>
  <c r="K13" i="1"/>
  <c r="K12" i="1"/>
  <c r="K11" i="1"/>
  <c r="N10" i="13"/>
  <c r="N9" i="13"/>
  <c r="N92" i="12"/>
  <c r="N88" i="12"/>
  <c r="N86" i="12"/>
  <c r="N85" i="12"/>
  <c r="N75" i="12"/>
  <c r="N72" i="12"/>
  <c r="N70" i="12"/>
  <c r="N67" i="12"/>
  <c r="N65" i="12"/>
  <c r="N62" i="12"/>
  <c r="N61" i="12"/>
  <c r="N57" i="12"/>
  <c r="N55" i="12"/>
  <c r="N51" i="12"/>
  <c r="N50" i="12"/>
  <c r="N49" i="12"/>
  <c r="N44" i="12"/>
  <c r="N43" i="12"/>
  <c r="N42" i="12"/>
  <c r="N41" i="12"/>
  <c r="N40" i="12"/>
  <c r="N39" i="12"/>
  <c r="N38" i="12"/>
  <c r="N36" i="12"/>
  <c r="N35" i="12"/>
  <c r="N34" i="12"/>
  <c r="N33" i="12"/>
  <c r="N32" i="12"/>
  <c r="N31" i="12"/>
  <c r="N30" i="12"/>
  <c r="N29" i="12"/>
  <c r="N28" i="12"/>
  <c r="N26" i="12"/>
  <c r="N25" i="12"/>
  <c r="N24" i="12"/>
  <c r="N23" i="12"/>
  <c r="N22" i="12"/>
  <c r="N19" i="12"/>
  <c r="N18" i="12"/>
  <c r="N17" i="12"/>
  <c r="N14" i="12"/>
  <c r="N13" i="12"/>
  <c r="N10" i="12"/>
  <c r="N8" i="12"/>
  <c r="N7" i="12"/>
  <c r="N6" i="12"/>
  <c r="N34" i="4"/>
  <c r="N31" i="4"/>
  <c r="N30" i="4"/>
  <c r="N27" i="4"/>
  <c r="N25" i="4"/>
  <c r="N20" i="4"/>
  <c r="N19" i="4"/>
  <c r="N18" i="4"/>
  <c r="N17" i="4"/>
  <c r="N13" i="4"/>
  <c r="N10" i="4"/>
  <c r="J502" i="1" l="1"/>
  <c r="H502" i="1"/>
  <c r="F502" i="1"/>
  <c r="D502" i="1"/>
  <c r="D356" i="1"/>
  <c r="J353" i="1"/>
  <c r="H353" i="1"/>
  <c r="F353" i="1"/>
  <c r="D353" i="1"/>
  <c r="J336" i="1"/>
  <c r="H336" i="1"/>
  <c r="F336" i="1"/>
  <c r="D336" i="1"/>
  <c r="E336" i="1" s="1"/>
  <c r="D199" i="1"/>
  <c r="D194" i="1"/>
  <c r="E194" i="1" s="1"/>
  <c r="D185" i="1"/>
  <c r="E185" i="1" s="1"/>
  <c r="J164" i="1"/>
  <c r="H164" i="1"/>
  <c r="F164" i="1"/>
  <c r="D164" i="1"/>
  <c r="E164" i="1" s="1"/>
  <c r="J92" i="1"/>
  <c r="H92" i="1"/>
  <c r="F92" i="1"/>
  <c r="D92" i="1"/>
  <c r="J79" i="1"/>
  <c r="H79" i="1"/>
  <c r="F79" i="1"/>
  <c r="D79" i="1"/>
  <c r="M74" i="12"/>
  <c r="K74" i="12"/>
  <c r="I74" i="12"/>
  <c r="G74" i="12"/>
  <c r="H74" i="12" s="1"/>
  <c r="G21" i="4"/>
  <c r="J76" i="12"/>
  <c r="M21" i="4"/>
  <c r="K21" i="4"/>
  <c r="I21" i="4"/>
  <c r="J21" i="4" s="1"/>
  <c r="L21" i="4" l="1"/>
  <c r="D501" i="1"/>
  <c r="E501" i="1" s="1"/>
  <c r="E502" i="1"/>
  <c r="N21" i="4"/>
  <c r="N74" i="12"/>
  <c r="D198" i="1"/>
  <c r="G198" i="1" s="1"/>
  <c r="G199" i="1"/>
  <c r="K79" i="1"/>
  <c r="K92" i="1"/>
  <c r="K164" i="1"/>
  <c r="D348" i="1"/>
  <c r="E348" i="1" s="1"/>
  <c r="M23" i="13"/>
  <c r="M21" i="13"/>
  <c r="M11" i="13"/>
  <c r="M8" i="13"/>
  <c r="J642" i="1"/>
  <c r="J637" i="1"/>
  <c r="J636" i="1" s="1"/>
  <c r="J628" i="1"/>
  <c r="J623" i="1"/>
  <c r="J617" i="1"/>
  <c r="J610" i="1"/>
  <c r="J608" i="1"/>
  <c r="J602" i="1"/>
  <c r="J598" i="1"/>
  <c r="J597" i="1" s="1"/>
  <c r="J595" i="1"/>
  <c r="J586" i="1"/>
  <c r="J580" i="1"/>
  <c r="J577" i="1"/>
  <c r="J571" i="1"/>
  <c r="J559" i="1"/>
  <c r="J553" i="1"/>
  <c r="J545" i="1"/>
  <c r="J542" i="1"/>
  <c r="J539" i="1"/>
  <c r="J537" i="1"/>
  <c r="J531" i="1"/>
  <c r="J529" i="1"/>
  <c r="J525" i="1"/>
  <c r="J521" i="1"/>
  <c r="J519" i="1"/>
  <c r="J510" i="1"/>
  <c r="J509" i="1" s="1"/>
  <c r="J508" i="1" s="1"/>
  <c r="J506" i="1"/>
  <c r="J501" i="1"/>
  <c r="J498" i="1"/>
  <c r="J483" i="1"/>
  <c r="J478" i="1"/>
  <c r="J476" i="1"/>
  <c r="J472" i="1"/>
  <c r="J468" i="1"/>
  <c r="J466" i="1"/>
  <c r="J460" i="1"/>
  <c r="J455" i="1"/>
  <c r="J447" i="1"/>
  <c r="J445" i="1"/>
  <c r="J438" i="1"/>
  <c r="J436" i="1"/>
  <c r="J432" i="1"/>
  <c r="J428" i="1"/>
  <c r="J426" i="1"/>
  <c r="J420" i="1"/>
  <c r="J416" i="1"/>
  <c r="J414" i="1"/>
  <c r="J410" i="1"/>
  <c r="J406" i="1"/>
  <c r="J404" i="1"/>
  <c r="J394" i="1"/>
  <c r="J393" i="1" s="1"/>
  <c r="J381" i="1"/>
  <c r="J380" i="1" s="1"/>
  <c r="J379" i="1" s="1"/>
  <c r="J378" i="1" s="1"/>
  <c r="J369" i="1"/>
  <c r="J355" i="1"/>
  <c r="J351" i="1"/>
  <c r="J348" i="1" s="1"/>
  <c r="J332" i="1"/>
  <c r="J322" i="1"/>
  <c r="J321" i="1" s="1"/>
  <c r="J320" i="1" s="1"/>
  <c r="J312" i="1"/>
  <c r="J309" i="1"/>
  <c r="J308" i="1" s="1"/>
  <c r="J303" i="1"/>
  <c r="J297" i="1"/>
  <c r="J291" i="1"/>
  <c r="J289" i="1"/>
  <c r="J285" i="1"/>
  <c r="J282" i="1"/>
  <c r="J276" i="1"/>
  <c r="J274" i="1"/>
  <c r="J270" i="1"/>
  <c r="J267" i="1"/>
  <c r="J254" i="1"/>
  <c r="J253" i="1" s="1"/>
  <c r="J247" i="1"/>
  <c r="J245" i="1"/>
  <c r="J241" i="1"/>
  <c r="J235" i="1"/>
  <c r="J234" i="1" s="1"/>
  <c r="J230" i="1"/>
  <c r="J227" i="1"/>
  <c r="J222" i="1"/>
  <c r="J218" i="1"/>
  <c r="J212" i="1"/>
  <c r="J202" i="1"/>
  <c r="J196" i="1"/>
  <c r="J194" i="1"/>
  <c r="J188" i="1"/>
  <c r="J185" i="1"/>
  <c r="J169" i="1"/>
  <c r="J168" i="1" s="1"/>
  <c r="J167" i="1" s="1"/>
  <c r="J163" i="1"/>
  <c r="J161" i="1"/>
  <c r="J160" i="1" s="1"/>
  <c r="J158" i="1"/>
  <c r="J157" i="1" s="1"/>
  <c r="J140" i="1"/>
  <c r="J134" i="1"/>
  <c r="J133" i="1"/>
  <c r="J132" i="1" s="1"/>
  <c r="J120" i="1"/>
  <c r="J117" i="1"/>
  <c r="J106" i="1"/>
  <c r="J101" i="1"/>
  <c r="J99" i="1"/>
  <c r="J90" i="1"/>
  <c r="J86" i="1"/>
  <c r="J82" i="1"/>
  <c r="J58" i="1"/>
  <c r="J56" i="1"/>
  <c r="J51" i="1"/>
  <c r="J50" i="1" s="1"/>
  <c r="J42" i="1"/>
  <c r="J32" i="1"/>
  <c r="J26" i="1"/>
  <c r="J21" i="1"/>
  <c r="J16" i="1"/>
  <c r="J14" i="1"/>
  <c r="J10" i="1"/>
  <c r="M91" i="12"/>
  <c r="M89" i="12"/>
  <c r="M82" i="12"/>
  <c r="M79" i="12"/>
  <c r="M78" i="12" s="1"/>
  <c r="M71" i="12"/>
  <c r="M69" i="12"/>
  <c r="M66" i="12"/>
  <c r="M64" i="12"/>
  <c r="M60" i="12"/>
  <c r="M59" i="12" s="1"/>
  <c r="M56" i="12"/>
  <c r="M48" i="12"/>
  <c r="M45" i="12" s="1"/>
  <c r="M37" i="12"/>
  <c r="M27" i="12"/>
  <c r="M21" i="12"/>
  <c r="M16" i="12"/>
  <c r="M11" i="12"/>
  <c r="M9" i="12"/>
  <c r="M5" i="12"/>
  <c r="M33" i="4"/>
  <c r="M32" i="4" s="1"/>
  <c r="M29" i="4"/>
  <c r="M28" i="4" s="1"/>
  <c r="M26" i="4"/>
  <c r="M24" i="4"/>
  <c r="M15" i="4"/>
  <c r="M12" i="4"/>
  <c r="M9" i="4"/>
  <c r="M6" i="4"/>
  <c r="J331" i="1" l="1"/>
  <c r="M20" i="13"/>
  <c r="M5" i="13"/>
  <c r="M4" i="13" s="1"/>
  <c r="J576" i="1"/>
  <c r="J570" i="1"/>
  <c r="J552" i="1"/>
  <c r="J435" i="1"/>
  <c r="J454" i="1"/>
  <c r="J139" i="1"/>
  <c r="J585" i="1"/>
  <c r="M81" i="12"/>
  <c r="M77" i="12" s="1"/>
  <c r="M13" i="5" s="1"/>
  <c r="J347" i="1"/>
  <c r="J346" i="1" s="1"/>
  <c r="M5" i="4"/>
  <c r="J240" i="1"/>
  <c r="J98" i="1"/>
  <c r="J97" i="1" s="1"/>
  <c r="J116" i="1"/>
  <c r="J201" i="1"/>
  <c r="J217" i="1"/>
  <c r="J296" i="1"/>
  <c r="J295" i="1" s="1"/>
  <c r="J471" i="1"/>
  <c r="J211" i="1"/>
  <c r="J259" i="1"/>
  <c r="J258" i="1" s="1"/>
  <c r="J409" i="1"/>
  <c r="J450" i="1"/>
  <c r="J482" i="1"/>
  <c r="J505" i="1"/>
  <c r="J145" i="1"/>
  <c r="J144" i="1" s="1"/>
  <c r="J302" i="1"/>
  <c r="J301" i="1" s="1"/>
  <c r="J368" i="1"/>
  <c r="J419" i="1"/>
  <c r="J465" i="1"/>
  <c r="J518" i="1"/>
  <c r="J544" i="1"/>
  <c r="J564" i="1"/>
  <c r="J601" i="1"/>
  <c r="J616" i="1"/>
  <c r="J78" i="1"/>
  <c r="J119" i="1"/>
  <c r="J151" i="1"/>
  <c r="J150" i="1" s="1"/>
  <c r="J174" i="1"/>
  <c r="J173" i="1" s="1"/>
  <c r="J172" i="1" s="1"/>
  <c r="J204" i="1"/>
  <c r="J221" i="1"/>
  <c r="J269" i="1"/>
  <c r="J284" i="1"/>
  <c r="J311" i="1"/>
  <c r="J307" i="1" s="1"/>
  <c r="J306" i="1" s="1"/>
  <c r="J342" i="1"/>
  <c r="J403" i="1"/>
  <c r="J431" i="1"/>
  <c r="J459" i="1"/>
  <c r="J528" i="1"/>
  <c r="J541" i="1"/>
  <c r="J558" i="1"/>
  <c r="J579" i="1"/>
  <c r="J612" i="1"/>
  <c r="J288" i="1"/>
  <c r="J287" i="1" s="1"/>
  <c r="J475" i="1"/>
  <c r="J266" i="1"/>
  <c r="J281" i="1"/>
  <c r="J524" i="1"/>
  <c r="J127" i="1"/>
  <c r="J126" i="1" s="1"/>
  <c r="J594" i="1"/>
  <c r="J641" i="1"/>
  <c r="J635" i="1" s="1"/>
  <c r="J634" i="1" s="1"/>
  <c r="J392" i="1"/>
  <c r="J391" i="1" s="1"/>
  <c r="J536" i="1"/>
  <c r="J20" i="1"/>
  <c r="J184" i="1"/>
  <c r="J55" i="1"/>
  <c r="J131" i="1"/>
  <c r="J622" i="1"/>
  <c r="M63" i="12"/>
  <c r="M23" i="4"/>
  <c r="J156" i="1"/>
  <c r="M4" i="12"/>
  <c r="J9" i="1"/>
  <c r="J85" i="1"/>
  <c r="J273" i="1"/>
  <c r="J272" i="1" s="1"/>
  <c r="M52" i="12"/>
  <c r="M68" i="12"/>
  <c r="M15" i="12"/>
  <c r="J494" i="1"/>
  <c r="J444" i="1"/>
  <c r="J226" i="1"/>
  <c r="J225" i="1" s="1"/>
  <c r="J193" i="1"/>
  <c r="J413" i="1"/>
  <c r="J425" i="1"/>
  <c r="J607" i="1"/>
  <c r="J244" i="1"/>
  <c r="J330" i="1" l="1"/>
  <c r="J183" i="1"/>
  <c r="J514" i="1"/>
  <c r="J575" i="1"/>
  <c r="J574" i="1" s="1"/>
  <c r="J569" i="1"/>
  <c r="J551" i="1"/>
  <c r="J584" i="1"/>
  <c r="J138" i="1"/>
  <c r="J8" i="1"/>
  <c r="J7" i="1" s="1"/>
  <c r="M19" i="13"/>
  <c r="M21" i="5" s="1"/>
  <c r="M4" i="4"/>
  <c r="J192" i="1"/>
  <c r="J593" i="1"/>
  <c r="J592" i="1" s="1"/>
  <c r="J280" i="1"/>
  <c r="J279" i="1" s="1"/>
  <c r="J294" i="1"/>
  <c r="J115" i="1"/>
  <c r="J114" i="1" s="1"/>
  <c r="J424" i="1"/>
  <c r="J257" i="1"/>
  <c r="J443" i="1"/>
  <c r="J125" i="1"/>
  <c r="J155" i="1"/>
  <c r="J557" i="1"/>
  <c r="J367" i="1"/>
  <c r="J481" i="1"/>
  <c r="J210" i="1"/>
  <c r="J209" i="1" s="1"/>
  <c r="J493" i="1"/>
  <c r="J77" i="1"/>
  <c r="J535" i="1"/>
  <c r="J621" i="1"/>
  <c r="J458" i="1"/>
  <c r="J341" i="1"/>
  <c r="J563" i="1"/>
  <c r="J418" i="1"/>
  <c r="J216" i="1"/>
  <c r="J402" i="1"/>
  <c r="J265" i="1"/>
  <c r="J464" i="1"/>
  <c r="J319" i="1"/>
  <c r="J606" i="1"/>
  <c r="J107" i="1"/>
  <c r="M3" i="12"/>
  <c r="M12" i="5" s="1"/>
  <c r="M14" i="5" s="1"/>
  <c r="J239" i="1"/>
  <c r="I15" i="4"/>
  <c r="G15" i="4"/>
  <c r="H15" i="4" s="1"/>
  <c r="K11" i="12"/>
  <c r="N11" i="12" s="1"/>
  <c r="I11" i="12"/>
  <c r="G11" i="12"/>
  <c r="H11" i="12" s="1"/>
  <c r="M9" i="5" l="1"/>
  <c r="M11" i="5" s="1"/>
  <c r="J568" i="1"/>
  <c r="J550" i="1"/>
  <c r="J513" i="1"/>
  <c r="J401" i="1"/>
  <c r="J137" i="1"/>
  <c r="J583" i="1"/>
  <c r="K15" i="4"/>
  <c r="N15" i="4" s="1"/>
  <c r="N16" i="4"/>
  <c r="M3" i="13"/>
  <c r="M20" i="5"/>
  <c r="M24" i="5" s="1"/>
  <c r="J605" i="1"/>
  <c r="J264" i="1"/>
  <c r="J215" i="1"/>
  <c r="J182" i="1"/>
  <c r="J300" i="1"/>
  <c r="J340" i="1"/>
  <c r="J620" i="1"/>
  <c r="J143" i="1"/>
  <c r="J492" i="1"/>
  <c r="J366" i="1"/>
  <c r="J238" i="1"/>
  <c r="J463" i="1"/>
  <c r="J562" i="1"/>
  <c r="J534" i="1"/>
  <c r="J191" i="1"/>
  <c r="J556" i="1"/>
  <c r="J442" i="1"/>
  <c r="J423" i="1"/>
  <c r="J632" i="1"/>
  <c r="J76" i="1"/>
  <c r="J5" i="1" s="1"/>
  <c r="J399" i="1" l="1"/>
  <c r="M15" i="5"/>
  <c r="J149" i="1"/>
  <c r="J123" i="1" s="1"/>
  <c r="K639" i="1"/>
  <c r="H586" i="1"/>
  <c r="F586" i="1"/>
  <c r="D586" i="1"/>
  <c r="D585" i="1" s="1"/>
  <c r="D584" i="1" s="1"/>
  <c r="H510" i="1"/>
  <c r="F510" i="1"/>
  <c r="F509" i="1" s="1"/>
  <c r="F508" i="1" s="1"/>
  <c r="D510" i="1"/>
  <c r="D509" i="1" s="1"/>
  <c r="J4" i="1" l="1"/>
  <c r="H585" i="1"/>
  <c r="I586" i="1"/>
  <c r="K586" i="1"/>
  <c r="M26" i="5"/>
  <c r="D583" i="1"/>
  <c r="F585" i="1"/>
  <c r="F584" i="1" s="1"/>
  <c r="F583" i="1" s="1"/>
  <c r="D508" i="1"/>
  <c r="H509" i="1"/>
  <c r="H584" i="1" l="1"/>
  <c r="I585" i="1"/>
  <c r="K585" i="1"/>
  <c r="H508" i="1"/>
  <c r="H583" i="1" l="1"/>
  <c r="I584" i="1"/>
  <c r="K584" i="1"/>
  <c r="I583" i="1" l="1"/>
  <c r="K583" i="1"/>
  <c r="H16" i="1" l="1"/>
  <c r="K16" i="1" s="1"/>
  <c r="D16" i="1"/>
  <c r="E16" i="1" s="1"/>
  <c r="H542" i="1" l="1"/>
  <c r="F542" i="1"/>
  <c r="D542" i="1"/>
  <c r="H394" i="1"/>
  <c r="H393" i="1" s="1"/>
  <c r="F394" i="1"/>
  <c r="F393" i="1" s="1"/>
  <c r="D394" i="1"/>
  <c r="H297" i="1"/>
  <c r="K297" i="1" s="1"/>
  <c r="F297" i="1"/>
  <c r="D297" i="1"/>
  <c r="H158" i="1"/>
  <c r="F158" i="1"/>
  <c r="D158" i="1"/>
  <c r="E158" i="1" s="1"/>
  <c r="H163" i="1"/>
  <c r="K163" i="1" s="1"/>
  <c r="F163" i="1"/>
  <c r="D163" i="1"/>
  <c r="E163" i="1" s="1"/>
  <c r="K11" i="13"/>
  <c r="I11" i="13"/>
  <c r="G11" i="13"/>
  <c r="H11" i="13" s="1"/>
  <c r="I313" i="1"/>
  <c r="I165" i="1"/>
  <c r="G395" i="1"/>
  <c r="G232" i="1"/>
  <c r="G213" i="1"/>
  <c r="D393" i="1" l="1"/>
  <c r="E393" i="1" s="1"/>
  <c r="E394" i="1"/>
  <c r="K542" i="1"/>
  <c r="D101" i="1"/>
  <c r="D99" i="1"/>
  <c r="D90" i="1"/>
  <c r="D86" i="1"/>
  <c r="D82" i="1"/>
  <c r="I95" i="1"/>
  <c r="H90" i="1"/>
  <c r="K90" i="1" s="1"/>
  <c r="F90" i="1"/>
  <c r="I91" i="1"/>
  <c r="G91" i="1"/>
  <c r="H86" i="1"/>
  <c r="K86" i="1" s="1"/>
  <c r="F86" i="1"/>
  <c r="I88" i="1"/>
  <c r="G88" i="1"/>
  <c r="I87" i="1"/>
  <c r="G87" i="1"/>
  <c r="H82" i="1"/>
  <c r="K82" i="1" s="1"/>
  <c r="F82" i="1"/>
  <c r="I84" i="1"/>
  <c r="G84" i="1"/>
  <c r="I83" i="1"/>
  <c r="G83" i="1"/>
  <c r="I80" i="1"/>
  <c r="G80" i="1"/>
  <c r="H455" i="1"/>
  <c r="F455" i="1"/>
  <c r="D455" i="1"/>
  <c r="E455" i="1" s="1"/>
  <c r="G457" i="1"/>
  <c r="D410" i="1"/>
  <c r="E410" i="1" s="1"/>
  <c r="D151" i="1"/>
  <c r="D150" i="1" s="1"/>
  <c r="I138" i="1"/>
  <c r="H140" i="1"/>
  <c r="F140" i="1"/>
  <c r="F139" i="1" s="1"/>
  <c r="F138" i="1" s="1"/>
  <c r="D140" i="1"/>
  <c r="D139" i="1" s="1"/>
  <c r="D138" i="1" s="1"/>
  <c r="G242" i="1"/>
  <c r="I455" i="1" l="1"/>
  <c r="H139" i="1"/>
  <c r="K140" i="1"/>
  <c r="D98" i="1"/>
  <c r="H151" i="1"/>
  <c r="H150" i="1" s="1"/>
  <c r="H78" i="1"/>
  <c r="K78" i="1" s="1"/>
  <c r="I82" i="1"/>
  <c r="D78" i="1"/>
  <c r="F78" i="1"/>
  <c r="D85" i="1"/>
  <c r="I90" i="1"/>
  <c r="G90" i="1"/>
  <c r="G82" i="1"/>
  <c r="G79" i="1"/>
  <c r="I79" i="1"/>
  <c r="F151" i="1"/>
  <c r="F150" i="1" s="1"/>
  <c r="H138" i="1" l="1"/>
  <c r="K139" i="1"/>
  <c r="G78" i="1"/>
  <c r="I78" i="1"/>
  <c r="D149" i="1"/>
  <c r="D137" i="1"/>
  <c r="F137" i="1"/>
  <c r="G203" i="1"/>
  <c r="K138" i="1" l="1"/>
  <c r="H137" i="1"/>
  <c r="K137" i="1" s="1"/>
  <c r="F149" i="1"/>
  <c r="H149" i="1" l="1"/>
  <c r="L13" i="4" l="1"/>
  <c r="J90" i="12"/>
  <c r="K89" i="12"/>
  <c r="I89" i="12"/>
  <c r="G89" i="12"/>
  <c r="I344" i="1"/>
  <c r="G344" i="1"/>
  <c r="G102" i="1"/>
  <c r="H101" i="1"/>
  <c r="F101" i="1"/>
  <c r="I96" i="1"/>
  <c r="G96" i="1"/>
  <c r="H99" i="1"/>
  <c r="F99" i="1"/>
  <c r="F98" i="1" s="1"/>
  <c r="D97" i="1"/>
  <c r="H85" i="1"/>
  <c r="K85" i="1" s="1"/>
  <c r="F85" i="1"/>
  <c r="G95" i="1"/>
  <c r="G89" i="1"/>
  <c r="I89" i="1"/>
  <c r="I94" i="1"/>
  <c r="G94" i="1"/>
  <c r="G100" i="1"/>
  <c r="I99" i="1" l="1"/>
  <c r="H98" i="1"/>
  <c r="H97" i="1" s="1"/>
  <c r="K99" i="1"/>
  <c r="J89" i="12"/>
  <c r="G92" i="1"/>
  <c r="G98" i="1"/>
  <c r="I92" i="1"/>
  <c r="G101" i="1"/>
  <c r="H77" i="1"/>
  <c r="K77" i="1" s="1"/>
  <c r="F77" i="1"/>
  <c r="G86" i="1"/>
  <c r="I86" i="1"/>
  <c r="G99" i="1"/>
  <c r="G480" i="1"/>
  <c r="H369" i="1"/>
  <c r="K369" i="1" s="1"/>
  <c r="F369" i="1"/>
  <c r="D369" i="1"/>
  <c r="E369" i="1" s="1"/>
  <c r="G369" i="1" l="1"/>
  <c r="K97" i="1"/>
  <c r="I98" i="1"/>
  <c r="K98" i="1"/>
  <c r="D77" i="1"/>
  <c r="D76" i="1" s="1"/>
  <c r="F97" i="1"/>
  <c r="G97" i="1" s="1"/>
  <c r="G85" i="1"/>
  <c r="I85" i="1"/>
  <c r="D212" i="1"/>
  <c r="D211" i="1" s="1"/>
  <c r="D210" i="1" s="1"/>
  <c r="D209" i="1" s="1"/>
  <c r="D10" i="1"/>
  <c r="E10" i="1" s="1"/>
  <c r="D14" i="1"/>
  <c r="E14" i="1" s="1"/>
  <c r="D21" i="1"/>
  <c r="E21" i="1" s="1"/>
  <c r="D26" i="1"/>
  <c r="E26" i="1" s="1"/>
  <c r="D32" i="1"/>
  <c r="E32" i="1" s="1"/>
  <c r="D42" i="1"/>
  <c r="E42" i="1" s="1"/>
  <c r="D51" i="1"/>
  <c r="D56" i="1"/>
  <c r="E56" i="1" s="1"/>
  <c r="D58" i="1"/>
  <c r="E58" i="1" s="1"/>
  <c r="D106" i="1"/>
  <c r="E106" i="1" s="1"/>
  <c r="D107" i="1"/>
  <c r="E107" i="1" s="1"/>
  <c r="D117" i="1"/>
  <c r="D120" i="1"/>
  <c r="D127" i="1"/>
  <c r="D133" i="1"/>
  <c r="D134" i="1"/>
  <c r="E134" i="1" s="1"/>
  <c r="D145" i="1"/>
  <c r="D157" i="1"/>
  <c r="E157" i="1" s="1"/>
  <c r="D161" i="1"/>
  <c r="D169" i="1"/>
  <c r="D174" i="1"/>
  <c r="D188" i="1"/>
  <c r="D196" i="1"/>
  <c r="D202" i="1"/>
  <c r="D201" i="1" s="1"/>
  <c r="D205" i="1"/>
  <c r="D218" i="1"/>
  <c r="D222" i="1"/>
  <c r="D227" i="1"/>
  <c r="E227" i="1" s="1"/>
  <c r="D230" i="1"/>
  <c r="E230" i="1" s="1"/>
  <c r="D235" i="1"/>
  <c r="D241" i="1"/>
  <c r="D245" i="1"/>
  <c r="E245" i="1" s="1"/>
  <c r="D247" i="1"/>
  <c r="E247" i="1" s="1"/>
  <c r="D249" i="1"/>
  <c r="E249" i="1" s="1"/>
  <c r="D254" i="1"/>
  <c r="D259" i="1"/>
  <c r="E259" i="1" s="1"/>
  <c r="D267" i="1"/>
  <c r="D270" i="1"/>
  <c r="D274" i="1"/>
  <c r="E274" i="1" s="1"/>
  <c r="D276" i="1"/>
  <c r="E276" i="1" s="1"/>
  <c r="D282" i="1"/>
  <c r="D285" i="1"/>
  <c r="D289" i="1"/>
  <c r="E289" i="1" s="1"/>
  <c r="D291" i="1"/>
  <c r="E291" i="1" s="1"/>
  <c r="D296" i="1"/>
  <c r="D295" i="1" s="1"/>
  <c r="D303" i="1"/>
  <c r="D309" i="1"/>
  <c r="D312" i="1"/>
  <c r="D322" i="1"/>
  <c r="E333" i="1"/>
  <c r="D342" i="1"/>
  <c r="D355" i="1"/>
  <c r="D368" i="1"/>
  <c r="D381" i="1"/>
  <c r="D380" i="1" s="1"/>
  <c r="D379" i="1" s="1"/>
  <c r="D378" i="1" s="1"/>
  <c r="D404" i="1"/>
  <c r="E404" i="1" s="1"/>
  <c r="D406" i="1"/>
  <c r="E406" i="1" s="1"/>
  <c r="D409" i="1"/>
  <c r="E409" i="1" s="1"/>
  <c r="D414" i="1"/>
  <c r="E414" i="1" s="1"/>
  <c r="D416" i="1"/>
  <c r="E416" i="1" s="1"/>
  <c r="D420" i="1"/>
  <c r="D419" i="1" s="1"/>
  <c r="D418" i="1" s="1"/>
  <c r="D426" i="1"/>
  <c r="E426" i="1" s="1"/>
  <c r="D428" i="1"/>
  <c r="E428" i="1" s="1"/>
  <c r="D432" i="1"/>
  <c r="D436" i="1"/>
  <c r="D438" i="1"/>
  <c r="E438" i="1" s="1"/>
  <c r="D445" i="1"/>
  <c r="D447" i="1"/>
  <c r="E447" i="1" s="1"/>
  <c r="D454" i="1"/>
  <c r="E454" i="1" s="1"/>
  <c r="D460" i="1"/>
  <c r="D466" i="1"/>
  <c r="E466" i="1" s="1"/>
  <c r="D468" i="1"/>
  <c r="E468" i="1" s="1"/>
  <c r="D472" i="1"/>
  <c r="D476" i="1"/>
  <c r="E476" i="1" s="1"/>
  <c r="D478" i="1"/>
  <c r="E478" i="1" s="1"/>
  <c r="D483" i="1"/>
  <c r="D482" i="1" s="1"/>
  <c r="D481" i="1" s="1"/>
  <c r="D498" i="1"/>
  <c r="E498" i="1" s="1"/>
  <c r="D506" i="1"/>
  <c r="D519" i="1"/>
  <c r="E519" i="1" s="1"/>
  <c r="D521" i="1"/>
  <c r="E521" i="1" s="1"/>
  <c r="D525" i="1"/>
  <c r="D529" i="1"/>
  <c r="E529" i="1" s="1"/>
  <c r="D531" i="1"/>
  <c r="D537" i="1"/>
  <c r="D539" i="1"/>
  <c r="D541" i="1"/>
  <c r="D545" i="1"/>
  <c r="E545" i="1" s="1"/>
  <c r="D553" i="1"/>
  <c r="D559" i="1"/>
  <c r="D564" i="1"/>
  <c r="D571" i="1"/>
  <c r="D577" i="1"/>
  <c r="D580" i="1"/>
  <c r="E580" i="1" s="1"/>
  <c r="D595" i="1"/>
  <c r="D598" i="1"/>
  <c r="D602" i="1"/>
  <c r="D608" i="1"/>
  <c r="E608" i="1" s="1"/>
  <c r="D610" i="1"/>
  <c r="D612" i="1"/>
  <c r="E612" i="1" s="1"/>
  <c r="D617" i="1"/>
  <c r="D623" i="1"/>
  <c r="E623" i="1" s="1"/>
  <c r="D628" i="1"/>
  <c r="D637" i="1"/>
  <c r="D642" i="1"/>
  <c r="D641" i="1" s="1"/>
  <c r="D616" i="1" l="1"/>
  <c r="E616" i="1" s="1"/>
  <c r="E617" i="1"/>
  <c r="D576" i="1"/>
  <c r="E576" i="1" s="1"/>
  <c r="E577" i="1"/>
  <c r="D116" i="1"/>
  <c r="E116" i="1" s="1"/>
  <c r="E117" i="1"/>
  <c r="D266" i="1"/>
  <c r="E266" i="1" s="1"/>
  <c r="E267" i="1"/>
  <c r="D119" i="1"/>
  <c r="E119" i="1" s="1"/>
  <c r="E120" i="1"/>
  <c r="D563" i="1"/>
  <c r="E564" i="1"/>
  <c r="D505" i="1"/>
  <c r="E505" i="1" s="1"/>
  <c r="E506" i="1"/>
  <c r="D269" i="1"/>
  <c r="E269" i="1" s="1"/>
  <c r="E270" i="1"/>
  <c r="D552" i="1"/>
  <c r="E553" i="1"/>
  <c r="D450" i="1"/>
  <c r="E450" i="1" s="1"/>
  <c r="E451" i="1"/>
  <c r="D435" i="1"/>
  <c r="E435" i="1" s="1"/>
  <c r="E436" i="1"/>
  <c r="D311" i="1"/>
  <c r="E311" i="1" s="1"/>
  <c r="E312" i="1"/>
  <c r="D168" i="1"/>
  <c r="E168" i="1" s="1"/>
  <c r="E169" i="1"/>
  <c r="D524" i="1"/>
  <c r="E524" i="1" s="1"/>
  <c r="E525" i="1"/>
  <c r="D471" i="1"/>
  <c r="E471" i="1" s="1"/>
  <c r="E472" i="1"/>
  <c r="D367" i="1"/>
  <c r="E368" i="1"/>
  <c r="D321" i="1"/>
  <c r="E322" i="1"/>
  <c r="D281" i="1"/>
  <c r="E281" i="1" s="1"/>
  <c r="E282" i="1"/>
  <c r="D144" i="1"/>
  <c r="E144" i="1" s="1"/>
  <c r="E145" i="1"/>
  <c r="D594" i="1"/>
  <c r="E594" i="1" s="1"/>
  <c r="E595" i="1"/>
  <c r="D459" i="1"/>
  <c r="E460" i="1"/>
  <c r="D284" i="1"/>
  <c r="E284" i="1" s="1"/>
  <c r="E285" i="1"/>
  <c r="D234" i="1"/>
  <c r="E234" i="1" s="1"/>
  <c r="E235" i="1"/>
  <c r="D184" i="1"/>
  <c r="E188" i="1"/>
  <c r="D597" i="1"/>
  <c r="E597" i="1" s="1"/>
  <c r="E598" i="1"/>
  <c r="D570" i="1"/>
  <c r="E571" i="1"/>
  <c r="D431" i="1"/>
  <c r="E431" i="1" s="1"/>
  <c r="E432" i="1"/>
  <c r="D341" i="1"/>
  <c r="E342" i="1"/>
  <c r="D308" i="1"/>
  <c r="E308" i="1" s="1"/>
  <c r="E309" i="1"/>
  <c r="D253" i="1"/>
  <c r="E253" i="1" s="1"/>
  <c r="E254" i="1"/>
  <c r="D240" i="1"/>
  <c r="E240" i="1" s="1"/>
  <c r="E241" i="1"/>
  <c r="D221" i="1"/>
  <c r="E221" i="1" s="1"/>
  <c r="E222" i="1"/>
  <c r="D193" i="1"/>
  <c r="E193" i="1" s="1"/>
  <c r="E196" i="1"/>
  <c r="D160" i="1"/>
  <c r="E160" i="1" s="1"/>
  <c r="E161" i="1"/>
  <c r="D132" i="1"/>
  <c r="E132" i="1" s="1"/>
  <c r="E133" i="1"/>
  <c r="D50" i="1"/>
  <c r="E50" i="1" s="1"/>
  <c r="E51" i="1"/>
  <c r="D601" i="1"/>
  <c r="E601" i="1" s="1"/>
  <c r="E602" i="1"/>
  <c r="D558" i="1"/>
  <c r="E559" i="1"/>
  <c r="D347" i="1"/>
  <c r="E347" i="1" s="1"/>
  <c r="D302" i="1"/>
  <c r="E303" i="1"/>
  <c r="D217" i="1"/>
  <c r="E217" i="1" s="1"/>
  <c r="E218" i="1"/>
  <c r="D204" i="1"/>
  <c r="E204" i="1" s="1"/>
  <c r="E205" i="1"/>
  <c r="D173" i="1"/>
  <c r="E174" i="1"/>
  <c r="D126" i="1"/>
  <c r="E126" i="1" s="1"/>
  <c r="E127" i="1"/>
  <c r="D258" i="1"/>
  <c r="E258" i="1" s="1"/>
  <c r="I97" i="1"/>
  <c r="D20" i="1"/>
  <c r="E20" i="1" s="1"/>
  <c r="D413" i="1"/>
  <c r="E413" i="1" s="1"/>
  <c r="D579" i="1"/>
  <c r="E579" i="1" s="1"/>
  <c r="D622" i="1"/>
  <c r="D403" i="1"/>
  <c r="E403" i="1" s="1"/>
  <c r="F76" i="1"/>
  <c r="G76" i="1" s="1"/>
  <c r="D475" i="1"/>
  <c r="E475" i="1" s="1"/>
  <c r="D425" i="1"/>
  <c r="E425" i="1" s="1"/>
  <c r="D444" i="1"/>
  <c r="D332" i="1"/>
  <c r="D607" i="1"/>
  <c r="E607" i="1" s="1"/>
  <c r="D294" i="1"/>
  <c r="D288" i="1"/>
  <c r="D528" i="1"/>
  <c r="E528" i="1" s="1"/>
  <c r="D636" i="1"/>
  <c r="E636" i="1" s="1"/>
  <c r="D465" i="1"/>
  <c r="E465" i="1" s="1"/>
  <c r="D244" i="1"/>
  <c r="E244" i="1" s="1"/>
  <c r="H76" i="1"/>
  <c r="K76" i="1" s="1"/>
  <c r="I77" i="1"/>
  <c r="G77" i="1"/>
  <c r="D518" i="1"/>
  <c r="D55" i="1"/>
  <c r="E55" i="1" s="1"/>
  <c r="D9" i="1"/>
  <c r="E9" i="1" s="1"/>
  <c r="D494" i="1"/>
  <c r="D544" i="1"/>
  <c r="E544" i="1" s="1"/>
  <c r="D273" i="1"/>
  <c r="D536" i="1"/>
  <c r="G357" i="1"/>
  <c r="I357" i="1"/>
  <c r="D265" i="1" l="1"/>
  <c r="E265" i="1" s="1"/>
  <c r="D156" i="1"/>
  <c r="E156" i="1" s="1"/>
  <c r="D280" i="1"/>
  <c r="E280" i="1" s="1"/>
  <c r="D131" i="1"/>
  <c r="E131" i="1" s="1"/>
  <c r="D115" i="1"/>
  <c r="E115" i="1" s="1"/>
  <c r="D257" i="1"/>
  <c r="E257" i="1" s="1"/>
  <c r="D493" i="1"/>
  <c r="E494" i="1"/>
  <c r="E518" i="1"/>
  <c r="D514" i="1"/>
  <c r="E514" i="1" s="1"/>
  <c r="D458" i="1"/>
  <c r="E458" i="1" s="1"/>
  <c r="E459" i="1"/>
  <c r="E321" i="1"/>
  <c r="D320" i="1"/>
  <c r="D551" i="1"/>
  <c r="E552" i="1"/>
  <c r="D272" i="1"/>
  <c r="E272" i="1" s="1"/>
  <c r="E273" i="1"/>
  <c r="D287" i="1"/>
  <c r="E287" i="1" s="1"/>
  <c r="E288" i="1"/>
  <c r="D443" i="1"/>
  <c r="E444" i="1"/>
  <c r="D331" i="1"/>
  <c r="E332" i="1"/>
  <c r="D340" i="1"/>
  <c r="E340" i="1" s="1"/>
  <c r="E341" i="1"/>
  <c r="D569" i="1"/>
  <c r="E570" i="1"/>
  <c r="D183" i="1"/>
  <c r="E183" i="1" s="1"/>
  <c r="E184" i="1"/>
  <c r="D366" i="1"/>
  <c r="E366" i="1" s="1"/>
  <c r="E367" i="1"/>
  <c r="D562" i="1"/>
  <c r="E562" i="1" s="1"/>
  <c r="E563" i="1"/>
  <c r="D143" i="1"/>
  <c r="E143" i="1" s="1"/>
  <c r="D307" i="1"/>
  <c r="D167" i="1"/>
  <c r="E167" i="1" s="1"/>
  <c r="D226" i="1"/>
  <c r="D621" i="1"/>
  <c r="E622" i="1"/>
  <c r="D593" i="1"/>
  <c r="D557" i="1"/>
  <c r="E558" i="1"/>
  <c r="D346" i="1"/>
  <c r="E346" i="1" s="1"/>
  <c r="D301" i="1"/>
  <c r="E302" i="1"/>
  <c r="D216" i="1"/>
  <c r="D192" i="1"/>
  <c r="E192" i="1" s="1"/>
  <c r="D172" i="1"/>
  <c r="E172" i="1" s="1"/>
  <c r="E173" i="1"/>
  <c r="D125" i="1"/>
  <c r="D8" i="1"/>
  <c r="D635" i="1"/>
  <c r="D606" i="1"/>
  <c r="D392" i="1"/>
  <c r="E392" i="1" s="1"/>
  <c r="D535" i="1"/>
  <c r="D402" i="1"/>
  <c r="D464" i="1"/>
  <c r="D575" i="1"/>
  <c r="E575" i="1" s="1"/>
  <c r="D424" i="1"/>
  <c r="D239" i="1"/>
  <c r="I76" i="1"/>
  <c r="E125" i="1" l="1"/>
  <c r="D279" i="1"/>
  <c r="E279" i="1" s="1"/>
  <c r="D513" i="1"/>
  <c r="E513" i="1" s="1"/>
  <c r="D114" i="1"/>
  <c r="E114" i="1" s="1"/>
  <c r="D264" i="1"/>
  <c r="E264" i="1" s="1"/>
  <c r="D238" i="1"/>
  <c r="E238" i="1" s="1"/>
  <c r="E239" i="1"/>
  <c r="D442" i="1"/>
  <c r="E442" i="1" s="1"/>
  <c r="E443" i="1"/>
  <c r="D534" i="1"/>
  <c r="E534" i="1" s="1"/>
  <c r="E535" i="1"/>
  <c r="D634" i="1"/>
  <c r="E635" i="1"/>
  <c r="D225" i="1"/>
  <c r="E225" i="1" s="1"/>
  <c r="E226" i="1"/>
  <c r="E320" i="1"/>
  <c r="D319" i="1"/>
  <c r="E319" i="1" s="1"/>
  <c r="D401" i="1"/>
  <c r="E402" i="1"/>
  <c r="D620" i="1"/>
  <c r="E620" i="1" s="1"/>
  <c r="E621" i="1"/>
  <c r="D568" i="1"/>
  <c r="E568" i="1" s="1"/>
  <c r="E569" i="1"/>
  <c r="D330" i="1"/>
  <c r="E330" i="1" s="1"/>
  <c r="E331" i="1"/>
  <c r="D550" i="1"/>
  <c r="E550" i="1" s="1"/>
  <c r="E551" i="1"/>
  <c r="D492" i="1"/>
  <c r="E492" i="1" s="1"/>
  <c r="E493" i="1"/>
  <c r="D155" i="1"/>
  <c r="E155" i="1" s="1"/>
  <c r="D182" i="1"/>
  <c r="E182" i="1" s="1"/>
  <c r="D463" i="1"/>
  <c r="E463" i="1" s="1"/>
  <c r="E464" i="1"/>
  <c r="D605" i="1"/>
  <c r="E605" i="1" s="1"/>
  <c r="E606" i="1"/>
  <c r="D306" i="1"/>
  <c r="E306" i="1" s="1"/>
  <c r="E307" i="1"/>
  <c r="D592" i="1"/>
  <c r="E592" i="1" s="1"/>
  <c r="E593" i="1"/>
  <c r="D556" i="1"/>
  <c r="E556" i="1" s="1"/>
  <c r="E557" i="1"/>
  <c r="D423" i="1"/>
  <c r="E423" i="1" s="1"/>
  <c r="E424" i="1"/>
  <c r="E301" i="1"/>
  <c r="D300" i="1"/>
  <c r="E300" i="1" s="1"/>
  <c r="D215" i="1"/>
  <c r="E215" i="1" s="1"/>
  <c r="E216" i="1"/>
  <c r="D191" i="1"/>
  <c r="E191" i="1" s="1"/>
  <c r="D7" i="1"/>
  <c r="E8" i="1"/>
  <c r="D391" i="1"/>
  <c r="E391" i="1" s="1"/>
  <c r="D574" i="1"/>
  <c r="E574" i="1" s="1"/>
  <c r="D123" i="1" l="1"/>
  <c r="E123" i="1" s="1"/>
  <c r="E401" i="1"/>
  <c r="D399" i="1"/>
  <c r="E399" i="1" s="1"/>
  <c r="D632" i="1"/>
  <c r="E632" i="1" s="1"/>
  <c r="E634" i="1"/>
  <c r="D5" i="1"/>
  <c r="E5" i="1" s="1"/>
  <c r="E7" i="1"/>
  <c r="I323" i="1"/>
  <c r="I304" i="1"/>
  <c r="I268" i="1"/>
  <c r="I275" i="1"/>
  <c r="D4" i="1" l="1"/>
  <c r="E4" i="1" s="1"/>
  <c r="L17" i="4"/>
  <c r="G159" i="1" l="1"/>
  <c r="G162" i="1"/>
  <c r="G165" i="1"/>
  <c r="G170" i="1"/>
  <c r="I129" i="1"/>
  <c r="I195" i="1"/>
  <c r="I206" i="1"/>
  <c r="I207" i="1"/>
  <c r="I219" i="1"/>
  <c r="I220" i="1"/>
  <c r="I223" i="1"/>
  <c r="I236" i="1"/>
  <c r="I251" i="1"/>
  <c r="I255" i="1"/>
  <c r="I262" i="1"/>
  <c r="I283" i="1"/>
  <c r="I298" i="1"/>
  <c r="I352" i="1"/>
  <c r="I370" i="1"/>
  <c r="I382" i="1"/>
  <c r="G129" i="1"/>
  <c r="G135" i="1"/>
  <c r="G147" i="1"/>
  <c r="G176" i="1"/>
  <c r="G189" i="1"/>
  <c r="G206" i="1"/>
  <c r="G207" i="1"/>
  <c r="G219" i="1"/>
  <c r="G220" i="1"/>
  <c r="G223" i="1"/>
  <c r="G229" i="1"/>
  <c r="G236" i="1"/>
  <c r="G246" i="1"/>
  <c r="G248" i="1"/>
  <c r="G251" i="1"/>
  <c r="G255" i="1"/>
  <c r="G262" i="1"/>
  <c r="G268" i="1"/>
  <c r="G271" i="1"/>
  <c r="G275" i="1"/>
  <c r="G277" i="1"/>
  <c r="G283" i="1"/>
  <c r="G286" i="1"/>
  <c r="G290" i="1"/>
  <c r="G292" i="1"/>
  <c r="G298" i="1"/>
  <c r="G304" i="1"/>
  <c r="G310" i="1"/>
  <c r="G313" i="1"/>
  <c r="G323" i="1"/>
  <c r="G334" i="1"/>
  <c r="G338" i="1"/>
  <c r="G352" i="1"/>
  <c r="H245" i="1"/>
  <c r="F245" i="1"/>
  <c r="G245" i="1" s="1"/>
  <c r="K128" i="1"/>
  <c r="I638" i="1"/>
  <c r="I640" i="1"/>
  <c r="I643" i="1"/>
  <c r="G638" i="1"/>
  <c r="G640" i="1"/>
  <c r="G643" i="1"/>
  <c r="I407" i="1"/>
  <c r="I412" i="1"/>
  <c r="I427" i="1"/>
  <c r="I429" i="1"/>
  <c r="I430" i="1"/>
  <c r="I434" i="1"/>
  <c r="I448" i="1"/>
  <c r="I453" i="1"/>
  <c r="I467" i="1"/>
  <c r="I499" i="1"/>
  <c r="I504" i="1"/>
  <c r="I520" i="1"/>
  <c r="I522" i="1"/>
  <c r="I526" i="1"/>
  <c r="I527" i="1"/>
  <c r="I560" i="1"/>
  <c r="I581" i="1"/>
  <c r="I596" i="1"/>
  <c r="I599" i="1"/>
  <c r="I603" i="1"/>
  <c r="I609" i="1"/>
  <c r="I611" i="1"/>
  <c r="I614" i="1"/>
  <c r="I618" i="1"/>
  <c r="G405" i="1"/>
  <c r="G407" i="1"/>
  <c r="G412" i="1"/>
  <c r="G427" i="1"/>
  <c r="G429" i="1"/>
  <c r="G430" i="1"/>
  <c r="G434" i="1"/>
  <c r="G440" i="1"/>
  <c r="G446" i="1"/>
  <c r="G448" i="1"/>
  <c r="G449" i="1"/>
  <c r="G453" i="1"/>
  <c r="G456" i="1"/>
  <c r="G461" i="1"/>
  <c r="G467" i="1"/>
  <c r="G469" i="1"/>
  <c r="G470" i="1"/>
  <c r="G474" i="1"/>
  <c r="G479" i="1"/>
  <c r="G497" i="1"/>
  <c r="G499" i="1"/>
  <c r="G500" i="1"/>
  <c r="G504" i="1"/>
  <c r="G507" i="1"/>
  <c r="G520" i="1"/>
  <c r="G522" i="1"/>
  <c r="G526" i="1"/>
  <c r="G527" i="1"/>
  <c r="G530" i="1"/>
  <c r="G546" i="1"/>
  <c r="G548" i="1"/>
  <c r="G554" i="1"/>
  <c r="G560" i="1"/>
  <c r="G566" i="1"/>
  <c r="G572" i="1"/>
  <c r="G578" i="1"/>
  <c r="G581" i="1"/>
  <c r="G596" i="1"/>
  <c r="G599" i="1"/>
  <c r="G609" i="1"/>
  <c r="G614" i="1"/>
  <c r="G618" i="1"/>
  <c r="G625" i="1"/>
  <c r="G626" i="1"/>
  <c r="G629" i="1"/>
  <c r="H623" i="1"/>
  <c r="F623" i="1"/>
  <c r="H537" i="1"/>
  <c r="F537" i="1"/>
  <c r="H468" i="1"/>
  <c r="K468" i="1" s="1"/>
  <c r="F468" i="1"/>
  <c r="H447" i="1"/>
  <c r="F447" i="1"/>
  <c r="H445" i="1"/>
  <c r="F445" i="1"/>
  <c r="L8" i="4"/>
  <c r="L10" i="4"/>
  <c r="L11" i="4"/>
  <c r="L18" i="4"/>
  <c r="L19" i="4"/>
  <c r="L20" i="4"/>
  <c r="L25" i="4"/>
  <c r="L27" i="4"/>
  <c r="L30" i="4"/>
  <c r="L31" i="4"/>
  <c r="L34" i="4"/>
  <c r="J7" i="4"/>
  <c r="J8" i="4"/>
  <c r="J10" i="4"/>
  <c r="J11" i="4"/>
  <c r="J13" i="4"/>
  <c r="J14" i="4"/>
  <c r="J17" i="4"/>
  <c r="J18" i="4"/>
  <c r="J19" i="4"/>
  <c r="J20" i="4"/>
  <c r="J25" i="4"/>
  <c r="J27" i="4"/>
  <c r="J30" i="4"/>
  <c r="J31" i="4"/>
  <c r="J34" i="4"/>
  <c r="L6" i="12"/>
  <c r="L7" i="12"/>
  <c r="L8" i="12"/>
  <c r="L10" i="12"/>
  <c r="L13" i="12"/>
  <c r="L14" i="12"/>
  <c r="L17" i="12"/>
  <c r="L18" i="12"/>
  <c r="L19" i="12"/>
  <c r="L22" i="12"/>
  <c r="L23" i="12"/>
  <c r="L24" i="12"/>
  <c r="L25" i="12"/>
  <c r="L26" i="12"/>
  <c r="L28" i="12"/>
  <c r="L29" i="12"/>
  <c r="L30" i="12"/>
  <c r="L31" i="12"/>
  <c r="L32" i="12"/>
  <c r="L33" i="12"/>
  <c r="L34" i="12"/>
  <c r="L35" i="12"/>
  <c r="L36" i="12"/>
  <c r="L38" i="12"/>
  <c r="L39" i="12"/>
  <c r="L40" i="12"/>
  <c r="L41" i="12"/>
  <c r="L42" i="12"/>
  <c r="L43" i="12"/>
  <c r="L44" i="12"/>
  <c r="L49" i="12"/>
  <c r="L50" i="12"/>
  <c r="L51" i="12"/>
  <c r="L55" i="12"/>
  <c r="L57" i="12"/>
  <c r="L58" i="12"/>
  <c r="L61" i="12"/>
  <c r="L62" i="12"/>
  <c r="L65" i="12"/>
  <c r="L67" i="12"/>
  <c r="L70" i="12"/>
  <c r="L72" i="12"/>
  <c r="L73" i="12"/>
  <c r="L75" i="12"/>
  <c r="L80" i="12"/>
  <c r="L83" i="12"/>
  <c r="L85" i="12"/>
  <c r="L88" i="12"/>
  <c r="L92" i="12"/>
  <c r="J6" i="12"/>
  <c r="J7" i="12"/>
  <c r="J8" i="12"/>
  <c r="J10" i="12"/>
  <c r="J13" i="12"/>
  <c r="J14" i="12"/>
  <c r="J17" i="12"/>
  <c r="J18" i="12"/>
  <c r="J19" i="12"/>
  <c r="J22" i="12"/>
  <c r="J23" i="12"/>
  <c r="J24" i="12"/>
  <c r="J25" i="12"/>
  <c r="J26" i="12"/>
  <c r="J28" i="12"/>
  <c r="J29" i="12"/>
  <c r="J30" i="12"/>
  <c r="J31" i="12"/>
  <c r="J32" i="12"/>
  <c r="J33" i="12"/>
  <c r="J34" i="12"/>
  <c r="J35" i="12"/>
  <c r="J36" i="12"/>
  <c r="J38" i="12"/>
  <c r="J39" i="12"/>
  <c r="J40" i="12"/>
  <c r="J41" i="12"/>
  <c r="J42" i="12"/>
  <c r="J43" i="12"/>
  <c r="J44" i="12"/>
  <c r="J49" i="12"/>
  <c r="J50" i="12"/>
  <c r="J51" i="12"/>
  <c r="J55" i="12"/>
  <c r="J57" i="12"/>
  <c r="J58" i="12"/>
  <c r="J61" i="12"/>
  <c r="J62" i="12"/>
  <c r="J67" i="12"/>
  <c r="J70" i="12"/>
  <c r="J72" i="12"/>
  <c r="J73" i="12"/>
  <c r="J75" i="12"/>
  <c r="J83" i="12"/>
  <c r="J85" i="12"/>
  <c r="J86" i="12"/>
  <c r="J87" i="12"/>
  <c r="J88" i="12"/>
  <c r="L9" i="13"/>
  <c r="L10" i="13"/>
  <c r="L22" i="13"/>
  <c r="J9" i="13"/>
  <c r="J10" i="13"/>
  <c r="J13" i="13"/>
  <c r="J22" i="13"/>
  <c r="J24" i="13"/>
  <c r="I11" i="1"/>
  <c r="I12" i="1"/>
  <c r="I13" i="1"/>
  <c r="I15" i="1"/>
  <c r="I18" i="1"/>
  <c r="I19" i="1"/>
  <c r="I22" i="1"/>
  <c r="I23" i="1"/>
  <c r="I24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I48" i="1"/>
  <c r="I49" i="1"/>
  <c r="I52" i="1"/>
  <c r="I53" i="1"/>
  <c r="I54" i="1"/>
  <c r="I57" i="1"/>
  <c r="I59" i="1"/>
  <c r="I110" i="1"/>
  <c r="I112" i="1"/>
  <c r="I118" i="1"/>
  <c r="I121" i="1"/>
  <c r="G11" i="1"/>
  <c r="G12" i="1"/>
  <c r="G13" i="1"/>
  <c r="G15" i="1"/>
  <c r="G18" i="1"/>
  <c r="G19" i="1"/>
  <c r="G22" i="1"/>
  <c r="G23" i="1"/>
  <c r="G24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2" i="1"/>
  <c r="G53" i="1"/>
  <c r="G54" i="1"/>
  <c r="G59" i="1"/>
  <c r="G110" i="1"/>
  <c r="G111" i="1"/>
  <c r="G112" i="1"/>
  <c r="G121" i="1"/>
  <c r="H14" i="1"/>
  <c r="K14" i="1" s="1"/>
  <c r="K445" i="1" l="1"/>
  <c r="I445" i="1"/>
  <c r="K537" i="1"/>
  <c r="G146" i="1"/>
  <c r="I128" i="1"/>
  <c r="G447" i="1"/>
  <c r="I468" i="1"/>
  <c r="G128" i="1"/>
  <c r="G445" i="1"/>
  <c r="G547" i="1"/>
  <c r="I447" i="1"/>
  <c r="G468" i="1"/>
  <c r="H519" i="1"/>
  <c r="K519" i="1" s="1"/>
  <c r="F519" i="1"/>
  <c r="H466" i="1"/>
  <c r="K466" i="1" s="1"/>
  <c r="F466" i="1"/>
  <c r="G356" i="1"/>
  <c r="I356" i="1" l="1"/>
  <c r="G466" i="1"/>
  <c r="I519" i="1"/>
  <c r="F355" i="1"/>
  <c r="H355" i="1"/>
  <c r="I466" i="1"/>
  <c r="G519" i="1"/>
  <c r="G355" i="1" l="1"/>
  <c r="I355" i="1"/>
  <c r="H642" i="1" l="1"/>
  <c r="K642" i="1" s="1"/>
  <c r="F642" i="1"/>
  <c r="H637" i="1"/>
  <c r="F637" i="1"/>
  <c r="F636" i="1" s="1"/>
  <c r="H628" i="1"/>
  <c r="F628" i="1"/>
  <c r="H617" i="1"/>
  <c r="K617" i="1" s="1"/>
  <c r="F617" i="1"/>
  <c r="K613" i="1"/>
  <c r="H610" i="1"/>
  <c r="K610" i="1" s="1"/>
  <c r="F610" i="1"/>
  <c r="H608" i="1"/>
  <c r="K608" i="1" s="1"/>
  <c r="F608" i="1"/>
  <c r="H602" i="1"/>
  <c r="K602" i="1" s="1"/>
  <c r="F602" i="1"/>
  <c r="H598" i="1"/>
  <c r="K598" i="1" s="1"/>
  <c r="F598" i="1"/>
  <c r="H595" i="1"/>
  <c r="K595" i="1" s="1"/>
  <c r="F595" i="1"/>
  <c r="H580" i="1"/>
  <c r="K580" i="1" s="1"/>
  <c r="F580" i="1"/>
  <c r="G580" i="1" s="1"/>
  <c r="H577" i="1"/>
  <c r="F577" i="1"/>
  <c r="H571" i="1"/>
  <c r="F571" i="1"/>
  <c r="H559" i="1"/>
  <c r="K559" i="1" s="1"/>
  <c r="F559" i="1"/>
  <c r="H553" i="1"/>
  <c r="F553" i="1"/>
  <c r="H545" i="1"/>
  <c r="F545" i="1"/>
  <c r="H539" i="1"/>
  <c r="F539" i="1"/>
  <c r="H531" i="1"/>
  <c r="F531" i="1"/>
  <c r="H529" i="1"/>
  <c r="K529" i="1" s="1"/>
  <c r="H525" i="1"/>
  <c r="K525" i="1" s="1"/>
  <c r="H521" i="1"/>
  <c r="K521" i="1" s="1"/>
  <c r="F521" i="1"/>
  <c r="H506" i="1"/>
  <c r="F506" i="1"/>
  <c r="H498" i="1"/>
  <c r="F498" i="1"/>
  <c r="H483" i="1"/>
  <c r="K483" i="1" s="1"/>
  <c r="F483" i="1"/>
  <c r="H478" i="1"/>
  <c r="F478" i="1"/>
  <c r="H476" i="1"/>
  <c r="K476" i="1" s="1"/>
  <c r="F476" i="1"/>
  <c r="H472" i="1"/>
  <c r="F472" i="1"/>
  <c r="H465" i="1"/>
  <c r="K465" i="1" s="1"/>
  <c r="F465" i="1"/>
  <c r="H460" i="1"/>
  <c r="K460" i="1" s="1"/>
  <c r="F460" i="1"/>
  <c r="H454" i="1"/>
  <c r="H444" i="1"/>
  <c r="F444" i="1"/>
  <c r="H438" i="1"/>
  <c r="F438" i="1"/>
  <c r="H436" i="1"/>
  <c r="F436" i="1"/>
  <c r="H432" i="1"/>
  <c r="K432" i="1" s="1"/>
  <c r="F432" i="1"/>
  <c r="H428" i="1"/>
  <c r="K428" i="1" s="1"/>
  <c r="F428" i="1"/>
  <c r="H426" i="1"/>
  <c r="K426" i="1" s="1"/>
  <c r="F426" i="1"/>
  <c r="H420" i="1"/>
  <c r="K420" i="1" s="1"/>
  <c r="F420" i="1"/>
  <c r="H416" i="1"/>
  <c r="K416" i="1" s="1"/>
  <c r="F416" i="1"/>
  <c r="G416" i="1" s="1"/>
  <c r="H414" i="1"/>
  <c r="K414" i="1" s="1"/>
  <c r="F414" i="1"/>
  <c r="H410" i="1"/>
  <c r="F410" i="1"/>
  <c r="H406" i="1"/>
  <c r="K406" i="1" s="1"/>
  <c r="F406" i="1"/>
  <c r="H404" i="1"/>
  <c r="K404" i="1" s="1"/>
  <c r="F404" i="1"/>
  <c r="H381" i="1"/>
  <c r="H380" i="1" s="1"/>
  <c r="H379" i="1" s="1"/>
  <c r="H378" i="1" s="1"/>
  <c r="F381" i="1"/>
  <c r="H368" i="1"/>
  <c r="H351" i="1"/>
  <c r="F351" i="1"/>
  <c r="G336" i="1"/>
  <c r="H322" i="1"/>
  <c r="F322" i="1"/>
  <c r="F321" i="1" s="1"/>
  <c r="F320" i="1" s="1"/>
  <c r="H312" i="1"/>
  <c r="K312" i="1" s="1"/>
  <c r="F312" i="1"/>
  <c r="H309" i="1"/>
  <c r="F309" i="1"/>
  <c r="H303" i="1"/>
  <c r="K303" i="1" s="1"/>
  <c r="F303" i="1"/>
  <c r="H291" i="1"/>
  <c r="F291" i="1"/>
  <c r="H289" i="1"/>
  <c r="F289" i="1"/>
  <c r="H285" i="1"/>
  <c r="K285" i="1" s="1"/>
  <c r="F285" i="1"/>
  <c r="H282" i="1"/>
  <c r="K282" i="1" s="1"/>
  <c r="F282" i="1"/>
  <c r="H276" i="1"/>
  <c r="F276" i="1"/>
  <c r="H274" i="1"/>
  <c r="F274" i="1"/>
  <c r="H270" i="1"/>
  <c r="K270" i="1" s="1"/>
  <c r="F270" i="1"/>
  <c r="H267" i="1"/>
  <c r="K267" i="1" s="1"/>
  <c r="F267" i="1"/>
  <c r="K260" i="1"/>
  <c r="H254" i="1"/>
  <c r="H253" i="1" s="1"/>
  <c r="F254" i="1"/>
  <c r="F253" i="1" s="1"/>
  <c r="H247" i="1"/>
  <c r="F247" i="1"/>
  <c r="H241" i="1"/>
  <c r="F241" i="1"/>
  <c r="H235" i="1"/>
  <c r="F235" i="1"/>
  <c r="G231" i="1"/>
  <c r="H222" i="1"/>
  <c r="K222" i="1" s="1"/>
  <c r="F222" i="1"/>
  <c r="H218" i="1"/>
  <c r="K218" i="1" s="1"/>
  <c r="F218" i="1"/>
  <c r="H212" i="1"/>
  <c r="F212" i="1"/>
  <c r="G212" i="1" s="1"/>
  <c r="H205" i="1"/>
  <c r="K205" i="1" s="1"/>
  <c r="F205" i="1"/>
  <c r="H202" i="1"/>
  <c r="F202" i="1"/>
  <c r="G202" i="1" s="1"/>
  <c r="H196" i="1"/>
  <c r="F196" i="1"/>
  <c r="H194" i="1"/>
  <c r="F194" i="1"/>
  <c r="H188" i="1"/>
  <c r="F188" i="1"/>
  <c r="H185" i="1"/>
  <c r="F185" i="1"/>
  <c r="H169" i="1"/>
  <c r="H168" i="1" s="1"/>
  <c r="F169" i="1"/>
  <c r="F168" i="1" s="1"/>
  <c r="H161" i="1"/>
  <c r="F161" i="1"/>
  <c r="H145" i="1"/>
  <c r="H144" i="1" s="1"/>
  <c r="F145" i="1"/>
  <c r="F144" i="1" s="1"/>
  <c r="H134" i="1"/>
  <c r="F134" i="1"/>
  <c r="G134" i="1" s="1"/>
  <c r="H133" i="1"/>
  <c r="H132" i="1" s="1"/>
  <c r="F133" i="1"/>
  <c r="F132" i="1" s="1"/>
  <c r="H127" i="1"/>
  <c r="H126" i="1" s="1"/>
  <c r="F127" i="1"/>
  <c r="F126" i="1" s="1"/>
  <c r="H120" i="1"/>
  <c r="F120" i="1"/>
  <c r="H117" i="1"/>
  <c r="F117" i="1"/>
  <c r="K109" i="1"/>
  <c r="H106" i="1"/>
  <c r="K106" i="1" s="1"/>
  <c r="F106" i="1"/>
  <c r="H58" i="1"/>
  <c r="K58" i="1" s="1"/>
  <c r="F58" i="1"/>
  <c r="H56" i="1"/>
  <c r="K56" i="1" s="1"/>
  <c r="F56" i="1"/>
  <c r="H51" i="1"/>
  <c r="K51" i="1" s="1"/>
  <c r="F51" i="1"/>
  <c r="H42" i="1"/>
  <c r="K42" i="1" s="1"/>
  <c r="F42" i="1"/>
  <c r="H32" i="1"/>
  <c r="K32" i="1" s="1"/>
  <c r="F32" i="1"/>
  <c r="H26" i="1"/>
  <c r="K26" i="1" s="1"/>
  <c r="F26" i="1"/>
  <c r="H21" i="1"/>
  <c r="K21" i="1" s="1"/>
  <c r="G16" i="1"/>
  <c r="F14" i="1"/>
  <c r="H10" i="1"/>
  <c r="K10" i="1" s="1"/>
  <c r="K23" i="13"/>
  <c r="N23" i="13" s="1"/>
  <c r="I23" i="13"/>
  <c r="G23" i="13"/>
  <c r="H23" i="13" s="1"/>
  <c r="K21" i="13"/>
  <c r="I21" i="13"/>
  <c r="G21" i="13"/>
  <c r="H21" i="13" s="1"/>
  <c r="K8" i="13"/>
  <c r="K5" i="13" s="1"/>
  <c r="I8" i="13"/>
  <c r="G8" i="13"/>
  <c r="H8" i="13" s="1"/>
  <c r="K91" i="12"/>
  <c r="N91" i="12" s="1"/>
  <c r="I91" i="12"/>
  <c r="G91" i="12"/>
  <c r="H91" i="12" s="1"/>
  <c r="N84" i="12"/>
  <c r="G84" i="12"/>
  <c r="H84" i="12" s="1"/>
  <c r="K82" i="12"/>
  <c r="I82" i="12"/>
  <c r="G82" i="12"/>
  <c r="H82" i="12" s="1"/>
  <c r="K79" i="12"/>
  <c r="I79" i="12"/>
  <c r="G79" i="12"/>
  <c r="H79" i="12" s="1"/>
  <c r="K71" i="12"/>
  <c r="N71" i="12" s="1"/>
  <c r="I71" i="12"/>
  <c r="G71" i="12"/>
  <c r="H71" i="12" s="1"/>
  <c r="K69" i="12"/>
  <c r="N69" i="12" s="1"/>
  <c r="I69" i="12"/>
  <c r="G69" i="12"/>
  <c r="H69" i="12" s="1"/>
  <c r="K66" i="12"/>
  <c r="N66" i="12" s="1"/>
  <c r="I66" i="12"/>
  <c r="G66" i="12"/>
  <c r="H66" i="12" s="1"/>
  <c r="K64" i="12"/>
  <c r="N64" i="12" s="1"/>
  <c r="I64" i="12"/>
  <c r="G64" i="12"/>
  <c r="H64" i="12" s="1"/>
  <c r="K60" i="12"/>
  <c r="I60" i="12"/>
  <c r="G60" i="12"/>
  <c r="H60" i="12" s="1"/>
  <c r="K56" i="12"/>
  <c r="N56" i="12" s="1"/>
  <c r="I56" i="12"/>
  <c r="G56" i="12"/>
  <c r="H56" i="12" s="1"/>
  <c r="N53" i="12"/>
  <c r="K48" i="12"/>
  <c r="K45" i="12" s="1"/>
  <c r="I48" i="12"/>
  <c r="I45" i="12" s="1"/>
  <c r="G48" i="12"/>
  <c r="K37" i="12"/>
  <c r="I37" i="12"/>
  <c r="G37" i="12"/>
  <c r="H37" i="12" s="1"/>
  <c r="N27" i="12"/>
  <c r="I27" i="12"/>
  <c r="G27" i="12"/>
  <c r="H27" i="12" s="1"/>
  <c r="N21" i="12"/>
  <c r="I21" i="12"/>
  <c r="G21" i="12"/>
  <c r="H21" i="12" s="1"/>
  <c r="N16" i="12"/>
  <c r="I16" i="12"/>
  <c r="G16" i="12"/>
  <c r="H16" i="12" s="1"/>
  <c r="K9" i="12"/>
  <c r="N9" i="12" s="1"/>
  <c r="I9" i="12"/>
  <c r="G9" i="12"/>
  <c r="H9" i="12" s="1"/>
  <c r="N5" i="12"/>
  <c r="I5" i="12"/>
  <c r="G5" i="12"/>
  <c r="H5" i="12" s="1"/>
  <c r="K33" i="4"/>
  <c r="I33" i="4"/>
  <c r="G33" i="4"/>
  <c r="H33" i="4" s="1"/>
  <c r="K29" i="4"/>
  <c r="I29" i="4"/>
  <c r="G29" i="4"/>
  <c r="H29" i="4" s="1"/>
  <c r="K26" i="4"/>
  <c r="N26" i="4" s="1"/>
  <c r="I26" i="4"/>
  <c r="G26" i="4"/>
  <c r="H26" i="4" s="1"/>
  <c r="K24" i="4"/>
  <c r="N24" i="4" s="1"/>
  <c r="I24" i="4"/>
  <c r="G24" i="4"/>
  <c r="H24" i="4" s="1"/>
  <c r="K12" i="4"/>
  <c r="N12" i="4" s="1"/>
  <c r="I12" i="4"/>
  <c r="G12" i="4"/>
  <c r="H12" i="4" s="1"/>
  <c r="K9" i="4"/>
  <c r="N9" i="4" s="1"/>
  <c r="I9" i="4"/>
  <c r="G9" i="4"/>
  <c r="H9" i="4" s="1"/>
  <c r="K6" i="4"/>
  <c r="N6" i="4" s="1"/>
  <c r="I6" i="4"/>
  <c r="G6" i="4"/>
  <c r="H6" i="4" s="1"/>
  <c r="I20" i="13" l="1"/>
  <c r="I19" i="13" s="1"/>
  <c r="H48" i="12"/>
  <c r="G45" i="12"/>
  <c r="H45" i="12" s="1"/>
  <c r="I322" i="1"/>
  <c r="K531" i="1"/>
  <c r="K20" i="13"/>
  <c r="N20" i="13" s="1"/>
  <c r="J91" i="12"/>
  <c r="I196" i="1"/>
  <c r="K196" i="1"/>
  <c r="G68" i="12"/>
  <c r="H68" i="12" s="1"/>
  <c r="I5" i="13"/>
  <c r="I4" i="13" s="1"/>
  <c r="G5" i="13"/>
  <c r="G20" i="13"/>
  <c r="I571" i="1"/>
  <c r="H576" i="1"/>
  <c r="K576" i="1" s="1"/>
  <c r="K577" i="1"/>
  <c r="H552" i="1"/>
  <c r="I553" i="1"/>
  <c r="K545" i="1"/>
  <c r="K539" i="1"/>
  <c r="K436" i="1"/>
  <c r="H435" i="1"/>
  <c r="F435" i="1"/>
  <c r="G435" i="1" s="1"/>
  <c r="I478" i="1"/>
  <c r="K478" i="1"/>
  <c r="I438" i="1"/>
  <c r="K438" i="1"/>
  <c r="K472" i="1"/>
  <c r="I472" i="1"/>
  <c r="N37" i="12"/>
  <c r="K15" i="12"/>
  <c r="N15" i="12" s="1"/>
  <c r="K78" i="12"/>
  <c r="K59" i="12"/>
  <c r="N59" i="12" s="1"/>
  <c r="N60" i="12"/>
  <c r="N45" i="12"/>
  <c r="N48" i="12"/>
  <c r="I270" i="1"/>
  <c r="K32" i="4"/>
  <c r="N32" i="4" s="1"/>
  <c r="N33" i="4"/>
  <c r="K28" i="4"/>
  <c r="N28" i="4" s="1"/>
  <c r="N29" i="4"/>
  <c r="K4" i="13"/>
  <c r="N8" i="13"/>
  <c r="I285" i="1"/>
  <c r="K322" i="1"/>
  <c r="H321" i="1"/>
  <c r="H320" i="1" s="1"/>
  <c r="H636" i="1"/>
  <c r="K637" i="1"/>
  <c r="K126" i="1"/>
  <c r="K127" i="1"/>
  <c r="H367" i="1"/>
  <c r="K368" i="1"/>
  <c r="H119" i="1"/>
  <c r="K119" i="1" s="1"/>
  <c r="K120" i="1"/>
  <c r="H284" i="1"/>
  <c r="K284" i="1" s="1"/>
  <c r="I15" i="12"/>
  <c r="G15" i="12"/>
  <c r="H15" i="12" s="1"/>
  <c r="F20" i="1"/>
  <c r="H20" i="1"/>
  <c r="K20" i="1" s="1"/>
  <c r="L8" i="13"/>
  <c r="L5" i="12"/>
  <c r="I312" i="1"/>
  <c r="I164" i="1"/>
  <c r="G394" i="1"/>
  <c r="L9" i="4"/>
  <c r="G23" i="4"/>
  <c r="H23" i="4" s="1"/>
  <c r="L12" i="4"/>
  <c r="L6" i="4"/>
  <c r="L24" i="4"/>
  <c r="I81" i="12"/>
  <c r="G81" i="12"/>
  <c r="H81" i="12" s="1"/>
  <c r="L82" i="12"/>
  <c r="K81" i="12"/>
  <c r="N81" i="12" s="1"/>
  <c r="L71" i="12"/>
  <c r="I303" i="1"/>
  <c r="I127" i="1"/>
  <c r="I185" i="1"/>
  <c r="I267" i="1"/>
  <c r="I274" i="1"/>
  <c r="J12" i="4"/>
  <c r="J9" i="4"/>
  <c r="L91" i="12"/>
  <c r="L84" i="12"/>
  <c r="J23" i="13"/>
  <c r="L21" i="13"/>
  <c r="J21" i="13"/>
  <c r="J84" i="12"/>
  <c r="J82" i="12"/>
  <c r="I78" i="12"/>
  <c r="L79" i="12"/>
  <c r="G78" i="12"/>
  <c r="H78" i="12" s="1"/>
  <c r="L74" i="12"/>
  <c r="J74" i="12"/>
  <c r="J71" i="12"/>
  <c r="L69" i="12"/>
  <c r="J69" i="12"/>
  <c r="L66" i="12"/>
  <c r="J66" i="12"/>
  <c r="L64" i="12"/>
  <c r="K63" i="12"/>
  <c r="N63" i="12" s="1"/>
  <c r="G63" i="12"/>
  <c r="H63" i="12" s="1"/>
  <c r="I59" i="12"/>
  <c r="L60" i="12"/>
  <c r="G59" i="12"/>
  <c r="H59" i="12" s="1"/>
  <c r="J60" i="12"/>
  <c r="L56" i="12"/>
  <c r="J56" i="12"/>
  <c r="L53" i="12"/>
  <c r="I52" i="12"/>
  <c r="J53" i="12"/>
  <c r="L45" i="12"/>
  <c r="L48" i="12"/>
  <c r="J48" i="12"/>
  <c r="L37" i="12"/>
  <c r="J37" i="12"/>
  <c r="L27" i="12"/>
  <c r="J27" i="12"/>
  <c r="L21" i="12"/>
  <c r="J21" i="12"/>
  <c r="L16" i="12"/>
  <c r="J16" i="12"/>
  <c r="L11" i="12"/>
  <c r="J11" i="12"/>
  <c r="L9" i="12"/>
  <c r="J9" i="12"/>
  <c r="J5" i="12"/>
  <c r="J6" i="4"/>
  <c r="G164" i="1"/>
  <c r="G158" i="1"/>
  <c r="G169" i="1"/>
  <c r="G161" i="1"/>
  <c r="J11" i="13"/>
  <c r="J8" i="13"/>
  <c r="I28" i="4"/>
  <c r="L29" i="4"/>
  <c r="G28" i="4"/>
  <c r="H28" i="4" s="1"/>
  <c r="J29" i="4"/>
  <c r="L15" i="4"/>
  <c r="L16" i="4"/>
  <c r="J16" i="4"/>
  <c r="I32" i="4"/>
  <c r="L33" i="4"/>
  <c r="G32" i="4"/>
  <c r="H32" i="4" s="1"/>
  <c r="J33" i="4"/>
  <c r="G188" i="1"/>
  <c r="I194" i="1"/>
  <c r="G274" i="1"/>
  <c r="G291" i="1"/>
  <c r="H160" i="1"/>
  <c r="F204" i="1"/>
  <c r="G205" i="1"/>
  <c r="I250" i="1"/>
  <c r="F174" i="1"/>
  <c r="F173" i="1" s="1"/>
  <c r="F172" i="1" s="1"/>
  <c r="G175" i="1"/>
  <c r="F193" i="1"/>
  <c r="H201" i="1"/>
  <c r="F211" i="1"/>
  <c r="G211" i="1" s="1"/>
  <c r="H217" i="1"/>
  <c r="K217" i="1" s="1"/>
  <c r="I218" i="1"/>
  <c r="F234" i="1"/>
  <c r="G235" i="1"/>
  <c r="H240" i="1"/>
  <c r="G254" i="1"/>
  <c r="H259" i="1"/>
  <c r="H258" i="1" s="1"/>
  <c r="I260" i="1"/>
  <c r="H302" i="1"/>
  <c r="H301" i="1" s="1"/>
  <c r="G322" i="1"/>
  <c r="H348" i="1"/>
  <c r="I351" i="1"/>
  <c r="H157" i="1"/>
  <c r="F201" i="1"/>
  <c r="G201" i="1" s="1"/>
  <c r="H204" i="1"/>
  <c r="I205" i="1"/>
  <c r="F217" i="1"/>
  <c r="G218" i="1"/>
  <c r="H221" i="1"/>
  <c r="K221" i="1" s="1"/>
  <c r="I222" i="1"/>
  <c r="F240" i="1"/>
  <c r="G241" i="1"/>
  <c r="H244" i="1"/>
  <c r="F259" i="1"/>
  <c r="G259" i="1" s="1"/>
  <c r="H281" i="1"/>
  <c r="K281" i="1" s="1"/>
  <c r="I282" i="1"/>
  <c r="F302" i="1"/>
  <c r="F301" i="1" s="1"/>
  <c r="G303" i="1"/>
  <c r="H308" i="1"/>
  <c r="F348" i="1"/>
  <c r="G351" i="1"/>
  <c r="I10" i="1"/>
  <c r="I16" i="1"/>
  <c r="G106" i="1"/>
  <c r="G127" i="1"/>
  <c r="G145" i="1"/>
  <c r="G185" i="1"/>
  <c r="H230" i="1"/>
  <c r="G276" i="1"/>
  <c r="G333" i="1"/>
  <c r="H413" i="1"/>
  <c r="K413" i="1" s="1"/>
  <c r="G428" i="1"/>
  <c r="I444" i="1"/>
  <c r="I465" i="1"/>
  <c r="I608" i="1"/>
  <c r="F157" i="1"/>
  <c r="F221" i="1"/>
  <c r="G222" i="1"/>
  <c r="H227" i="1"/>
  <c r="G247" i="1"/>
  <c r="F244" i="1"/>
  <c r="H266" i="1"/>
  <c r="K266" i="1" s="1"/>
  <c r="H269" i="1"/>
  <c r="K269" i="1" s="1"/>
  <c r="F281" i="1"/>
  <c r="G282" i="1"/>
  <c r="F284" i="1"/>
  <c r="G285" i="1"/>
  <c r="H296" i="1"/>
  <c r="I297" i="1"/>
  <c r="F308" i="1"/>
  <c r="G309" i="1"/>
  <c r="H311" i="1"/>
  <c r="K311" i="1" s="1"/>
  <c r="H342" i="1"/>
  <c r="I343" i="1"/>
  <c r="F160" i="1"/>
  <c r="H174" i="1"/>
  <c r="H173" i="1" s="1"/>
  <c r="H172" i="1" s="1"/>
  <c r="H211" i="1"/>
  <c r="F227" i="1"/>
  <c r="G228" i="1"/>
  <c r="F230" i="1"/>
  <c r="G230" i="1" s="1"/>
  <c r="H234" i="1"/>
  <c r="I235" i="1"/>
  <c r="G250" i="1"/>
  <c r="I254" i="1"/>
  <c r="F266" i="1"/>
  <c r="G267" i="1"/>
  <c r="F269" i="1"/>
  <c r="G270" i="1"/>
  <c r="F296" i="1"/>
  <c r="F295" i="1" s="1"/>
  <c r="G297" i="1"/>
  <c r="F311" i="1"/>
  <c r="G312" i="1"/>
  <c r="F342" i="1"/>
  <c r="G343" i="1"/>
  <c r="G21" i="1"/>
  <c r="I26" i="1"/>
  <c r="G42" i="1"/>
  <c r="G133" i="1"/>
  <c r="G289" i="1"/>
  <c r="G406" i="1"/>
  <c r="I426" i="1"/>
  <c r="G495" i="1"/>
  <c r="I498" i="1"/>
  <c r="G529" i="1"/>
  <c r="G545" i="1"/>
  <c r="G637" i="1"/>
  <c r="I639" i="1"/>
  <c r="F380" i="1"/>
  <c r="I381" i="1"/>
  <c r="F368" i="1"/>
  <c r="G368" i="1" s="1"/>
  <c r="I369" i="1"/>
  <c r="F119" i="1"/>
  <c r="G120" i="1"/>
  <c r="H55" i="1"/>
  <c r="K55" i="1" s="1"/>
  <c r="I58" i="1"/>
  <c r="K108" i="1"/>
  <c r="I109" i="1"/>
  <c r="H409" i="1"/>
  <c r="I410" i="1"/>
  <c r="F419" i="1"/>
  <c r="F450" i="1"/>
  <c r="G451" i="1"/>
  <c r="F471" i="1"/>
  <c r="G471" i="1" s="1"/>
  <c r="G472" i="1"/>
  <c r="F518" i="1"/>
  <c r="G521" i="1"/>
  <c r="H524" i="1"/>
  <c r="K524" i="1" s="1"/>
  <c r="I525" i="1"/>
  <c r="F536" i="1"/>
  <c r="H541" i="1"/>
  <c r="F558" i="1"/>
  <c r="G559" i="1"/>
  <c r="H564" i="1"/>
  <c r="F579" i="1"/>
  <c r="G579" i="1" s="1"/>
  <c r="H594" i="1"/>
  <c r="K594" i="1" s="1"/>
  <c r="I595" i="1"/>
  <c r="H612" i="1"/>
  <c r="K612" i="1" s="1"/>
  <c r="I613" i="1"/>
  <c r="G109" i="1"/>
  <c r="H116" i="1"/>
  <c r="I117" i="1"/>
  <c r="F409" i="1"/>
  <c r="G410" i="1"/>
  <c r="F454" i="1"/>
  <c r="I454" i="1" s="1"/>
  <c r="G455" i="1"/>
  <c r="H459" i="1"/>
  <c r="K459" i="1" s="1"/>
  <c r="H501" i="1"/>
  <c r="I502" i="1"/>
  <c r="F524" i="1"/>
  <c r="G525" i="1"/>
  <c r="F541" i="1"/>
  <c r="F564" i="1"/>
  <c r="G565" i="1"/>
  <c r="H570" i="1"/>
  <c r="F594" i="1"/>
  <c r="G595" i="1"/>
  <c r="H597" i="1"/>
  <c r="K597" i="1" s="1"/>
  <c r="I598" i="1"/>
  <c r="H601" i="1"/>
  <c r="K601" i="1" s="1"/>
  <c r="I602" i="1"/>
  <c r="F612" i="1"/>
  <c r="G613" i="1"/>
  <c r="H616" i="1"/>
  <c r="K616" i="1" s="1"/>
  <c r="I617" i="1"/>
  <c r="H641" i="1"/>
  <c r="K641" i="1" s="1"/>
  <c r="I642" i="1"/>
  <c r="F601" i="1"/>
  <c r="G10" i="1"/>
  <c r="I21" i="1"/>
  <c r="I42" i="1"/>
  <c r="G58" i="1"/>
  <c r="I120" i="1"/>
  <c r="H288" i="1"/>
  <c r="G426" i="1"/>
  <c r="I428" i="1"/>
  <c r="G438" i="1"/>
  <c r="G498" i="1"/>
  <c r="G639" i="1"/>
  <c r="G14" i="1"/>
  <c r="I14" i="1"/>
  <c r="H50" i="1"/>
  <c r="K50" i="1" s="1"/>
  <c r="I51" i="1"/>
  <c r="F116" i="1"/>
  <c r="H431" i="1"/>
  <c r="K431" i="1" s="1"/>
  <c r="I432" i="1"/>
  <c r="F459" i="1"/>
  <c r="G460" i="1"/>
  <c r="F475" i="1"/>
  <c r="G478" i="1"/>
  <c r="H482" i="1"/>
  <c r="K482" i="1" s="1"/>
  <c r="F501" i="1"/>
  <c r="G502" i="1"/>
  <c r="H505" i="1"/>
  <c r="F570" i="1"/>
  <c r="G571" i="1"/>
  <c r="F597" i="1"/>
  <c r="G598" i="1"/>
  <c r="F616" i="1"/>
  <c r="G617" i="1"/>
  <c r="H622" i="1"/>
  <c r="F641" i="1"/>
  <c r="F635" i="1" s="1"/>
  <c r="G642" i="1"/>
  <c r="F50" i="1"/>
  <c r="G51" i="1"/>
  <c r="H419" i="1"/>
  <c r="K419" i="1" s="1"/>
  <c r="F431" i="1"/>
  <c r="G431" i="1" s="1"/>
  <c r="G432" i="1"/>
  <c r="H450" i="1"/>
  <c r="I451" i="1"/>
  <c r="H471" i="1"/>
  <c r="F482" i="1"/>
  <c r="F505" i="1"/>
  <c r="G505" i="1" s="1"/>
  <c r="G506" i="1"/>
  <c r="H518" i="1"/>
  <c r="I521" i="1"/>
  <c r="H536" i="1"/>
  <c r="F552" i="1"/>
  <c r="G553" i="1"/>
  <c r="H558" i="1"/>
  <c r="K558" i="1" s="1"/>
  <c r="I559" i="1"/>
  <c r="F576" i="1"/>
  <c r="G577" i="1"/>
  <c r="H579" i="1"/>
  <c r="K579" i="1" s="1"/>
  <c r="I580" i="1"/>
  <c r="I637" i="1"/>
  <c r="G26" i="1"/>
  <c r="I56" i="1"/>
  <c r="I106" i="1"/>
  <c r="H193" i="1"/>
  <c r="K193" i="1" s="1"/>
  <c r="H273" i="1"/>
  <c r="G404" i="1"/>
  <c r="I406" i="1"/>
  <c r="F413" i="1"/>
  <c r="G413" i="1" s="1"/>
  <c r="G444" i="1"/>
  <c r="G465" i="1"/>
  <c r="G608" i="1"/>
  <c r="I610" i="1"/>
  <c r="G628" i="1"/>
  <c r="L26" i="4"/>
  <c r="J26" i="4"/>
  <c r="J24" i="4"/>
  <c r="I32" i="1"/>
  <c r="G32" i="1"/>
  <c r="F607" i="1"/>
  <c r="H544" i="1"/>
  <c r="F425" i="1"/>
  <c r="F55" i="1"/>
  <c r="H607" i="1"/>
  <c r="K607" i="1" s="1"/>
  <c r="H475" i="1"/>
  <c r="H425" i="1"/>
  <c r="K425" i="1" s="1"/>
  <c r="F403" i="1"/>
  <c r="H332" i="1"/>
  <c r="F332" i="1"/>
  <c r="F184" i="1"/>
  <c r="F183" i="1" s="1"/>
  <c r="G168" i="1"/>
  <c r="F273" i="1"/>
  <c r="F288" i="1"/>
  <c r="H528" i="1"/>
  <c r="K528" i="1" s="1"/>
  <c r="F494" i="1"/>
  <c r="F544" i="1"/>
  <c r="F9" i="1"/>
  <c r="H9" i="1"/>
  <c r="H403" i="1"/>
  <c r="K403" i="1" s="1"/>
  <c r="F528" i="1"/>
  <c r="H184" i="1"/>
  <c r="F622" i="1"/>
  <c r="H494" i="1"/>
  <c r="K68" i="12"/>
  <c r="N68" i="12" s="1"/>
  <c r="G52" i="12"/>
  <c r="H52" i="12" s="1"/>
  <c r="G4" i="12"/>
  <c r="H4" i="12" s="1"/>
  <c r="I4" i="12"/>
  <c r="I63" i="12"/>
  <c r="K4" i="12"/>
  <c r="N4" i="12" s="1"/>
  <c r="K52" i="12"/>
  <c r="N52" i="12" s="1"/>
  <c r="I68" i="12"/>
  <c r="K23" i="4"/>
  <c r="N23" i="4" s="1"/>
  <c r="I23" i="4"/>
  <c r="K5" i="4"/>
  <c r="N5" i="4" s="1"/>
  <c r="I5" i="4"/>
  <c r="G5" i="4"/>
  <c r="H5" i="4" s="1"/>
  <c r="K19" i="13" l="1"/>
  <c r="N19" i="13" s="1"/>
  <c r="G4" i="13"/>
  <c r="H4" i="13" s="1"/>
  <c r="H5" i="13"/>
  <c r="G19" i="13"/>
  <c r="H19" i="13" s="1"/>
  <c r="H20" i="13"/>
  <c r="H183" i="1"/>
  <c r="I332" i="1"/>
  <c r="K332" i="1"/>
  <c r="I4" i="4"/>
  <c r="H514" i="1"/>
  <c r="K514" i="1" s="1"/>
  <c r="F514" i="1"/>
  <c r="F513" i="1" s="1"/>
  <c r="G4" i="4"/>
  <c r="H4" i="4" s="1"/>
  <c r="I570" i="1"/>
  <c r="K541" i="1"/>
  <c r="K544" i="1"/>
  <c r="H551" i="1"/>
  <c r="I552" i="1"/>
  <c r="K536" i="1"/>
  <c r="K518" i="1"/>
  <c r="G518" i="1"/>
  <c r="K471" i="1"/>
  <c r="I471" i="1"/>
  <c r="I475" i="1"/>
  <c r="K475" i="1"/>
  <c r="I435" i="1"/>
  <c r="K435" i="1"/>
  <c r="K321" i="1"/>
  <c r="K296" i="1"/>
  <c r="H295" i="1"/>
  <c r="K295" i="1" s="1"/>
  <c r="F258" i="1"/>
  <c r="I258" i="1" s="1"/>
  <c r="K258" i="1"/>
  <c r="I284" i="1"/>
  <c r="F8" i="1"/>
  <c r="F7" i="1" s="1"/>
  <c r="H8" i="1"/>
  <c r="H7" i="1" s="1"/>
  <c r="L78" i="12"/>
  <c r="N5" i="13"/>
  <c r="N4" i="13"/>
  <c r="L28" i="4"/>
  <c r="K3" i="12"/>
  <c r="K77" i="12"/>
  <c r="N77" i="12" s="1"/>
  <c r="L59" i="12"/>
  <c r="I269" i="1"/>
  <c r="F347" i="1"/>
  <c r="F346" i="1" s="1"/>
  <c r="H347" i="1"/>
  <c r="H346" i="1" s="1"/>
  <c r="L32" i="4"/>
  <c r="K636" i="1"/>
  <c r="H635" i="1"/>
  <c r="F192" i="1"/>
  <c r="F191" i="1" s="1"/>
  <c r="K204" i="1"/>
  <c r="H192" i="1"/>
  <c r="K192" i="1" s="1"/>
  <c r="I119" i="1"/>
  <c r="K9" i="1"/>
  <c r="H143" i="1"/>
  <c r="H366" i="1"/>
  <c r="K366" i="1" s="1"/>
  <c r="K367" i="1"/>
  <c r="H115" i="1"/>
  <c r="K115" i="1" s="1"/>
  <c r="K301" i="1"/>
  <c r="K302" i="1"/>
  <c r="K259" i="1"/>
  <c r="H575" i="1"/>
  <c r="K575" i="1" s="1"/>
  <c r="F182" i="1"/>
  <c r="F226" i="1"/>
  <c r="F225" i="1" s="1"/>
  <c r="H606" i="1"/>
  <c r="F606" i="1"/>
  <c r="J4" i="12"/>
  <c r="I163" i="1"/>
  <c r="K20" i="5"/>
  <c r="N20" i="5" s="1"/>
  <c r="I311" i="1"/>
  <c r="G393" i="1"/>
  <c r="G144" i="1"/>
  <c r="F143" i="1"/>
  <c r="G143" i="1" s="1"/>
  <c r="F443" i="1"/>
  <c r="G443" i="1" s="1"/>
  <c r="L5" i="4"/>
  <c r="I273" i="1"/>
  <c r="F216" i="1"/>
  <c r="F215" i="1" s="1"/>
  <c r="I450" i="1"/>
  <c r="I425" i="1"/>
  <c r="F280" i="1"/>
  <c r="G280" i="1" s="1"/>
  <c r="H216" i="1"/>
  <c r="K216" i="1" s="1"/>
  <c r="I302" i="1"/>
  <c r="I50" i="1"/>
  <c r="F115" i="1"/>
  <c r="L20" i="13"/>
  <c r="J20" i="13"/>
  <c r="I77" i="12"/>
  <c r="L81" i="12"/>
  <c r="J81" i="12"/>
  <c r="G77" i="12"/>
  <c r="H77" i="12" s="1"/>
  <c r="L68" i="12"/>
  <c r="J68" i="12"/>
  <c r="L63" i="12"/>
  <c r="J63" i="12"/>
  <c r="J59" i="12"/>
  <c r="L52" i="12"/>
  <c r="J52" i="12"/>
  <c r="J45" i="12"/>
  <c r="L15" i="12"/>
  <c r="J15" i="12"/>
  <c r="L4" i="12"/>
  <c r="J5" i="4"/>
  <c r="I266" i="1"/>
  <c r="G163" i="1"/>
  <c r="I612" i="1"/>
  <c r="G160" i="1"/>
  <c r="G217" i="1"/>
  <c r="G501" i="1"/>
  <c r="G249" i="1"/>
  <c r="G157" i="1"/>
  <c r="G240" i="1"/>
  <c r="L5" i="13"/>
  <c r="J5" i="13"/>
  <c r="J28" i="4"/>
  <c r="J15" i="4"/>
  <c r="J32" i="4"/>
  <c r="G269" i="1"/>
  <c r="I281" i="1"/>
  <c r="I217" i="1"/>
  <c r="H307" i="1"/>
  <c r="G475" i="1"/>
  <c r="G281" i="1"/>
  <c r="G295" i="1"/>
  <c r="I221" i="1"/>
  <c r="G204" i="1"/>
  <c r="G494" i="1"/>
  <c r="H131" i="1"/>
  <c r="I616" i="1"/>
  <c r="G348" i="1"/>
  <c r="G302" i="1"/>
  <c r="F131" i="1"/>
  <c r="F392" i="1"/>
  <c r="F287" i="1"/>
  <c r="G288" i="1"/>
  <c r="G184" i="1"/>
  <c r="F331" i="1"/>
  <c r="G332" i="1"/>
  <c r="F319" i="1"/>
  <c r="G320" i="1"/>
  <c r="H272" i="1"/>
  <c r="F210" i="1"/>
  <c r="F167" i="1"/>
  <c r="F156" i="1"/>
  <c r="H287" i="1"/>
  <c r="H392" i="1"/>
  <c r="F341" i="1"/>
  <c r="G342" i="1"/>
  <c r="F265" i="1"/>
  <c r="G266" i="1"/>
  <c r="H210" i="1"/>
  <c r="H209" i="1" s="1"/>
  <c r="H341" i="1"/>
  <c r="I342" i="1"/>
  <c r="F307" i="1"/>
  <c r="F306" i="1" s="1"/>
  <c r="G308" i="1"/>
  <c r="H226" i="1"/>
  <c r="I518" i="1"/>
  <c r="I116" i="1"/>
  <c r="I409" i="1"/>
  <c r="G244" i="1"/>
  <c r="I204" i="1"/>
  <c r="G321" i="1"/>
  <c r="I259" i="1"/>
  <c r="G234" i="1"/>
  <c r="H443" i="1"/>
  <c r="H280" i="1"/>
  <c r="K280" i="1" s="1"/>
  <c r="H535" i="1"/>
  <c r="H156" i="1"/>
  <c r="K156" i="1" s="1"/>
  <c r="G576" i="1"/>
  <c r="G50" i="1"/>
  <c r="G311" i="1"/>
  <c r="I234" i="1"/>
  <c r="G227" i="1"/>
  <c r="I296" i="1"/>
  <c r="G284" i="1"/>
  <c r="I184" i="1"/>
  <c r="F125" i="1"/>
  <c r="G126" i="1"/>
  <c r="F272" i="1"/>
  <c r="G273" i="1"/>
  <c r="H125" i="1"/>
  <c r="I126" i="1"/>
  <c r="H331" i="1"/>
  <c r="I193" i="1"/>
  <c r="G132" i="1"/>
  <c r="H265" i="1"/>
  <c r="K265" i="1" s="1"/>
  <c r="H167" i="1"/>
  <c r="I348" i="1"/>
  <c r="G253" i="1"/>
  <c r="G174" i="1"/>
  <c r="F239" i="1"/>
  <c r="I579" i="1"/>
  <c r="H593" i="1"/>
  <c r="F593" i="1"/>
  <c r="F592" i="1" s="1"/>
  <c r="G173" i="1"/>
  <c r="G296" i="1"/>
  <c r="I253" i="1"/>
  <c r="G221" i="1"/>
  <c r="F379" i="1"/>
  <c r="F378" i="1" s="1"/>
  <c r="I380" i="1"/>
  <c r="F367" i="1"/>
  <c r="G367" i="1" s="1"/>
  <c r="I368" i="1"/>
  <c r="I607" i="1"/>
  <c r="F481" i="1"/>
  <c r="H493" i="1"/>
  <c r="I494" i="1"/>
  <c r="F621" i="1"/>
  <c r="H402" i="1"/>
  <c r="I403" i="1"/>
  <c r="G636" i="1"/>
  <c r="H464" i="1"/>
  <c r="K464" i="1" s="1"/>
  <c r="F551" i="1"/>
  <c r="G552" i="1"/>
  <c r="H418" i="1"/>
  <c r="K418" i="1" s="1"/>
  <c r="F569" i="1"/>
  <c r="G570" i="1"/>
  <c r="H481" i="1"/>
  <c r="K481" i="1" s="1"/>
  <c r="F458" i="1"/>
  <c r="G459" i="1"/>
  <c r="G607" i="1"/>
  <c r="F563" i="1"/>
  <c r="G564" i="1"/>
  <c r="F107" i="1"/>
  <c r="G108" i="1"/>
  <c r="F557" i="1"/>
  <c r="G558" i="1"/>
  <c r="F418" i="1"/>
  <c r="H107" i="1"/>
  <c r="K107" i="1" s="1"/>
  <c r="I108" i="1"/>
  <c r="F493" i="1"/>
  <c r="F492" i="1" s="1"/>
  <c r="F575" i="1"/>
  <c r="G575" i="1" s="1"/>
  <c r="G528" i="1"/>
  <c r="G9" i="1"/>
  <c r="G55" i="1"/>
  <c r="I636" i="1"/>
  <c r="G641" i="1"/>
  <c r="G616" i="1"/>
  <c r="G597" i="1"/>
  <c r="I431" i="1"/>
  <c r="F535" i="1"/>
  <c r="I9" i="1"/>
  <c r="G544" i="1"/>
  <c r="G425" i="1"/>
  <c r="I641" i="1"/>
  <c r="G612" i="1"/>
  <c r="I597" i="1"/>
  <c r="G454" i="1"/>
  <c r="G409" i="1"/>
  <c r="I594" i="1"/>
  <c r="I524" i="1"/>
  <c r="G450" i="1"/>
  <c r="H557" i="1"/>
  <c r="K557" i="1" s="1"/>
  <c r="I558" i="1"/>
  <c r="H621" i="1"/>
  <c r="F402" i="1"/>
  <c r="G403" i="1"/>
  <c r="H569" i="1"/>
  <c r="H458" i="1"/>
  <c r="K458" i="1" s="1"/>
  <c r="H563" i="1"/>
  <c r="F464" i="1"/>
  <c r="I601" i="1"/>
  <c r="G594" i="1"/>
  <c r="G524" i="1"/>
  <c r="I501" i="1"/>
  <c r="I55" i="1"/>
  <c r="G119" i="1"/>
  <c r="L23" i="4"/>
  <c r="J23" i="4"/>
  <c r="G20" i="1"/>
  <c r="H424" i="1"/>
  <c r="K424" i="1" s="1"/>
  <c r="F424" i="1"/>
  <c r="I20" i="1"/>
  <c r="K4" i="4"/>
  <c r="I3" i="12"/>
  <c r="G3" i="12"/>
  <c r="H3" i="12" s="1"/>
  <c r="G3" i="13" l="1"/>
  <c r="I331" i="1"/>
  <c r="K331" i="1"/>
  <c r="G9" i="5"/>
  <c r="I569" i="1"/>
  <c r="I551" i="1"/>
  <c r="H550" i="1"/>
  <c r="K535" i="1"/>
  <c r="G258" i="1"/>
  <c r="G210" i="1"/>
  <c r="F209" i="1"/>
  <c r="G209" i="1" s="1"/>
  <c r="F401" i="1"/>
  <c r="H401" i="1"/>
  <c r="N3" i="12"/>
  <c r="K125" i="1"/>
  <c r="K21" i="5"/>
  <c r="N21" i="5" s="1"/>
  <c r="K3" i="13"/>
  <c r="N3" i="13" s="1"/>
  <c r="K13" i="5"/>
  <c r="N13" i="5" s="1"/>
  <c r="I347" i="1"/>
  <c r="G347" i="1"/>
  <c r="G346" i="1"/>
  <c r="K9" i="5"/>
  <c r="N4" i="4"/>
  <c r="H574" i="1"/>
  <c r="K574" i="1" s="1"/>
  <c r="K307" i="1"/>
  <c r="H306" i="1"/>
  <c r="K306" i="1" s="1"/>
  <c r="I115" i="1"/>
  <c r="H592" i="1"/>
  <c r="K593" i="1"/>
  <c r="H534" i="1"/>
  <c r="H215" i="1"/>
  <c r="K215" i="1" s="1"/>
  <c r="H182" i="1"/>
  <c r="H114" i="1"/>
  <c r="K114" i="1" s="1"/>
  <c r="H492" i="1"/>
  <c r="K492" i="1" s="1"/>
  <c r="K493" i="1"/>
  <c r="K320" i="1"/>
  <c r="H605" i="1"/>
  <c r="K605" i="1" s="1"/>
  <c r="K606" i="1"/>
  <c r="H634" i="1"/>
  <c r="K634" i="1" s="1"/>
  <c r="K635" i="1"/>
  <c r="K7" i="1"/>
  <c r="K8" i="1"/>
  <c r="I307" i="1"/>
  <c r="I156" i="1"/>
  <c r="G392" i="1"/>
  <c r="L77" i="12"/>
  <c r="I13" i="5"/>
  <c r="G12" i="5"/>
  <c r="H12" i="5" s="1"/>
  <c r="I443" i="1"/>
  <c r="F279" i="1"/>
  <c r="F442" i="1"/>
  <c r="I635" i="1"/>
  <c r="H319" i="1"/>
  <c r="G115" i="1"/>
  <c r="G226" i="1"/>
  <c r="G216" i="1"/>
  <c r="I216" i="1"/>
  <c r="I265" i="1"/>
  <c r="F294" i="1"/>
  <c r="I272" i="1"/>
  <c r="H300" i="1"/>
  <c r="K300" i="1" s="1"/>
  <c r="I301" i="1"/>
  <c r="H442" i="1"/>
  <c r="F114" i="1"/>
  <c r="G114" i="1" s="1"/>
  <c r="I21" i="5"/>
  <c r="L19" i="13"/>
  <c r="G21" i="5"/>
  <c r="H21" i="5" s="1"/>
  <c r="G13" i="5"/>
  <c r="H13" i="5" s="1"/>
  <c r="J77" i="12"/>
  <c r="K12" i="5"/>
  <c r="I12" i="5"/>
  <c r="L3" i="12"/>
  <c r="J3" i="12"/>
  <c r="F257" i="1"/>
  <c r="I125" i="1"/>
  <c r="G593" i="1"/>
  <c r="I20" i="5"/>
  <c r="L4" i="13"/>
  <c r="I3" i="13"/>
  <c r="J4" i="13"/>
  <c r="G20" i="5"/>
  <c r="H20" i="5" s="1"/>
  <c r="J4" i="4"/>
  <c r="G239" i="1"/>
  <c r="F238" i="1"/>
  <c r="I107" i="1"/>
  <c r="G514" i="1"/>
  <c r="G167" i="1"/>
  <c r="G287" i="1"/>
  <c r="G592" i="1"/>
  <c r="H191" i="1"/>
  <c r="K191" i="1" s="1"/>
  <c r="I192" i="1"/>
  <c r="I183" i="1"/>
  <c r="H264" i="1"/>
  <c r="K264" i="1" s="1"/>
  <c r="H330" i="1"/>
  <c r="F264" i="1"/>
  <c r="G272" i="1"/>
  <c r="H294" i="1"/>
  <c r="K294" i="1" s="1"/>
  <c r="I295" i="1"/>
  <c r="H155" i="1"/>
  <c r="K155" i="1" s="1"/>
  <c r="H279" i="1"/>
  <c r="K279" i="1" s="1"/>
  <c r="I280" i="1"/>
  <c r="H225" i="1"/>
  <c r="I225" i="1" s="1"/>
  <c r="I226" i="1"/>
  <c r="H340" i="1"/>
  <c r="I341" i="1"/>
  <c r="H257" i="1"/>
  <c r="K257" i="1" s="1"/>
  <c r="H391" i="1"/>
  <c r="F155" i="1"/>
  <c r="G156" i="1"/>
  <c r="G183" i="1"/>
  <c r="F391" i="1"/>
  <c r="G172" i="1"/>
  <c r="F300" i="1"/>
  <c r="G300" i="1" s="1"/>
  <c r="G301" i="1"/>
  <c r="I593" i="1"/>
  <c r="G125" i="1"/>
  <c r="G319" i="1"/>
  <c r="G107" i="1"/>
  <c r="G458" i="1"/>
  <c r="G192" i="1"/>
  <c r="G307" i="1"/>
  <c r="F340" i="1"/>
  <c r="G341" i="1"/>
  <c r="F330" i="1"/>
  <c r="G331" i="1"/>
  <c r="G265" i="1"/>
  <c r="I378" i="1"/>
  <c r="I379" i="1"/>
  <c r="F366" i="1"/>
  <c r="G366" i="1" s="1"/>
  <c r="I367" i="1"/>
  <c r="H562" i="1"/>
  <c r="H620" i="1"/>
  <c r="F534" i="1"/>
  <c r="G535" i="1"/>
  <c r="G492" i="1"/>
  <c r="G493" i="1"/>
  <c r="F574" i="1"/>
  <c r="F568" i="1"/>
  <c r="G568" i="1" s="1"/>
  <c r="G569" i="1"/>
  <c r="F550" i="1"/>
  <c r="G551" i="1"/>
  <c r="H463" i="1"/>
  <c r="K463" i="1" s="1"/>
  <c r="I464" i="1"/>
  <c r="H513" i="1"/>
  <c r="K513" i="1" s="1"/>
  <c r="I514" i="1"/>
  <c r="I402" i="1"/>
  <c r="I493" i="1"/>
  <c r="H423" i="1"/>
  <c r="I424" i="1"/>
  <c r="F463" i="1"/>
  <c r="G464" i="1"/>
  <c r="H568" i="1"/>
  <c r="G402" i="1"/>
  <c r="H556" i="1"/>
  <c r="K556" i="1" s="1"/>
  <c r="I557" i="1"/>
  <c r="F562" i="1"/>
  <c r="G563" i="1"/>
  <c r="F423" i="1"/>
  <c r="G424" i="1"/>
  <c r="G513" i="1"/>
  <c r="F634" i="1"/>
  <c r="G635" i="1"/>
  <c r="F620" i="1"/>
  <c r="G606" i="1"/>
  <c r="I606" i="1"/>
  <c r="I575" i="1"/>
  <c r="F605" i="1"/>
  <c r="F556" i="1"/>
  <c r="G557" i="1"/>
  <c r="I9" i="5"/>
  <c r="L4" i="4"/>
  <c r="I8" i="1"/>
  <c r="G8" i="1"/>
  <c r="K423" i="1" l="1"/>
  <c r="F5" i="1"/>
  <c r="F123" i="1"/>
  <c r="F399" i="1"/>
  <c r="I330" i="1"/>
  <c r="K330" i="1"/>
  <c r="K592" i="1"/>
  <c r="H399" i="1"/>
  <c r="G11" i="5"/>
  <c r="H11" i="5" s="1"/>
  <c r="H9" i="5"/>
  <c r="J9" i="5"/>
  <c r="L9" i="5"/>
  <c r="N9" i="5"/>
  <c r="I568" i="1"/>
  <c r="I550" i="1"/>
  <c r="K534" i="1"/>
  <c r="H5" i="1"/>
  <c r="K5" i="1" s="1"/>
  <c r="G442" i="1"/>
  <c r="K24" i="5"/>
  <c r="N24" i="5" s="1"/>
  <c r="L13" i="5"/>
  <c r="K14" i="5"/>
  <c r="N14" i="5" s="1"/>
  <c r="N12" i="5"/>
  <c r="I346" i="1"/>
  <c r="K11" i="5"/>
  <c r="N11" i="5" s="1"/>
  <c r="I592" i="1"/>
  <c r="H632" i="1"/>
  <c r="K632" i="1" s="1"/>
  <c r="I634" i="1"/>
  <c r="I215" i="1"/>
  <c r="K319" i="1"/>
  <c r="I605" i="1"/>
  <c r="I513" i="1"/>
  <c r="G24" i="5"/>
  <c r="I155" i="1"/>
  <c r="I306" i="1"/>
  <c r="G391" i="1"/>
  <c r="L21" i="5"/>
  <c r="I24" i="5"/>
  <c r="G14" i="5"/>
  <c r="H14" i="5" s="1"/>
  <c r="I279" i="1"/>
  <c r="I574" i="1"/>
  <c r="G574" i="1"/>
  <c r="I442" i="1"/>
  <c r="I294" i="1"/>
  <c r="I300" i="1"/>
  <c r="G238" i="1"/>
  <c r="I114" i="1"/>
  <c r="I264" i="1"/>
  <c r="J13" i="5"/>
  <c r="I14" i="5"/>
  <c r="L12" i="5"/>
  <c r="J12" i="5"/>
  <c r="G257" i="1"/>
  <c r="I257" i="1"/>
  <c r="G306" i="1"/>
  <c r="G550" i="1"/>
  <c r="G264" i="1"/>
  <c r="G155" i="1"/>
  <c r="J3" i="13"/>
  <c r="L20" i="5"/>
  <c r="J20" i="5"/>
  <c r="I191" i="1"/>
  <c r="G191" i="1"/>
  <c r="I182" i="1"/>
  <c r="G330" i="1"/>
  <c r="G340" i="1"/>
  <c r="G215" i="1"/>
  <c r="G182" i="1"/>
  <c r="G556" i="1"/>
  <c r="G562" i="1"/>
  <c r="G534" i="1"/>
  <c r="G225" i="1"/>
  <c r="G279" i="1"/>
  <c r="I340" i="1"/>
  <c r="G294" i="1"/>
  <c r="G131" i="1"/>
  <c r="I366" i="1"/>
  <c r="F632" i="1"/>
  <c r="G632" i="1" s="1"/>
  <c r="G634" i="1"/>
  <c r="G423" i="1"/>
  <c r="G605" i="1"/>
  <c r="G463" i="1"/>
  <c r="I492" i="1"/>
  <c r="I423" i="1"/>
  <c r="I556" i="1"/>
  <c r="G401" i="1"/>
  <c r="I401" i="1"/>
  <c r="I463" i="1"/>
  <c r="I11" i="5"/>
  <c r="G7" i="1"/>
  <c r="I7" i="1"/>
  <c r="K399" i="1" l="1"/>
  <c r="G15" i="5"/>
  <c r="G26" i="5" s="1"/>
  <c r="L14" i="5"/>
  <c r="K15" i="5"/>
  <c r="J11" i="5"/>
  <c r="J14" i="5"/>
  <c r="J24" i="5"/>
  <c r="I399" i="1"/>
  <c r="G399" i="1"/>
  <c r="G123" i="1"/>
  <c r="I632" i="1"/>
  <c r="L11" i="5"/>
  <c r="I15" i="5"/>
  <c r="I26" i="5" s="1"/>
  <c r="I5" i="1"/>
  <c r="G5" i="1"/>
  <c r="F4" i="1"/>
  <c r="K26" i="5" l="1"/>
  <c r="N15" i="5"/>
  <c r="J15" i="5"/>
  <c r="L15" i="5"/>
  <c r="G4" i="1"/>
  <c r="I249" i="1"/>
  <c r="H239" i="1"/>
  <c r="I239" i="1" l="1"/>
  <c r="H238" i="1"/>
  <c r="H123" i="1" s="1"/>
  <c r="I238" i="1" l="1"/>
  <c r="I123" i="1"/>
  <c r="K123" i="1" l="1"/>
  <c r="H4" i="1"/>
  <c r="I4" i="1" l="1"/>
  <c r="K4" i="1"/>
</calcChain>
</file>

<file path=xl/sharedStrings.xml><?xml version="1.0" encoding="utf-8"?>
<sst xmlns="http://schemas.openxmlformats.org/spreadsheetml/2006/main" count="1780" uniqueCount="309">
  <si>
    <t>Subvencije trgovačkim društvima u javnom sektoru</t>
  </si>
  <si>
    <t>Ulaganja u računalne programe</t>
  </si>
  <si>
    <t xml:space="preserve">       PLAN PRIHODA I RASHODA FONDA ZA RAZVOJ I ZAPOŠLJAVANJE ZA 2002. GODINU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</si>
  <si>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</si>
  <si>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</si>
  <si>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</si>
  <si>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</si>
  <si>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</si>
  <si>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</si>
  <si>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</si>
  <si>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</si>
  <si>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</si>
  <si>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</si>
  <si>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</si>
  <si>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</si>
  <si>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</si>
  <si>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</si>
  <si>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</si>
  <si>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</si>
  <si>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</si>
  <si>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</si>
  <si>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</si>
  <si>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</si>
  <si>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</si>
  <si>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</si>
  <si>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</si>
  <si>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</si>
  <si>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</si>
  <si>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</si>
  <si>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IZDACI ZA FINANCIJSKU IMOVINU I OTPLATE ZAJMOVA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</si>
  <si>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</si>
  <si>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</si>
  <si>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</si>
  <si>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</si>
  <si>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</si>
  <si>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B. RAČUN FINANCIRANJA</t>
  </si>
  <si>
    <t>Ostali nespomenuti prihodi</t>
  </si>
  <si>
    <t>Tekuće donacije</t>
  </si>
  <si>
    <t>RASHODI POSLOVANJA</t>
  </si>
  <si>
    <t>Rashodi za zaposlene</t>
  </si>
  <si>
    <t>Plaće za redovan rad</t>
  </si>
  <si>
    <t>Plaće za prekovremeni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</si>
  <si>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</si>
  <si>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</si>
  <si>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</si>
  <si>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</si>
  <si>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</si>
  <si>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</si>
  <si>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</si>
  <si>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</si>
  <si>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</si>
  <si>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</si>
  <si>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</si>
  <si>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</si>
  <si>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</si>
  <si>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</si>
  <si>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Premije i osiguranja</t>
  </si>
  <si>
    <t>Reprezentacija</t>
  </si>
  <si>
    <t>Ostali rashodi</t>
  </si>
  <si>
    <t>RASHODI ZA NABAVU NEFINANCIJSKE IMOVINE</t>
  </si>
  <si>
    <t>4262</t>
  </si>
  <si>
    <t>NETO FINANCIRANJE</t>
  </si>
  <si>
    <t>Ostali financijski rashodi</t>
  </si>
  <si>
    <t>Bankarske usluge i usluge platnog prometa</t>
  </si>
  <si>
    <t>A1000</t>
  </si>
  <si>
    <t xml:space="preserve">ADMINISTRACIJA I UPRAVLJANJE  </t>
  </si>
  <si>
    <t>K2000</t>
  </si>
  <si>
    <t>OPREMANJE</t>
  </si>
  <si>
    <t>K2001</t>
  </si>
  <si>
    <t>INFORMATIZACIJA</t>
  </si>
  <si>
    <t>I. OPĆI DIO</t>
  </si>
  <si>
    <t>II. POSEBNI DIO</t>
  </si>
  <si>
    <t>PROGRAMI I PROJEKTI ZAŠTITE OKOLIŠA</t>
  </si>
  <si>
    <t>PROGRAMI I PROJEKTI ENERGETSKE UČINKOVITOSTI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</si>
  <si>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</si>
  <si>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</si>
  <si>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</si>
  <si>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</si>
  <si>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Zatezne kamate</t>
  </si>
  <si>
    <t>A1003</t>
  </si>
  <si>
    <t>Prihodi po posebnim propisima</t>
  </si>
  <si>
    <t>Kapitalne donacije građanima i kućanstvima</t>
  </si>
  <si>
    <t>Kapitalne donacije</t>
  </si>
  <si>
    <t>Naknade za rad predstavničkih i izvršnih tijela, povjerenstva i sl.</t>
  </si>
  <si>
    <t>Građevinski objekti</t>
  </si>
  <si>
    <t>Dani zajmovi trgovačkim društvima u javnom sektoru</t>
  </si>
  <si>
    <t>Izdaci za dane zajmove trgovačkim društvima u javnom sektoru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</si>
  <si>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</si>
  <si>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</si>
  <si>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</si>
  <si>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</si>
  <si>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</si>
  <si>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</si>
  <si>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</si>
  <si>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</si>
  <si>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</si>
  <si>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</si>
  <si>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</si>
  <si>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</si>
  <si>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</si>
  <si>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</si>
  <si>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</si>
  <si>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</si>
  <si>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</si>
  <si>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</si>
  <si>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</si>
  <si>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SANACIJA DIVLJIH ODLAGALIŠTA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</si>
  <si>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</si>
  <si>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</si>
  <si>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</si>
  <si>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</si>
  <si>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ZAŠTITA I OČUVANJE BIOLOŠKE I KRAJOBRAZNE RAZNOLIKOSTI</t>
  </si>
  <si>
    <t>POTICANJE ODRŽIVOG RAZVOJA RURALNOG PROSTORA</t>
  </si>
  <si>
    <t>OSTALI PROJEKTI I PROGRAMI ZAŠTITE OKOLIŠA</t>
  </si>
  <si>
    <t>POTICANJE ODRŽIVE GRADNJE</t>
  </si>
  <si>
    <t>POTICANJE ČISTIJEG TRANSPORTA</t>
  </si>
  <si>
    <t>OSTALI PROJEKTI I PROGRAMI ENERGETSKE UČINKOVITOSTI</t>
  </si>
  <si>
    <t>Kapitalne donacije neprofitnim organizacijama</t>
  </si>
  <si>
    <t>Plaće (Bruto)</t>
  </si>
  <si>
    <t>Doprinosi za obvezno osiguranje u slučaju nezaposlenosti</t>
  </si>
  <si>
    <t>Ostale naknade troškova zaposlenima</t>
  </si>
  <si>
    <t>Službena, radna i zaštitna odjeća i obuća</t>
  </si>
  <si>
    <t>Pristojbe i naknade</t>
  </si>
  <si>
    <t>Subvencije poljoprivrdnicima i obrtnicima</t>
  </si>
  <si>
    <t>Pomoći unutar općeg proračuna</t>
  </si>
  <si>
    <t>Kapitalne pomoći unutar općeg proračuna</t>
  </si>
  <si>
    <t xml:space="preserve">Kapitalne pomoći </t>
  </si>
  <si>
    <t>Povrat zajmova danih tuzemnim trgovačkim društvima izvan javnog sektora</t>
  </si>
  <si>
    <t>Izdaci za dane zajmove, trgovačkim društvima i obrtnicima izvan javnog sektora</t>
  </si>
  <si>
    <t>Dani zajmovi tuzemnim trgovačkim društvima izvan javnog sektora</t>
  </si>
  <si>
    <t>Kapitalne pomoći kreditnim i ostalim financijskim institucijama te trgovačkim društvima u javnom sektoru</t>
  </si>
  <si>
    <t>Prihodi od upravnih i administrativnih pristojbi, pristojbi po posebnim propisima i naknada</t>
  </si>
  <si>
    <t>Upravne i administrativne pristojbe</t>
  </si>
  <si>
    <t>Ostale pristojbe i naknade</t>
  </si>
  <si>
    <t>Negativne tečajne razlike i razlike zbog primjene valutne klauzule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</si>
  <si>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</si>
  <si>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</si>
  <si>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</si>
  <si>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Instrumenti, uređaji i strojevi</t>
  </si>
  <si>
    <t>Uređaji, strojevi i oprema za ostale namjene</t>
  </si>
  <si>
    <t>Povrati zajmova danih tuzemnim obrtnicima</t>
  </si>
  <si>
    <t>OMIŠKA DINARA-OČUVANJE KRAJOBRAZNE VRIJEDNOSTI</t>
  </si>
  <si>
    <t>GOSPODARENJE OTPADOM-IZGRADNJA ŽUPANIJSKOG CENTRA ZA GOSPODARENJE OTPADOM-KAŠTIJUN</t>
  </si>
  <si>
    <t>GOSPODARENJE OTPADOM-IZGRADNJA ŽUPANIJSKOG CENTRA ZA GOSPODARENJE OTPADOM-MARIŠĆINA</t>
  </si>
  <si>
    <t>Ostali građevinski objekti</t>
  </si>
  <si>
    <t>MEĐUNARODNA SURADNJA</t>
  </si>
  <si>
    <t>POTICANJE EDUKATIVNIH I INFORMACIJSKIH AKTIVNOSTI U PODRUČJU ENERGETSKE UČINKOVITOSTI</t>
  </si>
  <si>
    <t>K2025</t>
  </si>
  <si>
    <t>K2026</t>
  </si>
  <si>
    <t>K2030</t>
  </si>
  <si>
    <t>A1005</t>
  </si>
  <si>
    <t>A1006</t>
  </si>
  <si>
    <t>A1007</t>
  </si>
  <si>
    <t>Naknade građanima i kućanstvima na temelju osiguranja i druge naknade</t>
  </si>
  <si>
    <t>Ostale naknade građanima i kućanstvima iz proračuna</t>
  </si>
  <si>
    <t>Naknade građanima i kućanstvima u novcu</t>
  </si>
  <si>
    <t>Tekuće pomoći unutar općeg proračuna</t>
  </si>
  <si>
    <t>SANACIJA LOKACIJE OPASNOG OTPADA LEMIĆ BRDO</t>
  </si>
  <si>
    <t>SANACIJA ODLAGALIŠTA OPASNOG OTPADA SOVJAK</t>
  </si>
  <si>
    <t>Kazne, upravne mjere i ostali prihodi</t>
  </si>
  <si>
    <t>Ostali prihodi</t>
  </si>
  <si>
    <t>K2035</t>
  </si>
  <si>
    <t>Naknade građanima i kućanstvima na temelju osiguranja i dr. naknade</t>
  </si>
  <si>
    <t>Ostale nakanade građanima i kućanstvima iz proračuna</t>
  </si>
  <si>
    <t>K2036</t>
  </si>
  <si>
    <t>K2037</t>
  </si>
  <si>
    <t>PROGRAM OBNOVE JAVNIH ZGRADA - PROVEDBA</t>
  </si>
  <si>
    <t>PROGRAM OBNOVE VIŠESTAMBENIH ZGRADA - PROVEDBA</t>
  </si>
  <si>
    <t>PROGRAM OBNOVE ZGRADA JAVNOG SEKTORA - FINANCIRANJE IZRADE ENERGETSKIH PREGLEDA, ENERGETSKIH CERTIFIKATA I PROJEKTNIH ZADATAKA</t>
  </si>
  <si>
    <t>PROGRAM OBNOVE VIŠESTAMBENIH ZGRADA - SUFINANCIRANJE IZRADE ENERGETSKIH PREGLEDA, ENERGETSKIH CERTIFIKATA I PROJEKTNE DOKUMENTACIJE</t>
  </si>
  <si>
    <t>K2040</t>
  </si>
  <si>
    <t>K2041</t>
  </si>
  <si>
    <t>K2042</t>
  </si>
  <si>
    <t>K2043</t>
  </si>
  <si>
    <t>K2044</t>
  </si>
  <si>
    <t>DAROVNICA GEF - PROJEKT SMANJENJA ONEČIŠĆENJA JADRANSKOG MORA</t>
  </si>
  <si>
    <t>Pomoći od međunarodnih organizacija te institucija i tijela EU</t>
  </si>
  <si>
    <t>Tekuće pomoći od međunarodnih organizacija</t>
  </si>
  <si>
    <t>K2032</t>
  </si>
  <si>
    <t>SANACIJA ODLAGALIŠTA KOMUNALNOG OTPADA SUFINANCIRANA IZ EU</t>
  </si>
  <si>
    <t>K2033</t>
  </si>
  <si>
    <t>IZGRADNJA PRETOVARNIH STANICA</t>
  </si>
  <si>
    <t>-</t>
  </si>
  <si>
    <t>Ostali prihodi od financijske imovine</t>
  </si>
  <si>
    <t>DRŽAVNA MREŽA</t>
  </si>
  <si>
    <t>PROGRAM OBNOVE OBITELJSKIH KUĆA</t>
  </si>
  <si>
    <t>Pomoći iz inozemstva i od subjekata unutar općeg proračuna</t>
  </si>
  <si>
    <t>Pomoći proračunu iz drugih proračuna</t>
  </si>
  <si>
    <t>Tekuće pomoći proračunu iz drugih proračuna</t>
  </si>
  <si>
    <t>Članarine i norme</t>
  </si>
  <si>
    <t>Pomoći dane u  inozemstvo i unutar općg proračuna</t>
  </si>
  <si>
    <t>Primljeni povrati glavnica danih zajmova i depozita</t>
  </si>
  <si>
    <t>Pomoći dane u  inozemstvo i unutar općeg proračuna</t>
  </si>
  <si>
    <t>POTICANJE EDUKATIVNIH I INFORMACIJSKIH AKTIVNOSTI U PODRUČJU ZAŠTITE OKOLIŠA</t>
  </si>
  <si>
    <t>Kapitalne pomoći od međunarodnih organizacija</t>
  </si>
  <si>
    <t>POTPORA PROVEDBI KLIMATSKO-ENERGETSKE POLITIKE</t>
  </si>
  <si>
    <t>PROVEDBA ENERGETSKIH PREGLEDA I SUSTAVNO GOSPODARENJE ENERGIJOM</t>
  </si>
  <si>
    <t>K2045</t>
  </si>
  <si>
    <t>K2046</t>
  </si>
  <si>
    <t>A1008</t>
  </si>
  <si>
    <t>POTICANJE OBRAZOVNIH, ISTRAŽIVAČKIH I RAZVOJNIH AKTIVNOSTI U PODRUČJU ZAŠTITE OKOLIŠA</t>
  </si>
  <si>
    <t>POTICANJE OBRAZOVNIH, ISTRAŽIVAČKIH I RAZVOJNIH AKTIVNOSTI U PODRUČJU ENERGETSKE UČINKOVITOSTI</t>
  </si>
  <si>
    <t>Plaće u naravi</t>
  </si>
  <si>
    <t>Troškovi sudskih postupaka</t>
  </si>
  <si>
    <t>Kapitalne pomoći proračunu iz drugih proračuna</t>
  </si>
  <si>
    <t>Rashodi za nabavu neproizvedene dugotrajne imovine</t>
  </si>
  <si>
    <t>Nematerijalna imovina</t>
  </si>
  <si>
    <t>Licence</t>
  </si>
  <si>
    <t>Naknade građanima i kućanstvima u naravi-neposredno ili putem ustanova izvan javnog sektora</t>
  </si>
  <si>
    <t>Naknade građanima i kućanstvima na temelju osiguranja</t>
  </si>
  <si>
    <t>Subvencije poljoprivrednicima i obrtnicima</t>
  </si>
  <si>
    <t>PRIHODI POSLOVANJA I PRIHODI OD PRODAJE NEFINANCIJSKE IMOVINE</t>
  </si>
  <si>
    <t>K2047</t>
  </si>
  <si>
    <t>SANACIJA KLIZIŠTA U RH</t>
  </si>
  <si>
    <t>GOSPODARENJE S POSEBNIM KATEGORIJAMA OTPADA</t>
  </si>
  <si>
    <t>Projekcija plana za 2018.</t>
  </si>
  <si>
    <t>UKUPNI PRIHODI</t>
  </si>
  <si>
    <t>Doprinosi za obvezno zdravstveno osiguranje</t>
  </si>
  <si>
    <t>OPERATIVNI PROGRAM "KONKURENTNOST I KOHEZIJA 2014. - 2020." - TEHNIČKA POMOĆ</t>
  </si>
  <si>
    <t>Prijevozna sredstva</t>
  </si>
  <si>
    <t>PROVEDBA PROGRAMA ENERGETSKI UČINKOVITE JAVNE RASVJETE</t>
  </si>
  <si>
    <t>SPRJEČAVANJE NASTAJANJA OTPADA</t>
  </si>
  <si>
    <t>K2050</t>
  </si>
  <si>
    <t>K2051</t>
  </si>
  <si>
    <t>POTICANJE ODVOJENOG PRIKUPLJANJA OTPADA I RECIKLIRANJE</t>
  </si>
  <si>
    <t>A1001</t>
  </si>
  <si>
    <t>SANACIJA ODLAGALIŠTA OTPADA</t>
  </si>
  <si>
    <t>SANACIJA ZATVORENOG ODLAGALIŠTA BALIRANOG KOMUNALNOG OTPADA BREZJE U GRADU VARAŽDINU</t>
  </si>
  <si>
    <t xml:space="preserve">POTICANJE ENERGETSKE UČINKOVITOSTI I KORIŠTENJA OBNOVLJIVIH IZVORA ENERGIJE U INDUSTRIJSKIM I ENERGETSKIM SUSTAVIMA </t>
  </si>
  <si>
    <t>RAZVOJ I ODRŽAVANJE INFORMACIJSKOG SUSTAVA ZAŠTITE OKOLIŠA</t>
  </si>
  <si>
    <t>PRIHODI OD NEFINANCIJSKE IMOVINE</t>
  </si>
  <si>
    <t>RASHODI  POSLOVANJA</t>
  </si>
  <si>
    <t>RASHODI ZA NEFINANCIJSKU IMOVINU</t>
  </si>
  <si>
    <t>UKUPNI RASHODI</t>
  </si>
  <si>
    <t>RAZLIKA - VIŠAK / MANJAK</t>
  </si>
  <si>
    <t>PRIJENOS DEPOZITA IZ PRETHODNE GODINE</t>
  </si>
  <si>
    <t>PRIJENOS DEPOZITA U SLJEDEĆE RAZDOBLJE</t>
  </si>
  <si>
    <t>VIŠAK / MANJAK + NETO FINANCIRANJE</t>
  </si>
  <si>
    <t>Indeks 2017/'16</t>
  </si>
  <si>
    <t>Indeks 2018/'17</t>
  </si>
  <si>
    <t>Naziv prihoda</t>
  </si>
  <si>
    <t>Raz- red</t>
  </si>
  <si>
    <t>Sku- pina</t>
  </si>
  <si>
    <t>Podsk upina</t>
  </si>
  <si>
    <t>Odje- ljak</t>
  </si>
  <si>
    <t>Šifra</t>
  </si>
  <si>
    <t>Naziv</t>
  </si>
  <si>
    <t>Doprinosi za mirovinsko osiguranje</t>
  </si>
  <si>
    <t>A1004</t>
  </si>
  <si>
    <t>IZDACI ZA FINANC. IMOVINU I OTPLATE ZAJMOVA</t>
  </si>
  <si>
    <t>Projekcija plana za 2019.</t>
  </si>
  <si>
    <t>Prihodi od kamata na dane zajmove</t>
  </si>
  <si>
    <t>Prihodi od kamata na dane zajmove trgovačkim društvima i obrtnicima izvan javnog sektora</t>
  </si>
  <si>
    <t>Kapitalne pomoći kreditnim i ostalim financijskim institucijama te trgovačkim društvima izvan javnog sektora</t>
  </si>
  <si>
    <t>Usluge tekućeg i investicijskog održavanja</t>
  </si>
  <si>
    <t>Premije osiguranja</t>
  </si>
  <si>
    <t>Indeks 2019/'18</t>
  </si>
  <si>
    <t>Primici (povrati) glavnice zajmova danih trgovačkim društvima u  javnom sektoru</t>
  </si>
  <si>
    <t>Povrat zajmova danih trgovačkim društvima u  javnom sektoru</t>
  </si>
  <si>
    <t>Primici od zaduživanja</t>
  </si>
  <si>
    <t>Primljeni krediti i zajmovi od kreditnih i ostalih financijskih institucija izvan javnog sektora</t>
  </si>
  <si>
    <t>Primljeni krediti od tuzemnih kreditnih institucija izvan javnog sektora</t>
  </si>
  <si>
    <t>Otplata glavnice primljenih kredita i zajmova od kreditnih i ostalih financijskih institucija izvan javnog sektora</t>
  </si>
  <si>
    <t>Izdaci za otplatu glavnice primljenih kredita i zajmova</t>
  </si>
  <si>
    <t>Otplata glavnice primljenih kredita od tuzemnih kreditnih  institucija izvan javnog sektora</t>
  </si>
  <si>
    <t>MODERNIZACIJA DRŽAVNE MREŽE SUFINANCIRANA IZ EU</t>
  </si>
  <si>
    <t>OTPLATA PRIMLJENIH KREDITA I ZAJMOVA</t>
  </si>
  <si>
    <t>K2052</t>
  </si>
  <si>
    <t>A1002</t>
  </si>
  <si>
    <t>Prijedlog plana za 2017.</t>
  </si>
  <si>
    <t>Indeks 2016/'15</t>
  </si>
  <si>
    <t>PRIHODI OD PRODAJE NEFINANCIJSKE IMOVINE</t>
  </si>
  <si>
    <t>Prihodi od prodaje proizvedene dugotrajne imovine</t>
  </si>
  <si>
    <t>Prihodi od prodaje postrojenja i opreme</t>
  </si>
  <si>
    <t>Istrumenti, uređaji i strojevi</t>
  </si>
  <si>
    <t>Prihodi od prodaje prijevoznih sredstava</t>
  </si>
  <si>
    <t>Primici od povrata depozita i jamčevnih pologa</t>
  </si>
  <si>
    <t>Primici od povrata depozita od kreditnih i ostalih financijskih institucija - tuzemni</t>
  </si>
  <si>
    <t>Pomoći temeljem prijenosa EU sredstava</t>
  </si>
  <si>
    <t>Tekuće pomoći temeljem prijenosa EU sredstava</t>
  </si>
  <si>
    <t>Kapitalne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</si>
  <si>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</si>
  <si>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</si>
  <si>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Prihodi od pozitivnih tečajnih razlika i razlika zbog primjene valutne klauzule</t>
  </si>
  <si>
    <t>Prihodi od prodaje proizvoda i robe</t>
  </si>
  <si>
    <t>Subvencije kreditnim i ostalim financijskim institucijama u javnom sektoru</t>
  </si>
  <si>
    <t>Pomoći dane u inozemstvo i unutar općg proračuna</t>
  </si>
  <si>
    <t>Izdaci za dane zajmove i depozite</t>
  </si>
  <si>
    <t>Primici (povrati) glavnice zajmova danih trgovačkim društvima i obrtnicima izvan javnog sektora</t>
  </si>
  <si>
    <t>Povrat zajmova danih drugim razinama vlasti</t>
  </si>
  <si>
    <t>Povrat zajmova danih općinskim proračunima</t>
  </si>
  <si>
    <t>Povrat zajmova danih ostalim izvanproračunskim korisnicima državnog proračuna</t>
  </si>
  <si>
    <t>Kapitalne pomoći</t>
  </si>
  <si>
    <t>Kapitalne pomoći kreditnim i ostalim financijskim institucijama te trgovačkim društvima i zadrugama izvan javnog sektora</t>
  </si>
  <si>
    <t>POTICANJE ODRŽIVE GRADNJE IZ EU</t>
  </si>
  <si>
    <t>K2053</t>
  </si>
  <si>
    <t>POTPORA PRILAGODBI KLIMATSKIM PROMJENAMA</t>
  </si>
  <si>
    <t>Kamate za primljene kredite i zajmove</t>
  </si>
  <si>
    <t>Kamate za primljene kredite i zajmove od kreditnih i ostalih financijskih institucija izvan javnog sektora</t>
  </si>
  <si>
    <t>K2054</t>
  </si>
  <si>
    <t>POTICANJE ČISTIJE PROIZVODNJE, IZBJEGAVANJE I SMANJIVANJE NASTAJANJA OTPADA I EMISIJA ŠTETNIH PLINOVA</t>
  </si>
  <si>
    <t>Izvršenje                 2015.</t>
  </si>
  <si>
    <t>Plan                     2016.</t>
  </si>
  <si>
    <t>Otplata glavnice primljenih kredita i zajmova od kreditnih i ostalih financ. institucija izvan javnog sektora</t>
  </si>
  <si>
    <t>PROVEDBA AKTIVNOSTI ENERGET. UČINKOVITOSTI NA LOKALNOJ I REGIONALNOJ RAZINI RH</t>
  </si>
  <si>
    <t>Naknade za rad predstav. i izvršnih tijela, povjerenstva i sl.</t>
  </si>
  <si>
    <t>Izvršenje                   2015.</t>
  </si>
  <si>
    <t>Plan                         2016.</t>
  </si>
  <si>
    <t xml:space="preserve">PRIJEDLOG FINANCIJSKOG PLANA FONDA ZA ZAŠTITU OKOLIŠA I ENERGETSKU UČINKOVITOST ZA 2017. I PROJEKCIJA PLANA ZA 2018. I 2019. GODINU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</si>
</sst>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.mm\.dd"/>
  </numFmts>
  <fonts count="58" x14ac:knownFonts="1">
    <font>
      <sz val="10"/>
      <color indexed="8"/>
      <name val="MS Sans Serif"/>
      <charset val="238"/>
    </font>
    <font>
      <b/>
      <sz val="9.8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  <charset val="238"/>
    </font>
    <font>
      <b/>
      <sz val="14"/>
      <color indexed="8"/>
      <name val="Times New Roman"/>
      <family val="1"/>
    </font>
    <font>
      <sz val="14"/>
      <color indexed="8"/>
      <name val="MS Sans Serif"/>
      <family val="2"/>
      <charset val="238"/>
    </font>
    <font>
      <sz val="14"/>
      <color indexed="8"/>
      <name val="Times New Roman"/>
      <family val="1"/>
    </font>
    <font>
      <sz val="12"/>
      <color indexed="8"/>
      <name val="MS Sans Serif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.85"/>
      <color indexed="8"/>
      <name val="Times New Roman"/>
      <family val="1"/>
      <charset val="238"/>
    </font>
    <font>
      <sz val="9.85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9.85"/>
      <name val="Times New Roman"/>
      <family val="1"/>
    </font>
    <font>
      <b/>
      <sz val="10"/>
      <name val="Times New Roman"/>
      <family val="1"/>
    </font>
    <font>
      <b/>
      <sz val="9.85"/>
      <name val="Times New Roman"/>
      <family val="1"/>
      <charset val="238"/>
    </font>
    <font>
      <sz val="9.85"/>
      <name val="Times New Roman"/>
      <family val="1"/>
      <charset val="238"/>
    </font>
    <font>
      <sz val="9.85"/>
      <name val="Times New Roman"/>
      <family val="1"/>
    </font>
    <font>
      <i/>
      <sz val="9.85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i/>
      <sz val="9.85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0"/>
      <name val="Times New Roman"/>
      <family val="1"/>
    </font>
    <font>
      <b/>
      <sz val="10"/>
      <color theme="1"/>
      <name val="Times New Roman"/>
      <family val="1"/>
      <charset val="238"/>
    </font>
    <font>
      <i/>
      <sz val="9.85"/>
      <color theme="1"/>
      <name val="Times New Roman"/>
      <family val="1"/>
      <charset val="238"/>
    </font>
    <font>
      <b/>
      <sz val="11"/>
      <color rgb="FFC00000"/>
      <name val="Times New Roman"/>
      <family val="1"/>
      <charset val="238"/>
    </font>
    <font>
      <b/>
      <sz val="10"/>
      <color rgb="FFC0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color theme="0"/>
      <name val="Times New Roman"/>
      <family val="1"/>
      <charset val="238"/>
    </font>
    <font>
      <i/>
      <sz val="9.85"/>
      <color indexed="8"/>
      <name val="Times New Roman"/>
      <family val="1"/>
      <charset val="238"/>
    </font>
    <font>
      <sz val="9.85"/>
      <color theme="0"/>
      <name val="Times New Roman"/>
      <family val="1"/>
      <charset val="238"/>
    </font>
    <font>
      <sz val="10"/>
      <color theme="0"/>
      <name val="MS Sans Serif"/>
      <family val="2"/>
      <charset val="238"/>
    </font>
    <font>
      <b/>
      <sz val="10"/>
      <color theme="0"/>
      <name val="MS Sans Serif"/>
      <family val="2"/>
      <charset val="238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351">
    <xf numFmtId="0" fontId="0" fillId="0" borderId="0" xfId="0" applyNumberFormat="1" applyFill="1" applyBorder="1" applyAlignment="1" applyProtection="1"/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3" fontId="3" fillId="0" borderId="0" xfId="0" quotePrefix="1" applyNumberFormat="1" applyFont="1" applyFill="1" applyBorder="1" applyAlignment="1" applyProtection="1">
      <alignment horizontal="left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quotePrefix="1" applyNumberFormat="1" applyFont="1" applyFill="1" applyBorder="1" applyAlignment="1" applyProtection="1">
      <alignment horizontal="left" wrapText="1"/>
    </xf>
    <xf numFmtId="0" fontId="1" fillId="0" borderId="1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3" fontId="2" fillId="0" borderId="0" xfId="0" quotePrefix="1" applyNumberFormat="1" applyFont="1" applyFill="1" applyBorder="1" applyAlignment="1" applyProtection="1">
      <alignment horizontal="left"/>
    </xf>
    <xf numFmtId="0" fontId="10" fillId="0" borderId="0" xfId="0" quotePrefix="1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quotePrefix="1" applyNumberFormat="1" applyFont="1" applyFill="1" applyBorder="1" applyAlignment="1" applyProtection="1">
      <alignment horizontal="left"/>
    </xf>
    <xf numFmtId="0" fontId="8" fillId="0" borderId="0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7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" fillId="0" borderId="0" xfId="0" quotePrefix="1" applyFont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/>
    <xf numFmtId="0" fontId="2" fillId="0" borderId="1" xfId="0" quotePrefix="1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wrapText="1"/>
    </xf>
    <xf numFmtId="0" fontId="23" fillId="0" borderId="1" xfId="0" applyNumberFormat="1" applyFont="1" applyFill="1" applyBorder="1" applyAlignment="1" applyProtection="1"/>
    <xf numFmtId="0" fontId="12" fillId="0" borderId="0" xfId="0" quotePrefix="1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8" fillId="0" borderId="1" xfId="0" quotePrefix="1" applyFont="1" applyBorder="1" applyAlignment="1">
      <alignment horizontal="left"/>
    </xf>
    <xf numFmtId="0" fontId="3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4" fillId="0" borderId="0" xfId="0" quotePrefix="1" applyFont="1" applyBorder="1" applyAlignment="1">
      <alignment horizontal="left" vertical="center" wrapText="1"/>
    </xf>
    <xf numFmtId="3" fontId="2" fillId="0" borderId="0" xfId="0" quotePrefix="1" applyNumberFormat="1" applyFont="1" applyFill="1" applyBorder="1" applyAlignment="1" applyProtection="1">
      <alignment horizontal="left" wrapText="1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quotePrefix="1" applyFont="1" applyFill="1" applyBorder="1" applyAlignment="1">
      <alignment horizontal="left" vertical="center"/>
    </xf>
    <xf numFmtId="0" fontId="30" fillId="0" borderId="0" xfId="0" quotePrefix="1" applyFont="1" applyFill="1" applyBorder="1" applyAlignment="1">
      <alignment horizontal="left" vertical="center"/>
    </xf>
    <xf numFmtId="0" fontId="38" fillId="0" borderId="0" xfId="0" applyFont="1" applyFill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0" xfId="0" quotePrefix="1" applyFont="1" applyFill="1" applyAlignment="1">
      <alignment horizontal="left" vertical="center"/>
    </xf>
    <xf numFmtId="0" fontId="30" fillId="0" borderId="0" xfId="0" quotePrefix="1" applyFont="1" applyFill="1" applyAlignment="1">
      <alignment horizontal="left" vertical="center"/>
    </xf>
    <xf numFmtId="0" fontId="30" fillId="0" borderId="4" xfId="0" applyFont="1" applyFill="1" applyBorder="1" applyAlignment="1">
      <alignment vertical="center"/>
    </xf>
    <xf numFmtId="0" fontId="30" fillId="0" borderId="4" xfId="0" quotePrefix="1" applyFont="1" applyFill="1" applyBorder="1" applyAlignment="1">
      <alignment horizontal="left" vertical="center"/>
    </xf>
    <xf numFmtId="0" fontId="31" fillId="0" borderId="0" xfId="0" quotePrefix="1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 applyProtection="1">
      <alignment vertical="center"/>
    </xf>
    <xf numFmtId="0" fontId="26" fillId="0" borderId="0" xfId="0" quotePrefix="1" applyNumberFormat="1" applyFont="1" applyFill="1" applyBorder="1" applyAlignment="1" applyProtection="1">
      <alignment horizontal="left" vertical="center"/>
    </xf>
    <xf numFmtId="0" fontId="39" fillId="0" borderId="0" xfId="0" quotePrefix="1" applyNumberFormat="1" applyFont="1" applyFill="1" applyBorder="1" applyAlignment="1" applyProtection="1">
      <alignment horizontal="left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 applyProtection="1">
      <alignment vertical="center"/>
    </xf>
    <xf numFmtId="4" fontId="29" fillId="0" borderId="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Fill="1" applyBorder="1" applyAlignment="1" applyProtection="1">
      <alignment horizontal="left" vertical="top"/>
    </xf>
    <xf numFmtId="0" fontId="31" fillId="0" borderId="0" xfId="0" quotePrefix="1" applyFont="1" applyBorder="1" applyAlignment="1">
      <alignment horizontal="left" vertical="top"/>
    </xf>
    <xf numFmtId="4" fontId="14" fillId="0" borderId="0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3" fontId="20" fillId="0" borderId="3" xfId="0" applyNumberFormat="1" applyFont="1" applyFill="1" applyBorder="1" applyAlignment="1" applyProtection="1">
      <alignment horizontal="right"/>
    </xf>
    <xf numFmtId="4" fontId="20" fillId="0" borderId="3" xfId="0" applyNumberFormat="1" applyFont="1" applyFill="1" applyBorder="1" applyAlignment="1" applyProtection="1">
      <alignment horizontal="right"/>
    </xf>
    <xf numFmtId="3" fontId="20" fillId="0" borderId="3" xfId="0" applyNumberFormat="1" applyFont="1" applyFill="1" applyBorder="1" applyAlignment="1" applyProtection="1">
      <alignment horizontal="right" wrapText="1"/>
    </xf>
    <xf numFmtId="4" fontId="7" fillId="0" borderId="3" xfId="0" applyNumberFormat="1" applyFont="1" applyFill="1" applyBorder="1" applyAlignment="1" applyProtection="1">
      <alignment horizontal="right"/>
    </xf>
    <xf numFmtId="3" fontId="8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 wrapText="1"/>
    </xf>
    <xf numFmtId="3" fontId="16" fillId="0" borderId="0" xfId="0" applyNumberFormat="1" applyFont="1" applyFill="1" applyBorder="1" applyAlignment="1" applyProtection="1">
      <alignment horizontal="left" vertical="top"/>
    </xf>
    <xf numFmtId="0" fontId="34" fillId="0" borderId="0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quotePrefix="1" applyNumberFormat="1" applyFont="1" applyFill="1" applyBorder="1" applyAlignment="1" applyProtection="1">
      <alignment horizontal="left"/>
    </xf>
    <xf numFmtId="0" fontId="3" fillId="0" borderId="0" xfId="0" quotePrefix="1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wrapText="1"/>
    </xf>
    <xf numFmtId="4" fontId="2" fillId="0" borderId="0" xfId="0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horizontal="right" wrapText="1"/>
    </xf>
    <xf numFmtId="4" fontId="17" fillId="0" borderId="0" xfId="0" applyNumberFormat="1" applyFont="1" applyFill="1" applyBorder="1" applyAlignment="1" applyProtection="1">
      <alignment horizontal="right" wrapText="1"/>
    </xf>
    <xf numFmtId="3" fontId="24" fillId="0" borderId="0" xfId="0" applyNumberFormat="1" applyFont="1" applyFill="1" applyBorder="1" applyAlignment="1" applyProtection="1">
      <alignment wrapText="1"/>
    </xf>
    <xf numFmtId="3" fontId="26" fillId="0" borderId="0" xfId="0" applyNumberFormat="1" applyFont="1" applyFill="1" applyBorder="1" applyAlignment="1" applyProtection="1">
      <alignment wrapText="1"/>
    </xf>
    <xf numFmtId="3" fontId="25" fillId="0" borderId="0" xfId="0" applyNumberFormat="1" applyFont="1" applyFill="1" applyBorder="1" applyAlignment="1" applyProtection="1">
      <alignment wrapText="1"/>
    </xf>
    <xf numFmtId="3" fontId="16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/>
    </xf>
    <xf numFmtId="0" fontId="17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Border="1" applyAlignment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/>
    </xf>
    <xf numFmtId="0" fontId="31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0" fontId="30" fillId="0" borderId="0" xfId="0" quotePrefix="1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26" fillId="0" borderId="0" xfId="0" quotePrefix="1" applyNumberFormat="1" applyFon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horizontal="right"/>
    </xf>
    <xf numFmtId="3" fontId="29" fillId="0" borderId="0" xfId="0" applyNumberFormat="1" applyFont="1" applyFill="1" applyBorder="1" applyAlignment="1" applyProtection="1"/>
    <xf numFmtId="4" fontId="16" fillId="0" borderId="0" xfId="0" applyNumberFormat="1" applyFont="1" applyFill="1" applyBorder="1" applyAlignment="1" applyProtection="1">
      <alignment horizontal="right"/>
    </xf>
    <xf numFmtId="0" fontId="31" fillId="0" borderId="0" xfId="0" applyFont="1" applyBorder="1" applyAlignment="1"/>
    <xf numFmtId="0" fontId="31" fillId="0" borderId="0" xfId="0" quotePrefix="1" applyFont="1" applyBorder="1" applyAlignment="1">
      <alignment horizontal="left"/>
    </xf>
    <xf numFmtId="0" fontId="31" fillId="0" borderId="0" xfId="0" applyFont="1" applyFill="1" applyBorder="1" applyAlignment="1"/>
    <xf numFmtId="0" fontId="31" fillId="0" borderId="0" xfId="0" applyFont="1" applyBorder="1" applyAlignment="1">
      <alignment horizontal="left" wrapText="1"/>
    </xf>
    <xf numFmtId="4" fontId="17" fillId="0" borderId="0" xfId="0" applyNumberFormat="1" applyFont="1" applyFill="1" applyBorder="1" applyAlignment="1" applyProtection="1">
      <alignment horizontal="right"/>
    </xf>
    <xf numFmtId="3" fontId="26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 applyProtection="1"/>
    <xf numFmtId="4" fontId="24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left"/>
    </xf>
    <xf numFmtId="3" fontId="25" fillId="0" borderId="0" xfId="0" applyNumberFormat="1" applyFont="1" applyFill="1" applyBorder="1" applyAlignment="1" applyProtection="1"/>
    <xf numFmtId="3" fontId="26" fillId="0" borderId="0" xfId="0" applyNumberFormat="1" applyFont="1" applyFill="1" applyBorder="1" applyAlignment="1" applyProtection="1"/>
    <xf numFmtId="0" fontId="37" fillId="0" borderId="0" xfId="0" quotePrefix="1" applyNumberFormat="1" applyFont="1" applyFill="1" applyBorder="1" applyAlignment="1" applyProtection="1">
      <alignment horizontal="left" vertical="top"/>
    </xf>
    <xf numFmtId="0" fontId="44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 applyBorder="1" applyAlignment="1">
      <alignment horizontal="right" wrapText="1"/>
    </xf>
    <xf numFmtId="4" fontId="45" fillId="0" borderId="0" xfId="0" applyNumberFormat="1" applyFont="1" applyFill="1" applyBorder="1" applyAlignment="1">
      <alignment horizontal="right" wrapText="1"/>
    </xf>
    <xf numFmtId="0" fontId="37" fillId="0" borderId="0" xfId="0" applyNumberFormat="1" applyFont="1" applyFill="1" applyBorder="1" applyAlignment="1" applyProtection="1">
      <alignment wrapText="1"/>
    </xf>
    <xf numFmtId="4" fontId="25" fillId="0" borderId="0" xfId="0" applyNumberFormat="1" applyFont="1" applyFill="1" applyBorder="1" applyAlignment="1" applyProtection="1">
      <alignment horizontal="right"/>
    </xf>
    <xf numFmtId="0" fontId="28" fillId="0" borderId="0" xfId="0" quotePrefix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/>
    <xf numFmtId="0" fontId="32" fillId="0" borderId="0" xfId="0" applyFont="1" applyFill="1" applyBorder="1" applyAlignment="1"/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left" wrapText="1"/>
    </xf>
    <xf numFmtId="3" fontId="24" fillId="0" borderId="0" xfId="0" quotePrefix="1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wrapText="1"/>
    </xf>
    <xf numFmtId="3" fontId="31" fillId="0" borderId="0" xfId="0" applyNumberFormat="1" applyFont="1" applyFill="1" applyBorder="1" applyAlignment="1"/>
    <xf numFmtId="4" fontId="31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</xf>
    <xf numFmtId="3" fontId="26" fillId="0" borderId="0" xfId="0" applyNumberFormat="1" applyFont="1" applyFill="1" applyBorder="1" applyAlignment="1" applyProtection="1">
      <alignment horizontal="right"/>
    </xf>
    <xf numFmtId="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>
      <alignment horizontal="right"/>
    </xf>
    <xf numFmtId="0" fontId="29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31" fillId="0" borderId="0" xfId="0" applyFont="1" applyFill="1" applyBorder="1" applyAlignment="1">
      <alignment horizontal="left" wrapText="1"/>
    </xf>
    <xf numFmtId="0" fontId="36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>
      <alignment horizontal="right"/>
    </xf>
    <xf numFmtId="4" fontId="36" fillId="0" borderId="0" xfId="0" applyNumberFormat="1" applyFont="1" applyFill="1" applyBorder="1" applyAlignment="1" applyProtection="1">
      <alignment horizontal="right"/>
    </xf>
    <xf numFmtId="0" fontId="27" fillId="0" borderId="0" xfId="0" applyNumberFormat="1" applyFont="1" applyFill="1" applyBorder="1" applyAlignment="1" applyProtection="1"/>
    <xf numFmtId="0" fontId="31" fillId="0" borderId="0" xfId="0" applyFont="1" applyFill="1" applyAlignment="1"/>
    <xf numFmtId="0" fontId="31" fillId="0" borderId="0" xfId="0" applyFont="1" applyFill="1" applyAlignment="1">
      <alignment wrapText="1"/>
    </xf>
    <xf numFmtId="2" fontId="25" fillId="0" borderId="0" xfId="0" applyNumberFormat="1" applyFont="1" applyFill="1" applyBorder="1" applyAlignment="1" applyProtection="1">
      <alignment horizontal="right"/>
    </xf>
    <xf numFmtId="0" fontId="42" fillId="0" borderId="0" xfId="0" applyNumberFormat="1" applyFont="1" applyFill="1" applyBorder="1" applyAlignment="1" applyProtection="1">
      <alignment wrapText="1"/>
    </xf>
    <xf numFmtId="0" fontId="43" fillId="0" borderId="0" xfId="0" applyFont="1" applyFill="1" applyAlignment="1"/>
    <xf numFmtId="4" fontId="27" fillId="0" borderId="0" xfId="0" applyNumberFormat="1" applyFont="1" applyFill="1" applyBorder="1" applyAlignment="1" applyProtection="1"/>
    <xf numFmtId="0" fontId="28" fillId="0" borderId="0" xfId="0" applyFont="1" applyFill="1" applyAlignment="1"/>
    <xf numFmtId="0" fontId="32" fillId="0" borderId="0" xfId="0" applyFont="1" applyFill="1" applyAlignment="1"/>
    <xf numFmtId="0" fontId="33" fillId="0" borderId="0" xfId="0" applyFont="1" applyFill="1" applyAlignment="1"/>
    <xf numFmtId="0" fontId="32" fillId="0" borderId="0" xfId="0" quotePrefix="1" applyFont="1" applyFill="1" applyAlignment="1">
      <alignment horizontal="left"/>
    </xf>
    <xf numFmtId="0" fontId="28" fillId="0" borderId="0" xfId="0" quotePrefix="1" applyFont="1" applyFill="1" applyAlignment="1">
      <alignment horizontal="left"/>
    </xf>
    <xf numFmtId="0" fontId="33" fillId="0" borderId="0" xfId="0" quotePrefix="1" applyFont="1" applyFill="1" applyAlignment="1">
      <alignment horizontal="left"/>
    </xf>
    <xf numFmtId="3" fontId="41" fillId="0" borderId="0" xfId="0" applyNumberFormat="1" applyFont="1" applyFill="1" applyBorder="1" applyAlignment="1" applyProtection="1"/>
    <xf numFmtId="0" fontId="24" fillId="0" borderId="0" xfId="0" quotePrefix="1" applyNumberFormat="1" applyFont="1" applyFill="1" applyBorder="1" applyAlignment="1" applyProtection="1">
      <alignment horizontal="left"/>
    </xf>
    <xf numFmtId="0" fontId="30" fillId="0" borderId="0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 applyProtection="1">
      <alignment vertical="center"/>
    </xf>
    <xf numFmtId="0" fontId="46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 vertical="top"/>
    </xf>
    <xf numFmtId="4" fontId="2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47" fillId="0" borderId="0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vertical="center" wrapText="1"/>
    </xf>
    <xf numFmtId="0" fontId="48" fillId="0" borderId="0" xfId="0" applyNumberFormat="1" applyFont="1" applyFill="1" applyBorder="1" applyAlignment="1" applyProtection="1">
      <alignment vertical="center"/>
    </xf>
    <xf numFmtId="3" fontId="48" fillId="0" borderId="0" xfId="0" applyNumberFormat="1" applyFont="1" applyFill="1" applyBorder="1" applyAlignment="1" applyProtection="1">
      <alignment vertical="center"/>
    </xf>
    <xf numFmtId="0" fontId="31" fillId="0" borderId="0" xfId="0" quotePrefix="1" applyFont="1" applyFill="1" applyBorder="1" applyAlignment="1">
      <alignment horizontal="left"/>
    </xf>
    <xf numFmtId="4" fontId="2" fillId="0" borderId="3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/>
    <xf numFmtId="3" fontId="36" fillId="0" borderId="0" xfId="0" applyNumberFormat="1" applyFont="1" applyFill="1" applyBorder="1" applyAlignment="1" applyProtection="1">
      <alignment vertical="center"/>
    </xf>
    <xf numFmtId="0" fontId="30" fillId="0" borderId="0" xfId="0" quotePrefix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top"/>
    </xf>
    <xf numFmtId="4" fontId="25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6" fillId="0" borderId="0" xfId="0" applyNumberFormat="1" applyFont="1" applyFill="1" applyBorder="1" applyAlignment="1" applyProtection="1">
      <alignment vertical="top" wrapText="1"/>
    </xf>
    <xf numFmtId="3" fontId="25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>
      <alignment wrapText="1"/>
    </xf>
    <xf numFmtId="2" fontId="25" fillId="0" borderId="0" xfId="0" applyNumberFormat="1" applyFont="1" applyFill="1" applyBorder="1" applyAlignment="1" applyProtection="1">
      <alignment horizontal="right" vertical="center"/>
    </xf>
    <xf numFmtId="3" fontId="25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 applyProtection="1">
      <alignment vertical="center" wrapText="1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0" xfId="0" applyFont="1" applyFill="1" applyBorder="1" applyAlignment="1">
      <alignment vertical="top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30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vertical="top"/>
    </xf>
    <xf numFmtId="3" fontId="26" fillId="0" borderId="0" xfId="0" quotePrefix="1" applyNumberFormat="1" applyFont="1" applyFill="1" applyBorder="1" applyAlignment="1" applyProtection="1">
      <alignment horizontal="left" vertical="top"/>
    </xf>
    <xf numFmtId="3" fontId="26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horizontal="left" vertical="top" wrapText="1"/>
    </xf>
    <xf numFmtId="3" fontId="16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horizontal="left" vertical="top" wrapText="1"/>
    </xf>
    <xf numFmtId="0" fontId="34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top"/>
    </xf>
    <xf numFmtId="0" fontId="17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3" fontId="25" fillId="0" borderId="0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horizontal="right" vertical="top"/>
    </xf>
    <xf numFmtId="0" fontId="24" fillId="0" borderId="0" xfId="1" applyNumberFormat="1" applyFont="1" applyFill="1" applyBorder="1" applyAlignment="1" applyProtection="1"/>
    <xf numFmtId="3" fontId="16" fillId="0" borderId="0" xfId="1" applyNumberFormat="1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/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vertical="top" wrapText="1"/>
    </xf>
    <xf numFmtId="3" fontId="29" fillId="0" borderId="0" xfId="0" applyNumberFormat="1" applyFont="1" applyFill="1" applyBorder="1" applyAlignment="1" applyProtection="1">
      <alignment vertical="top"/>
    </xf>
    <xf numFmtId="4" fontId="29" fillId="0" borderId="0" xfId="0" applyNumberFormat="1" applyFont="1" applyFill="1" applyBorder="1" applyAlignment="1" applyProtection="1">
      <alignment horizontal="right" vertical="top"/>
    </xf>
    <xf numFmtId="3" fontId="26" fillId="0" borderId="0" xfId="0" applyNumberFormat="1" applyFont="1" applyFill="1" applyBorder="1" applyAlignment="1" applyProtection="1">
      <alignment horizontal="center"/>
    </xf>
    <xf numFmtId="0" fontId="51" fillId="0" borderId="0" xfId="0" applyNumberFormat="1" applyFon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left"/>
    </xf>
    <xf numFmtId="3" fontId="10" fillId="0" borderId="0" xfId="0" quotePrefix="1" applyNumberFormat="1" applyFont="1" applyBorder="1" applyAlignment="1">
      <alignment horizontal="left" vertical="center"/>
    </xf>
    <xf numFmtId="3" fontId="1" fillId="0" borderId="0" xfId="0" quotePrefix="1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quotePrefix="1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vertical="center"/>
    </xf>
    <xf numFmtId="3" fontId="4" fillId="0" borderId="0" xfId="0" quotePrefix="1" applyNumberFormat="1" applyFont="1" applyBorder="1" applyAlignment="1">
      <alignment horizontal="left" vertical="center" wrapText="1"/>
    </xf>
    <xf numFmtId="3" fontId="5" fillId="0" borderId="0" xfId="0" quotePrefix="1" applyNumberFormat="1" applyFont="1" applyBorder="1" applyAlignment="1">
      <alignment horizontal="left" vertical="center"/>
    </xf>
    <xf numFmtId="3" fontId="1" fillId="0" borderId="0" xfId="0" quotePrefix="1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quotePrefix="1" applyNumberFormat="1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/>
    <xf numFmtId="3" fontId="32" fillId="0" borderId="0" xfId="0" applyNumberFormat="1" applyFont="1" applyFill="1" applyAlignment="1"/>
    <xf numFmtId="3" fontId="33" fillId="0" borderId="0" xfId="0" applyNumberFormat="1" applyFont="1" applyFill="1" applyAlignment="1"/>
    <xf numFmtId="3" fontId="32" fillId="0" borderId="0" xfId="0" quotePrefix="1" applyNumberFormat="1" applyFont="1" applyFill="1" applyAlignment="1">
      <alignment horizontal="left"/>
    </xf>
    <xf numFmtId="3" fontId="28" fillId="0" borderId="0" xfId="0" quotePrefix="1" applyNumberFormat="1" applyFont="1" applyFill="1" applyAlignment="1">
      <alignment horizontal="left"/>
    </xf>
    <xf numFmtId="3" fontId="33" fillId="0" borderId="0" xfId="0" quotePrefix="1" applyNumberFormat="1" applyFont="1" applyFill="1" applyAlignment="1">
      <alignment horizontal="left"/>
    </xf>
    <xf numFmtId="4" fontId="16" fillId="0" borderId="0" xfId="0" applyNumberFormat="1" applyFont="1" applyFill="1" applyBorder="1" applyAlignment="1" applyProtection="1"/>
    <xf numFmtId="0" fontId="26" fillId="2" borderId="0" xfId="0" applyNumberFormat="1" applyFont="1" applyFill="1" applyBorder="1" applyAlignment="1" applyProtection="1"/>
    <xf numFmtId="3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wrapText="1"/>
    </xf>
    <xf numFmtId="3" fontId="52" fillId="0" borderId="0" xfId="0" applyNumberFormat="1" applyFont="1" applyFill="1" applyBorder="1" applyAlignment="1" applyProtection="1">
      <alignment wrapText="1"/>
    </xf>
    <xf numFmtId="4" fontId="52" fillId="0" borderId="0" xfId="0" applyNumberFormat="1" applyFont="1" applyFill="1" applyBorder="1" applyAlignment="1" applyProtection="1">
      <alignment horizontal="right" wrapText="1"/>
    </xf>
    <xf numFmtId="3" fontId="52" fillId="0" borderId="0" xfId="0" applyNumberFormat="1" applyFont="1" applyFill="1" applyBorder="1" applyAlignment="1" applyProtection="1"/>
    <xf numFmtId="4" fontId="52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 vertical="top"/>
    </xf>
    <xf numFmtId="0" fontId="19" fillId="0" borderId="0" xfId="0" quotePrefix="1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31" fillId="0" borderId="0" xfId="0" applyFont="1" applyFill="1" applyBorder="1" applyAlignment="1">
      <alignment wrapText="1"/>
    </xf>
    <xf numFmtId="0" fontId="19" fillId="0" borderId="0" xfId="0" quotePrefix="1" applyFont="1" applyBorder="1" applyAlignment="1">
      <alignment horizontal="left" vertical="top" wrapText="1"/>
    </xf>
    <xf numFmtId="0" fontId="53" fillId="0" borderId="0" xfId="0" quotePrefix="1" applyFont="1" applyBorder="1" applyAlignment="1">
      <alignment horizontal="left" vertical="top"/>
    </xf>
    <xf numFmtId="0" fontId="26" fillId="0" borderId="0" xfId="0" applyNumberFormat="1" applyFont="1" applyFill="1" applyBorder="1" applyAlignment="1" applyProtection="1">
      <alignment vertical="top"/>
    </xf>
    <xf numFmtId="3" fontId="16" fillId="0" borderId="0" xfId="0" quotePrefix="1" applyNumberFormat="1" applyFont="1" applyFill="1" applyBorder="1" applyAlignment="1" applyProtection="1">
      <alignment horizontal="left" vertical="top"/>
    </xf>
    <xf numFmtId="4" fontId="52" fillId="0" borderId="0" xfId="0" applyNumberFormat="1" applyFont="1" applyFill="1" applyBorder="1" applyAlignment="1" applyProtection="1">
      <alignment horizontal="right"/>
    </xf>
    <xf numFmtId="0" fontId="19" fillId="0" borderId="0" xfId="0" applyFont="1" applyBorder="1" applyAlignment="1">
      <alignment horizontal="left" vertical="top" wrapText="1"/>
    </xf>
    <xf numFmtId="3" fontId="24" fillId="0" borderId="0" xfId="0" applyNumberFormat="1" applyFont="1" applyFill="1" applyBorder="1" applyAlignment="1" applyProtection="1">
      <alignment horizontal="left"/>
    </xf>
    <xf numFmtId="0" fontId="31" fillId="0" borderId="0" xfId="0" quotePrefix="1" applyFont="1" applyFill="1" applyBorder="1" applyAlignment="1">
      <alignment horizontal="left" wrapText="1"/>
    </xf>
    <xf numFmtId="0" fontId="32" fillId="0" borderId="0" xfId="0" quotePrefix="1" applyFont="1" applyFill="1" applyBorder="1" applyAlignment="1">
      <alignment horizontal="left" wrapText="1"/>
    </xf>
    <xf numFmtId="0" fontId="26" fillId="0" borderId="0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>
      <alignment horizontal="left" vertical="top" wrapText="1"/>
    </xf>
    <xf numFmtId="3" fontId="26" fillId="0" borderId="0" xfId="0" applyNumberFormat="1" applyFont="1" applyFill="1" applyBorder="1" applyAlignment="1" applyProtection="1">
      <alignment vertical="top"/>
    </xf>
    <xf numFmtId="4" fontId="26" fillId="0" borderId="0" xfId="0" applyNumberFormat="1" applyFont="1" applyFill="1" applyBorder="1" applyAlignment="1" applyProtection="1">
      <alignment horizontal="right" vertical="top"/>
    </xf>
    <xf numFmtId="0" fontId="31" fillId="0" borderId="0" xfId="0" applyFont="1" applyBorder="1" applyAlignment="1">
      <alignment horizontal="left"/>
    </xf>
    <xf numFmtId="4" fontId="24" fillId="0" borderId="0" xfId="0" applyNumberFormat="1" applyFont="1" applyFill="1" applyBorder="1" applyAlignment="1" applyProtection="1"/>
    <xf numFmtId="3" fontId="54" fillId="0" borderId="0" xfId="0" applyNumberFormat="1" applyFont="1" applyFill="1" applyBorder="1" applyAlignment="1"/>
    <xf numFmtId="0" fontId="55" fillId="0" borderId="0" xfId="0" applyNumberFormat="1" applyFont="1" applyFill="1" applyBorder="1" applyAlignment="1" applyProtection="1">
      <alignment vertical="center"/>
    </xf>
    <xf numFmtId="0" fontId="56" fillId="0" borderId="0" xfId="0" applyNumberFormat="1" applyFont="1" applyFill="1" applyBorder="1" applyAlignment="1" applyProtection="1">
      <alignment vertical="center"/>
    </xf>
    <xf numFmtId="4" fontId="54" fillId="0" borderId="0" xfId="0" applyNumberFormat="1" applyFont="1" applyFill="1" applyBorder="1" applyAlignment="1">
      <alignment horizontal="right"/>
    </xf>
    <xf numFmtId="3" fontId="57" fillId="0" borderId="0" xfId="0" applyNumberFormat="1" applyFont="1" applyFill="1" applyBorder="1" applyAlignment="1" applyProtection="1"/>
    <xf numFmtId="4" fontId="57" fillId="0" borderId="0" xfId="0" applyNumberFormat="1" applyFont="1" applyFill="1" applyBorder="1" applyAlignment="1" applyProtection="1">
      <alignment horizontal="right"/>
    </xf>
    <xf numFmtId="3" fontId="52" fillId="0" borderId="0" xfId="0" applyNumberFormat="1" applyFont="1" applyFill="1" applyBorder="1" applyAlignment="1" applyProtection="1">
      <alignment vertical="top"/>
    </xf>
    <xf numFmtId="4" fontId="52" fillId="0" borderId="0" xfId="0" applyNumberFormat="1" applyFont="1" applyFill="1" applyBorder="1" applyAlignment="1" applyProtection="1">
      <alignment horizontal="right" vertical="top"/>
    </xf>
    <xf numFmtId="3" fontId="5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>
      <alignment wrapText="1"/>
    </xf>
    <xf numFmtId="3" fontId="13" fillId="0" borderId="0" xfId="0" applyNumberFormat="1" applyFont="1" applyFill="1" applyBorder="1" applyAlignment="1" applyProtection="1">
      <alignment horizontal="center" vertical="center"/>
    </xf>
    <xf numFmtId="3" fontId="14" fillId="0" borderId="0" xfId="0" applyNumberFormat="1" applyFont="1" applyFill="1" applyBorder="1" applyAlignment="1" applyProtection="1"/>
    <xf numFmtId="164" fontId="7" fillId="0" borderId="0" xfId="0" quotePrefix="1" applyNumberFormat="1" applyFont="1" applyAlignment="1">
      <alignment horizontal="left" vertical="center" wrapText="1"/>
    </xf>
    <xf numFmtId="0" fontId="0" fillId="0" borderId="0" xfId="0" applyNumberFormat="1" applyFill="1" applyBorder="1" applyAlignment="1" applyProtection="1">
      <alignment wrapText="1"/>
    </xf>
    <xf numFmtId="0" fontId="8" fillId="0" borderId="2" xfId="0" applyFont="1" applyBorder="1" applyAlignment="1">
      <alignment horizontal="left"/>
    </xf>
    <xf numFmtId="0" fontId="23" fillId="0" borderId="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/>
    <xf numFmtId="164" fontId="21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quotePrefix="1" applyNumberFormat="1" applyFont="1" applyFill="1" applyBorder="1" applyAlignment="1" applyProtection="1">
      <alignment horizontal="center" vertical="center"/>
    </xf>
    <xf numFmtId="0" fontId="12" fillId="0" borderId="5" xfId="0" quotePrefix="1" applyNumberFormat="1" applyFont="1" applyFill="1" applyBorder="1" applyAlignment="1" applyProtection="1">
      <alignment horizontal="left" wrapText="1"/>
    </xf>
    <xf numFmtId="0" fontId="13" fillId="0" borderId="5" xfId="0" applyNumberFormat="1" applyFont="1" applyFill="1" applyBorder="1" applyAlignment="1" applyProtection="1">
      <alignment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/>
    </xf>
    <xf numFmtId="0" fontId="12" fillId="0" borderId="5" xfId="0" quotePrefix="1" applyNumberFormat="1" applyFont="1" applyFill="1" applyBorder="1" applyAlignment="1" applyProtection="1">
      <alignment horizontal="center" vertical="center"/>
    </xf>
    <xf numFmtId="0" fontId="40" fillId="0" borderId="5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wrapText="1"/>
    </xf>
    <xf numFmtId="0" fontId="23" fillId="0" borderId="1" xfId="0" applyNumberFormat="1" applyFont="1" applyFill="1" applyBorder="1" applyAlignment="1" applyProtection="1">
      <alignment wrapText="1"/>
    </xf>
    <xf numFmtId="0" fontId="23" fillId="0" borderId="6" xfId="0" applyNumberFormat="1" applyFont="1" applyFill="1" applyBorder="1" applyAlignment="1" applyProtection="1">
      <alignment wrapText="1"/>
    </xf>
  </cellXfs>
  <cellStyles count="2">
    <cellStyle name="Normalno" xfId="0" builtinId="0"/>
    <cellStyle name="Obično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1"/>
  <sheetViews>
    <sheetView tabSelected="1" topLeftCell="A3" zoomScaleNormal="100" workbookViewId="0">
      <selection activeCell="A22" sqref="A22:E2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16" customWidth="1"/>
    <col min="5" max="5" width="36.7109375" customWidth="1"/>
    <col min="6" max="6" width="15" style="256" customWidth="1"/>
    <col min="7" max="7" width="14.7109375" style="202" customWidth="1"/>
    <col min="8" max="8" width="8.140625" style="202" customWidth="1"/>
    <col min="9" max="9" width="14" customWidth="1"/>
    <col min="10" max="10" width="8.140625" customWidth="1"/>
    <col min="11" max="11" width="14.42578125" customWidth="1"/>
    <col min="12" max="12" width="8" customWidth="1"/>
    <col min="13" max="13" width="15.140625" customWidth="1"/>
    <col min="14" max="14" width="8" customWidth="1"/>
    <col min="15" max="15" width="12" bestFit="1" customWidth="1"/>
  </cols>
  <sheetData>
    <row r="1" spans="1:15" ht="12.75" hidden="1" customHeight="1" x14ac:dyDescent="0.2">
      <c r="A1" s="331" t="s">
        <v>2</v>
      </c>
      <c r="B1" s="332"/>
      <c r="C1" s="332"/>
      <c r="D1" s="332"/>
      <c r="E1" s="332"/>
      <c r="F1" s="327"/>
    </row>
    <row r="2" spans="1:15" ht="27.75" hidden="1" customHeight="1" x14ac:dyDescent="0.2">
      <c r="A2" s="332"/>
      <c r="B2" s="332"/>
      <c r="C2" s="332"/>
      <c r="D2" s="332"/>
      <c r="E2" s="332"/>
      <c r="F2" s="327"/>
    </row>
    <row r="3" spans="1:15" ht="27.75" customHeight="1" x14ac:dyDescent="0.2">
      <c r="A3" s="339" t="s">
        <v>308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1:15" ht="20.25" customHeight="1" x14ac:dyDescent="0.2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</row>
    <row r="5" spans="1:15" s="27" customFormat="1" ht="21" customHeight="1" x14ac:dyDescent="0.25">
      <c r="A5" s="340" t="s">
        <v>70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5" s="3" customFormat="1" ht="24" customHeight="1" x14ac:dyDescent="0.2">
      <c r="A6" s="340" t="s">
        <v>4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</row>
    <row r="7" spans="1:15" s="3" customFormat="1" ht="12.75" customHeight="1" x14ac:dyDescent="0.35">
      <c r="A7" s="26"/>
      <c r="B7" s="25"/>
      <c r="C7" s="25"/>
      <c r="D7" s="25"/>
      <c r="E7" s="25"/>
      <c r="F7" s="275"/>
      <c r="G7" s="201"/>
      <c r="H7" s="201"/>
    </row>
    <row r="8" spans="1:15" s="3" customFormat="1" ht="38.25" x14ac:dyDescent="0.2">
      <c r="A8" s="335"/>
      <c r="B8" s="336"/>
      <c r="C8" s="336"/>
      <c r="D8" s="336"/>
      <c r="E8" s="337"/>
      <c r="F8" s="72" t="s">
        <v>306</v>
      </c>
      <c r="G8" s="211" t="s">
        <v>307</v>
      </c>
      <c r="H8" s="74" t="s">
        <v>270</v>
      </c>
      <c r="I8" s="72" t="s">
        <v>269</v>
      </c>
      <c r="J8" s="74" t="s">
        <v>238</v>
      </c>
      <c r="K8" s="72" t="s">
        <v>215</v>
      </c>
      <c r="L8" s="74" t="s">
        <v>239</v>
      </c>
      <c r="M8" s="72" t="s">
        <v>250</v>
      </c>
      <c r="N8" s="74" t="s">
        <v>256</v>
      </c>
      <c r="O8" s="4"/>
    </row>
    <row r="9" spans="1:15" s="3" customFormat="1" ht="22.5" customHeight="1" x14ac:dyDescent="0.25">
      <c r="A9" s="333" t="s">
        <v>30</v>
      </c>
      <c r="B9" s="334"/>
      <c r="C9" s="334"/>
      <c r="D9" s="334"/>
      <c r="E9" s="334"/>
      <c r="F9" s="85">
        <f>prihodi!F4</f>
        <v>1678875741.5999999</v>
      </c>
      <c r="G9" s="85">
        <f>prihodi!G4</f>
        <v>1178524578</v>
      </c>
      <c r="H9" s="86">
        <f>G9/F9*100</f>
        <v>70.197248599044272</v>
      </c>
      <c r="I9" s="85">
        <f>prihodi!I4</f>
        <v>1153893000</v>
      </c>
      <c r="J9" s="86">
        <f>I9/G9*100</f>
        <v>97.909964844195216</v>
      </c>
      <c r="K9" s="85">
        <f>prihodi!K4</f>
        <v>1168056000</v>
      </c>
      <c r="L9" s="86">
        <f>K9/I9*100</f>
        <v>101.22741016714723</v>
      </c>
      <c r="M9" s="85">
        <f>prihodi!M4</f>
        <v>1206351000</v>
      </c>
      <c r="N9" s="86">
        <f>M9/K9*100</f>
        <v>103.27852431732725</v>
      </c>
      <c r="O9" s="81"/>
    </row>
    <row r="10" spans="1:15" s="3" customFormat="1" ht="22.5" customHeight="1" x14ac:dyDescent="0.25">
      <c r="A10" s="333" t="s">
        <v>230</v>
      </c>
      <c r="B10" s="334"/>
      <c r="C10" s="334"/>
      <c r="D10" s="334"/>
      <c r="E10" s="334"/>
      <c r="F10" s="87">
        <f>prihodi!F35</f>
        <v>367569.44</v>
      </c>
      <c r="G10" s="87">
        <v>0</v>
      </c>
      <c r="H10" s="86">
        <f t="shared" ref="H10:H14" si="0">G10/F10*100</f>
        <v>0</v>
      </c>
      <c r="I10" s="87">
        <v>0</v>
      </c>
      <c r="J10" s="88" t="s">
        <v>182</v>
      </c>
      <c r="K10" s="87">
        <v>0</v>
      </c>
      <c r="L10" s="88" t="s">
        <v>182</v>
      </c>
      <c r="M10" s="87">
        <v>0</v>
      </c>
      <c r="N10" s="88" t="s">
        <v>182</v>
      </c>
    </row>
    <row r="11" spans="1:15" s="3" customFormat="1" ht="22.5" customHeight="1" x14ac:dyDescent="0.25">
      <c r="A11" s="333" t="s">
        <v>216</v>
      </c>
      <c r="B11" s="338"/>
      <c r="C11" s="338"/>
      <c r="D11" s="338"/>
      <c r="E11" s="338"/>
      <c r="F11" s="87">
        <f>F10+F9</f>
        <v>1679243311.04</v>
      </c>
      <c r="G11" s="87">
        <f>SUM(G9:G10)</f>
        <v>1178524578</v>
      </c>
      <c r="H11" s="86">
        <f t="shared" si="0"/>
        <v>70.181883128663969</v>
      </c>
      <c r="I11" s="87">
        <f t="shared" ref="I11:K11" si="1">SUM(I9:I10)</f>
        <v>1153893000</v>
      </c>
      <c r="J11" s="86">
        <f>I11/G11*100</f>
        <v>97.909964844195216</v>
      </c>
      <c r="K11" s="87">
        <f t="shared" si="1"/>
        <v>1168056000</v>
      </c>
      <c r="L11" s="86">
        <f>K11/I11*100</f>
        <v>101.22741016714723</v>
      </c>
      <c r="M11" s="87">
        <f t="shared" ref="M11" si="2">SUM(M9:M10)</f>
        <v>1206351000</v>
      </c>
      <c r="N11" s="86">
        <f>M11/K11*100</f>
        <v>103.27852431732725</v>
      </c>
    </row>
    <row r="12" spans="1:15" s="3" customFormat="1" ht="22.5" customHeight="1" x14ac:dyDescent="0.25">
      <c r="A12" s="333" t="s">
        <v>231</v>
      </c>
      <c r="B12" s="334"/>
      <c r="C12" s="334"/>
      <c r="D12" s="334"/>
      <c r="E12" s="334"/>
      <c r="F12" s="87">
        <f>'rashodi-opći dio'!F3</f>
        <v>1597125699.6699998</v>
      </c>
      <c r="G12" s="87">
        <f>'rashodi-opći dio'!G3</f>
        <v>1888726700</v>
      </c>
      <c r="H12" s="86">
        <f t="shared" si="0"/>
        <v>118.25786163169569</v>
      </c>
      <c r="I12" s="87">
        <f>'rashodi-opći dio'!I3</f>
        <v>1187103500</v>
      </c>
      <c r="J12" s="86">
        <f>I12/G12*100</f>
        <v>62.852052655368297</v>
      </c>
      <c r="K12" s="87">
        <f>'rashodi-opći dio'!K3</f>
        <v>1068457000</v>
      </c>
      <c r="L12" s="86">
        <f>K12/I12*100</f>
        <v>90.005378638004188</v>
      </c>
      <c r="M12" s="87">
        <f>'rashodi-opći dio'!M3</f>
        <v>1107177000</v>
      </c>
      <c r="N12" s="86">
        <f>M12/K12*100</f>
        <v>103.62391748100296</v>
      </c>
    </row>
    <row r="13" spans="1:15" s="3" customFormat="1" ht="22.5" customHeight="1" x14ac:dyDescent="0.25">
      <c r="A13" s="333" t="s">
        <v>232</v>
      </c>
      <c r="B13" s="334"/>
      <c r="C13" s="334"/>
      <c r="D13" s="334"/>
      <c r="E13" s="334"/>
      <c r="F13" s="87">
        <f>'rashodi-opći dio'!F77</f>
        <v>82032081.730000019</v>
      </c>
      <c r="G13" s="87">
        <f>'rashodi-opći dio'!G77</f>
        <v>47125000</v>
      </c>
      <c r="H13" s="86">
        <f t="shared" si="0"/>
        <v>57.447036581501109</v>
      </c>
      <c r="I13" s="87">
        <f>'rashodi-opći dio'!I77</f>
        <v>20461500</v>
      </c>
      <c r="J13" s="86">
        <f>I13/G13*100</f>
        <v>43.41962864721485</v>
      </c>
      <c r="K13" s="87">
        <f>'rashodi-opći dio'!K77</f>
        <v>3845000</v>
      </c>
      <c r="L13" s="86">
        <f>K13/I13*100</f>
        <v>18.791388705617866</v>
      </c>
      <c r="M13" s="87">
        <f>'rashodi-opći dio'!M77</f>
        <v>2070000</v>
      </c>
      <c r="N13" s="86">
        <f>M13/K13*100</f>
        <v>53.83615084525357</v>
      </c>
    </row>
    <row r="14" spans="1:15" s="3" customFormat="1" ht="22.5" customHeight="1" x14ac:dyDescent="0.25">
      <c r="A14" s="333" t="s">
        <v>233</v>
      </c>
      <c r="B14" s="334"/>
      <c r="C14" s="334"/>
      <c r="D14" s="334"/>
      <c r="E14" s="334"/>
      <c r="F14" s="87">
        <f>F13+F12</f>
        <v>1679157781.3999999</v>
      </c>
      <c r="G14" s="87">
        <f>SUM(G12:G13)</f>
        <v>1935851700</v>
      </c>
      <c r="H14" s="86">
        <f t="shared" si="0"/>
        <v>115.28706363650838</v>
      </c>
      <c r="I14" s="87">
        <f t="shared" ref="I14:K14" si="3">SUM(I12:I13)</f>
        <v>1207565000</v>
      </c>
      <c r="J14" s="86">
        <f>I14/G14*100</f>
        <v>62.379003515610208</v>
      </c>
      <c r="K14" s="87">
        <f t="shared" si="3"/>
        <v>1072302000</v>
      </c>
      <c r="L14" s="86">
        <f>K14/I14*100</f>
        <v>88.798698206721795</v>
      </c>
      <c r="M14" s="87">
        <f t="shared" ref="M14" si="4">SUM(M12:M13)</f>
        <v>1109247000</v>
      </c>
      <c r="N14" s="86">
        <f>M14/K14*100</f>
        <v>103.4453913169984</v>
      </c>
    </row>
    <row r="15" spans="1:15" s="3" customFormat="1" ht="22.5" customHeight="1" x14ac:dyDescent="0.25">
      <c r="A15" s="333" t="s">
        <v>234</v>
      </c>
      <c r="B15" s="334"/>
      <c r="C15" s="334"/>
      <c r="D15" s="334"/>
      <c r="E15" s="334"/>
      <c r="F15" s="87">
        <f>F11-F14</f>
        <v>85529.640000104904</v>
      </c>
      <c r="G15" s="87">
        <f>G11-G14</f>
        <v>-757327122</v>
      </c>
      <c r="H15" s="88" t="s">
        <v>182</v>
      </c>
      <c r="I15" s="87">
        <f t="shared" ref="I15:K15" si="5">I11-I14</f>
        <v>-53672000</v>
      </c>
      <c r="J15" s="88">
        <f>I15/G15*100</f>
        <v>7.087029955861003</v>
      </c>
      <c r="K15" s="87">
        <f t="shared" si="5"/>
        <v>95754000</v>
      </c>
      <c r="L15" s="88">
        <f>K15/I15*100</f>
        <v>-178.40587270830227</v>
      </c>
      <c r="M15" s="87">
        <f t="shared" ref="M15" si="6">M11-M14</f>
        <v>97104000</v>
      </c>
      <c r="N15" s="88">
        <f>M15/K15*100</f>
        <v>101.40986277335674</v>
      </c>
    </row>
    <row r="16" spans="1:15" s="3" customFormat="1" ht="12.75" customHeight="1" x14ac:dyDescent="0.2">
      <c r="A16" s="10"/>
      <c r="B16" s="34"/>
      <c r="C16" s="34"/>
      <c r="D16" s="34"/>
      <c r="E16" s="34"/>
      <c r="F16" s="328"/>
      <c r="G16" s="201"/>
      <c r="H16" s="201"/>
    </row>
    <row r="17" spans="1:14" s="23" customFormat="1" ht="22.5" customHeight="1" x14ac:dyDescent="0.3">
      <c r="A17" s="341" t="s">
        <v>35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</row>
    <row r="18" spans="1:14" s="23" customFormat="1" ht="12.75" customHeight="1" x14ac:dyDescent="0.3">
      <c r="A18" s="36"/>
      <c r="B18" s="37"/>
      <c r="C18" s="37"/>
      <c r="D18" s="37"/>
      <c r="E18" s="37"/>
      <c r="F18" s="329"/>
      <c r="G18" s="80"/>
      <c r="H18" s="80"/>
    </row>
    <row r="19" spans="1:14" s="23" customFormat="1" ht="38.25" x14ac:dyDescent="0.3">
      <c r="A19" s="335"/>
      <c r="B19" s="336"/>
      <c r="C19" s="336"/>
      <c r="D19" s="336"/>
      <c r="E19" s="337"/>
      <c r="F19" s="72" t="s">
        <v>306</v>
      </c>
      <c r="G19" s="211" t="s">
        <v>307</v>
      </c>
      <c r="H19" s="74" t="s">
        <v>270</v>
      </c>
      <c r="I19" s="72" t="s">
        <v>269</v>
      </c>
      <c r="J19" s="74" t="s">
        <v>238</v>
      </c>
      <c r="K19" s="72" t="s">
        <v>215</v>
      </c>
      <c r="L19" s="74" t="s">
        <v>239</v>
      </c>
      <c r="M19" s="72" t="s">
        <v>250</v>
      </c>
      <c r="N19" s="74" t="s">
        <v>256</v>
      </c>
    </row>
    <row r="20" spans="1:14" s="23" customFormat="1" ht="36.75" customHeight="1" x14ac:dyDescent="0.3">
      <c r="A20" s="348" t="s">
        <v>28</v>
      </c>
      <c r="B20" s="349"/>
      <c r="C20" s="349"/>
      <c r="D20" s="349"/>
      <c r="E20" s="350"/>
      <c r="F20" s="85">
        <f>'račun financiranja'!F4</f>
        <v>52245392.269999996</v>
      </c>
      <c r="G20" s="85">
        <f>'račun financiranja'!G4</f>
        <v>511480000</v>
      </c>
      <c r="H20" s="86">
        <f>G20/F20*100</f>
        <v>978.9954248150965</v>
      </c>
      <c r="I20" s="85">
        <f>'račun financiranja'!I4</f>
        <v>506084000</v>
      </c>
      <c r="J20" s="86">
        <f>I20/G20*100</f>
        <v>98.945022288261526</v>
      </c>
      <c r="K20" s="85">
        <f>'račun financiranja'!K4</f>
        <v>4347000</v>
      </c>
      <c r="L20" s="86">
        <f>K20/I20*100</f>
        <v>0.85894831688020179</v>
      </c>
      <c r="M20" s="85">
        <f>'račun financiranja'!M4</f>
        <v>3057000</v>
      </c>
      <c r="N20" s="86">
        <f>M20/K20*100</f>
        <v>70.324361628709454</v>
      </c>
    </row>
    <row r="21" spans="1:14" s="23" customFormat="1" ht="22.15" customHeight="1" x14ac:dyDescent="0.3">
      <c r="A21" s="333" t="s">
        <v>249</v>
      </c>
      <c r="B21" s="334"/>
      <c r="C21" s="334"/>
      <c r="D21" s="334"/>
      <c r="E21" s="334"/>
      <c r="F21" s="87">
        <f>'račun financiranja'!F19</f>
        <v>7534417.4100000001</v>
      </c>
      <c r="G21" s="87">
        <f>'račun financiranja'!G19</f>
        <v>2122400</v>
      </c>
      <c r="H21" s="86">
        <f t="shared" ref="H21:H23" si="7">G21/F21*100</f>
        <v>28.169397638934367</v>
      </c>
      <c r="I21" s="87">
        <f>'račun financiranja'!I19</f>
        <v>452412000</v>
      </c>
      <c r="J21" s="88" t="s">
        <v>182</v>
      </c>
      <c r="K21" s="87">
        <f>'račun financiranja'!K19</f>
        <v>100101000</v>
      </c>
      <c r="L21" s="86">
        <f>K21/I21*100</f>
        <v>22.126070926500624</v>
      </c>
      <c r="M21" s="87">
        <f>'račun financiranja'!M19</f>
        <v>100161000</v>
      </c>
      <c r="N21" s="86">
        <f>M21/K21*100</f>
        <v>100.05993946114424</v>
      </c>
    </row>
    <row r="22" spans="1:14" s="23" customFormat="1" ht="22.15" customHeight="1" x14ac:dyDescent="0.3">
      <c r="A22" s="333" t="s">
        <v>235</v>
      </c>
      <c r="B22" s="338"/>
      <c r="C22" s="338"/>
      <c r="D22" s="338"/>
      <c r="E22" s="338"/>
      <c r="F22" s="87">
        <v>203173017.65000001</v>
      </c>
      <c r="G22" s="87">
        <v>247969522.15000001</v>
      </c>
      <c r="H22" s="86">
        <f t="shared" si="7"/>
        <v>122.04845161928419</v>
      </c>
      <c r="I22" s="87">
        <v>0</v>
      </c>
      <c r="J22" s="86">
        <f t="shared" ref="J22" si="8">I22/G22*100</f>
        <v>0</v>
      </c>
      <c r="K22" s="87">
        <v>0</v>
      </c>
      <c r="L22" s="88" t="s">
        <v>182</v>
      </c>
      <c r="M22" s="87">
        <v>0</v>
      </c>
      <c r="N22" s="88" t="s">
        <v>182</v>
      </c>
    </row>
    <row r="23" spans="1:14" s="23" customFormat="1" ht="22.15" customHeight="1" x14ac:dyDescent="0.3">
      <c r="A23" s="333" t="s">
        <v>236</v>
      </c>
      <c r="B23" s="338"/>
      <c r="C23" s="338"/>
      <c r="D23" s="338"/>
      <c r="E23" s="338"/>
      <c r="F23" s="87">
        <f>-(F20-F21+F22+F15)</f>
        <v>-247969522.1500001</v>
      </c>
      <c r="G23" s="87">
        <v>0</v>
      </c>
      <c r="H23" s="86">
        <f t="shared" si="7"/>
        <v>0</v>
      </c>
      <c r="I23" s="87">
        <v>0</v>
      </c>
      <c r="J23" s="88" t="s">
        <v>182</v>
      </c>
      <c r="K23" s="87">
        <v>0</v>
      </c>
      <c r="L23" s="88" t="s">
        <v>182</v>
      </c>
      <c r="M23" s="87">
        <v>0</v>
      </c>
      <c r="N23" s="88" t="s">
        <v>182</v>
      </c>
    </row>
    <row r="24" spans="1:14" s="23" customFormat="1" ht="22.5" customHeight="1" x14ac:dyDescent="0.3">
      <c r="A24" s="333" t="s">
        <v>61</v>
      </c>
      <c r="B24" s="334"/>
      <c r="C24" s="334"/>
      <c r="D24" s="334"/>
      <c r="E24" s="334"/>
      <c r="F24" s="87">
        <f>F20-F21+F22+F23</f>
        <v>-85529.640000104904</v>
      </c>
      <c r="G24" s="87">
        <f>G20+G22-G21+G23</f>
        <v>757327122.14999998</v>
      </c>
      <c r="H24" s="88" t="s">
        <v>182</v>
      </c>
      <c r="I24" s="87">
        <f>I20+I22-I21+I23</f>
        <v>53672000</v>
      </c>
      <c r="J24" s="88">
        <f>I24/G24*100</f>
        <v>7.0870299544573108</v>
      </c>
      <c r="K24" s="87">
        <f>K20+K22-K21+K23</f>
        <v>-95754000</v>
      </c>
      <c r="L24" s="86">
        <f>K24/I24*100</f>
        <v>-178.40587270830227</v>
      </c>
      <c r="M24" s="87">
        <f>M20+M22-M21+M23</f>
        <v>-97104000</v>
      </c>
      <c r="N24" s="88">
        <f>M24/K24*100</f>
        <v>101.40986277335674</v>
      </c>
    </row>
    <row r="25" spans="1:14" s="23" customFormat="1" ht="22.5" customHeight="1" x14ac:dyDescent="0.3">
      <c r="A25" s="38"/>
      <c r="B25" s="35"/>
      <c r="C25" s="35"/>
      <c r="D25" s="35"/>
      <c r="E25" s="35"/>
      <c r="F25" s="330"/>
      <c r="G25" s="80"/>
      <c r="H25" s="80"/>
    </row>
    <row r="26" spans="1:14" s="23" customFormat="1" ht="22.5" customHeight="1" x14ac:dyDescent="0.3">
      <c r="A26" s="333" t="s">
        <v>237</v>
      </c>
      <c r="B26" s="334"/>
      <c r="C26" s="334"/>
      <c r="D26" s="334"/>
      <c r="E26" s="334"/>
      <c r="F26" s="89">
        <f>F15+F24</f>
        <v>0</v>
      </c>
      <c r="G26" s="89">
        <f>G15+G24</f>
        <v>0.14999997615814209</v>
      </c>
      <c r="H26" s="88" t="s">
        <v>182</v>
      </c>
      <c r="I26" s="89">
        <f>I15+I24</f>
        <v>0</v>
      </c>
      <c r="J26" s="88" t="s">
        <v>182</v>
      </c>
      <c r="K26" s="89">
        <f>K15+K24</f>
        <v>0</v>
      </c>
      <c r="L26" s="88" t="s">
        <v>182</v>
      </c>
      <c r="M26" s="89">
        <f>M15+M24</f>
        <v>0</v>
      </c>
      <c r="N26" s="88" t="s">
        <v>182</v>
      </c>
    </row>
    <row r="27" spans="1:14" s="23" customFormat="1" ht="18" customHeight="1" x14ac:dyDescent="0.35">
      <c r="A27" s="24"/>
      <c r="B27" s="25"/>
      <c r="C27" s="25"/>
      <c r="D27" s="25"/>
      <c r="E27" s="25"/>
      <c r="F27" s="275"/>
      <c r="G27" s="80"/>
      <c r="H27" s="80"/>
    </row>
    <row r="28" spans="1:14" s="3" customFormat="1" x14ac:dyDescent="0.2">
      <c r="D28" s="15"/>
      <c r="F28" s="4"/>
      <c r="G28" s="201"/>
      <c r="H28" s="201"/>
    </row>
    <row r="29" spans="1:14" s="3" customFormat="1" x14ac:dyDescent="0.2">
      <c r="D29" s="15"/>
      <c r="F29" s="4"/>
      <c r="G29" s="201"/>
      <c r="H29" s="201"/>
    </row>
    <row r="30" spans="1:14" s="3" customFormat="1" x14ac:dyDescent="0.2">
      <c r="D30" s="15"/>
      <c r="F30" s="4"/>
      <c r="G30" s="201"/>
      <c r="H30" s="201"/>
    </row>
    <row r="31" spans="1:14" s="3" customFormat="1" x14ac:dyDescent="0.2">
      <c r="D31" s="15"/>
      <c r="F31" s="4"/>
      <c r="G31" s="201"/>
      <c r="H31" s="201"/>
    </row>
    <row r="32" spans="1:14" s="3" customFormat="1" x14ac:dyDescent="0.2">
      <c r="D32" s="15"/>
      <c r="F32" s="4"/>
      <c r="G32" s="201"/>
      <c r="H32" s="201"/>
    </row>
    <row r="33" spans="4:8" s="3" customFormat="1" x14ac:dyDescent="0.2">
      <c r="D33" s="15"/>
      <c r="F33" s="4"/>
      <c r="G33" s="201"/>
      <c r="H33" s="201"/>
    </row>
    <row r="34" spans="4:8" s="3" customFormat="1" x14ac:dyDescent="0.2">
      <c r="D34" s="15"/>
      <c r="F34" s="4"/>
      <c r="G34" s="201"/>
      <c r="H34" s="201"/>
    </row>
    <row r="35" spans="4:8" s="3" customFormat="1" x14ac:dyDescent="0.2">
      <c r="D35" s="15"/>
      <c r="F35" s="4"/>
      <c r="G35" s="201"/>
      <c r="H35" s="201"/>
    </row>
    <row r="36" spans="4:8" s="3" customFormat="1" x14ac:dyDescent="0.2">
      <c r="D36" s="15"/>
      <c r="F36" s="4"/>
      <c r="G36" s="201"/>
      <c r="H36" s="201"/>
    </row>
    <row r="37" spans="4:8" s="3" customFormat="1" x14ac:dyDescent="0.2">
      <c r="D37" s="15"/>
      <c r="F37" s="4"/>
      <c r="G37" s="201"/>
      <c r="H37" s="201"/>
    </row>
    <row r="38" spans="4:8" s="3" customFormat="1" x14ac:dyDescent="0.2">
      <c r="D38" s="15"/>
      <c r="F38" s="4"/>
      <c r="G38" s="201"/>
      <c r="H38" s="201"/>
    </row>
    <row r="39" spans="4:8" s="3" customFormat="1" x14ac:dyDescent="0.2">
      <c r="D39" s="15"/>
      <c r="F39" s="4"/>
      <c r="G39" s="201"/>
      <c r="H39" s="201"/>
    </row>
    <row r="40" spans="4:8" s="3" customFormat="1" x14ac:dyDescent="0.2">
      <c r="D40" s="15"/>
      <c r="F40" s="4"/>
      <c r="G40" s="201"/>
      <c r="H40" s="201"/>
    </row>
    <row r="41" spans="4:8" s="3" customFormat="1" x14ac:dyDescent="0.2">
      <c r="D41" s="15"/>
      <c r="F41" s="4"/>
      <c r="G41" s="201"/>
      <c r="H41" s="201"/>
    </row>
    <row r="42" spans="4:8" s="3" customFormat="1" x14ac:dyDescent="0.2">
      <c r="D42" s="15"/>
      <c r="F42" s="4"/>
      <c r="G42" s="201"/>
      <c r="H42" s="201"/>
    </row>
    <row r="43" spans="4:8" s="3" customFormat="1" x14ac:dyDescent="0.2">
      <c r="D43" s="15"/>
      <c r="F43" s="4"/>
      <c r="G43" s="201"/>
      <c r="H43" s="201"/>
    </row>
    <row r="44" spans="4:8" s="3" customFormat="1" x14ac:dyDescent="0.2">
      <c r="D44" s="15"/>
      <c r="F44" s="4"/>
      <c r="G44" s="201"/>
      <c r="H44" s="201"/>
    </row>
    <row r="45" spans="4:8" s="3" customFormat="1" x14ac:dyDescent="0.2">
      <c r="D45" s="15"/>
      <c r="F45" s="4"/>
      <c r="G45" s="201"/>
      <c r="H45" s="201"/>
    </row>
    <row r="46" spans="4:8" s="3" customFormat="1" x14ac:dyDescent="0.2">
      <c r="D46" s="15"/>
      <c r="F46" s="4"/>
      <c r="G46" s="201"/>
      <c r="H46" s="201"/>
    </row>
    <row r="47" spans="4:8" s="3" customFormat="1" x14ac:dyDescent="0.2">
      <c r="D47" s="15"/>
      <c r="F47" s="4"/>
      <c r="G47" s="201"/>
      <c r="H47" s="201"/>
    </row>
    <row r="48" spans="4:8" s="3" customFormat="1" x14ac:dyDescent="0.2">
      <c r="D48" s="15"/>
      <c r="F48" s="4"/>
      <c r="G48" s="201"/>
      <c r="H48" s="201"/>
    </row>
    <row r="49" spans="4:8" s="3" customFormat="1" x14ac:dyDescent="0.2">
      <c r="D49" s="15"/>
      <c r="F49" s="4"/>
      <c r="G49" s="201"/>
      <c r="H49" s="201"/>
    </row>
    <row r="50" spans="4:8" s="3" customFormat="1" x14ac:dyDescent="0.2">
      <c r="D50" s="15"/>
      <c r="F50" s="4"/>
      <c r="G50" s="201"/>
      <c r="H50" s="201"/>
    </row>
    <row r="51" spans="4:8" s="3" customFormat="1" x14ac:dyDescent="0.2">
      <c r="D51" s="15"/>
      <c r="F51" s="4"/>
      <c r="G51" s="201"/>
      <c r="H51" s="201"/>
    </row>
    <row r="52" spans="4:8" s="3" customFormat="1" x14ac:dyDescent="0.2">
      <c r="D52" s="15"/>
      <c r="F52" s="4"/>
      <c r="G52" s="201"/>
      <c r="H52" s="201"/>
    </row>
    <row r="53" spans="4:8" s="3" customFormat="1" x14ac:dyDescent="0.2">
      <c r="D53" s="15"/>
      <c r="F53" s="4"/>
      <c r="G53" s="201"/>
      <c r="H53" s="201"/>
    </row>
    <row r="54" spans="4:8" s="3" customFormat="1" x14ac:dyDescent="0.2">
      <c r="D54" s="15"/>
      <c r="F54" s="4"/>
      <c r="G54" s="201"/>
      <c r="H54" s="201"/>
    </row>
    <row r="55" spans="4:8" s="3" customFormat="1" x14ac:dyDescent="0.2">
      <c r="D55" s="15"/>
      <c r="F55" s="4"/>
      <c r="G55" s="201"/>
      <c r="H55" s="201"/>
    </row>
    <row r="56" spans="4:8" s="3" customFormat="1" x14ac:dyDescent="0.2">
      <c r="D56" s="15"/>
      <c r="F56" s="4"/>
      <c r="G56" s="201"/>
      <c r="H56" s="201"/>
    </row>
    <row r="57" spans="4:8" s="3" customFormat="1" x14ac:dyDescent="0.2">
      <c r="D57" s="15"/>
      <c r="F57" s="4"/>
      <c r="G57" s="201"/>
      <c r="H57" s="201"/>
    </row>
    <row r="58" spans="4:8" s="3" customFormat="1" x14ac:dyDescent="0.2">
      <c r="D58" s="15"/>
      <c r="F58" s="4"/>
      <c r="G58" s="201"/>
      <c r="H58" s="201"/>
    </row>
    <row r="59" spans="4:8" s="3" customFormat="1" x14ac:dyDescent="0.2">
      <c r="D59" s="15"/>
      <c r="F59" s="4"/>
      <c r="G59" s="201"/>
      <c r="H59" s="201"/>
    </row>
    <row r="60" spans="4:8" s="3" customFormat="1" x14ac:dyDescent="0.2">
      <c r="D60" s="15"/>
      <c r="F60" s="4"/>
      <c r="G60" s="201"/>
      <c r="H60" s="201"/>
    </row>
    <row r="61" spans="4:8" s="3" customFormat="1" x14ac:dyDescent="0.2">
      <c r="D61" s="15"/>
      <c r="F61" s="4"/>
      <c r="G61" s="201"/>
      <c r="H61" s="201"/>
    </row>
    <row r="62" spans="4:8" s="3" customFormat="1" x14ac:dyDescent="0.2">
      <c r="D62" s="15"/>
      <c r="F62" s="4"/>
      <c r="G62" s="201"/>
      <c r="H62" s="201"/>
    </row>
    <row r="63" spans="4:8" s="3" customFormat="1" x14ac:dyDescent="0.2">
      <c r="D63" s="15"/>
      <c r="F63" s="4"/>
      <c r="G63" s="201"/>
      <c r="H63" s="201"/>
    </row>
    <row r="64" spans="4:8" s="3" customFormat="1" x14ac:dyDescent="0.2">
      <c r="D64" s="15"/>
      <c r="F64" s="4"/>
      <c r="G64" s="201"/>
      <c r="H64" s="201"/>
    </row>
    <row r="65" spans="4:8" s="3" customFormat="1" x14ac:dyDescent="0.2">
      <c r="D65" s="15"/>
      <c r="F65" s="4"/>
      <c r="G65" s="201"/>
      <c r="H65" s="201"/>
    </row>
    <row r="66" spans="4:8" s="3" customFormat="1" x14ac:dyDescent="0.2">
      <c r="D66" s="15"/>
      <c r="F66" s="4"/>
      <c r="G66" s="201"/>
      <c r="H66" s="201"/>
    </row>
    <row r="67" spans="4:8" s="3" customFormat="1" x14ac:dyDescent="0.2">
      <c r="D67" s="15"/>
      <c r="F67" s="4"/>
      <c r="G67" s="201"/>
      <c r="H67" s="201"/>
    </row>
    <row r="68" spans="4:8" s="3" customFormat="1" x14ac:dyDescent="0.2">
      <c r="D68" s="15"/>
      <c r="F68" s="4"/>
      <c r="G68" s="201"/>
      <c r="H68" s="201"/>
    </row>
    <row r="69" spans="4:8" s="3" customFormat="1" x14ac:dyDescent="0.2">
      <c r="D69" s="15"/>
      <c r="F69" s="4"/>
      <c r="G69" s="201"/>
      <c r="H69" s="201"/>
    </row>
    <row r="70" spans="4:8" s="3" customFormat="1" x14ac:dyDescent="0.2">
      <c r="D70" s="15"/>
      <c r="F70" s="4"/>
      <c r="G70" s="201"/>
      <c r="H70" s="201"/>
    </row>
    <row r="71" spans="4:8" s="3" customFormat="1" x14ac:dyDescent="0.2">
      <c r="D71" s="15"/>
      <c r="F71" s="4"/>
      <c r="G71" s="201"/>
      <c r="H71" s="201"/>
    </row>
    <row r="72" spans="4:8" s="3" customFormat="1" x14ac:dyDescent="0.2">
      <c r="D72" s="15"/>
      <c r="F72" s="4"/>
      <c r="G72" s="201"/>
      <c r="H72" s="201"/>
    </row>
    <row r="73" spans="4:8" s="3" customFormat="1" x14ac:dyDescent="0.2">
      <c r="D73" s="15"/>
      <c r="F73" s="4"/>
      <c r="G73" s="201"/>
      <c r="H73" s="201"/>
    </row>
    <row r="74" spans="4:8" s="3" customFormat="1" x14ac:dyDescent="0.2">
      <c r="D74" s="15"/>
      <c r="F74" s="4"/>
      <c r="G74" s="201"/>
      <c r="H74" s="201"/>
    </row>
    <row r="75" spans="4:8" s="3" customFormat="1" x14ac:dyDescent="0.2">
      <c r="D75" s="15"/>
      <c r="F75" s="4"/>
      <c r="G75" s="201"/>
      <c r="H75" s="201"/>
    </row>
    <row r="76" spans="4:8" s="3" customFormat="1" x14ac:dyDescent="0.2">
      <c r="D76" s="15"/>
      <c r="F76" s="4"/>
      <c r="G76" s="201"/>
      <c r="H76" s="201"/>
    </row>
    <row r="77" spans="4:8" s="3" customFormat="1" x14ac:dyDescent="0.2">
      <c r="D77" s="15"/>
      <c r="F77" s="4"/>
      <c r="G77" s="201"/>
      <c r="H77" s="201"/>
    </row>
    <row r="78" spans="4:8" s="3" customFormat="1" x14ac:dyDescent="0.2">
      <c r="D78" s="15"/>
      <c r="F78" s="4"/>
      <c r="G78" s="201"/>
      <c r="H78" s="201"/>
    </row>
    <row r="79" spans="4:8" s="3" customFormat="1" x14ac:dyDescent="0.2">
      <c r="D79" s="15"/>
      <c r="F79" s="4"/>
      <c r="G79" s="201"/>
      <c r="H79" s="201"/>
    </row>
    <row r="80" spans="4:8" s="3" customFormat="1" x14ac:dyDescent="0.2">
      <c r="D80" s="15"/>
      <c r="F80" s="4"/>
      <c r="G80" s="201"/>
      <c r="H80" s="201"/>
    </row>
    <row r="81" spans="4:8" s="3" customFormat="1" x14ac:dyDescent="0.2">
      <c r="D81" s="15"/>
      <c r="F81" s="4"/>
      <c r="G81" s="201"/>
      <c r="H81" s="201"/>
    </row>
    <row r="82" spans="4:8" s="3" customFormat="1" x14ac:dyDescent="0.2">
      <c r="D82" s="15"/>
      <c r="F82" s="4"/>
      <c r="G82" s="201"/>
      <c r="H82" s="201"/>
    </row>
    <row r="83" spans="4:8" s="3" customFormat="1" x14ac:dyDescent="0.2">
      <c r="D83" s="15"/>
      <c r="F83" s="4"/>
      <c r="G83" s="201"/>
      <c r="H83" s="201"/>
    </row>
    <row r="84" spans="4:8" s="3" customFormat="1" x14ac:dyDescent="0.2">
      <c r="D84" s="15"/>
      <c r="F84" s="4"/>
      <c r="G84" s="201"/>
      <c r="H84" s="201"/>
    </row>
    <row r="85" spans="4:8" s="3" customFormat="1" x14ac:dyDescent="0.2">
      <c r="D85" s="15"/>
      <c r="F85" s="4"/>
      <c r="G85" s="201"/>
      <c r="H85" s="201"/>
    </row>
    <row r="86" spans="4:8" s="3" customFormat="1" x14ac:dyDescent="0.2">
      <c r="D86" s="15"/>
      <c r="F86" s="4"/>
      <c r="G86" s="201"/>
      <c r="H86" s="201"/>
    </row>
    <row r="87" spans="4:8" s="3" customFormat="1" x14ac:dyDescent="0.2">
      <c r="D87" s="15"/>
      <c r="F87" s="4"/>
      <c r="G87" s="201"/>
      <c r="H87" s="201"/>
    </row>
    <row r="88" spans="4:8" s="3" customFormat="1" x14ac:dyDescent="0.2">
      <c r="D88" s="15"/>
      <c r="F88" s="4"/>
      <c r="G88" s="201"/>
      <c r="H88" s="201"/>
    </row>
    <row r="89" spans="4:8" s="3" customFormat="1" x14ac:dyDescent="0.2">
      <c r="D89" s="15"/>
      <c r="F89" s="4"/>
      <c r="G89" s="201"/>
      <c r="H89" s="201"/>
    </row>
    <row r="90" spans="4:8" s="3" customFormat="1" x14ac:dyDescent="0.2">
      <c r="D90" s="15"/>
      <c r="F90" s="4"/>
      <c r="G90" s="201"/>
      <c r="H90" s="201"/>
    </row>
    <row r="91" spans="4:8" s="3" customFormat="1" x14ac:dyDescent="0.2">
      <c r="D91" s="15"/>
      <c r="F91" s="4"/>
      <c r="G91" s="201"/>
      <c r="H91" s="201"/>
    </row>
    <row r="92" spans="4:8" s="3" customFormat="1" x14ac:dyDescent="0.2">
      <c r="D92" s="15"/>
      <c r="F92" s="4"/>
      <c r="G92" s="201"/>
      <c r="H92" s="201"/>
    </row>
    <row r="93" spans="4:8" s="3" customFormat="1" x14ac:dyDescent="0.2">
      <c r="D93" s="15"/>
      <c r="F93" s="4"/>
      <c r="G93" s="201"/>
      <c r="H93" s="201"/>
    </row>
    <row r="94" spans="4:8" s="3" customFormat="1" x14ac:dyDescent="0.2">
      <c r="D94" s="15"/>
      <c r="F94" s="4"/>
      <c r="G94" s="201"/>
      <c r="H94" s="201"/>
    </row>
    <row r="95" spans="4:8" s="3" customFormat="1" x14ac:dyDescent="0.2">
      <c r="D95" s="15"/>
      <c r="F95" s="4"/>
      <c r="G95" s="201"/>
      <c r="H95" s="201"/>
    </row>
    <row r="96" spans="4:8" s="3" customFormat="1" x14ac:dyDescent="0.2">
      <c r="D96" s="15"/>
      <c r="F96" s="4"/>
      <c r="G96" s="201"/>
      <c r="H96" s="201"/>
    </row>
    <row r="97" spans="4:8" s="3" customFormat="1" x14ac:dyDescent="0.2">
      <c r="D97" s="15"/>
      <c r="F97" s="4"/>
      <c r="G97" s="201"/>
      <c r="H97" s="201"/>
    </row>
    <row r="98" spans="4:8" s="3" customFormat="1" x14ac:dyDescent="0.2">
      <c r="D98" s="15"/>
      <c r="F98" s="4"/>
      <c r="G98" s="201"/>
      <c r="H98" s="201"/>
    </row>
    <row r="99" spans="4:8" s="3" customFormat="1" x14ac:dyDescent="0.2">
      <c r="D99" s="15"/>
      <c r="F99" s="4"/>
      <c r="G99" s="201"/>
      <c r="H99" s="201"/>
    </row>
    <row r="100" spans="4:8" s="3" customFormat="1" x14ac:dyDescent="0.2">
      <c r="D100" s="15"/>
      <c r="F100" s="4"/>
      <c r="G100" s="201"/>
      <c r="H100" s="201"/>
    </row>
    <row r="101" spans="4:8" s="3" customFormat="1" x14ac:dyDescent="0.2">
      <c r="D101" s="15"/>
      <c r="F101" s="4"/>
      <c r="G101" s="201"/>
      <c r="H101" s="201"/>
    </row>
    <row r="102" spans="4:8" s="3" customFormat="1" x14ac:dyDescent="0.2">
      <c r="D102" s="15"/>
      <c r="F102" s="4"/>
      <c r="G102" s="201"/>
      <c r="H102" s="201"/>
    </row>
    <row r="103" spans="4:8" s="3" customFormat="1" x14ac:dyDescent="0.2">
      <c r="D103" s="15"/>
      <c r="F103" s="4"/>
      <c r="G103" s="201"/>
      <c r="H103" s="201"/>
    </row>
    <row r="104" spans="4:8" s="3" customFormat="1" x14ac:dyDescent="0.2">
      <c r="D104" s="15"/>
      <c r="F104" s="4"/>
      <c r="G104" s="201"/>
      <c r="H104" s="201"/>
    </row>
    <row r="105" spans="4:8" s="3" customFormat="1" x14ac:dyDescent="0.2">
      <c r="D105" s="15"/>
      <c r="F105" s="4"/>
      <c r="G105" s="201"/>
      <c r="H105" s="201"/>
    </row>
    <row r="106" spans="4:8" s="3" customFormat="1" x14ac:dyDescent="0.2">
      <c r="D106" s="15"/>
      <c r="F106" s="4"/>
      <c r="G106" s="201"/>
      <c r="H106" s="201"/>
    </row>
    <row r="107" spans="4:8" s="3" customFormat="1" x14ac:dyDescent="0.2">
      <c r="D107" s="15"/>
      <c r="F107" s="4"/>
      <c r="G107" s="201"/>
      <c r="H107" s="201"/>
    </row>
    <row r="108" spans="4:8" s="3" customFormat="1" x14ac:dyDescent="0.2">
      <c r="D108" s="15"/>
      <c r="F108" s="4"/>
      <c r="G108" s="201"/>
      <c r="H108" s="201"/>
    </row>
    <row r="109" spans="4:8" s="3" customFormat="1" x14ac:dyDescent="0.2">
      <c r="D109" s="15"/>
      <c r="F109" s="4"/>
      <c r="G109" s="201"/>
      <c r="H109" s="201"/>
    </row>
    <row r="110" spans="4:8" s="3" customFormat="1" x14ac:dyDescent="0.2">
      <c r="D110" s="15"/>
      <c r="F110" s="4"/>
      <c r="G110" s="201"/>
      <c r="H110" s="201"/>
    </row>
    <row r="111" spans="4:8" s="3" customFormat="1" x14ac:dyDescent="0.2">
      <c r="D111" s="15"/>
      <c r="F111" s="4"/>
      <c r="G111" s="201"/>
      <c r="H111" s="201"/>
    </row>
    <row r="112" spans="4:8" s="3" customFormat="1" x14ac:dyDescent="0.2">
      <c r="D112" s="15"/>
      <c r="F112" s="4"/>
      <c r="G112" s="201"/>
      <c r="H112" s="201"/>
    </row>
    <row r="113" spans="4:8" s="3" customFormat="1" x14ac:dyDescent="0.2">
      <c r="D113" s="15"/>
      <c r="F113" s="4"/>
      <c r="G113" s="201"/>
      <c r="H113" s="201"/>
    </row>
    <row r="114" spans="4:8" s="3" customFormat="1" x14ac:dyDescent="0.2">
      <c r="D114" s="15"/>
      <c r="F114" s="4"/>
      <c r="G114" s="201"/>
      <c r="H114" s="201"/>
    </row>
    <row r="115" spans="4:8" s="3" customFormat="1" x14ac:dyDescent="0.2">
      <c r="D115" s="15"/>
      <c r="F115" s="4"/>
      <c r="G115" s="201"/>
      <c r="H115" s="201"/>
    </row>
    <row r="116" spans="4:8" s="3" customFormat="1" x14ac:dyDescent="0.2">
      <c r="D116" s="15"/>
      <c r="F116" s="4"/>
      <c r="G116" s="201"/>
      <c r="H116" s="201"/>
    </row>
    <row r="117" spans="4:8" s="3" customFormat="1" x14ac:dyDescent="0.2">
      <c r="D117" s="15"/>
      <c r="F117" s="4"/>
      <c r="G117" s="201"/>
      <c r="H117" s="201"/>
    </row>
    <row r="118" spans="4:8" s="3" customFormat="1" x14ac:dyDescent="0.2">
      <c r="D118" s="15"/>
      <c r="F118" s="4"/>
      <c r="G118" s="201"/>
      <c r="H118" s="201"/>
    </row>
    <row r="119" spans="4:8" s="3" customFormat="1" x14ac:dyDescent="0.2">
      <c r="D119" s="15"/>
      <c r="F119" s="4"/>
      <c r="G119" s="201"/>
      <c r="H119" s="201"/>
    </row>
    <row r="120" spans="4:8" s="3" customFormat="1" x14ac:dyDescent="0.2">
      <c r="D120" s="15"/>
      <c r="F120" s="4"/>
      <c r="G120" s="201"/>
      <c r="H120" s="201"/>
    </row>
    <row r="121" spans="4:8" s="3" customFormat="1" x14ac:dyDescent="0.2">
      <c r="D121" s="15"/>
      <c r="F121" s="4"/>
      <c r="G121" s="201"/>
      <c r="H121" s="201"/>
    </row>
    <row r="122" spans="4:8" s="3" customFormat="1" x14ac:dyDescent="0.2">
      <c r="D122" s="15"/>
      <c r="F122" s="4"/>
      <c r="G122" s="201"/>
      <c r="H122" s="201"/>
    </row>
    <row r="123" spans="4:8" s="3" customFormat="1" x14ac:dyDescent="0.2">
      <c r="D123" s="15"/>
      <c r="F123" s="4"/>
      <c r="G123" s="201"/>
      <c r="H123" s="201"/>
    </row>
    <row r="124" spans="4:8" s="3" customFormat="1" x14ac:dyDescent="0.2">
      <c r="D124" s="15"/>
      <c r="F124" s="4"/>
      <c r="G124" s="201"/>
      <c r="H124" s="201"/>
    </row>
    <row r="125" spans="4:8" s="3" customFormat="1" x14ac:dyDescent="0.2">
      <c r="D125" s="15"/>
      <c r="F125" s="4"/>
      <c r="G125" s="201"/>
      <c r="H125" s="201"/>
    </row>
    <row r="126" spans="4:8" s="3" customFormat="1" x14ac:dyDescent="0.2">
      <c r="D126" s="15"/>
      <c r="F126" s="4"/>
      <c r="G126" s="201"/>
      <c r="H126" s="201"/>
    </row>
    <row r="127" spans="4:8" s="3" customFormat="1" x14ac:dyDescent="0.2">
      <c r="D127" s="15"/>
      <c r="F127" s="4"/>
      <c r="G127" s="201"/>
      <c r="H127" s="201"/>
    </row>
    <row r="128" spans="4:8" s="3" customFormat="1" x14ac:dyDescent="0.2">
      <c r="D128" s="15"/>
      <c r="F128" s="4"/>
      <c r="G128" s="201"/>
      <c r="H128" s="201"/>
    </row>
    <row r="129" spans="4:8" s="3" customFormat="1" x14ac:dyDescent="0.2">
      <c r="D129" s="15"/>
      <c r="F129" s="4"/>
      <c r="G129" s="201"/>
      <c r="H129" s="201"/>
    </row>
    <row r="130" spans="4:8" s="3" customFormat="1" x14ac:dyDescent="0.2">
      <c r="D130" s="15"/>
      <c r="F130" s="4"/>
      <c r="G130" s="201"/>
      <c r="H130" s="201"/>
    </row>
    <row r="131" spans="4:8" s="3" customFormat="1" x14ac:dyDescent="0.2">
      <c r="D131" s="15"/>
      <c r="F131" s="4"/>
      <c r="G131" s="201"/>
      <c r="H131" s="201"/>
    </row>
    <row r="132" spans="4:8" s="3" customFormat="1" x14ac:dyDescent="0.2">
      <c r="D132" s="15"/>
      <c r="F132" s="4"/>
      <c r="G132" s="201"/>
      <c r="H132" s="201"/>
    </row>
    <row r="133" spans="4:8" s="3" customFormat="1" x14ac:dyDescent="0.2">
      <c r="D133" s="15"/>
      <c r="F133" s="4"/>
      <c r="G133" s="201"/>
      <c r="H133" s="201"/>
    </row>
    <row r="134" spans="4:8" s="3" customFormat="1" x14ac:dyDescent="0.2">
      <c r="D134" s="15"/>
      <c r="F134" s="4"/>
      <c r="G134" s="201"/>
      <c r="H134" s="201"/>
    </row>
    <row r="135" spans="4:8" s="3" customFormat="1" x14ac:dyDescent="0.2">
      <c r="D135" s="15"/>
      <c r="F135" s="4"/>
      <c r="G135" s="201"/>
      <c r="H135" s="201"/>
    </row>
    <row r="136" spans="4:8" s="3" customFormat="1" x14ac:dyDescent="0.2">
      <c r="D136" s="15"/>
      <c r="F136" s="4"/>
      <c r="G136" s="201"/>
      <c r="H136" s="201"/>
    </row>
    <row r="137" spans="4:8" s="3" customFormat="1" x14ac:dyDescent="0.2">
      <c r="D137" s="15"/>
      <c r="F137" s="4"/>
      <c r="G137" s="201"/>
      <c r="H137" s="201"/>
    </row>
    <row r="138" spans="4:8" s="3" customFormat="1" x14ac:dyDescent="0.2">
      <c r="D138" s="15"/>
      <c r="F138" s="4"/>
      <c r="G138" s="201"/>
      <c r="H138" s="201"/>
    </row>
    <row r="139" spans="4:8" s="3" customFormat="1" x14ac:dyDescent="0.2">
      <c r="D139" s="15"/>
      <c r="F139" s="4"/>
      <c r="G139" s="201"/>
      <c r="H139" s="201"/>
    </row>
    <row r="140" spans="4:8" s="3" customFormat="1" x14ac:dyDescent="0.2">
      <c r="D140" s="15"/>
      <c r="F140" s="4"/>
      <c r="G140" s="201"/>
      <c r="H140" s="201"/>
    </row>
    <row r="141" spans="4:8" s="3" customFormat="1" x14ac:dyDescent="0.2">
      <c r="D141" s="15"/>
      <c r="F141" s="4"/>
      <c r="G141" s="201"/>
      <c r="H141" s="201"/>
    </row>
    <row r="142" spans="4:8" s="3" customFormat="1" x14ac:dyDescent="0.2">
      <c r="D142" s="15"/>
      <c r="F142" s="4"/>
      <c r="G142" s="201"/>
      <c r="H142" s="201"/>
    </row>
    <row r="143" spans="4:8" s="3" customFormat="1" x14ac:dyDescent="0.2">
      <c r="D143" s="15"/>
      <c r="F143" s="4"/>
      <c r="G143" s="201"/>
      <c r="H143" s="201"/>
    </row>
    <row r="144" spans="4:8" s="3" customFormat="1" x14ac:dyDescent="0.2">
      <c r="D144" s="15"/>
      <c r="F144" s="4"/>
      <c r="G144" s="201"/>
      <c r="H144" s="201"/>
    </row>
    <row r="145" spans="4:8" s="3" customFormat="1" x14ac:dyDescent="0.2">
      <c r="D145" s="15"/>
      <c r="F145" s="4"/>
      <c r="G145" s="201"/>
      <c r="H145" s="201"/>
    </row>
    <row r="146" spans="4:8" s="3" customFormat="1" x14ac:dyDescent="0.2">
      <c r="D146" s="15"/>
      <c r="F146" s="4"/>
      <c r="G146" s="201"/>
      <c r="H146" s="201"/>
    </row>
    <row r="147" spans="4:8" s="3" customFormat="1" x14ac:dyDescent="0.2">
      <c r="D147" s="15"/>
      <c r="F147" s="4"/>
      <c r="G147" s="201"/>
      <c r="H147" s="201"/>
    </row>
    <row r="148" spans="4:8" s="3" customFormat="1" x14ac:dyDescent="0.2">
      <c r="D148" s="15"/>
      <c r="F148" s="4"/>
      <c r="G148" s="201"/>
      <c r="H148" s="201"/>
    </row>
    <row r="149" spans="4:8" s="3" customFormat="1" x14ac:dyDescent="0.2">
      <c r="D149" s="15"/>
      <c r="F149" s="4"/>
      <c r="G149" s="201"/>
      <c r="H149" s="201"/>
    </row>
    <row r="150" spans="4:8" s="3" customFormat="1" x14ac:dyDescent="0.2">
      <c r="D150" s="15"/>
      <c r="F150" s="4"/>
      <c r="G150" s="201"/>
      <c r="H150" s="201"/>
    </row>
    <row r="151" spans="4:8" s="3" customFormat="1" x14ac:dyDescent="0.2">
      <c r="D151" s="15"/>
      <c r="F151" s="4"/>
      <c r="G151" s="201"/>
      <c r="H151" s="201"/>
    </row>
    <row r="152" spans="4:8" s="3" customFormat="1" x14ac:dyDescent="0.2">
      <c r="D152" s="15"/>
      <c r="F152" s="4"/>
      <c r="G152" s="201"/>
      <c r="H152" s="201"/>
    </row>
    <row r="153" spans="4:8" s="3" customFormat="1" x14ac:dyDescent="0.2">
      <c r="D153" s="15"/>
      <c r="F153" s="4"/>
      <c r="G153" s="201"/>
      <c r="H153" s="201"/>
    </row>
    <row r="154" spans="4:8" s="3" customFormat="1" x14ac:dyDescent="0.2">
      <c r="D154" s="15"/>
      <c r="F154" s="4"/>
      <c r="G154" s="201"/>
      <c r="H154" s="201"/>
    </row>
    <row r="155" spans="4:8" s="3" customFormat="1" x14ac:dyDescent="0.2">
      <c r="D155" s="15"/>
      <c r="F155" s="4"/>
      <c r="G155" s="201"/>
      <c r="H155" s="201"/>
    </row>
    <row r="156" spans="4:8" s="3" customFormat="1" x14ac:dyDescent="0.2">
      <c r="D156" s="15"/>
      <c r="F156" s="4"/>
      <c r="G156" s="201"/>
      <c r="H156" s="201"/>
    </row>
    <row r="157" spans="4:8" s="3" customFormat="1" x14ac:dyDescent="0.2">
      <c r="D157" s="15"/>
      <c r="F157" s="4"/>
      <c r="G157" s="201"/>
      <c r="H157" s="201"/>
    </row>
    <row r="158" spans="4:8" s="3" customFormat="1" x14ac:dyDescent="0.2">
      <c r="D158" s="15"/>
      <c r="F158" s="4"/>
      <c r="G158" s="201"/>
      <c r="H158" s="201"/>
    </row>
    <row r="159" spans="4:8" s="3" customFormat="1" x14ac:dyDescent="0.2">
      <c r="D159" s="15"/>
      <c r="F159" s="4"/>
      <c r="G159" s="201"/>
      <c r="H159" s="201"/>
    </row>
    <row r="160" spans="4:8" s="3" customFormat="1" x14ac:dyDescent="0.2">
      <c r="D160" s="15"/>
      <c r="F160" s="4"/>
      <c r="G160" s="201"/>
      <c r="H160" s="201"/>
    </row>
    <row r="161" spans="4:8" s="3" customFormat="1" x14ac:dyDescent="0.2">
      <c r="D161" s="15"/>
      <c r="F161" s="4"/>
      <c r="G161" s="201"/>
      <c r="H161" s="201"/>
    </row>
    <row r="162" spans="4:8" s="3" customFormat="1" x14ac:dyDescent="0.2">
      <c r="D162" s="15"/>
      <c r="F162" s="4"/>
      <c r="G162" s="201"/>
      <c r="H162" s="201"/>
    </row>
    <row r="163" spans="4:8" s="3" customFormat="1" x14ac:dyDescent="0.2">
      <c r="D163" s="15"/>
      <c r="F163" s="4"/>
      <c r="G163" s="201"/>
      <c r="H163" s="201"/>
    </row>
    <row r="164" spans="4:8" s="3" customFormat="1" x14ac:dyDescent="0.2">
      <c r="D164" s="15"/>
      <c r="F164" s="4"/>
      <c r="G164" s="201"/>
      <c r="H164" s="201"/>
    </row>
    <row r="165" spans="4:8" s="3" customFormat="1" x14ac:dyDescent="0.2">
      <c r="D165" s="15"/>
      <c r="F165" s="4"/>
      <c r="G165" s="201"/>
      <c r="H165" s="201"/>
    </row>
    <row r="166" spans="4:8" s="3" customFormat="1" x14ac:dyDescent="0.2">
      <c r="D166" s="15"/>
      <c r="F166" s="4"/>
      <c r="G166" s="201"/>
      <c r="H166" s="201"/>
    </row>
    <row r="167" spans="4:8" s="3" customFormat="1" x14ac:dyDescent="0.2">
      <c r="D167" s="15"/>
      <c r="F167" s="4"/>
      <c r="G167" s="201"/>
      <c r="H167" s="201"/>
    </row>
    <row r="168" spans="4:8" s="3" customFormat="1" x14ac:dyDescent="0.2">
      <c r="D168" s="15"/>
      <c r="F168" s="4"/>
      <c r="G168" s="201"/>
      <c r="H168" s="201"/>
    </row>
    <row r="169" spans="4:8" s="3" customFormat="1" x14ac:dyDescent="0.2">
      <c r="D169" s="15"/>
      <c r="F169" s="4"/>
      <c r="G169" s="201"/>
      <c r="H169" s="201"/>
    </row>
    <row r="170" spans="4:8" s="3" customFormat="1" x14ac:dyDescent="0.2">
      <c r="D170" s="15"/>
      <c r="F170" s="4"/>
      <c r="G170" s="201"/>
      <c r="H170" s="201"/>
    </row>
    <row r="171" spans="4:8" s="3" customFormat="1" x14ac:dyDescent="0.2">
      <c r="D171" s="15"/>
      <c r="F171" s="4"/>
      <c r="G171" s="201"/>
      <c r="H171" s="201"/>
    </row>
    <row r="172" spans="4:8" s="3" customFormat="1" x14ac:dyDescent="0.2">
      <c r="D172" s="15"/>
      <c r="F172" s="4"/>
      <c r="G172" s="201"/>
      <c r="H172" s="201"/>
    </row>
    <row r="173" spans="4:8" s="3" customFormat="1" x14ac:dyDescent="0.2">
      <c r="D173" s="15"/>
      <c r="F173" s="4"/>
      <c r="G173" s="201"/>
      <c r="H173" s="201"/>
    </row>
    <row r="174" spans="4:8" s="3" customFormat="1" x14ac:dyDescent="0.2">
      <c r="D174" s="15"/>
      <c r="F174" s="4"/>
      <c r="G174" s="201"/>
      <c r="H174" s="201"/>
    </row>
    <row r="175" spans="4:8" s="3" customFormat="1" x14ac:dyDescent="0.2">
      <c r="D175" s="15"/>
      <c r="F175" s="4"/>
      <c r="G175" s="201"/>
      <c r="H175" s="201"/>
    </row>
    <row r="176" spans="4:8" s="3" customFormat="1" x14ac:dyDescent="0.2">
      <c r="D176" s="15"/>
      <c r="F176" s="4"/>
      <c r="G176" s="201"/>
      <c r="H176" s="201"/>
    </row>
    <row r="177" spans="4:8" s="3" customFormat="1" x14ac:dyDescent="0.2">
      <c r="D177" s="15"/>
      <c r="F177" s="4"/>
      <c r="G177" s="201"/>
      <c r="H177" s="201"/>
    </row>
    <row r="178" spans="4:8" s="3" customFormat="1" x14ac:dyDescent="0.2">
      <c r="D178" s="15"/>
      <c r="F178" s="4"/>
      <c r="G178" s="201"/>
      <c r="H178" s="201"/>
    </row>
    <row r="179" spans="4:8" s="3" customFormat="1" x14ac:dyDescent="0.2">
      <c r="D179" s="15"/>
      <c r="F179" s="4"/>
      <c r="G179" s="201"/>
      <c r="H179" s="201"/>
    </row>
    <row r="180" spans="4:8" s="3" customFormat="1" x14ac:dyDescent="0.2">
      <c r="D180" s="15"/>
      <c r="F180" s="4"/>
      <c r="G180" s="201"/>
      <c r="H180" s="201"/>
    </row>
    <row r="181" spans="4:8" s="3" customFormat="1" x14ac:dyDescent="0.2">
      <c r="D181" s="15"/>
      <c r="F181" s="4"/>
      <c r="G181" s="201"/>
      <c r="H181" s="201"/>
    </row>
    <row r="182" spans="4:8" s="3" customFormat="1" x14ac:dyDescent="0.2">
      <c r="D182" s="15"/>
      <c r="F182" s="4"/>
      <c r="G182" s="201"/>
      <c r="H182" s="201"/>
    </row>
    <row r="183" spans="4:8" s="3" customFormat="1" x14ac:dyDescent="0.2">
      <c r="D183" s="15"/>
      <c r="F183" s="4"/>
      <c r="G183" s="201"/>
      <c r="H183" s="201"/>
    </row>
    <row r="184" spans="4:8" s="3" customFormat="1" x14ac:dyDescent="0.2">
      <c r="D184" s="15"/>
      <c r="F184" s="4"/>
      <c r="G184" s="201"/>
      <c r="H184" s="201"/>
    </row>
    <row r="185" spans="4:8" s="3" customFormat="1" x14ac:dyDescent="0.2">
      <c r="D185" s="15"/>
      <c r="F185" s="4"/>
      <c r="G185" s="201"/>
      <c r="H185" s="201"/>
    </row>
    <row r="186" spans="4:8" s="3" customFormat="1" x14ac:dyDescent="0.2">
      <c r="D186" s="15"/>
      <c r="F186" s="4"/>
      <c r="G186" s="201"/>
      <c r="H186" s="201"/>
    </row>
    <row r="187" spans="4:8" s="3" customFormat="1" x14ac:dyDescent="0.2">
      <c r="D187" s="15"/>
      <c r="F187" s="4"/>
      <c r="G187" s="201"/>
      <c r="H187" s="201"/>
    </row>
    <row r="188" spans="4:8" s="3" customFormat="1" x14ac:dyDescent="0.2">
      <c r="D188" s="15"/>
      <c r="F188" s="4"/>
      <c r="G188" s="201"/>
      <c r="H188" s="201"/>
    </row>
    <row r="189" spans="4:8" s="3" customFormat="1" x14ac:dyDescent="0.2">
      <c r="D189" s="15"/>
      <c r="F189" s="4"/>
      <c r="G189" s="201"/>
      <c r="H189" s="201"/>
    </row>
    <row r="190" spans="4:8" s="3" customFormat="1" x14ac:dyDescent="0.2">
      <c r="D190" s="15"/>
      <c r="F190" s="4"/>
      <c r="G190" s="201"/>
      <c r="H190" s="201"/>
    </row>
    <row r="191" spans="4:8" s="3" customFormat="1" x14ac:dyDescent="0.2">
      <c r="D191" s="15"/>
      <c r="F191" s="4"/>
      <c r="G191" s="201"/>
      <c r="H191" s="201"/>
    </row>
    <row r="192" spans="4:8" s="3" customFormat="1" x14ac:dyDescent="0.2">
      <c r="D192" s="15"/>
      <c r="F192" s="4"/>
      <c r="G192" s="201"/>
      <c r="H192" s="201"/>
    </row>
    <row r="193" spans="4:8" s="3" customFormat="1" x14ac:dyDescent="0.2">
      <c r="D193" s="15"/>
      <c r="F193" s="4"/>
      <c r="G193" s="201"/>
      <c r="H193" s="201"/>
    </row>
    <row r="194" spans="4:8" s="3" customFormat="1" x14ac:dyDescent="0.2">
      <c r="D194" s="15"/>
      <c r="F194" s="4"/>
      <c r="G194" s="201"/>
      <c r="H194" s="201"/>
    </row>
    <row r="195" spans="4:8" s="3" customFormat="1" x14ac:dyDescent="0.2">
      <c r="D195" s="15"/>
      <c r="F195" s="4"/>
      <c r="G195" s="201"/>
      <c r="H195" s="201"/>
    </row>
    <row r="196" spans="4:8" s="3" customFormat="1" x14ac:dyDescent="0.2">
      <c r="D196" s="15"/>
      <c r="F196" s="4"/>
      <c r="G196" s="201"/>
      <c r="H196" s="201"/>
    </row>
    <row r="197" spans="4:8" s="3" customFormat="1" x14ac:dyDescent="0.2">
      <c r="D197" s="15"/>
      <c r="F197" s="4"/>
      <c r="G197" s="201"/>
      <c r="H197" s="201"/>
    </row>
    <row r="198" spans="4:8" s="3" customFormat="1" x14ac:dyDescent="0.2">
      <c r="D198" s="15"/>
      <c r="F198" s="4"/>
      <c r="G198" s="201"/>
      <c r="H198" s="201"/>
    </row>
    <row r="199" spans="4:8" s="3" customFormat="1" x14ac:dyDescent="0.2">
      <c r="D199" s="15"/>
      <c r="F199" s="4"/>
      <c r="G199" s="201"/>
      <c r="H199" s="201"/>
    </row>
    <row r="200" spans="4:8" s="3" customFormat="1" x14ac:dyDescent="0.2">
      <c r="D200" s="15"/>
      <c r="F200" s="4"/>
      <c r="G200" s="201"/>
      <c r="H200" s="201"/>
    </row>
    <row r="201" spans="4:8" s="3" customFormat="1" x14ac:dyDescent="0.2">
      <c r="D201" s="15"/>
      <c r="F201" s="4"/>
      <c r="G201" s="201"/>
      <c r="H201" s="201"/>
    </row>
    <row r="202" spans="4:8" s="3" customFormat="1" x14ac:dyDescent="0.2">
      <c r="D202" s="15"/>
      <c r="F202" s="4"/>
      <c r="G202" s="201"/>
      <c r="H202" s="201"/>
    </row>
    <row r="203" spans="4:8" s="3" customFormat="1" x14ac:dyDescent="0.2">
      <c r="D203" s="15"/>
      <c r="F203" s="4"/>
      <c r="G203" s="201"/>
      <c r="H203" s="201"/>
    </row>
    <row r="204" spans="4:8" s="3" customFormat="1" x14ac:dyDescent="0.2">
      <c r="D204" s="15"/>
      <c r="F204" s="4"/>
      <c r="G204" s="201"/>
      <c r="H204" s="201"/>
    </row>
    <row r="205" spans="4:8" s="3" customFormat="1" x14ac:dyDescent="0.2">
      <c r="D205" s="15"/>
      <c r="F205" s="4"/>
      <c r="G205" s="201"/>
      <c r="H205" s="201"/>
    </row>
    <row r="206" spans="4:8" s="3" customFormat="1" x14ac:dyDescent="0.2">
      <c r="D206" s="15"/>
      <c r="F206" s="4"/>
      <c r="G206" s="201"/>
      <c r="H206" s="201"/>
    </row>
    <row r="207" spans="4:8" s="3" customFormat="1" x14ac:dyDescent="0.2">
      <c r="D207" s="15"/>
      <c r="F207" s="4"/>
      <c r="G207" s="201"/>
      <c r="H207" s="201"/>
    </row>
    <row r="208" spans="4:8" s="3" customFormat="1" x14ac:dyDescent="0.2">
      <c r="D208" s="15"/>
      <c r="F208" s="4"/>
      <c r="G208" s="201"/>
      <c r="H208" s="201"/>
    </row>
    <row r="209" spans="4:8" s="3" customFormat="1" x14ac:dyDescent="0.2">
      <c r="D209" s="15"/>
      <c r="F209" s="4"/>
      <c r="G209" s="201"/>
      <c r="H209" s="201"/>
    </row>
    <row r="210" spans="4:8" s="3" customFormat="1" x14ac:dyDescent="0.2">
      <c r="D210" s="15"/>
      <c r="F210" s="4"/>
      <c r="G210" s="201"/>
      <c r="H210" s="201"/>
    </row>
    <row r="211" spans="4:8" s="3" customFormat="1" x14ac:dyDescent="0.2">
      <c r="D211" s="15"/>
      <c r="F211" s="4"/>
      <c r="G211" s="201"/>
      <c r="H211" s="201"/>
    </row>
    <row r="212" spans="4:8" s="3" customFormat="1" x14ac:dyDescent="0.2">
      <c r="D212" s="15"/>
      <c r="F212" s="4"/>
      <c r="G212" s="201"/>
      <c r="H212" s="201"/>
    </row>
    <row r="213" spans="4:8" s="3" customFormat="1" x14ac:dyDescent="0.2">
      <c r="D213" s="15"/>
      <c r="F213" s="4"/>
      <c r="G213" s="201"/>
      <c r="H213" s="201"/>
    </row>
    <row r="214" spans="4:8" s="3" customFormat="1" x14ac:dyDescent="0.2">
      <c r="D214" s="15"/>
      <c r="F214" s="4"/>
      <c r="G214" s="201"/>
      <c r="H214" s="201"/>
    </row>
    <row r="215" spans="4:8" s="3" customFormat="1" x14ac:dyDescent="0.2">
      <c r="D215" s="15"/>
      <c r="F215" s="4"/>
      <c r="G215" s="201"/>
      <c r="H215" s="201"/>
    </row>
    <row r="216" spans="4:8" s="3" customFormat="1" x14ac:dyDescent="0.2">
      <c r="D216" s="15"/>
      <c r="F216" s="4"/>
      <c r="G216" s="201"/>
      <c r="H216" s="201"/>
    </row>
    <row r="217" spans="4:8" s="3" customFormat="1" x14ac:dyDescent="0.2">
      <c r="D217" s="15"/>
      <c r="F217" s="4"/>
      <c r="G217" s="201"/>
      <c r="H217" s="201"/>
    </row>
    <row r="218" spans="4:8" s="3" customFormat="1" x14ac:dyDescent="0.2">
      <c r="D218" s="15"/>
      <c r="F218" s="4"/>
      <c r="G218" s="201"/>
      <c r="H218" s="201"/>
    </row>
    <row r="219" spans="4:8" s="3" customFormat="1" x14ac:dyDescent="0.2">
      <c r="D219" s="15"/>
      <c r="F219" s="4"/>
      <c r="G219" s="201"/>
      <c r="H219" s="201"/>
    </row>
    <row r="220" spans="4:8" s="3" customFormat="1" x14ac:dyDescent="0.2">
      <c r="D220" s="15"/>
      <c r="F220" s="4"/>
      <c r="G220" s="201"/>
      <c r="H220" s="201"/>
    </row>
    <row r="221" spans="4:8" s="3" customFormat="1" x14ac:dyDescent="0.2">
      <c r="D221" s="15"/>
      <c r="F221" s="4"/>
      <c r="G221" s="201"/>
      <c r="H221" s="201"/>
    </row>
    <row r="222" spans="4:8" s="3" customFormat="1" x14ac:dyDescent="0.2">
      <c r="D222" s="15"/>
      <c r="F222" s="4"/>
      <c r="G222" s="201"/>
      <c r="H222" s="201"/>
    </row>
    <row r="223" spans="4:8" s="3" customFormat="1" x14ac:dyDescent="0.2">
      <c r="D223" s="15"/>
      <c r="F223" s="4"/>
      <c r="G223" s="201"/>
      <c r="H223" s="201"/>
    </row>
    <row r="224" spans="4:8" s="3" customFormat="1" x14ac:dyDescent="0.2">
      <c r="D224" s="15"/>
      <c r="F224" s="4"/>
      <c r="G224" s="201"/>
      <c r="H224" s="201"/>
    </row>
    <row r="225" spans="4:8" s="3" customFormat="1" x14ac:dyDescent="0.2">
      <c r="D225" s="15"/>
      <c r="F225" s="4"/>
      <c r="G225" s="201"/>
      <c r="H225" s="201"/>
    </row>
    <row r="226" spans="4:8" s="3" customFormat="1" x14ac:dyDescent="0.2">
      <c r="D226" s="15"/>
      <c r="F226" s="4"/>
      <c r="G226" s="201"/>
      <c r="H226" s="201"/>
    </row>
    <row r="227" spans="4:8" s="3" customFormat="1" x14ac:dyDescent="0.2">
      <c r="D227" s="15"/>
      <c r="F227" s="4"/>
      <c r="G227" s="201"/>
      <c r="H227" s="201"/>
    </row>
    <row r="228" spans="4:8" s="3" customFormat="1" x14ac:dyDescent="0.2">
      <c r="D228" s="15"/>
      <c r="F228" s="4"/>
      <c r="G228" s="201"/>
      <c r="H228" s="201"/>
    </row>
    <row r="229" spans="4:8" s="3" customFormat="1" x14ac:dyDescent="0.2">
      <c r="D229" s="15"/>
      <c r="F229" s="4"/>
      <c r="G229" s="201"/>
      <c r="H229" s="201"/>
    </row>
    <row r="230" spans="4:8" s="3" customFormat="1" x14ac:dyDescent="0.2">
      <c r="D230" s="15"/>
      <c r="F230" s="4"/>
      <c r="G230" s="201"/>
      <c r="H230" s="201"/>
    </row>
    <row r="231" spans="4:8" s="3" customFormat="1" x14ac:dyDescent="0.2">
      <c r="D231" s="15"/>
      <c r="F231" s="4"/>
      <c r="G231" s="201"/>
      <c r="H231" s="201"/>
    </row>
    <row r="232" spans="4:8" s="3" customFormat="1" x14ac:dyDescent="0.2">
      <c r="D232" s="15"/>
      <c r="F232" s="4"/>
      <c r="G232" s="201"/>
      <c r="H232" s="201"/>
    </row>
    <row r="233" spans="4:8" s="3" customFormat="1" x14ac:dyDescent="0.2">
      <c r="D233" s="15"/>
      <c r="F233" s="4"/>
      <c r="G233" s="201"/>
      <c r="H233" s="201"/>
    </row>
    <row r="234" spans="4:8" s="3" customFormat="1" x14ac:dyDescent="0.2">
      <c r="D234" s="15"/>
      <c r="F234" s="4"/>
      <c r="G234" s="201"/>
      <c r="H234" s="201"/>
    </row>
    <row r="235" spans="4:8" s="3" customFormat="1" x14ac:dyDescent="0.2">
      <c r="D235" s="15"/>
      <c r="F235" s="4"/>
      <c r="G235" s="201"/>
      <c r="H235" s="201"/>
    </row>
    <row r="236" spans="4:8" s="3" customFormat="1" x14ac:dyDescent="0.2">
      <c r="D236" s="15"/>
      <c r="F236" s="4"/>
      <c r="G236" s="201"/>
      <c r="H236" s="201"/>
    </row>
    <row r="237" spans="4:8" s="3" customFormat="1" x14ac:dyDescent="0.2">
      <c r="D237" s="15"/>
      <c r="F237" s="4"/>
      <c r="G237" s="201"/>
      <c r="H237" s="201"/>
    </row>
    <row r="238" spans="4:8" s="3" customFormat="1" x14ac:dyDescent="0.2">
      <c r="D238" s="15"/>
      <c r="F238" s="4"/>
      <c r="G238" s="201"/>
      <c r="H238" s="201"/>
    </row>
    <row r="239" spans="4:8" s="3" customFormat="1" x14ac:dyDescent="0.2">
      <c r="D239" s="15"/>
      <c r="F239" s="4"/>
      <c r="G239" s="201"/>
      <c r="H239" s="201"/>
    </row>
    <row r="240" spans="4:8" s="3" customFormat="1" x14ac:dyDescent="0.2">
      <c r="D240" s="15"/>
      <c r="F240" s="4"/>
      <c r="G240" s="201"/>
      <c r="H240" s="201"/>
    </row>
    <row r="241" spans="4:8" s="3" customFormat="1" x14ac:dyDescent="0.2">
      <c r="D241" s="15"/>
      <c r="F241" s="4"/>
      <c r="G241" s="201"/>
      <c r="H241" s="201"/>
    </row>
    <row r="242" spans="4:8" s="3" customFormat="1" x14ac:dyDescent="0.2">
      <c r="D242" s="15"/>
      <c r="F242" s="4"/>
      <c r="G242" s="201"/>
      <c r="H242" s="201"/>
    </row>
    <row r="243" spans="4:8" s="3" customFormat="1" x14ac:dyDescent="0.2">
      <c r="D243" s="15"/>
      <c r="F243" s="4"/>
      <c r="G243" s="201"/>
      <c r="H243" s="201"/>
    </row>
    <row r="244" spans="4:8" s="3" customFormat="1" x14ac:dyDescent="0.2">
      <c r="D244" s="15"/>
      <c r="F244" s="4"/>
      <c r="G244" s="201"/>
      <c r="H244" s="201"/>
    </row>
    <row r="245" spans="4:8" s="3" customFormat="1" x14ac:dyDescent="0.2">
      <c r="D245" s="15"/>
      <c r="F245" s="4"/>
      <c r="G245" s="201"/>
      <c r="H245" s="201"/>
    </row>
    <row r="246" spans="4:8" s="3" customFormat="1" x14ac:dyDescent="0.2">
      <c r="D246" s="15"/>
      <c r="F246" s="4"/>
      <c r="G246" s="201"/>
      <c r="H246" s="201"/>
    </row>
    <row r="247" spans="4:8" s="3" customFormat="1" x14ac:dyDescent="0.2">
      <c r="D247" s="15"/>
      <c r="F247" s="4"/>
      <c r="G247" s="201"/>
      <c r="H247" s="201"/>
    </row>
    <row r="248" spans="4:8" s="3" customFormat="1" x14ac:dyDescent="0.2">
      <c r="D248" s="15"/>
      <c r="F248" s="4"/>
      <c r="G248" s="201"/>
      <c r="H248" s="201"/>
    </row>
    <row r="249" spans="4:8" s="3" customFormat="1" x14ac:dyDescent="0.2">
      <c r="D249" s="15"/>
      <c r="F249" s="4"/>
      <c r="G249" s="201"/>
      <c r="H249" s="201"/>
    </row>
    <row r="250" spans="4:8" s="3" customFormat="1" x14ac:dyDescent="0.2">
      <c r="D250" s="15"/>
      <c r="F250" s="4"/>
      <c r="G250" s="201"/>
      <c r="H250" s="201"/>
    </row>
    <row r="251" spans="4:8" s="3" customFormat="1" x14ac:dyDescent="0.2">
      <c r="D251" s="15"/>
      <c r="F251" s="4"/>
      <c r="G251" s="201"/>
      <c r="H251" s="201"/>
    </row>
  </sheetData>
  <mergeCells count="20">
    <mergeCell ref="A19:E19"/>
    <mergeCell ref="A17:N17"/>
    <mergeCell ref="A26:E26"/>
    <mergeCell ref="A20:E20"/>
    <mergeCell ref="A21:E21"/>
    <mergeCell ref="A24:E24"/>
    <mergeCell ref="A22:E22"/>
    <mergeCell ref="A23:E23"/>
    <mergeCell ref="A1:E2"/>
    <mergeCell ref="A15:E15"/>
    <mergeCell ref="A9:E9"/>
    <mergeCell ref="A10:E10"/>
    <mergeCell ref="A12:E12"/>
    <mergeCell ref="A13:E13"/>
    <mergeCell ref="A8:E8"/>
    <mergeCell ref="A11:E11"/>
    <mergeCell ref="A14:E14"/>
    <mergeCell ref="A3:N4"/>
    <mergeCell ref="A5:N5"/>
    <mergeCell ref="A6:N6"/>
  </mergeCells>
  <phoneticPr fontId="0" type="noConversion"/>
  <printOptions horizontalCentered="1"/>
  <pageMargins left="0.19685039370078741" right="0.19685039370078741" top="0.62992125984251968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0"/>
  <sheetViews>
    <sheetView zoomScaleNormal="100" workbookViewId="0">
      <selection activeCell="M4" sqref="M4"/>
    </sheetView>
  </sheetViews>
  <sheetFormatPr defaultColWidth="11.42578125" defaultRowHeight="12.75" x14ac:dyDescent="0.2"/>
  <cols>
    <col min="1" max="2" width="4.28515625" style="99" customWidth="1"/>
    <col min="3" max="3" width="6.28515625" style="99" customWidth="1"/>
    <col min="4" max="4" width="5.5703125" style="107" hidden="1" customWidth="1"/>
    <col min="5" max="5" width="45.5703125" customWidth="1"/>
    <col min="6" max="6" width="12.28515625" style="256" customWidth="1"/>
    <col min="7" max="7" width="13.28515625" style="202" customWidth="1"/>
    <col min="8" max="8" width="8.140625" style="202" customWidth="1"/>
    <col min="9" max="9" width="13.7109375" customWidth="1"/>
    <col min="10" max="10" width="8.140625" customWidth="1"/>
    <col min="11" max="11" width="14.5703125" customWidth="1"/>
    <col min="12" max="12" width="8.140625" customWidth="1"/>
    <col min="13" max="13" width="14.28515625" customWidth="1"/>
    <col min="14" max="14" width="8.140625" customWidth="1"/>
    <col min="16" max="16" width="14.85546875" bestFit="1" customWidth="1"/>
  </cols>
  <sheetData>
    <row r="1" spans="1:17" s="3" customFormat="1" ht="30" customHeight="1" x14ac:dyDescent="0.2">
      <c r="A1" s="340" t="s">
        <v>4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7" s="3" customFormat="1" ht="25.5" customHeight="1" x14ac:dyDescent="0.2">
      <c r="A2" s="344" t="s">
        <v>211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7" s="3" customFormat="1" ht="27.6" customHeight="1" x14ac:dyDescent="0.2">
      <c r="A3" s="90" t="s">
        <v>241</v>
      </c>
      <c r="B3" s="90" t="s">
        <v>242</v>
      </c>
      <c r="C3" s="90" t="s">
        <v>243</v>
      </c>
      <c r="D3" s="90" t="s">
        <v>244</v>
      </c>
      <c r="E3" s="82" t="s">
        <v>240</v>
      </c>
      <c r="F3" s="276" t="s">
        <v>301</v>
      </c>
      <c r="G3" s="277" t="s">
        <v>302</v>
      </c>
      <c r="H3" s="278" t="s">
        <v>270</v>
      </c>
      <c r="I3" s="276" t="s">
        <v>269</v>
      </c>
      <c r="J3" s="278" t="s">
        <v>238</v>
      </c>
      <c r="K3" s="276" t="s">
        <v>215</v>
      </c>
      <c r="L3" s="278" t="s">
        <v>239</v>
      </c>
      <c r="M3" s="276" t="s">
        <v>250</v>
      </c>
      <c r="N3" s="278" t="s">
        <v>256</v>
      </c>
    </row>
    <row r="4" spans="1:17" s="3" customFormat="1" ht="21.6" customHeight="1" x14ac:dyDescent="0.2">
      <c r="A4" s="28">
        <v>6</v>
      </c>
      <c r="B4" s="91"/>
      <c r="C4" s="91"/>
      <c r="D4" s="91"/>
      <c r="E4" s="10" t="s">
        <v>30</v>
      </c>
      <c r="F4" s="108">
        <f>F5+F15+F23+F28+F32</f>
        <v>1678875741.5999999</v>
      </c>
      <c r="G4" s="108">
        <f>G5+G15+G23+G28+G32</f>
        <v>1178524578</v>
      </c>
      <c r="H4" s="109">
        <f>G4/F4*100</f>
        <v>70.197248599044272</v>
      </c>
      <c r="I4" s="108">
        <f>I5+I15+I23+I28+I32</f>
        <v>1153893000</v>
      </c>
      <c r="J4" s="109">
        <f t="shared" ref="J4:J16" si="0">I4/G4*100</f>
        <v>97.909964844195216</v>
      </c>
      <c r="K4" s="108">
        <f>K5+K15+K23+K28+K32</f>
        <v>1168056000</v>
      </c>
      <c r="L4" s="109">
        <f t="shared" ref="L4:N14" si="1">K4/I4*100</f>
        <v>101.22741016714723</v>
      </c>
      <c r="M4" s="108">
        <f>M5+M15+M23+M28+M32</f>
        <v>1206351000</v>
      </c>
      <c r="N4" s="109">
        <f t="shared" si="1"/>
        <v>103.27852431732725</v>
      </c>
    </row>
    <row r="5" spans="1:17" s="32" customFormat="1" ht="24.6" customHeight="1" x14ac:dyDescent="0.2">
      <c r="A5" s="48"/>
      <c r="B5" s="83">
        <v>63</v>
      </c>
      <c r="C5" s="83"/>
      <c r="D5" s="83"/>
      <c r="E5" s="83" t="s">
        <v>186</v>
      </c>
      <c r="F5" s="110">
        <f t="shared" ref="F5" si="2">F6+F9+F12</f>
        <v>87000512.770000011</v>
      </c>
      <c r="G5" s="110">
        <f t="shared" ref="G5:K5" si="3">G6+G9+G12</f>
        <v>86358000</v>
      </c>
      <c r="H5" s="109">
        <f t="shared" ref="H5:H43" si="4">G5/F5*100</f>
        <v>99.261483927458443</v>
      </c>
      <c r="I5" s="110">
        <f t="shared" si="3"/>
        <v>39366900</v>
      </c>
      <c r="J5" s="109">
        <f t="shared" si="0"/>
        <v>45.585701382616548</v>
      </c>
      <c r="K5" s="110">
        <f t="shared" si="3"/>
        <v>68930520</v>
      </c>
      <c r="L5" s="109">
        <f t="shared" si="1"/>
        <v>175.09765818492184</v>
      </c>
      <c r="M5" s="110">
        <f t="shared" ref="M5" si="5">M6+M9+M12</f>
        <v>54344500</v>
      </c>
      <c r="N5" s="109">
        <f t="shared" si="1"/>
        <v>78.839532909370192</v>
      </c>
    </row>
    <row r="6" spans="1:17" s="47" customFormat="1" ht="24.6" customHeight="1" x14ac:dyDescent="0.2">
      <c r="A6" s="46"/>
      <c r="B6" s="118"/>
      <c r="C6" s="118">
        <v>632</v>
      </c>
      <c r="D6" s="118"/>
      <c r="E6" s="118" t="s">
        <v>176</v>
      </c>
      <c r="F6" s="111">
        <f>F7+F8</f>
        <v>3671318.8200000003</v>
      </c>
      <c r="G6" s="111">
        <f t="shared" ref="G6:K6" si="6">G7+G8</f>
        <v>1905000</v>
      </c>
      <c r="H6" s="112">
        <f t="shared" si="4"/>
        <v>51.888710662290016</v>
      </c>
      <c r="I6" s="111">
        <f t="shared" si="6"/>
        <v>4441900</v>
      </c>
      <c r="J6" s="112">
        <f t="shared" si="0"/>
        <v>233.17060367454067</v>
      </c>
      <c r="K6" s="295">
        <f t="shared" si="6"/>
        <v>19099520</v>
      </c>
      <c r="L6" s="296">
        <f t="shared" si="1"/>
        <v>429.98536662239133</v>
      </c>
      <c r="M6" s="295">
        <f t="shared" ref="M6" si="7">M7+M8</f>
        <v>90000</v>
      </c>
      <c r="N6" s="296">
        <f t="shared" si="1"/>
        <v>0.47121603055993028</v>
      </c>
    </row>
    <row r="7" spans="1:17" s="47" customFormat="1" ht="14.25" hidden="1" customHeight="1" x14ac:dyDescent="0.2">
      <c r="A7" s="46"/>
      <c r="B7" s="118"/>
      <c r="C7" s="118"/>
      <c r="D7" s="118">
        <v>6321</v>
      </c>
      <c r="E7" s="118" t="s">
        <v>177</v>
      </c>
      <c r="F7" s="111">
        <v>806852.43</v>
      </c>
      <c r="G7" s="111">
        <v>235000</v>
      </c>
      <c r="H7" s="112">
        <f t="shared" si="4"/>
        <v>29.125524230000764</v>
      </c>
      <c r="I7" s="111">
        <v>1442000</v>
      </c>
      <c r="J7" s="112">
        <f t="shared" si="0"/>
        <v>613.61702127659578</v>
      </c>
      <c r="K7" s="295">
        <v>2460000</v>
      </c>
      <c r="L7" s="296">
        <f t="shared" si="1"/>
        <v>170.59639389736475</v>
      </c>
      <c r="M7" s="295">
        <v>90000</v>
      </c>
      <c r="N7" s="296">
        <f t="shared" si="1"/>
        <v>3.6585365853658534</v>
      </c>
    </row>
    <row r="8" spans="1:17" s="47" customFormat="1" ht="15" hidden="1" customHeight="1" x14ac:dyDescent="0.2">
      <c r="A8" s="46"/>
      <c r="B8" s="118"/>
      <c r="C8" s="118"/>
      <c r="D8" s="118">
        <v>6322</v>
      </c>
      <c r="E8" s="118" t="s">
        <v>194</v>
      </c>
      <c r="F8" s="111">
        <v>2864466.39</v>
      </c>
      <c r="G8" s="111">
        <v>1670000</v>
      </c>
      <c r="H8" s="112">
        <f t="shared" si="4"/>
        <v>58.300561871839584</v>
      </c>
      <c r="I8" s="111">
        <v>2999900</v>
      </c>
      <c r="J8" s="112">
        <f t="shared" si="0"/>
        <v>179.63473053892216</v>
      </c>
      <c r="K8" s="295">
        <v>16639520</v>
      </c>
      <c r="L8" s="296">
        <f t="shared" si="1"/>
        <v>554.66915563852126</v>
      </c>
      <c r="M8" s="295">
        <v>0</v>
      </c>
      <c r="N8" s="296" t="s">
        <v>182</v>
      </c>
    </row>
    <row r="9" spans="1:17" s="47" customFormat="1" ht="14.25" customHeight="1" x14ac:dyDescent="0.2">
      <c r="A9" s="46"/>
      <c r="B9" s="118"/>
      <c r="C9" s="118">
        <v>633</v>
      </c>
      <c r="D9" s="118"/>
      <c r="E9" s="118" t="s">
        <v>187</v>
      </c>
      <c r="F9" s="111">
        <f t="shared" ref="F9" si="8">F10+F11</f>
        <v>18606472.810000002</v>
      </c>
      <c r="G9" s="111">
        <f t="shared" ref="G9:K9" si="9">G10+G11</f>
        <v>21978000</v>
      </c>
      <c r="H9" s="112">
        <f t="shared" si="4"/>
        <v>118.12018443489181</v>
      </c>
      <c r="I9" s="111">
        <f t="shared" si="9"/>
        <v>3776500</v>
      </c>
      <c r="J9" s="112">
        <f t="shared" si="0"/>
        <v>17.183092183092182</v>
      </c>
      <c r="K9" s="295">
        <f t="shared" si="9"/>
        <v>1630000</v>
      </c>
      <c r="L9" s="296">
        <f t="shared" si="1"/>
        <v>43.161657619488949</v>
      </c>
      <c r="M9" s="295">
        <f t="shared" ref="M9" si="10">M10+M11</f>
        <v>1200000</v>
      </c>
      <c r="N9" s="296">
        <f t="shared" si="1"/>
        <v>73.619631901840492</v>
      </c>
      <c r="O9" s="345"/>
      <c r="P9" s="345"/>
      <c r="Q9" s="345"/>
    </row>
    <row r="10" spans="1:17" s="47" customFormat="1" ht="14.25" hidden="1" customHeight="1" x14ac:dyDescent="0.2">
      <c r="A10" s="46"/>
      <c r="B10" s="118"/>
      <c r="C10" s="118"/>
      <c r="D10" s="118">
        <v>6331</v>
      </c>
      <c r="E10" s="118" t="s">
        <v>188</v>
      </c>
      <c r="F10" s="111">
        <v>1262092.19</v>
      </c>
      <c r="G10" s="111">
        <v>8773000</v>
      </c>
      <c r="H10" s="112">
        <f t="shared" si="4"/>
        <v>695.11562384361162</v>
      </c>
      <c r="I10" s="111">
        <v>1250500</v>
      </c>
      <c r="J10" s="112">
        <f t="shared" si="0"/>
        <v>14.253961016755955</v>
      </c>
      <c r="K10" s="295">
        <v>1630000</v>
      </c>
      <c r="L10" s="296">
        <f t="shared" si="1"/>
        <v>130.34786085565773</v>
      </c>
      <c r="M10" s="295">
        <v>1200000</v>
      </c>
      <c r="N10" s="296">
        <f t="shared" si="1"/>
        <v>73.619631901840492</v>
      </c>
      <c r="O10" s="255"/>
      <c r="P10" s="255"/>
      <c r="Q10" s="255"/>
    </row>
    <row r="11" spans="1:17" s="47" customFormat="1" ht="13.5" hidden="1" customHeight="1" x14ac:dyDescent="0.2">
      <c r="A11" s="46"/>
      <c r="B11" s="118"/>
      <c r="C11" s="118"/>
      <c r="D11" s="118">
        <v>6332</v>
      </c>
      <c r="E11" s="118" t="s">
        <v>204</v>
      </c>
      <c r="F11" s="111">
        <v>17344380.620000001</v>
      </c>
      <c r="G11" s="111">
        <v>13205000</v>
      </c>
      <c r="H11" s="112">
        <f t="shared" si="4"/>
        <v>76.134168693076106</v>
      </c>
      <c r="I11" s="111">
        <v>2526000</v>
      </c>
      <c r="J11" s="112">
        <f t="shared" si="0"/>
        <v>19.129117758424837</v>
      </c>
      <c r="K11" s="295">
        <v>0</v>
      </c>
      <c r="L11" s="296">
        <f t="shared" si="1"/>
        <v>0</v>
      </c>
      <c r="M11" s="295">
        <v>0</v>
      </c>
      <c r="N11" s="296" t="s">
        <v>182</v>
      </c>
    </row>
    <row r="12" spans="1:17" s="47" customFormat="1" ht="13.15" customHeight="1" x14ac:dyDescent="0.2">
      <c r="A12" s="46"/>
      <c r="B12" s="118"/>
      <c r="C12" s="118">
        <v>638</v>
      </c>
      <c r="D12" s="118"/>
      <c r="E12" s="118" t="s">
        <v>278</v>
      </c>
      <c r="F12" s="111">
        <f t="shared" ref="F12" si="11">F13+F14</f>
        <v>64722721.140000001</v>
      </c>
      <c r="G12" s="111">
        <f t="shared" ref="G12:K12" si="12">G13+G14</f>
        <v>62475000</v>
      </c>
      <c r="H12" s="112">
        <f t="shared" si="4"/>
        <v>96.5271529064144</v>
      </c>
      <c r="I12" s="111">
        <f t="shared" si="12"/>
        <v>31148500</v>
      </c>
      <c r="J12" s="112">
        <f t="shared" si="0"/>
        <v>49.857543017206886</v>
      </c>
      <c r="K12" s="295">
        <f t="shared" si="12"/>
        <v>48201000</v>
      </c>
      <c r="L12" s="296">
        <f t="shared" si="1"/>
        <v>154.74581440518804</v>
      </c>
      <c r="M12" s="295">
        <f t="shared" ref="M12" si="13">M13+M14</f>
        <v>53054500</v>
      </c>
      <c r="N12" s="296">
        <f t="shared" si="1"/>
        <v>110.06929316819154</v>
      </c>
      <c r="P12" s="285"/>
    </row>
    <row r="13" spans="1:17" s="47" customFormat="1" ht="12.75" hidden="1" customHeight="1" x14ac:dyDescent="0.2">
      <c r="A13" s="46"/>
      <c r="B13" s="118"/>
      <c r="C13" s="118"/>
      <c r="D13" s="118">
        <v>6381</v>
      </c>
      <c r="E13" s="118" t="s">
        <v>279</v>
      </c>
      <c r="F13" s="111">
        <v>5518572.0599999996</v>
      </c>
      <c r="G13" s="111">
        <v>14190000</v>
      </c>
      <c r="H13" s="112">
        <f t="shared" si="4"/>
        <v>257.13173345787573</v>
      </c>
      <c r="I13" s="111">
        <v>25933500</v>
      </c>
      <c r="J13" s="112">
        <f t="shared" si="0"/>
        <v>182.75898520084567</v>
      </c>
      <c r="K13" s="111">
        <v>47436000</v>
      </c>
      <c r="L13" s="112">
        <f t="shared" si="1"/>
        <v>182.9139915553242</v>
      </c>
      <c r="M13" s="115">
        <v>52629500</v>
      </c>
      <c r="N13" s="112">
        <f t="shared" si="1"/>
        <v>110.94843578716586</v>
      </c>
    </row>
    <row r="14" spans="1:17" s="47" customFormat="1" ht="13.5" hidden="1" customHeight="1" x14ac:dyDescent="0.2">
      <c r="A14" s="46"/>
      <c r="B14" s="118"/>
      <c r="C14" s="118"/>
      <c r="D14" s="118">
        <v>6382</v>
      </c>
      <c r="E14" s="118" t="s">
        <v>280</v>
      </c>
      <c r="F14" s="111">
        <v>59204149.079999998</v>
      </c>
      <c r="G14" s="111">
        <v>48285000</v>
      </c>
      <c r="H14" s="112">
        <f t="shared" si="4"/>
        <v>81.556784026664374</v>
      </c>
      <c r="I14" s="111">
        <v>5215000</v>
      </c>
      <c r="J14" s="112">
        <f t="shared" si="0"/>
        <v>10.800455628041835</v>
      </c>
      <c r="K14" s="111">
        <v>765000</v>
      </c>
      <c r="L14" s="112">
        <f t="shared" si="1"/>
        <v>14.669223394055608</v>
      </c>
      <c r="M14" s="115">
        <v>425000</v>
      </c>
      <c r="N14" s="112">
        <f t="shared" si="1"/>
        <v>55.555555555555557</v>
      </c>
      <c r="O14" s="206"/>
    </row>
    <row r="15" spans="1:17" s="3" customFormat="1" ht="13.5" customHeight="1" x14ac:dyDescent="0.2">
      <c r="A15" s="92"/>
      <c r="B15" s="83">
        <v>64</v>
      </c>
      <c r="C15" s="237"/>
      <c r="D15" s="237"/>
      <c r="E15" s="238" t="s">
        <v>31</v>
      </c>
      <c r="F15" s="110">
        <f>F16+F21</f>
        <v>11939193.800000001</v>
      </c>
      <c r="G15" s="110">
        <f>G16+G21</f>
        <v>8975578</v>
      </c>
      <c r="H15" s="113">
        <f t="shared" si="4"/>
        <v>75.177421108617906</v>
      </c>
      <c r="I15" s="110">
        <f>I16+I21</f>
        <v>8025100</v>
      </c>
      <c r="J15" s="113">
        <f t="shared" si="0"/>
        <v>89.410397859614164</v>
      </c>
      <c r="K15" s="110">
        <f>K16+K21</f>
        <v>6624480</v>
      </c>
      <c r="L15" s="113">
        <f>K15/I15*100</f>
        <v>82.547008760015444</v>
      </c>
      <c r="M15" s="110">
        <f>M16+M21</f>
        <v>8505500</v>
      </c>
      <c r="N15" s="113">
        <f>M15/K15*100</f>
        <v>128.39498345530518</v>
      </c>
    </row>
    <row r="16" spans="1:17" s="47" customFormat="1" ht="13.5" customHeight="1" x14ac:dyDescent="0.2">
      <c r="A16" s="46"/>
      <c r="B16" s="118"/>
      <c r="C16" s="118">
        <v>641</v>
      </c>
      <c r="D16" s="118"/>
      <c r="E16" s="118" t="s">
        <v>32</v>
      </c>
      <c r="F16" s="111">
        <f>SUM(F17:F20)</f>
        <v>11939193.800000001</v>
      </c>
      <c r="G16" s="111">
        <f>SUM(G17:G20)</f>
        <v>8970578</v>
      </c>
      <c r="H16" s="112">
        <f t="shared" si="4"/>
        <v>75.13554223401583</v>
      </c>
      <c r="I16" s="111">
        <f>SUM(I17:I20)</f>
        <v>8020100</v>
      </c>
      <c r="J16" s="112">
        <f t="shared" si="0"/>
        <v>89.404495451686614</v>
      </c>
      <c r="K16" s="295">
        <f>SUM(K17:K20)</f>
        <v>6619480</v>
      </c>
      <c r="L16" s="296">
        <f>K16/I16*100</f>
        <v>82.536127978454132</v>
      </c>
      <c r="M16" s="295">
        <f>SUM(M17:M20)</f>
        <v>8500000</v>
      </c>
      <c r="N16" s="296">
        <f>M16/K16*100</f>
        <v>128.40887803875833</v>
      </c>
    </row>
    <row r="17" spans="1:17" s="42" customFormat="1" ht="13.5" hidden="1" customHeight="1" x14ac:dyDescent="0.2">
      <c r="A17" s="93"/>
      <c r="B17" s="119"/>
      <c r="C17" s="119"/>
      <c r="D17" s="119">
        <v>6413</v>
      </c>
      <c r="E17" s="220" t="s">
        <v>33</v>
      </c>
      <c r="F17" s="115">
        <v>4653370.46</v>
      </c>
      <c r="G17" s="115">
        <v>1500000</v>
      </c>
      <c r="H17" s="112">
        <f t="shared" si="4"/>
        <v>32.234699835181402</v>
      </c>
      <c r="I17" s="115">
        <v>500000</v>
      </c>
      <c r="J17" s="112">
        <f>I17/G17*100</f>
        <v>33.333333333333329</v>
      </c>
      <c r="K17" s="295">
        <v>500000</v>
      </c>
      <c r="L17" s="296">
        <f t="shared" ref="L17:N34" si="14">K17/I17*100</f>
        <v>100</v>
      </c>
      <c r="M17" s="295">
        <v>50000</v>
      </c>
      <c r="N17" s="296">
        <f t="shared" si="14"/>
        <v>10</v>
      </c>
    </row>
    <row r="18" spans="1:17" s="42" customFormat="1" ht="13.5" hidden="1" customHeight="1" x14ac:dyDescent="0.2">
      <c r="A18" s="93"/>
      <c r="B18" s="119"/>
      <c r="C18" s="119"/>
      <c r="D18" s="119">
        <v>6414</v>
      </c>
      <c r="E18" s="220" t="s">
        <v>34</v>
      </c>
      <c r="F18" s="115">
        <v>6838589.9500000002</v>
      </c>
      <c r="G18" s="115">
        <v>6965578</v>
      </c>
      <c r="H18" s="112">
        <f t="shared" si="4"/>
        <v>101.85693324104041</v>
      </c>
      <c r="I18" s="115">
        <v>7070100</v>
      </c>
      <c r="J18" s="112">
        <f>I18/G18*100</f>
        <v>101.50055027737828</v>
      </c>
      <c r="K18" s="295">
        <v>5669480</v>
      </c>
      <c r="L18" s="296">
        <f t="shared" si="14"/>
        <v>80.189530558266497</v>
      </c>
      <c r="M18" s="295">
        <v>8000000</v>
      </c>
      <c r="N18" s="296">
        <f t="shared" si="14"/>
        <v>141.1064154031763</v>
      </c>
    </row>
    <row r="19" spans="1:17" s="42" customFormat="1" ht="25.5" hidden="1" x14ac:dyDescent="0.2">
      <c r="A19" s="93"/>
      <c r="B19" s="119"/>
      <c r="C19" s="119"/>
      <c r="D19" s="119">
        <v>6415</v>
      </c>
      <c r="E19" s="220" t="s">
        <v>283</v>
      </c>
      <c r="F19" s="115">
        <v>343650.08</v>
      </c>
      <c r="G19" s="115">
        <v>5000</v>
      </c>
      <c r="H19" s="112">
        <f t="shared" si="4"/>
        <v>1.4549683794632027</v>
      </c>
      <c r="I19" s="115">
        <v>350000</v>
      </c>
      <c r="J19" s="112">
        <f>I19/G19*100</f>
        <v>7000</v>
      </c>
      <c r="K19" s="295">
        <v>350000</v>
      </c>
      <c r="L19" s="296">
        <f t="shared" si="14"/>
        <v>100</v>
      </c>
      <c r="M19" s="295">
        <v>350000</v>
      </c>
      <c r="N19" s="296">
        <f t="shared" si="14"/>
        <v>100</v>
      </c>
    </row>
    <row r="20" spans="1:17" s="42" customFormat="1" ht="14.25" hidden="1" customHeight="1" x14ac:dyDescent="0.2">
      <c r="A20" s="93"/>
      <c r="B20" s="119"/>
      <c r="C20" s="119"/>
      <c r="D20" s="119">
        <v>6419</v>
      </c>
      <c r="E20" s="220" t="s">
        <v>183</v>
      </c>
      <c r="F20" s="115">
        <v>103583.31</v>
      </c>
      <c r="G20" s="115">
        <v>500000</v>
      </c>
      <c r="H20" s="112">
        <f t="shared" si="4"/>
        <v>482.70324630483429</v>
      </c>
      <c r="I20" s="115">
        <v>100000</v>
      </c>
      <c r="J20" s="112">
        <f>I20/G20*100</f>
        <v>20</v>
      </c>
      <c r="K20" s="295">
        <v>100000</v>
      </c>
      <c r="L20" s="296">
        <f t="shared" si="14"/>
        <v>100</v>
      </c>
      <c r="M20" s="295">
        <v>100000</v>
      </c>
      <c r="N20" s="296">
        <f t="shared" si="14"/>
        <v>100</v>
      </c>
    </row>
    <row r="21" spans="1:17" s="42" customFormat="1" x14ac:dyDescent="0.2">
      <c r="A21" s="93"/>
      <c r="B21" s="119"/>
      <c r="C21" s="119">
        <v>643</v>
      </c>
      <c r="D21" s="119"/>
      <c r="E21" s="220" t="s">
        <v>251</v>
      </c>
      <c r="F21" s="115">
        <f>F22</f>
        <v>0</v>
      </c>
      <c r="G21" s="115">
        <f>G22</f>
        <v>5000</v>
      </c>
      <c r="H21" s="112" t="s">
        <v>182</v>
      </c>
      <c r="I21" s="115">
        <f>I22</f>
        <v>5000</v>
      </c>
      <c r="J21" s="112">
        <f t="shared" ref="J21:J22" si="15">I21/G21*100</f>
        <v>100</v>
      </c>
      <c r="K21" s="295">
        <f>K22</f>
        <v>5000</v>
      </c>
      <c r="L21" s="296">
        <f t="shared" si="14"/>
        <v>100</v>
      </c>
      <c r="M21" s="295">
        <f>M22</f>
        <v>5500</v>
      </c>
      <c r="N21" s="296">
        <f t="shared" si="14"/>
        <v>110.00000000000001</v>
      </c>
    </row>
    <row r="22" spans="1:17" s="42" customFormat="1" ht="25.5" hidden="1" x14ac:dyDescent="0.2">
      <c r="A22" s="93"/>
      <c r="B22" s="119"/>
      <c r="C22" s="119"/>
      <c r="D22" s="119">
        <v>6436</v>
      </c>
      <c r="E22" s="220" t="s">
        <v>252</v>
      </c>
      <c r="F22" s="115">
        <v>0</v>
      </c>
      <c r="G22" s="115">
        <v>5000</v>
      </c>
      <c r="H22" s="112" t="s">
        <v>182</v>
      </c>
      <c r="I22" s="115">
        <v>5000</v>
      </c>
      <c r="J22" s="112">
        <f t="shared" si="15"/>
        <v>100</v>
      </c>
      <c r="K22" s="115">
        <v>5000</v>
      </c>
      <c r="L22" s="112">
        <f t="shared" si="14"/>
        <v>100</v>
      </c>
      <c r="M22" s="115">
        <v>5500</v>
      </c>
      <c r="N22" s="112">
        <f t="shared" si="14"/>
        <v>110.00000000000001</v>
      </c>
    </row>
    <row r="23" spans="1:17" s="3" customFormat="1" ht="27" customHeight="1" x14ac:dyDescent="0.2">
      <c r="A23" s="92"/>
      <c r="B23" s="83">
        <v>65</v>
      </c>
      <c r="C23" s="237"/>
      <c r="D23" s="237"/>
      <c r="E23" s="238" t="s">
        <v>131</v>
      </c>
      <c r="F23" s="110">
        <f t="shared" ref="F23" si="16">F24+F26</f>
        <v>1574850293.51</v>
      </c>
      <c r="G23" s="110">
        <f t="shared" ref="G23:K23" si="17">G24+G26</f>
        <v>1078990000</v>
      </c>
      <c r="H23" s="113">
        <f t="shared" si="4"/>
        <v>68.513813944509295</v>
      </c>
      <c r="I23" s="110">
        <f t="shared" si="17"/>
        <v>1102300000</v>
      </c>
      <c r="J23" s="113">
        <f t="shared" ref="J23:J34" si="18">I23/G23*100</f>
        <v>102.16035366407475</v>
      </c>
      <c r="K23" s="110">
        <f t="shared" si="17"/>
        <v>1088300000</v>
      </c>
      <c r="L23" s="113">
        <f t="shared" si="14"/>
        <v>98.729928331670152</v>
      </c>
      <c r="M23" s="116">
        <f t="shared" ref="M23" si="19">M24+M26</f>
        <v>1139300000</v>
      </c>
      <c r="N23" s="113">
        <f t="shared" si="14"/>
        <v>104.68620784710099</v>
      </c>
    </row>
    <row r="24" spans="1:17" s="47" customFormat="1" ht="13.5" customHeight="1" x14ac:dyDescent="0.2">
      <c r="A24" s="46"/>
      <c r="B24" s="118"/>
      <c r="C24" s="118">
        <v>651</v>
      </c>
      <c r="D24" s="118"/>
      <c r="E24" s="118" t="s">
        <v>132</v>
      </c>
      <c r="F24" s="115">
        <f t="shared" ref="F24:M24" si="20">F25</f>
        <v>983642445.01999998</v>
      </c>
      <c r="G24" s="115">
        <f t="shared" si="20"/>
        <v>940990000</v>
      </c>
      <c r="H24" s="112">
        <f t="shared" si="4"/>
        <v>95.663826298271132</v>
      </c>
      <c r="I24" s="115">
        <f t="shared" si="20"/>
        <v>911300000</v>
      </c>
      <c r="J24" s="112">
        <f t="shared" si="18"/>
        <v>96.844812378452488</v>
      </c>
      <c r="K24" s="295">
        <f t="shared" si="20"/>
        <v>907300000</v>
      </c>
      <c r="L24" s="296">
        <f t="shared" si="14"/>
        <v>99.561066608142212</v>
      </c>
      <c r="M24" s="295">
        <f t="shared" si="20"/>
        <v>907300000</v>
      </c>
      <c r="N24" s="296">
        <f t="shared" si="14"/>
        <v>100</v>
      </c>
    </row>
    <row r="25" spans="1:17" s="286" customFormat="1" ht="13.5" hidden="1" customHeight="1" x14ac:dyDescent="0.2">
      <c r="A25" s="94"/>
      <c r="B25" s="94"/>
      <c r="C25" s="94"/>
      <c r="D25" s="119">
        <v>6514</v>
      </c>
      <c r="E25" s="242" t="s">
        <v>133</v>
      </c>
      <c r="F25" s="117">
        <v>983642445.01999998</v>
      </c>
      <c r="G25" s="117">
        <v>940990000</v>
      </c>
      <c r="H25" s="112">
        <f t="shared" si="4"/>
        <v>95.663826298271132</v>
      </c>
      <c r="I25" s="117">
        <v>911300000</v>
      </c>
      <c r="J25" s="112">
        <f t="shared" si="18"/>
        <v>96.844812378452488</v>
      </c>
      <c r="K25" s="297">
        <v>907300000</v>
      </c>
      <c r="L25" s="296">
        <f t="shared" si="14"/>
        <v>99.561066608142212</v>
      </c>
      <c r="M25" s="297">
        <v>907300000</v>
      </c>
      <c r="N25" s="296">
        <f t="shared" si="14"/>
        <v>100</v>
      </c>
      <c r="O25" s="206"/>
      <c r="P25" s="206"/>
      <c r="Q25" s="206"/>
    </row>
    <row r="26" spans="1:17" s="47" customFormat="1" ht="13.5" customHeight="1" x14ac:dyDescent="0.2">
      <c r="A26" s="46"/>
      <c r="B26" s="118"/>
      <c r="C26" s="118">
        <v>652</v>
      </c>
      <c r="D26" s="118"/>
      <c r="E26" s="248" t="s">
        <v>80</v>
      </c>
      <c r="F26" s="115">
        <f t="shared" ref="F26:M26" si="21">F27</f>
        <v>591207848.49000001</v>
      </c>
      <c r="G26" s="115">
        <f t="shared" si="21"/>
        <v>138000000</v>
      </c>
      <c r="H26" s="112">
        <f t="shared" si="4"/>
        <v>23.342044655270541</v>
      </c>
      <c r="I26" s="115">
        <f t="shared" si="21"/>
        <v>191000000</v>
      </c>
      <c r="J26" s="112">
        <f t="shared" si="18"/>
        <v>138.40579710144928</v>
      </c>
      <c r="K26" s="295">
        <f t="shared" si="21"/>
        <v>181000000</v>
      </c>
      <c r="L26" s="296">
        <f t="shared" si="14"/>
        <v>94.764397905759154</v>
      </c>
      <c r="M26" s="295">
        <f t="shared" si="21"/>
        <v>232000000</v>
      </c>
      <c r="N26" s="296">
        <f t="shared" si="14"/>
        <v>128.17679558011051</v>
      </c>
    </row>
    <row r="27" spans="1:17" s="39" customFormat="1" ht="12.75" hidden="1" customHeight="1" x14ac:dyDescent="0.2">
      <c r="A27" s="95"/>
      <c r="B27" s="243"/>
      <c r="C27" s="244"/>
      <c r="D27" s="239">
        <v>6526</v>
      </c>
      <c r="E27" s="240" t="s">
        <v>36</v>
      </c>
      <c r="F27" s="114">
        <v>591207848.49000001</v>
      </c>
      <c r="G27" s="114">
        <v>138000000</v>
      </c>
      <c r="H27" s="112">
        <f t="shared" si="4"/>
        <v>23.342044655270541</v>
      </c>
      <c r="I27" s="114">
        <v>191000000</v>
      </c>
      <c r="J27" s="112">
        <f t="shared" si="18"/>
        <v>138.40579710144928</v>
      </c>
      <c r="K27" s="114">
        <v>181000000</v>
      </c>
      <c r="L27" s="112">
        <f t="shared" si="14"/>
        <v>94.764397905759154</v>
      </c>
      <c r="M27" s="115">
        <v>232000000</v>
      </c>
      <c r="N27" s="112">
        <f t="shared" si="14"/>
        <v>128.17679558011051</v>
      </c>
      <c r="O27" s="254"/>
    </row>
    <row r="28" spans="1:17" s="41" customFormat="1" ht="25.5" x14ac:dyDescent="0.2">
      <c r="A28" s="96"/>
      <c r="B28" s="241">
        <v>66</v>
      </c>
      <c r="C28" s="241"/>
      <c r="D28" s="241"/>
      <c r="E28" s="219" t="s">
        <v>135</v>
      </c>
      <c r="F28" s="116">
        <f t="shared" ref="F28:M28" si="22">F29</f>
        <v>1409355.27</v>
      </c>
      <c r="G28" s="116">
        <f t="shared" si="22"/>
        <v>1201000</v>
      </c>
      <c r="H28" s="113">
        <f t="shared" si="4"/>
        <v>85.216270557529469</v>
      </c>
      <c r="I28" s="116">
        <f t="shared" si="22"/>
        <v>1201000</v>
      </c>
      <c r="J28" s="113">
        <f t="shared" si="18"/>
        <v>100</v>
      </c>
      <c r="K28" s="116">
        <f t="shared" si="22"/>
        <v>1201000</v>
      </c>
      <c r="L28" s="113">
        <f t="shared" si="14"/>
        <v>100</v>
      </c>
      <c r="M28" s="116">
        <f t="shared" si="22"/>
        <v>1201000</v>
      </c>
      <c r="N28" s="113">
        <f t="shared" si="14"/>
        <v>100</v>
      </c>
    </row>
    <row r="29" spans="1:17" s="42" customFormat="1" ht="13.15" customHeight="1" x14ac:dyDescent="0.2">
      <c r="A29" s="93"/>
      <c r="B29" s="119"/>
      <c r="C29" s="119">
        <v>661</v>
      </c>
      <c r="D29" s="119"/>
      <c r="E29" s="220" t="s">
        <v>136</v>
      </c>
      <c r="F29" s="115">
        <f t="shared" ref="F29" si="23">F30+F31</f>
        <v>1409355.27</v>
      </c>
      <c r="G29" s="115">
        <f t="shared" ref="G29:K29" si="24">G30+G31</f>
        <v>1201000</v>
      </c>
      <c r="H29" s="112">
        <f t="shared" si="4"/>
        <v>85.216270557529469</v>
      </c>
      <c r="I29" s="115">
        <f t="shared" si="24"/>
        <v>1201000</v>
      </c>
      <c r="J29" s="112">
        <f t="shared" si="18"/>
        <v>100</v>
      </c>
      <c r="K29" s="295">
        <f t="shared" si="24"/>
        <v>1201000</v>
      </c>
      <c r="L29" s="296">
        <f t="shared" si="14"/>
        <v>100</v>
      </c>
      <c r="M29" s="295">
        <f t="shared" ref="M29" si="25">M30+M31</f>
        <v>1201000</v>
      </c>
      <c r="N29" s="296">
        <f t="shared" si="14"/>
        <v>100</v>
      </c>
    </row>
    <row r="30" spans="1:17" s="41" customFormat="1" ht="12.75" hidden="1" customHeight="1" x14ac:dyDescent="0.2">
      <c r="A30" s="96"/>
      <c r="B30" s="241"/>
      <c r="C30" s="241"/>
      <c r="D30" s="119">
        <v>6614</v>
      </c>
      <c r="E30" s="220" t="s">
        <v>284</v>
      </c>
      <c r="F30" s="115">
        <v>0</v>
      </c>
      <c r="G30" s="115">
        <v>1000</v>
      </c>
      <c r="H30" s="112" t="s">
        <v>182</v>
      </c>
      <c r="I30" s="115">
        <v>1000</v>
      </c>
      <c r="J30" s="112">
        <f t="shared" si="18"/>
        <v>100</v>
      </c>
      <c r="K30" s="115">
        <v>1000</v>
      </c>
      <c r="L30" s="112">
        <f t="shared" si="14"/>
        <v>100</v>
      </c>
      <c r="M30" s="115">
        <v>1000</v>
      </c>
      <c r="N30" s="112">
        <f t="shared" si="14"/>
        <v>100</v>
      </c>
    </row>
    <row r="31" spans="1:17" s="42" customFormat="1" ht="12.75" hidden="1" customHeight="1" x14ac:dyDescent="0.2">
      <c r="A31" s="93"/>
      <c r="B31" s="119"/>
      <c r="C31" s="119"/>
      <c r="D31" s="119">
        <v>6615</v>
      </c>
      <c r="E31" s="220" t="s">
        <v>137</v>
      </c>
      <c r="F31" s="115">
        <v>1409355.27</v>
      </c>
      <c r="G31" s="115">
        <v>1200000</v>
      </c>
      <c r="H31" s="112">
        <f t="shared" si="4"/>
        <v>85.145316127423285</v>
      </c>
      <c r="I31" s="115">
        <v>1200000</v>
      </c>
      <c r="J31" s="112">
        <f t="shared" si="18"/>
        <v>100</v>
      </c>
      <c r="K31" s="115">
        <v>1200000</v>
      </c>
      <c r="L31" s="112">
        <f t="shared" si="14"/>
        <v>100</v>
      </c>
      <c r="M31" s="115">
        <v>1200000</v>
      </c>
      <c r="N31" s="112">
        <f t="shared" si="14"/>
        <v>100</v>
      </c>
    </row>
    <row r="32" spans="1:17" s="39" customFormat="1" ht="12.75" customHeight="1" x14ac:dyDescent="0.2">
      <c r="A32" s="95"/>
      <c r="B32" s="241">
        <v>68</v>
      </c>
      <c r="C32" s="241"/>
      <c r="D32" s="241"/>
      <c r="E32" s="219" t="s">
        <v>159</v>
      </c>
      <c r="F32" s="116">
        <f t="shared" ref="F32:M33" si="26">F33</f>
        <v>3676386.25</v>
      </c>
      <c r="G32" s="116">
        <f t="shared" si="26"/>
        <v>3000000</v>
      </c>
      <c r="H32" s="113">
        <f t="shared" si="4"/>
        <v>81.601871946942467</v>
      </c>
      <c r="I32" s="116">
        <f t="shared" si="26"/>
        <v>3000000</v>
      </c>
      <c r="J32" s="113">
        <f t="shared" si="18"/>
        <v>100</v>
      </c>
      <c r="K32" s="116">
        <f t="shared" si="26"/>
        <v>3000000</v>
      </c>
      <c r="L32" s="113">
        <f t="shared" si="14"/>
        <v>100</v>
      </c>
      <c r="M32" s="116">
        <f t="shared" si="26"/>
        <v>3000000</v>
      </c>
      <c r="N32" s="113">
        <f t="shared" si="14"/>
        <v>100</v>
      </c>
    </row>
    <row r="33" spans="1:14" s="47" customFormat="1" ht="13.5" customHeight="1" x14ac:dyDescent="0.2">
      <c r="A33" s="46"/>
      <c r="B33" s="118"/>
      <c r="C33" s="119">
        <v>683</v>
      </c>
      <c r="D33" s="119"/>
      <c r="E33" s="220" t="s">
        <v>160</v>
      </c>
      <c r="F33" s="115">
        <f t="shared" si="26"/>
        <v>3676386.25</v>
      </c>
      <c r="G33" s="115">
        <f t="shared" si="26"/>
        <v>3000000</v>
      </c>
      <c r="H33" s="112">
        <f t="shared" si="4"/>
        <v>81.601871946942467</v>
      </c>
      <c r="I33" s="115">
        <f t="shared" si="26"/>
        <v>3000000</v>
      </c>
      <c r="J33" s="112">
        <f t="shared" si="18"/>
        <v>100</v>
      </c>
      <c r="K33" s="295">
        <f t="shared" si="26"/>
        <v>3000000</v>
      </c>
      <c r="L33" s="296">
        <f t="shared" si="14"/>
        <v>100</v>
      </c>
      <c r="M33" s="295">
        <f t="shared" si="26"/>
        <v>3000000</v>
      </c>
      <c r="N33" s="296">
        <f t="shared" si="14"/>
        <v>100</v>
      </c>
    </row>
    <row r="34" spans="1:14" s="3" customFormat="1" ht="13.5" hidden="1" customHeight="1" x14ac:dyDescent="0.2">
      <c r="A34" s="92"/>
      <c r="B34" s="237"/>
      <c r="C34" s="119"/>
      <c r="D34" s="119">
        <v>6831</v>
      </c>
      <c r="E34" s="220" t="s">
        <v>160</v>
      </c>
      <c r="F34" s="115">
        <v>3676386.25</v>
      </c>
      <c r="G34" s="115">
        <v>3000000</v>
      </c>
      <c r="H34" s="112">
        <f t="shared" si="4"/>
        <v>81.601871946942467</v>
      </c>
      <c r="I34" s="115">
        <v>3000000</v>
      </c>
      <c r="J34" s="112">
        <f t="shared" si="18"/>
        <v>100</v>
      </c>
      <c r="K34" s="115">
        <v>3000000</v>
      </c>
      <c r="L34" s="112">
        <f t="shared" si="14"/>
        <v>100</v>
      </c>
      <c r="M34" s="115">
        <v>3000000</v>
      </c>
      <c r="N34" s="112">
        <f t="shared" si="14"/>
        <v>100</v>
      </c>
    </row>
    <row r="35" spans="1:14" s="3" customFormat="1" ht="19.899999999999999" customHeight="1" x14ac:dyDescent="0.2">
      <c r="A35" s="289">
        <v>7</v>
      </c>
      <c r="B35" s="289"/>
      <c r="C35" s="289"/>
      <c r="D35" s="290"/>
      <c r="E35" s="291" t="s">
        <v>271</v>
      </c>
      <c r="F35" s="224">
        <f t="shared" ref="F35:G42" si="27">F36</f>
        <v>367569.44</v>
      </c>
      <c r="G35" s="224">
        <f t="shared" si="27"/>
        <v>0</v>
      </c>
      <c r="H35" s="113">
        <f t="shared" si="4"/>
        <v>0</v>
      </c>
      <c r="I35" s="217">
        <f t="shared" ref="I35:I42" si="28">I36</f>
        <v>0</v>
      </c>
      <c r="J35" s="113" t="s">
        <v>182</v>
      </c>
      <c r="K35" s="217">
        <f t="shared" ref="K35:K42" si="29">K36</f>
        <v>0</v>
      </c>
      <c r="L35" s="113" t="s">
        <v>182</v>
      </c>
      <c r="M35" s="217">
        <f t="shared" ref="M35:M42" si="30">M36</f>
        <v>0</v>
      </c>
      <c r="N35" s="113" t="s">
        <v>182</v>
      </c>
    </row>
    <row r="36" spans="1:14" s="3" customFormat="1" ht="13.5" customHeight="1" x14ac:dyDescent="0.2">
      <c r="A36" s="289"/>
      <c r="B36" s="289">
        <v>72</v>
      </c>
      <c r="C36" s="289"/>
      <c r="D36" s="290"/>
      <c r="E36" s="291" t="s">
        <v>272</v>
      </c>
      <c r="F36" s="224">
        <f>F37+F42</f>
        <v>367569.44</v>
      </c>
      <c r="G36" s="224">
        <f>G37+G42</f>
        <v>0</v>
      </c>
      <c r="H36" s="113">
        <f t="shared" si="4"/>
        <v>0</v>
      </c>
      <c r="I36" s="217">
        <f>I37+I42</f>
        <v>0</v>
      </c>
      <c r="J36" s="113" t="s">
        <v>182</v>
      </c>
      <c r="K36" s="217">
        <f>K37+K42</f>
        <v>0</v>
      </c>
      <c r="L36" s="113" t="s">
        <v>182</v>
      </c>
      <c r="M36" s="217">
        <f>M37+M42</f>
        <v>0</v>
      </c>
      <c r="N36" s="113" t="s">
        <v>182</v>
      </c>
    </row>
    <row r="37" spans="1:14" s="3" customFormat="1" ht="13.5" customHeight="1" x14ac:dyDescent="0.2">
      <c r="A37" s="292"/>
      <c r="B37" s="292"/>
      <c r="C37" s="292">
        <v>722</v>
      </c>
      <c r="D37" s="293"/>
      <c r="E37" s="294" t="s">
        <v>273</v>
      </c>
      <c r="F37" s="287">
        <f>F38+F39+F40+F41</f>
        <v>130569.44</v>
      </c>
      <c r="G37" s="287">
        <f>G38+G39+G40+G41</f>
        <v>0</v>
      </c>
      <c r="H37" s="112">
        <f t="shared" si="4"/>
        <v>0</v>
      </c>
      <c r="I37" s="288">
        <f>I38+I39+I40+I41</f>
        <v>0</v>
      </c>
      <c r="J37" s="112" t="s">
        <v>182</v>
      </c>
      <c r="K37" s="298">
        <f>K38+K39+K40+K41</f>
        <v>0</v>
      </c>
      <c r="L37" s="296" t="s">
        <v>182</v>
      </c>
      <c r="M37" s="298">
        <f>M38+M39+M40+M41</f>
        <v>0</v>
      </c>
      <c r="N37" s="296" t="s">
        <v>182</v>
      </c>
    </row>
    <row r="38" spans="1:14" s="3" customFormat="1" ht="13.5" hidden="1" customHeight="1" x14ac:dyDescent="0.2">
      <c r="A38" s="292"/>
      <c r="B38" s="292"/>
      <c r="C38" s="292"/>
      <c r="D38" s="292">
        <v>7221</v>
      </c>
      <c r="E38" s="294" t="s">
        <v>22</v>
      </c>
      <c r="F38" s="287">
        <v>10881.25</v>
      </c>
      <c r="G38" s="287">
        <v>0</v>
      </c>
      <c r="H38" s="112">
        <f t="shared" si="4"/>
        <v>0</v>
      </c>
      <c r="I38" s="288">
        <v>0</v>
      </c>
      <c r="J38" s="112" t="s">
        <v>182</v>
      </c>
      <c r="K38" s="298">
        <v>0</v>
      </c>
      <c r="L38" s="296" t="s">
        <v>182</v>
      </c>
      <c r="M38" s="298">
        <v>0</v>
      </c>
      <c r="N38" s="296" t="s">
        <v>182</v>
      </c>
    </row>
    <row r="39" spans="1:14" s="3" customFormat="1" ht="13.5" hidden="1" customHeight="1" x14ac:dyDescent="0.2">
      <c r="A39" s="292"/>
      <c r="B39" s="292"/>
      <c r="C39" s="292"/>
      <c r="D39" s="292">
        <v>7222</v>
      </c>
      <c r="E39" s="294" t="s">
        <v>24</v>
      </c>
      <c r="F39" s="287">
        <v>808.19</v>
      </c>
      <c r="G39" s="287">
        <v>0</v>
      </c>
      <c r="H39" s="112">
        <f t="shared" si="4"/>
        <v>0</v>
      </c>
      <c r="I39" s="288">
        <v>0</v>
      </c>
      <c r="J39" s="112" t="s">
        <v>182</v>
      </c>
      <c r="K39" s="298">
        <v>0</v>
      </c>
      <c r="L39" s="296" t="s">
        <v>182</v>
      </c>
      <c r="M39" s="298">
        <v>0</v>
      </c>
      <c r="N39" s="296" t="s">
        <v>182</v>
      </c>
    </row>
    <row r="40" spans="1:14" s="3" customFormat="1" ht="13.5" hidden="1" customHeight="1" x14ac:dyDescent="0.2">
      <c r="A40" s="292"/>
      <c r="B40" s="292"/>
      <c r="C40" s="292"/>
      <c r="D40" s="292">
        <v>7225</v>
      </c>
      <c r="E40" s="294" t="s">
        <v>274</v>
      </c>
      <c r="F40" s="287">
        <v>118880</v>
      </c>
      <c r="G40" s="287">
        <v>0</v>
      </c>
      <c r="H40" s="112">
        <f t="shared" si="4"/>
        <v>0</v>
      </c>
      <c r="I40" s="288">
        <v>0</v>
      </c>
      <c r="J40" s="112" t="s">
        <v>182</v>
      </c>
      <c r="K40" s="298">
        <v>0</v>
      </c>
      <c r="L40" s="296" t="s">
        <v>182</v>
      </c>
      <c r="M40" s="298">
        <v>0</v>
      </c>
      <c r="N40" s="296" t="s">
        <v>182</v>
      </c>
    </row>
    <row r="41" spans="1:14" s="3" customFormat="1" ht="13.5" hidden="1" customHeight="1" x14ac:dyDescent="0.2">
      <c r="A41" s="292"/>
      <c r="B41" s="292"/>
      <c r="C41" s="292"/>
      <c r="D41" s="292">
        <v>7227</v>
      </c>
      <c r="E41" s="294" t="s">
        <v>139</v>
      </c>
      <c r="F41" s="287">
        <v>0</v>
      </c>
      <c r="G41" s="287">
        <v>0</v>
      </c>
      <c r="H41" s="112" t="s">
        <v>182</v>
      </c>
      <c r="I41" s="288">
        <v>0</v>
      </c>
      <c r="J41" s="112" t="s">
        <v>182</v>
      </c>
      <c r="K41" s="298">
        <v>0</v>
      </c>
      <c r="L41" s="296" t="s">
        <v>182</v>
      </c>
      <c r="M41" s="298">
        <v>0</v>
      </c>
      <c r="N41" s="296" t="s">
        <v>182</v>
      </c>
    </row>
    <row r="42" spans="1:14" s="3" customFormat="1" ht="13.5" customHeight="1" x14ac:dyDescent="0.2">
      <c r="A42" s="292"/>
      <c r="B42" s="292"/>
      <c r="C42" s="292">
        <v>723</v>
      </c>
      <c r="D42" s="293"/>
      <c r="E42" s="294" t="s">
        <v>275</v>
      </c>
      <c r="F42" s="287">
        <f t="shared" si="27"/>
        <v>237000</v>
      </c>
      <c r="G42" s="287">
        <f t="shared" si="27"/>
        <v>0</v>
      </c>
      <c r="H42" s="112">
        <f t="shared" si="4"/>
        <v>0</v>
      </c>
      <c r="I42" s="288">
        <f t="shared" si="28"/>
        <v>0</v>
      </c>
      <c r="J42" s="112" t="s">
        <v>182</v>
      </c>
      <c r="K42" s="298">
        <f t="shared" si="29"/>
        <v>0</v>
      </c>
      <c r="L42" s="296" t="s">
        <v>182</v>
      </c>
      <c r="M42" s="298">
        <f t="shared" si="30"/>
        <v>0</v>
      </c>
      <c r="N42" s="296" t="s">
        <v>182</v>
      </c>
    </row>
    <row r="43" spans="1:14" s="3" customFormat="1" ht="13.5" hidden="1" customHeight="1" x14ac:dyDescent="0.2">
      <c r="A43" s="246"/>
      <c r="B43" s="246"/>
      <c r="C43" s="246"/>
      <c r="D43" s="216">
        <v>7231</v>
      </c>
      <c r="E43" s="245" t="s">
        <v>26</v>
      </c>
      <c r="F43" s="225">
        <v>237000</v>
      </c>
      <c r="G43" s="225">
        <v>0</v>
      </c>
      <c r="H43" s="112">
        <f t="shared" si="4"/>
        <v>0</v>
      </c>
      <c r="I43" s="218">
        <v>0</v>
      </c>
      <c r="J43" s="112" t="s">
        <v>182</v>
      </c>
      <c r="K43" s="218">
        <v>0</v>
      </c>
      <c r="L43" s="112" t="s">
        <v>182</v>
      </c>
      <c r="M43" s="218">
        <v>0</v>
      </c>
      <c r="N43" s="112" t="s">
        <v>182</v>
      </c>
    </row>
    <row r="44" spans="1:14" s="3" customFormat="1" ht="13.5" customHeight="1" x14ac:dyDescent="0.2">
      <c r="A44" s="92"/>
      <c r="B44" s="92"/>
      <c r="C44" s="92"/>
      <c r="D44" s="92"/>
      <c r="E44" s="30"/>
      <c r="F44" s="111"/>
      <c r="G44" s="201"/>
      <c r="H44" s="201"/>
    </row>
    <row r="45" spans="1:14" s="3" customFormat="1" ht="13.5" customHeight="1" x14ac:dyDescent="0.2">
      <c r="A45" s="92"/>
      <c r="B45" s="92"/>
      <c r="C45" s="92"/>
      <c r="D45" s="92"/>
      <c r="E45" s="30"/>
      <c r="F45" s="111"/>
      <c r="G45" s="201"/>
      <c r="H45" s="201"/>
    </row>
    <row r="46" spans="1:14" s="3" customFormat="1" ht="13.5" customHeight="1" x14ac:dyDescent="0.2">
      <c r="A46" s="92"/>
      <c r="B46" s="92"/>
      <c r="C46" s="92"/>
      <c r="D46" s="92"/>
      <c r="E46" s="30"/>
      <c r="F46" s="111"/>
      <c r="G46" s="201"/>
      <c r="H46" s="201"/>
    </row>
    <row r="47" spans="1:14" s="3" customFormat="1" ht="13.5" customHeight="1" x14ac:dyDescent="0.2">
      <c r="A47" s="92"/>
      <c r="B47" s="92"/>
      <c r="C47" s="92"/>
      <c r="D47" s="92"/>
      <c r="E47" s="30"/>
      <c r="F47" s="111"/>
      <c r="G47" s="201"/>
      <c r="H47" s="201"/>
    </row>
    <row r="48" spans="1:14" s="3" customFormat="1" ht="13.5" customHeight="1" x14ac:dyDescent="0.2">
      <c r="A48" s="92"/>
      <c r="B48" s="92"/>
      <c r="C48" s="92"/>
      <c r="D48" s="92"/>
      <c r="E48" s="30"/>
      <c r="F48" s="111"/>
      <c r="G48" s="201"/>
      <c r="H48" s="201"/>
    </row>
    <row r="49" spans="1:8" s="3" customFormat="1" ht="13.5" customHeight="1" x14ac:dyDescent="0.2">
      <c r="A49" s="92"/>
      <c r="B49" s="92"/>
      <c r="C49" s="92"/>
      <c r="D49" s="92"/>
      <c r="E49" s="30"/>
      <c r="F49" s="111"/>
      <c r="G49" s="201"/>
      <c r="H49" s="201"/>
    </row>
    <row r="50" spans="1:8" s="3" customFormat="1" ht="13.5" customHeight="1" x14ac:dyDescent="0.2">
      <c r="A50" s="92"/>
      <c r="B50" s="92"/>
      <c r="C50" s="92"/>
      <c r="D50" s="92"/>
      <c r="E50" s="30"/>
      <c r="F50" s="111"/>
      <c r="G50" s="201"/>
      <c r="H50" s="201"/>
    </row>
    <row r="51" spans="1:8" s="3" customFormat="1" ht="13.5" customHeight="1" x14ac:dyDescent="0.2">
      <c r="A51" s="92"/>
      <c r="B51" s="92"/>
      <c r="C51" s="92"/>
      <c r="D51" s="92"/>
      <c r="E51" s="30"/>
      <c r="F51" s="111"/>
      <c r="G51" s="201"/>
      <c r="H51" s="201"/>
    </row>
    <row r="52" spans="1:8" s="3" customFormat="1" ht="13.5" customHeight="1" x14ac:dyDescent="0.2">
      <c r="A52" s="92"/>
      <c r="B52" s="92"/>
      <c r="C52" s="92"/>
      <c r="D52" s="92"/>
      <c r="E52" s="30"/>
      <c r="F52" s="111"/>
      <c r="G52" s="201"/>
      <c r="H52" s="201"/>
    </row>
    <row r="53" spans="1:8" s="3" customFormat="1" ht="18" customHeight="1" x14ac:dyDescent="0.2">
      <c r="A53" s="22"/>
      <c r="B53" s="97"/>
      <c r="C53" s="97"/>
      <c r="D53" s="19"/>
      <c r="E53" s="19"/>
      <c r="F53" s="264"/>
      <c r="G53" s="201"/>
      <c r="H53" s="201"/>
    </row>
    <row r="54" spans="1:8" s="3" customFormat="1" x14ac:dyDescent="0.2">
      <c r="A54" s="98"/>
      <c r="B54" s="99"/>
      <c r="C54" s="99"/>
      <c r="D54" s="17"/>
      <c r="E54" s="7"/>
      <c r="F54" s="265"/>
      <c r="G54" s="201"/>
      <c r="H54" s="201"/>
    </row>
    <row r="55" spans="1:8" s="3" customFormat="1" x14ac:dyDescent="0.2">
      <c r="A55" s="98"/>
      <c r="B55" s="98"/>
      <c r="C55" s="99"/>
      <c r="D55" s="17"/>
      <c r="E55" s="8"/>
      <c r="F55" s="266"/>
      <c r="G55" s="201"/>
      <c r="H55" s="201"/>
    </row>
    <row r="56" spans="1:8" s="3" customFormat="1" x14ac:dyDescent="0.2">
      <c r="A56" s="98"/>
      <c r="B56" s="99"/>
      <c r="C56" s="98"/>
      <c r="D56" s="17"/>
      <c r="E56" s="8"/>
      <c r="F56" s="266"/>
      <c r="G56" s="201"/>
      <c r="H56" s="201"/>
    </row>
    <row r="57" spans="1:8" s="3" customFormat="1" x14ac:dyDescent="0.2">
      <c r="A57" s="98"/>
      <c r="B57" s="99"/>
      <c r="C57" s="98"/>
      <c r="D57" s="14"/>
      <c r="E57" s="13"/>
      <c r="F57" s="267"/>
      <c r="G57" s="201"/>
      <c r="H57" s="201"/>
    </row>
    <row r="58" spans="1:8" s="3" customFormat="1" x14ac:dyDescent="0.2">
      <c r="A58" s="98"/>
      <c r="B58" s="99"/>
      <c r="C58" s="98"/>
      <c r="D58" s="14"/>
      <c r="E58" s="7"/>
      <c r="F58" s="265"/>
      <c r="G58" s="201"/>
      <c r="H58" s="201"/>
    </row>
    <row r="59" spans="1:8" s="3" customFormat="1" x14ac:dyDescent="0.2">
      <c r="A59" s="98"/>
      <c r="B59" s="99"/>
      <c r="C59" s="98"/>
      <c r="D59" s="14"/>
      <c r="E59" s="14"/>
      <c r="F59" s="268"/>
      <c r="G59" s="201"/>
      <c r="H59" s="201"/>
    </row>
    <row r="60" spans="1:8" s="3" customFormat="1" hidden="1" x14ac:dyDescent="0.2">
      <c r="A60" s="99"/>
      <c r="B60" s="98"/>
      <c r="C60" s="99"/>
      <c r="D60" s="100"/>
      <c r="E60" s="9"/>
      <c r="F60" s="269"/>
      <c r="G60" s="201"/>
      <c r="H60" s="201"/>
    </row>
    <row r="61" spans="1:8" s="3" customFormat="1" hidden="1" x14ac:dyDescent="0.2">
      <c r="A61" s="99"/>
      <c r="B61" s="99"/>
      <c r="C61" s="99"/>
      <c r="D61" s="100"/>
      <c r="E61" s="9"/>
      <c r="F61" s="269"/>
      <c r="G61" s="201"/>
      <c r="H61" s="201"/>
    </row>
    <row r="62" spans="1:8" s="3" customFormat="1" x14ac:dyDescent="0.2">
      <c r="A62" s="99"/>
      <c r="B62" s="99"/>
      <c r="C62" s="99"/>
      <c r="D62" s="14"/>
      <c r="E62" s="14"/>
      <c r="F62" s="268"/>
      <c r="G62" s="201"/>
      <c r="H62" s="201"/>
    </row>
    <row r="63" spans="1:8" s="3" customFormat="1" hidden="1" x14ac:dyDescent="0.2">
      <c r="A63" s="99"/>
      <c r="B63" s="99"/>
      <c r="C63" s="99"/>
      <c r="D63" s="100"/>
      <c r="E63" s="9"/>
      <c r="F63" s="269"/>
      <c r="G63" s="201"/>
      <c r="H63" s="201"/>
    </row>
    <row r="64" spans="1:8" s="3" customFormat="1" x14ac:dyDescent="0.2">
      <c r="A64" s="99"/>
      <c r="B64" s="99"/>
      <c r="C64" s="98"/>
      <c r="D64" s="100"/>
      <c r="E64" s="7"/>
      <c r="F64" s="265"/>
      <c r="G64" s="201"/>
      <c r="H64" s="201"/>
    </row>
    <row r="65" spans="1:8" s="3" customFormat="1" x14ac:dyDescent="0.2">
      <c r="A65" s="99"/>
      <c r="B65" s="99"/>
      <c r="C65" s="98"/>
      <c r="D65" s="100"/>
      <c r="E65" s="14"/>
      <c r="F65" s="268"/>
      <c r="G65" s="201"/>
      <c r="H65" s="201"/>
    </row>
    <row r="66" spans="1:8" s="3" customFormat="1" hidden="1" x14ac:dyDescent="0.2">
      <c r="A66" s="99"/>
      <c r="B66" s="99"/>
      <c r="C66" s="99"/>
      <c r="D66" s="100"/>
      <c r="E66" s="9"/>
      <c r="F66" s="269"/>
      <c r="G66" s="201"/>
      <c r="H66" s="201"/>
    </row>
    <row r="67" spans="1:8" s="3" customFormat="1" hidden="1" x14ac:dyDescent="0.2">
      <c r="A67" s="99"/>
      <c r="B67" s="99"/>
      <c r="C67" s="99"/>
      <c r="D67" s="100"/>
      <c r="E67" s="9"/>
      <c r="F67" s="269"/>
      <c r="G67" s="201"/>
      <c r="H67" s="201"/>
    </row>
    <row r="68" spans="1:8" s="3" customFormat="1" x14ac:dyDescent="0.2">
      <c r="A68" s="99"/>
      <c r="B68" s="99"/>
      <c r="C68" s="99"/>
      <c r="D68" s="100"/>
      <c r="E68" s="14"/>
      <c r="F68" s="268"/>
      <c r="G68" s="201"/>
      <c r="H68" s="201"/>
    </row>
    <row r="69" spans="1:8" s="3" customFormat="1" hidden="1" x14ac:dyDescent="0.2">
      <c r="A69" s="99"/>
      <c r="B69" s="99"/>
      <c r="C69" s="99"/>
      <c r="D69" s="100"/>
      <c r="E69" s="9"/>
      <c r="F69" s="269"/>
      <c r="G69" s="201"/>
      <c r="H69" s="201"/>
    </row>
    <row r="70" spans="1:8" s="3" customFormat="1" hidden="1" x14ac:dyDescent="0.2">
      <c r="A70" s="99"/>
      <c r="B70" s="99"/>
      <c r="C70" s="99"/>
      <c r="D70" s="100"/>
      <c r="E70" s="9"/>
      <c r="F70" s="269"/>
      <c r="G70" s="201"/>
      <c r="H70" s="201"/>
    </row>
    <row r="71" spans="1:8" s="3" customFormat="1" x14ac:dyDescent="0.2">
      <c r="A71" s="99"/>
      <c r="B71" s="99"/>
      <c r="C71" s="99"/>
      <c r="D71" s="100"/>
      <c r="E71" s="14"/>
      <c r="F71" s="268"/>
      <c r="G71" s="201"/>
      <c r="H71" s="201"/>
    </row>
    <row r="72" spans="1:8" s="3" customFormat="1" hidden="1" x14ac:dyDescent="0.2">
      <c r="A72" s="99"/>
      <c r="B72" s="99"/>
      <c r="C72" s="99"/>
      <c r="D72" s="100"/>
      <c r="E72" s="9"/>
      <c r="F72" s="269"/>
      <c r="G72" s="201"/>
      <c r="H72" s="201"/>
    </row>
    <row r="73" spans="1:8" s="3" customFormat="1" hidden="1" x14ac:dyDescent="0.2">
      <c r="A73" s="99"/>
      <c r="B73" s="99"/>
      <c r="C73" s="99"/>
      <c r="D73" s="100"/>
      <c r="E73" s="9"/>
      <c r="F73" s="269"/>
      <c r="G73" s="201"/>
      <c r="H73" s="201"/>
    </row>
    <row r="74" spans="1:8" s="3" customFormat="1" ht="13.5" hidden="1" customHeight="1" x14ac:dyDescent="0.2">
      <c r="A74" s="99"/>
      <c r="B74" s="99"/>
      <c r="C74" s="99"/>
      <c r="D74" s="100"/>
      <c r="E74" s="9"/>
      <c r="F74" s="269"/>
      <c r="G74" s="201"/>
      <c r="H74" s="201"/>
    </row>
    <row r="75" spans="1:8" s="3" customFormat="1" ht="13.5" customHeight="1" x14ac:dyDescent="0.2">
      <c r="A75" s="99"/>
      <c r="B75" s="98"/>
      <c r="C75" s="99"/>
      <c r="D75" s="100"/>
      <c r="E75" s="8"/>
      <c r="F75" s="266"/>
      <c r="G75" s="201"/>
      <c r="H75" s="201"/>
    </row>
    <row r="76" spans="1:8" s="3" customFormat="1" ht="13.5" customHeight="1" x14ac:dyDescent="0.2">
      <c r="A76" s="99"/>
      <c r="B76" s="99"/>
      <c r="C76" s="98"/>
      <c r="D76" s="100"/>
      <c r="E76" s="7"/>
      <c r="F76" s="265"/>
      <c r="G76" s="201"/>
      <c r="H76" s="201"/>
    </row>
    <row r="77" spans="1:8" s="3" customFormat="1" ht="26.25" customHeight="1" x14ac:dyDescent="0.2">
      <c r="A77" s="99"/>
      <c r="B77" s="99"/>
      <c r="C77" s="98"/>
      <c r="D77" s="14"/>
      <c r="E77" s="50"/>
      <c r="F77" s="270"/>
      <c r="G77" s="201"/>
      <c r="H77" s="201"/>
    </row>
    <row r="78" spans="1:8" s="3" customFormat="1" ht="13.5" hidden="1" customHeight="1" x14ac:dyDescent="0.2">
      <c r="A78" s="99"/>
      <c r="B78" s="99"/>
      <c r="C78" s="99"/>
      <c r="D78" s="100"/>
      <c r="E78" s="9"/>
      <c r="F78" s="269"/>
      <c r="G78" s="201"/>
      <c r="H78" s="201"/>
    </row>
    <row r="79" spans="1:8" s="3" customFormat="1" ht="13.5" customHeight="1" x14ac:dyDescent="0.2">
      <c r="A79" s="99"/>
      <c r="B79" s="98"/>
      <c r="C79" s="99"/>
      <c r="D79" s="100"/>
      <c r="E79" s="8"/>
      <c r="F79" s="266"/>
      <c r="G79" s="201"/>
      <c r="H79" s="201"/>
    </row>
    <row r="80" spans="1:8" s="3" customFormat="1" ht="13.5" customHeight="1" x14ac:dyDescent="0.2">
      <c r="A80" s="99"/>
      <c r="B80" s="99"/>
      <c r="C80" s="98"/>
      <c r="D80" s="100"/>
      <c r="E80" s="8"/>
      <c r="F80" s="266"/>
      <c r="G80" s="201"/>
      <c r="H80" s="201"/>
    </row>
    <row r="81" spans="1:8" s="3" customFormat="1" ht="13.5" customHeight="1" x14ac:dyDescent="0.2">
      <c r="A81" s="99"/>
      <c r="B81" s="99"/>
      <c r="C81" s="98"/>
      <c r="D81" s="101"/>
      <c r="E81" s="14"/>
      <c r="F81" s="268"/>
      <c r="G81" s="201"/>
      <c r="H81" s="201"/>
    </row>
    <row r="82" spans="1:8" s="3" customFormat="1" ht="13.5" hidden="1" customHeight="1" x14ac:dyDescent="0.2">
      <c r="A82" s="99"/>
      <c r="B82" s="99"/>
      <c r="C82" s="99"/>
      <c r="D82" s="12"/>
      <c r="E82" s="12"/>
      <c r="F82" s="271"/>
      <c r="G82" s="201"/>
      <c r="H82" s="201"/>
    </row>
    <row r="83" spans="1:8" s="3" customFormat="1" ht="13.5" customHeight="1" x14ac:dyDescent="0.2">
      <c r="A83" s="99"/>
      <c r="B83" s="99"/>
      <c r="C83" s="99"/>
      <c r="D83" s="14"/>
      <c r="E83" s="13"/>
      <c r="F83" s="267"/>
      <c r="G83" s="201"/>
      <c r="H83" s="201"/>
    </row>
    <row r="84" spans="1:8" s="3" customFormat="1" ht="13.5" hidden="1" customHeight="1" x14ac:dyDescent="0.2">
      <c r="A84" s="99"/>
      <c r="B84" s="99"/>
      <c r="C84" s="99"/>
      <c r="D84" s="100"/>
      <c r="E84" s="9"/>
      <c r="F84" s="269"/>
      <c r="G84" s="201"/>
      <c r="H84" s="201"/>
    </row>
    <row r="85" spans="1:8" s="3" customFormat="1" ht="28.5" customHeight="1" x14ac:dyDescent="0.2">
      <c r="A85" s="99"/>
      <c r="B85" s="99"/>
      <c r="C85" s="98"/>
      <c r="D85" s="100"/>
      <c r="E85" s="31"/>
      <c r="F85" s="272"/>
      <c r="G85" s="201"/>
      <c r="H85" s="201"/>
    </row>
    <row r="86" spans="1:8" s="3" customFormat="1" ht="13.5" customHeight="1" x14ac:dyDescent="0.2">
      <c r="A86" s="99"/>
      <c r="B86" s="99"/>
      <c r="C86" s="98"/>
      <c r="D86" s="100"/>
      <c r="E86" s="14"/>
      <c r="F86" s="268"/>
      <c r="G86" s="201"/>
      <c r="H86" s="201"/>
    </row>
    <row r="87" spans="1:8" s="3" customFormat="1" ht="13.5" hidden="1" customHeight="1" x14ac:dyDescent="0.2">
      <c r="A87" s="99"/>
      <c r="B87" s="99"/>
      <c r="C87" s="99"/>
      <c r="D87" s="100"/>
      <c r="E87" s="9"/>
      <c r="F87" s="269"/>
      <c r="G87" s="201"/>
      <c r="H87" s="201"/>
    </row>
    <row r="88" spans="1:8" s="3" customFormat="1" ht="13.5" customHeight="1" x14ac:dyDescent="0.2">
      <c r="A88" s="99"/>
      <c r="B88" s="99"/>
      <c r="C88" s="99"/>
      <c r="D88" s="100"/>
      <c r="E88" s="13"/>
      <c r="F88" s="267"/>
      <c r="G88" s="201"/>
      <c r="H88" s="201"/>
    </row>
    <row r="89" spans="1:8" s="3" customFormat="1" ht="13.5" hidden="1" customHeight="1" x14ac:dyDescent="0.2">
      <c r="A89" s="99"/>
      <c r="B89" s="99"/>
      <c r="C89" s="99"/>
      <c r="D89" s="100"/>
      <c r="E89" s="9"/>
      <c r="F89" s="269"/>
      <c r="G89" s="201"/>
      <c r="H89" s="201"/>
    </row>
    <row r="90" spans="1:8" s="3" customFormat="1" ht="22.5" customHeight="1" x14ac:dyDescent="0.2">
      <c r="A90" s="99"/>
      <c r="B90" s="99"/>
      <c r="C90" s="99"/>
      <c r="D90" s="100"/>
      <c r="E90" s="50"/>
      <c r="F90" s="270"/>
      <c r="G90" s="201"/>
      <c r="H90" s="201"/>
    </row>
    <row r="91" spans="1:8" s="3" customFormat="1" ht="13.5" hidden="1" customHeight="1" x14ac:dyDescent="0.2">
      <c r="A91" s="99"/>
      <c r="B91" s="99"/>
      <c r="C91" s="99"/>
      <c r="D91" s="12"/>
      <c r="E91" s="12"/>
      <c r="F91" s="271"/>
      <c r="G91" s="201"/>
      <c r="H91" s="201"/>
    </row>
    <row r="92" spans="1:8" s="3" customFormat="1" ht="13.5" customHeight="1" x14ac:dyDescent="0.2">
      <c r="A92" s="99"/>
      <c r="B92" s="98"/>
      <c r="C92" s="99"/>
      <c r="D92" s="12"/>
      <c r="E92" s="7"/>
      <c r="F92" s="265"/>
      <c r="G92" s="201"/>
      <c r="H92" s="201"/>
    </row>
    <row r="93" spans="1:8" s="3" customFormat="1" ht="13.5" customHeight="1" x14ac:dyDescent="0.2">
      <c r="A93" s="99"/>
      <c r="B93" s="99"/>
      <c r="C93" s="98"/>
      <c r="D93" s="12"/>
      <c r="E93" s="17"/>
      <c r="F93" s="273"/>
      <c r="G93" s="201"/>
      <c r="H93" s="201"/>
    </row>
    <row r="94" spans="1:8" s="3" customFormat="1" ht="13.5" customHeight="1" x14ac:dyDescent="0.2">
      <c r="A94" s="99"/>
      <c r="B94" s="99"/>
      <c r="C94" s="98"/>
      <c r="D94" s="14"/>
      <c r="E94" s="14"/>
      <c r="F94" s="268"/>
      <c r="G94" s="201"/>
      <c r="H94" s="201"/>
    </row>
    <row r="95" spans="1:8" s="3" customFormat="1" ht="13.5" hidden="1" customHeight="1" x14ac:dyDescent="0.2">
      <c r="A95" s="99"/>
      <c r="B95" s="99"/>
      <c r="C95" s="99"/>
      <c r="D95" s="100"/>
      <c r="E95" s="9"/>
      <c r="F95" s="269"/>
      <c r="G95" s="201"/>
      <c r="H95" s="201"/>
    </row>
    <row r="96" spans="1:8" s="3" customFormat="1" ht="13.5" customHeight="1" x14ac:dyDescent="0.2">
      <c r="A96" s="99"/>
      <c r="B96" s="98"/>
      <c r="C96" s="99"/>
      <c r="D96" s="100"/>
      <c r="E96" s="8"/>
      <c r="F96" s="266"/>
      <c r="G96" s="201"/>
      <c r="H96" s="201"/>
    </row>
    <row r="97" spans="1:8" s="3" customFormat="1" ht="13.5" customHeight="1" x14ac:dyDescent="0.2">
      <c r="A97" s="99"/>
      <c r="B97" s="99"/>
      <c r="C97" s="98"/>
      <c r="D97" s="100"/>
      <c r="E97" s="7"/>
      <c r="F97" s="265"/>
      <c r="G97" s="201"/>
      <c r="H97" s="201"/>
    </row>
    <row r="98" spans="1:8" s="3" customFormat="1" ht="13.5" customHeight="1" x14ac:dyDescent="0.2">
      <c r="A98" s="99"/>
      <c r="B98" s="99"/>
      <c r="C98" s="98"/>
      <c r="D98" s="14"/>
      <c r="E98" s="14"/>
      <c r="F98" s="268"/>
      <c r="G98" s="201"/>
      <c r="H98" s="201"/>
    </row>
    <row r="99" spans="1:8" s="3" customFormat="1" ht="13.5" hidden="1" customHeight="1" x14ac:dyDescent="0.2">
      <c r="A99" s="99"/>
      <c r="B99" s="99"/>
      <c r="C99" s="99"/>
      <c r="D99" s="12"/>
      <c r="E99" s="9"/>
      <c r="F99" s="269"/>
      <c r="G99" s="201"/>
      <c r="H99" s="201"/>
    </row>
    <row r="100" spans="1:8" s="3" customFormat="1" ht="13.5" customHeight="1" x14ac:dyDescent="0.2">
      <c r="A100" s="99"/>
      <c r="B100" s="99"/>
      <c r="C100" s="98"/>
      <c r="D100" s="12"/>
      <c r="E100" s="7"/>
      <c r="F100" s="265"/>
      <c r="G100" s="201"/>
      <c r="H100" s="201"/>
    </row>
    <row r="101" spans="1:8" s="3" customFormat="1" ht="22.5" customHeight="1" x14ac:dyDescent="0.2">
      <c r="A101" s="99"/>
      <c r="B101" s="99"/>
      <c r="C101" s="99"/>
      <c r="D101" s="14"/>
      <c r="E101" s="50"/>
      <c r="F101" s="270"/>
      <c r="G101" s="201"/>
      <c r="H101" s="201"/>
    </row>
    <row r="102" spans="1:8" s="3" customFormat="1" ht="13.5" hidden="1" customHeight="1" x14ac:dyDescent="0.2">
      <c r="A102" s="99"/>
      <c r="B102" s="99"/>
      <c r="C102" s="99"/>
      <c r="D102" s="100"/>
      <c r="E102" s="9"/>
      <c r="F102" s="269"/>
      <c r="G102" s="201"/>
      <c r="H102" s="201"/>
    </row>
    <row r="103" spans="1:8" s="3" customFormat="1" ht="13.5" customHeight="1" x14ac:dyDescent="0.2">
      <c r="A103" s="99"/>
      <c r="B103" s="99"/>
      <c r="C103" s="99"/>
      <c r="D103" s="14"/>
      <c r="E103" s="14"/>
      <c r="F103" s="268"/>
      <c r="G103" s="201"/>
      <c r="H103" s="201"/>
    </row>
    <row r="104" spans="1:8" s="3" customFormat="1" ht="13.5" hidden="1" customHeight="1" x14ac:dyDescent="0.2">
      <c r="A104" s="99"/>
      <c r="B104" s="99"/>
      <c r="C104" s="99"/>
      <c r="D104" s="100"/>
      <c r="E104" s="9"/>
      <c r="F104" s="269"/>
      <c r="G104" s="201"/>
      <c r="H104" s="201"/>
    </row>
    <row r="105" spans="1:8" s="3" customFormat="1" ht="13.5" hidden="1" customHeight="1" x14ac:dyDescent="0.2">
      <c r="A105" s="99"/>
      <c r="B105" s="99"/>
      <c r="C105" s="99"/>
      <c r="D105" s="100"/>
      <c r="E105" s="9"/>
      <c r="F105" s="269"/>
      <c r="G105" s="201"/>
      <c r="H105" s="201"/>
    </row>
    <row r="106" spans="1:8" s="3" customFormat="1" ht="13.5" customHeight="1" x14ac:dyDescent="0.2">
      <c r="A106" s="98"/>
      <c r="B106" s="99"/>
      <c r="C106" s="99"/>
      <c r="D106" s="17"/>
      <c r="E106" s="7"/>
      <c r="F106" s="265"/>
      <c r="G106" s="201"/>
      <c r="H106" s="201"/>
    </row>
    <row r="107" spans="1:8" s="3" customFormat="1" ht="13.5" customHeight="1" x14ac:dyDescent="0.2">
      <c r="A107" s="99"/>
      <c r="B107" s="98"/>
      <c r="C107" s="98"/>
      <c r="D107" s="102"/>
      <c r="E107" s="7"/>
      <c r="F107" s="265"/>
      <c r="G107" s="201"/>
      <c r="H107" s="201"/>
    </row>
    <row r="108" spans="1:8" s="3" customFormat="1" ht="13.5" customHeight="1" x14ac:dyDescent="0.2">
      <c r="A108" s="99"/>
      <c r="B108" s="98"/>
      <c r="C108" s="98"/>
      <c r="D108" s="102"/>
      <c r="E108" s="8"/>
      <c r="F108" s="266"/>
      <c r="G108" s="201"/>
      <c r="H108" s="201"/>
    </row>
    <row r="109" spans="1:8" s="3" customFormat="1" ht="13.5" customHeight="1" x14ac:dyDescent="0.2">
      <c r="A109" s="99"/>
      <c r="B109" s="98"/>
      <c r="C109" s="98"/>
      <c r="D109" s="14"/>
      <c r="E109" s="13"/>
      <c r="F109" s="267"/>
      <c r="G109" s="201"/>
      <c r="H109" s="201"/>
    </row>
    <row r="110" spans="1:8" s="3" customFormat="1" hidden="1" x14ac:dyDescent="0.2">
      <c r="A110" s="99"/>
      <c r="B110" s="99"/>
      <c r="C110" s="99"/>
      <c r="D110" s="100"/>
      <c r="E110" s="9"/>
      <c r="F110" s="269"/>
      <c r="G110" s="201"/>
      <c r="H110" s="201"/>
    </row>
    <row r="111" spans="1:8" s="3" customFormat="1" x14ac:dyDescent="0.2">
      <c r="A111" s="99"/>
      <c r="B111" s="98"/>
      <c r="C111" s="99"/>
      <c r="D111" s="100"/>
      <c r="E111" s="7"/>
      <c r="F111" s="265"/>
      <c r="G111" s="201"/>
      <c r="H111" s="201"/>
    </row>
    <row r="112" spans="1:8" s="3" customFormat="1" x14ac:dyDescent="0.2">
      <c r="A112" s="99"/>
      <c r="B112" s="99"/>
      <c r="C112" s="98"/>
      <c r="D112" s="100"/>
      <c r="E112" s="8"/>
      <c r="F112" s="266"/>
      <c r="G112" s="201"/>
      <c r="H112" s="201"/>
    </row>
    <row r="113" spans="1:8" s="3" customFormat="1" x14ac:dyDescent="0.2">
      <c r="A113" s="99"/>
      <c r="B113" s="99"/>
      <c r="C113" s="98"/>
      <c r="D113" s="14"/>
      <c r="E113" s="14"/>
      <c r="F113" s="268"/>
      <c r="G113" s="201"/>
      <c r="H113" s="201"/>
    </row>
    <row r="114" spans="1:8" s="3" customFormat="1" hidden="1" x14ac:dyDescent="0.2">
      <c r="A114" s="99"/>
      <c r="B114" s="99"/>
      <c r="C114" s="99"/>
      <c r="D114" s="100"/>
      <c r="E114" s="9"/>
      <c r="F114" s="269"/>
      <c r="G114" s="201"/>
      <c r="H114" s="201"/>
    </row>
    <row r="115" spans="1:8" s="3" customFormat="1" hidden="1" x14ac:dyDescent="0.2">
      <c r="A115" s="99"/>
      <c r="B115" s="99"/>
      <c r="C115" s="99"/>
      <c r="D115" s="100"/>
      <c r="E115" s="9"/>
      <c r="F115" s="269"/>
      <c r="G115" s="201"/>
      <c r="H115" s="201"/>
    </row>
    <row r="116" spans="1:8" s="3" customFormat="1" hidden="1" x14ac:dyDescent="0.2">
      <c r="A116" s="99"/>
      <c r="B116" s="99"/>
      <c r="C116" s="99"/>
      <c r="D116" s="103"/>
      <c r="E116" s="5"/>
      <c r="F116" s="5"/>
      <c r="G116" s="201"/>
      <c r="H116" s="201"/>
    </row>
    <row r="117" spans="1:8" s="3" customFormat="1" hidden="1" x14ac:dyDescent="0.2">
      <c r="A117" s="99"/>
      <c r="B117" s="99"/>
      <c r="C117" s="99"/>
      <c r="D117" s="100"/>
      <c r="E117" s="9"/>
      <c r="F117" s="269"/>
      <c r="G117" s="201"/>
      <c r="H117" s="201"/>
    </row>
    <row r="118" spans="1:8" s="3" customFormat="1" hidden="1" x14ac:dyDescent="0.2">
      <c r="A118" s="99"/>
      <c r="B118" s="99"/>
      <c r="C118" s="99"/>
      <c r="D118" s="100"/>
      <c r="E118" s="9"/>
      <c r="F118" s="269"/>
      <c r="G118" s="201"/>
      <c r="H118" s="201"/>
    </row>
    <row r="119" spans="1:8" s="3" customFormat="1" hidden="1" x14ac:dyDescent="0.2">
      <c r="A119" s="99"/>
      <c r="B119" s="99"/>
      <c r="C119" s="99"/>
      <c r="D119" s="100"/>
      <c r="E119" s="9"/>
      <c r="F119" s="269"/>
      <c r="G119" s="201"/>
      <c r="H119" s="201"/>
    </row>
    <row r="120" spans="1:8" s="3" customFormat="1" x14ac:dyDescent="0.2">
      <c r="A120" s="99"/>
      <c r="B120" s="99"/>
      <c r="C120" s="99"/>
      <c r="D120" s="14"/>
      <c r="E120" s="14"/>
      <c r="F120" s="268"/>
      <c r="G120" s="201"/>
      <c r="H120" s="201"/>
    </row>
    <row r="121" spans="1:8" s="3" customFormat="1" hidden="1" x14ac:dyDescent="0.2">
      <c r="A121" s="99"/>
      <c r="B121" s="99"/>
      <c r="C121" s="99"/>
      <c r="D121" s="100"/>
      <c r="E121" s="9"/>
      <c r="F121" s="269"/>
      <c r="G121" s="201"/>
      <c r="H121" s="201"/>
    </row>
    <row r="122" spans="1:8" s="3" customFormat="1" x14ac:dyDescent="0.2">
      <c r="A122" s="99"/>
      <c r="B122" s="99"/>
      <c r="C122" s="99"/>
      <c r="D122" s="14"/>
      <c r="E122" s="14"/>
      <c r="F122" s="268"/>
      <c r="G122" s="201"/>
      <c r="H122" s="201"/>
    </row>
    <row r="123" spans="1:8" s="3" customFormat="1" hidden="1" x14ac:dyDescent="0.2">
      <c r="A123" s="99"/>
      <c r="B123" s="99"/>
      <c r="C123" s="99"/>
      <c r="D123" s="100"/>
      <c r="E123" s="9"/>
      <c r="F123" s="269"/>
      <c r="G123" s="201"/>
      <c r="H123" s="201"/>
    </row>
    <row r="124" spans="1:8" s="3" customFormat="1" hidden="1" x14ac:dyDescent="0.2">
      <c r="A124" s="99"/>
      <c r="B124" s="99"/>
      <c r="C124" s="99"/>
      <c r="D124" s="100"/>
      <c r="E124" s="9"/>
      <c r="F124" s="269"/>
      <c r="G124" s="201"/>
      <c r="H124" s="201"/>
    </row>
    <row r="125" spans="1:8" s="3" customFormat="1" x14ac:dyDescent="0.2">
      <c r="A125" s="99"/>
      <c r="B125" s="99"/>
      <c r="C125" s="99"/>
      <c r="D125" s="100"/>
      <c r="E125" s="9"/>
      <c r="F125" s="269"/>
      <c r="G125" s="201"/>
      <c r="H125" s="201"/>
    </row>
    <row r="126" spans="1:8" s="3" customFormat="1" x14ac:dyDescent="0.2">
      <c r="A126" s="99"/>
      <c r="B126" s="99"/>
      <c r="C126" s="99"/>
      <c r="D126" s="100"/>
      <c r="E126" s="9"/>
      <c r="F126" s="269"/>
      <c r="G126" s="201"/>
      <c r="H126" s="201"/>
    </row>
    <row r="127" spans="1:8" s="3" customFormat="1" ht="28.5" customHeight="1" x14ac:dyDescent="0.2">
      <c r="A127" s="11"/>
      <c r="B127" s="11"/>
      <c r="C127" s="11"/>
      <c r="D127" s="11"/>
      <c r="E127" s="33"/>
      <c r="F127" s="274"/>
      <c r="G127" s="201"/>
      <c r="H127" s="201"/>
    </row>
    <row r="128" spans="1:8" s="3" customFormat="1" x14ac:dyDescent="0.2">
      <c r="A128" s="99"/>
      <c r="B128" s="99"/>
      <c r="C128" s="98"/>
      <c r="D128" s="100"/>
      <c r="E128" s="8"/>
      <c r="F128" s="266"/>
      <c r="G128" s="201"/>
      <c r="H128" s="201"/>
    </row>
    <row r="129" spans="1:8" s="3" customFormat="1" x14ac:dyDescent="0.2">
      <c r="A129" s="99"/>
      <c r="B129" s="99"/>
      <c r="C129" s="99"/>
      <c r="D129" s="104"/>
      <c r="E129" s="6"/>
      <c r="F129" s="6"/>
      <c r="G129" s="201"/>
      <c r="H129" s="201"/>
    </row>
    <row r="130" spans="1:8" s="3" customFormat="1" hidden="1" x14ac:dyDescent="0.2">
      <c r="A130" s="99"/>
      <c r="B130" s="99"/>
      <c r="C130" s="99"/>
      <c r="D130" s="100"/>
      <c r="E130" s="9"/>
      <c r="F130" s="269"/>
      <c r="G130" s="201"/>
      <c r="H130" s="201"/>
    </row>
    <row r="131" spans="1:8" s="3" customFormat="1" hidden="1" x14ac:dyDescent="0.2">
      <c r="A131" s="99"/>
      <c r="B131" s="99"/>
      <c r="C131" s="99"/>
      <c r="D131" s="103"/>
      <c r="E131" s="5"/>
      <c r="F131" s="5"/>
      <c r="G131" s="201"/>
      <c r="H131" s="201"/>
    </row>
    <row r="132" spans="1:8" s="3" customFormat="1" hidden="1" x14ac:dyDescent="0.2">
      <c r="A132" s="99"/>
      <c r="B132" s="99"/>
      <c r="C132" s="99"/>
      <c r="D132" s="103"/>
      <c r="E132" s="5"/>
      <c r="F132" s="5"/>
      <c r="G132" s="201"/>
      <c r="H132" s="201"/>
    </row>
    <row r="133" spans="1:8" s="3" customFormat="1" hidden="1" x14ac:dyDescent="0.2">
      <c r="A133" s="99"/>
      <c r="B133" s="99"/>
      <c r="C133" s="99"/>
      <c r="D133" s="100"/>
      <c r="E133" s="9"/>
      <c r="F133" s="269"/>
      <c r="G133" s="201"/>
      <c r="H133" s="201"/>
    </row>
    <row r="134" spans="1:8" s="3" customFormat="1" x14ac:dyDescent="0.2">
      <c r="A134" s="99"/>
      <c r="B134" s="99"/>
      <c r="C134" s="99"/>
      <c r="D134" s="14"/>
      <c r="E134" s="14"/>
      <c r="F134" s="268"/>
      <c r="G134" s="201"/>
      <c r="H134" s="201"/>
    </row>
    <row r="135" spans="1:8" s="3" customFormat="1" hidden="1" x14ac:dyDescent="0.2">
      <c r="A135" s="99"/>
      <c r="B135" s="99"/>
      <c r="C135" s="99"/>
      <c r="D135" s="100"/>
      <c r="E135" s="9"/>
      <c r="F135" s="269"/>
      <c r="G135" s="201"/>
      <c r="H135" s="201"/>
    </row>
    <row r="136" spans="1:8" s="3" customFormat="1" hidden="1" x14ac:dyDescent="0.2">
      <c r="A136" s="99"/>
      <c r="B136" s="99"/>
      <c r="C136" s="99"/>
      <c r="D136" s="100"/>
      <c r="E136" s="9"/>
      <c r="F136" s="269"/>
      <c r="G136" s="201"/>
      <c r="H136" s="201"/>
    </row>
    <row r="137" spans="1:8" s="3" customFormat="1" x14ac:dyDescent="0.2">
      <c r="A137" s="99"/>
      <c r="B137" s="99"/>
      <c r="C137" s="99"/>
      <c r="D137" s="14"/>
      <c r="E137" s="14"/>
      <c r="F137" s="268"/>
      <c r="G137" s="201"/>
      <c r="H137" s="201"/>
    </row>
    <row r="138" spans="1:8" s="3" customFormat="1" hidden="1" x14ac:dyDescent="0.2">
      <c r="A138" s="99"/>
      <c r="B138" s="99"/>
      <c r="C138" s="99"/>
      <c r="D138" s="100"/>
      <c r="E138" s="9"/>
      <c r="F138" s="269"/>
      <c r="G138" s="201"/>
      <c r="H138" s="201"/>
    </row>
    <row r="139" spans="1:8" s="3" customFormat="1" hidden="1" x14ac:dyDescent="0.2">
      <c r="A139" s="99"/>
      <c r="B139" s="99"/>
      <c r="C139" s="99"/>
      <c r="D139" s="103"/>
      <c r="E139" s="5"/>
      <c r="F139" s="5"/>
      <c r="G139" s="201"/>
      <c r="H139" s="201"/>
    </row>
    <row r="140" spans="1:8" s="3" customFormat="1" x14ac:dyDescent="0.2">
      <c r="A140" s="99"/>
      <c r="B140" s="99"/>
      <c r="C140" s="99"/>
      <c r="D140" s="14"/>
      <c r="E140" s="6"/>
      <c r="F140" s="6"/>
      <c r="G140" s="201"/>
      <c r="H140" s="201"/>
    </row>
    <row r="141" spans="1:8" s="3" customFormat="1" hidden="1" x14ac:dyDescent="0.2">
      <c r="A141" s="99"/>
      <c r="B141" s="99"/>
      <c r="C141" s="99"/>
      <c r="D141" s="12"/>
      <c r="E141" s="5"/>
      <c r="F141" s="5"/>
      <c r="G141" s="201"/>
      <c r="H141" s="201"/>
    </row>
    <row r="142" spans="1:8" s="3" customFormat="1" x14ac:dyDescent="0.2">
      <c r="A142" s="99"/>
      <c r="B142" s="99"/>
      <c r="C142" s="99"/>
      <c r="D142" s="14"/>
      <c r="E142" s="14"/>
      <c r="F142" s="268"/>
      <c r="G142" s="201"/>
      <c r="H142" s="201"/>
    </row>
    <row r="143" spans="1:8" s="3" customFormat="1" hidden="1" x14ac:dyDescent="0.2">
      <c r="A143" s="99"/>
      <c r="B143" s="99"/>
      <c r="C143" s="99"/>
      <c r="D143" s="100"/>
      <c r="E143" s="9"/>
      <c r="F143" s="269"/>
      <c r="G143" s="201"/>
      <c r="H143" s="201"/>
    </row>
    <row r="144" spans="1:8" s="3" customFormat="1" x14ac:dyDescent="0.2">
      <c r="A144" s="99"/>
      <c r="B144" s="99"/>
      <c r="C144" s="98"/>
      <c r="D144" s="100"/>
      <c r="E144" s="8"/>
      <c r="F144" s="266"/>
      <c r="G144" s="201"/>
      <c r="H144" s="201"/>
    </row>
    <row r="145" spans="1:8" s="3" customFormat="1" x14ac:dyDescent="0.2">
      <c r="A145" s="99"/>
      <c r="B145" s="99"/>
      <c r="C145" s="99"/>
      <c r="D145" s="12"/>
      <c r="E145" s="14"/>
      <c r="F145" s="268"/>
      <c r="G145" s="201"/>
      <c r="H145" s="201"/>
    </row>
    <row r="146" spans="1:8" s="3" customFormat="1" hidden="1" x14ac:dyDescent="0.2">
      <c r="A146" s="99"/>
      <c r="B146" s="99"/>
      <c r="C146" s="99"/>
      <c r="D146" s="12"/>
      <c r="E146" s="5"/>
      <c r="F146" s="5"/>
      <c r="G146" s="201"/>
      <c r="H146" s="201"/>
    </row>
    <row r="147" spans="1:8" s="3" customFormat="1" x14ac:dyDescent="0.2">
      <c r="A147" s="99"/>
      <c r="B147" s="99"/>
      <c r="C147" s="98"/>
      <c r="D147" s="12"/>
      <c r="E147" s="18"/>
      <c r="F147" s="18"/>
      <c r="G147" s="201"/>
      <c r="H147" s="201"/>
    </row>
    <row r="148" spans="1:8" s="3" customFormat="1" x14ac:dyDescent="0.2">
      <c r="A148" s="99"/>
      <c r="B148" s="99"/>
      <c r="C148" s="98"/>
      <c r="D148" s="14"/>
      <c r="E148" s="13"/>
      <c r="F148" s="267"/>
      <c r="G148" s="201"/>
      <c r="H148" s="201"/>
    </row>
    <row r="149" spans="1:8" s="3" customFormat="1" hidden="1" x14ac:dyDescent="0.2">
      <c r="A149" s="99"/>
      <c r="B149" s="99"/>
      <c r="C149" s="99"/>
      <c r="D149" s="100"/>
      <c r="E149" s="9"/>
      <c r="F149" s="269"/>
      <c r="G149" s="201"/>
      <c r="H149" s="201"/>
    </row>
    <row r="150" spans="1:8" s="3" customFormat="1" x14ac:dyDescent="0.2">
      <c r="A150" s="99"/>
      <c r="B150" s="99"/>
      <c r="C150" s="99"/>
      <c r="D150" s="104"/>
      <c r="E150" s="4"/>
      <c r="F150" s="4"/>
      <c r="G150" s="201"/>
      <c r="H150" s="201"/>
    </row>
    <row r="151" spans="1:8" s="3" customFormat="1" ht="11.25" hidden="1" customHeight="1" x14ac:dyDescent="0.2">
      <c r="A151" s="99"/>
      <c r="B151" s="99"/>
      <c r="C151" s="99"/>
      <c r="D151" s="103"/>
      <c r="E151" s="5"/>
      <c r="F151" s="5"/>
      <c r="G151" s="201"/>
      <c r="H151" s="201"/>
    </row>
    <row r="152" spans="1:8" s="3" customFormat="1" ht="24" customHeight="1" x14ac:dyDescent="0.2">
      <c r="A152" s="99"/>
      <c r="B152" s="98"/>
      <c r="C152" s="99"/>
      <c r="D152" s="103"/>
      <c r="E152" s="51"/>
      <c r="F152" s="51"/>
      <c r="G152" s="201"/>
      <c r="H152" s="201"/>
    </row>
    <row r="153" spans="1:8" s="3" customFormat="1" ht="15" customHeight="1" x14ac:dyDescent="0.2">
      <c r="A153" s="99"/>
      <c r="B153" s="99"/>
      <c r="C153" s="98"/>
      <c r="D153" s="103"/>
      <c r="E153" s="51"/>
      <c r="F153" s="51"/>
      <c r="G153" s="201"/>
      <c r="H153" s="201"/>
    </row>
    <row r="154" spans="1:8" s="3" customFormat="1" ht="11.25" customHeight="1" x14ac:dyDescent="0.2">
      <c r="A154" s="99"/>
      <c r="B154" s="99"/>
      <c r="C154" s="99"/>
      <c r="D154" s="104"/>
      <c r="E154" s="6"/>
      <c r="F154" s="6"/>
      <c r="G154" s="201"/>
      <c r="H154" s="201"/>
    </row>
    <row r="155" spans="1:8" s="3" customFormat="1" hidden="1" x14ac:dyDescent="0.2">
      <c r="A155" s="99"/>
      <c r="B155" s="99"/>
      <c r="C155" s="99"/>
      <c r="D155" s="103"/>
      <c r="E155" s="5"/>
      <c r="F155" s="5"/>
      <c r="G155" s="201"/>
      <c r="H155" s="201"/>
    </row>
    <row r="156" spans="1:8" s="3" customFormat="1" ht="13.5" customHeight="1" x14ac:dyDescent="0.2">
      <c r="A156" s="99"/>
      <c r="B156" s="98"/>
      <c r="C156" s="99"/>
      <c r="D156" s="103"/>
      <c r="E156" s="1"/>
      <c r="F156" s="1"/>
      <c r="G156" s="201"/>
      <c r="H156" s="201"/>
    </row>
    <row r="157" spans="1:8" s="3" customFormat="1" ht="12.75" customHeight="1" x14ac:dyDescent="0.2">
      <c r="A157" s="99"/>
      <c r="B157" s="99"/>
      <c r="C157" s="98"/>
      <c r="D157" s="103"/>
      <c r="E157" s="8"/>
      <c r="F157" s="266"/>
      <c r="G157" s="201"/>
      <c r="H157" s="201"/>
    </row>
    <row r="158" spans="1:8" s="3" customFormat="1" ht="12.75" customHeight="1" x14ac:dyDescent="0.2">
      <c r="A158" s="99"/>
      <c r="B158" s="99"/>
      <c r="C158" s="98"/>
      <c r="D158" s="14"/>
      <c r="E158" s="13"/>
      <c r="F158" s="267"/>
      <c r="G158" s="201"/>
      <c r="H158" s="201"/>
    </row>
    <row r="159" spans="1:8" s="3" customFormat="1" hidden="1" x14ac:dyDescent="0.2">
      <c r="A159" s="99"/>
      <c r="B159" s="99"/>
      <c r="C159" s="99"/>
      <c r="D159" s="100"/>
      <c r="E159" s="9"/>
      <c r="F159" s="269"/>
      <c r="G159" s="201"/>
      <c r="H159" s="201"/>
    </row>
    <row r="160" spans="1:8" s="3" customFormat="1" x14ac:dyDescent="0.2">
      <c r="A160" s="99"/>
      <c r="B160" s="99"/>
      <c r="C160" s="98"/>
      <c r="D160" s="100"/>
      <c r="E160" s="18"/>
      <c r="F160" s="18"/>
      <c r="G160" s="201"/>
      <c r="H160" s="201"/>
    </row>
    <row r="161" spans="1:8" s="3" customFormat="1" x14ac:dyDescent="0.2">
      <c r="A161" s="99"/>
      <c r="B161" s="99"/>
      <c r="C161" s="99"/>
      <c r="D161" s="104"/>
      <c r="E161" s="6"/>
      <c r="F161" s="6"/>
      <c r="G161" s="201"/>
      <c r="H161" s="201"/>
    </row>
    <row r="162" spans="1:8" s="3" customFormat="1" hidden="1" x14ac:dyDescent="0.2">
      <c r="A162" s="99"/>
      <c r="B162" s="99"/>
      <c r="C162" s="99"/>
      <c r="D162" s="103"/>
      <c r="E162" s="5"/>
      <c r="F162" s="5"/>
      <c r="G162" s="201"/>
      <c r="H162" s="201"/>
    </row>
    <row r="163" spans="1:8" s="3" customFormat="1" hidden="1" x14ac:dyDescent="0.2">
      <c r="A163" s="99"/>
      <c r="B163" s="99"/>
      <c r="C163" s="99"/>
      <c r="D163" s="100"/>
      <c r="E163" s="9"/>
      <c r="F163" s="269"/>
      <c r="G163" s="201"/>
      <c r="H163" s="201"/>
    </row>
    <row r="164" spans="1:8" s="3" customFormat="1" ht="19.5" customHeight="1" x14ac:dyDescent="0.2">
      <c r="A164" s="22"/>
      <c r="B164" s="105"/>
      <c r="C164" s="105"/>
      <c r="D164" s="105"/>
      <c r="E164" s="7"/>
      <c r="F164" s="265"/>
      <c r="G164" s="201"/>
      <c r="H164" s="201"/>
    </row>
    <row r="165" spans="1:8" s="3" customFormat="1" ht="15" customHeight="1" x14ac:dyDescent="0.2">
      <c r="A165" s="98"/>
      <c r="B165" s="99"/>
      <c r="C165" s="99"/>
      <c r="D165" s="17"/>
      <c r="E165" s="7"/>
      <c r="F165" s="265"/>
      <c r="G165" s="201"/>
      <c r="H165" s="201"/>
    </row>
    <row r="166" spans="1:8" s="3" customFormat="1" x14ac:dyDescent="0.2">
      <c r="A166" s="98"/>
      <c r="B166" s="98"/>
      <c r="C166" s="99"/>
      <c r="D166" s="17"/>
      <c r="E166" s="8"/>
      <c r="F166" s="266"/>
      <c r="G166" s="201"/>
      <c r="H166" s="201"/>
    </row>
    <row r="167" spans="1:8" s="3" customFormat="1" x14ac:dyDescent="0.2">
      <c r="A167" s="99"/>
      <c r="B167" s="99"/>
      <c r="C167" s="98"/>
      <c r="D167" s="100"/>
      <c r="E167" s="7"/>
      <c r="F167" s="265"/>
      <c r="G167" s="201"/>
      <c r="H167" s="201"/>
    </row>
    <row r="168" spans="1:8" s="3" customFormat="1" x14ac:dyDescent="0.2">
      <c r="A168" s="99"/>
      <c r="B168" s="99"/>
      <c r="C168" s="99"/>
      <c r="D168" s="101"/>
      <c r="E168" s="14"/>
      <c r="F168" s="268"/>
      <c r="G168" s="201"/>
      <c r="H168" s="201"/>
    </row>
    <row r="169" spans="1:8" s="3" customFormat="1" x14ac:dyDescent="0.2">
      <c r="A169" s="99"/>
      <c r="B169" s="98"/>
      <c r="C169" s="99"/>
      <c r="D169" s="100"/>
      <c r="E169" s="8"/>
      <c r="F169" s="266"/>
      <c r="G169" s="201"/>
      <c r="H169" s="201"/>
    </row>
    <row r="170" spans="1:8" s="3" customFormat="1" x14ac:dyDescent="0.2">
      <c r="A170" s="99"/>
      <c r="B170" s="99"/>
      <c r="C170" s="98"/>
      <c r="D170" s="100"/>
      <c r="E170" s="8"/>
      <c r="F170" s="266"/>
      <c r="G170" s="201"/>
      <c r="H170" s="201"/>
    </row>
    <row r="171" spans="1:8" s="3" customFormat="1" x14ac:dyDescent="0.2">
      <c r="A171" s="99"/>
      <c r="B171" s="99"/>
      <c r="C171" s="99"/>
      <c r="D171" s="14"/>
      <c r="E171" s="13"/>
      <c r="F171" s="267"/>
      <c r="G171" s="201"/>
      <c r="H171" s="201"/>
    </row>
    <row r="172" spans="1:8" s="3" customFormat="1" ht="22.5" customHeight="1" x14ac:dyDescent="0.2">
      <c r="A172" s="99"/>
      <c r="B172" s="99"/>
      <c r="C172" s="98"/>
      <c r="D172" s="100"/>
      <c r="E172" s="31"/>
      <c r="F172" s="272"/>
      <c r="G172" s="201"/>
      <c r="H172" s="201"/>
    </row>
    <row r="173" spans="1:8" s="3" customFormat="1" x14ac:dyDescent="0.2">
      <c r="A173" s="99"/>
      <c r="B173" s="99"/>
      <c r="C173" s="99"/>
      <c r="D173" s="100"/>
      <c r="E173" s="13"/>
      <c r="F173" s="267"/>
      <c r="G173" s="201"/>
      <c r="H173" s="201"/>
    </row>
    <row r="174" spans="1:8" s="3" customFormat="1" x14ac:dyDescent="0.2">
      <c r="A174" s="99"/>
      <c r="B174" s="98"/>
      <c r="C174" s="99"/>
      <c r="D174" s="12"/>
      <c r="E174" s="7"/>
      <c r="F174" s="265"/>
      <c r="G174" s="201"/>
      <c r="H174" s="201"/>
    </row>
    <row r="175" spans="1:8" s="3" customFormat="1" x14ac:dyDescent="0.2">
      <c r="A175" s="99"/>
      <c r="B175" s="99"/>
      <c r="C175" s="98"/>
      <c r="D175" s="12"/>
      <c r="E175" s="17"/>
      <c r="F175" s="273"/>
      <c r="G175" s="201"/>
      <c r="H175" s="201"/>
    </row>
    <row r="176" spans="1:8" s="3" customFormat="1" x14ac:dyDescent="0.2">
      <c r="A176" s="99"/>
      <c r="B176" s="99"/>
      <c r="C176" s="99"/>
      <c r="D176" s="14"/>
      <c r="E176" s="14"/>
      <c r="F176" s="268"/>
      <c r="G176" s="201"/>
      <c r="H176" s="201"/>
    </row>
    <row r="177" spans="1:8" s="3" customFormat="1" ht="13.5" customHeight="1" x14ac:dyDescent="0.2">
      <c r="A177" s="98"/>
      <c r="B177" s="99"/>
      <c r="C177" s="99"/>
      <c r="D177" s="17"/>
      <c r="E177" s="7"/>
      <c r="F177" s="265"/>
      <c r="G177" s="201"/>
      <c r="H177" s="201"/>
    </row>
    <row r="178" spans="1:8" s="3" customFormat="1" ht="13.5" customHeight="1" x14ac:dyDescent="0.2">
      <c r="A178" s="99"/>
      <c r="B178" s="98"/>
      <c r="C178" s="99"/>
      <c r="D178" s="100"/>
      <c r="E178" s="7"/>
      <c r="F178" s="265"/>
      <c r="G178" s="201"/>
      <c r="H178" s="201"/>
    </row>
    <row r="179" spans="1:8" s="3" customFormat="1" ht="13.5" customHeight="1" x14ac:dyDescent="0.2">
      <c r="A179" s="99"/>
      <c r="B179" s="99"/>
      <c r="C179" s="98"/>
      <c r="D179" s="100"/>
      <c r="E179" s="8"/>
      <c r="F179" s="266"/>
      <c r="G179" s="201"/>
      <c r="H179" s="201"/>
    </row>
    <row r="180" spans="1:8" s="3" customFormat="1" x14ac:dyDescent="0.2">
      <c r="A180" s="99"/>
      <c r="B180" s="99"/>
      <c r="C180" s="98"/>
      <c r="D180" s="14"/>
      <c r="E180" s="14"/>
      <c r="F180" s="268"/>
      <c r="G180" s="201"/>
      <c r="H180" s="201"/>
    </row>
    <row r="181" spans="1:8" s="3" customFormat="1" x14ac:dyDescent="0.2">
      <c r="A181" s="99"/>
      <c r="B181" s="99"/>
      <c r="C181" s="98"/>
      <c r="D181" s="100"/>
      <c r="E181" s="8"/>
      <c r="F181" s="266"/>
      <c r="G181" s="201"/>
      <c r="H181" s="201"/>
    </row>
    <row r="182" spans="1:8" s="3" customFormat="1" x14ac:dyDescent="0.2">
      <c r="A182" s="99"/>
      <c r="B182" s="99"/>
      <c r="C182" s="99"/>
      <c r="D182" s="104"/>
      <c r="E182" s="6"/>
      <c r="F182" s="6"/>
      <c r="G182" s="201"/>
      <c r="H182" s="201"/>
    </row>
    <row r="183" spans="1:8" s="3" customFormat="1" x14ac:dyDescent="0.2">
      <c r="A183" s="99"/>
      <c r="B183" s="99"/>
      <c r="C183" s="98"/>
      <c r="D183" s="12"/>
      <c r="E183" s="18"/>
      <c r="F183" s="18"/>
      <c r="G183" s="201"/>
      <c r="H183" s="201"/>
    </row>
    <row r="184" spans="1:8" s="3" customFormat="1" x14ac:dyDescent="0.2">
      <c r="A184" s="99"/>
      <c r="B184" s="99"/>
      <c r="C184" s="98"/>
      <c r="D184" s="14"/>
      <c r="E184" s="13"/>
      <c r="F184" s="267"/>
      <c r="G184" s="201"/>
      <c r="H184" s="201"/>
    </row>
    <row r="185" spans="1:8" s="3" customFormat="1" x14ac:dyDescent="0.2">
      <c r="A185" s="99"/>
      <c r="B185" s="99"/>
      <c r="C185" s="99"/>
      <c r="D185" s="104"/>
      <c r="E185" s="20"/>
      <c r="F185" s="20"/>
      <c r="G185" s="201"/>
      <c r="H185" s="201"/>
    </row>
    <row r="186" spans="1:8" s="3" customFormat="1" x14ac:dyDescent="0.2">
      <c r="A186" s="99"/>
      <c r="B186" s="98"/>
      <c r="C186" s="99"/>
      <c r="D186" s="103"/>
      <c r="E186" s="1"/>
      <c r="F186" s="1"/>
      <c r="G186" s="201"/>
      <c r="H186" s="201"/>
    </row>
    <row r="187" spans="1:8" s="3" customFormat="1" x14ac:dyDescent="0.2">
      <c r="A187" s="99"/>
      <c r="B187" s="99"/>
      <c r="C187" s="98"/>
      <c r="D187" s="103"/>
      <c r="E187" s="8"/>
      <c r="F187" s="266"/>
      <c r="G187" s="201"/>
      <c r="H187" s="201"/>
    </row>
    <row r="188" spans="1:8" s="3" customFormat="1" x14ac:dyDescent="0.2">
      <c r="A188" s="99"/>
      <c r="B188" s="99"/>
      <c r="C188" s="98"/>
      <c r="D188" s="14"/>
      <c r="E188" s="13"/>
      <c r="F188" s="267"/>
      <c r="G188" s="201"/>
      <c r="H188" s="201"/>
    </row>
    <row r="189" spans="1:8" s="3" customFormat="1" x14ac:dyDescent="0.2">
      <c r="A189" s="99"/>
      <c r="B189" s="99"/>
      <c r="C189" s="98"/>
      <c r="D189" s="14"/>
      <c r="E189" s="13"/>
      <c r="F189" s="267"/>
      <c r="G189" s="201"/>
      <c r="H189" s="201"/>
    </row>
    <row r="190" spans="1:8" s="3" customFormat="1" x14ac:dyDescent="0.2">
      <c r="A190" s="99"/>
      <c r="B190" s="99"/>
      <c r="C190" s="99"/>
      <c r="D190" s="100"/>
      <c r="E190" s="9"/>
      <c r="F190" s="269"/>
      <c r="G190" s="201"/>
      <c r="H190" s="201"/>
    </row>
    <row r="191" spans="1:8" s="23" customFormat="1" ht="18" customHeight="1" x14ac:dyDescent="0.35">
      <c r="A191" s="342"/>
      <c r="B191" s="343"/>
      <c r="C191" s="343"/>
      <c r="D191" s="343"/>
      <c r="E191" s="343"/>
      <c r="F191" s="275"/>
      <c r="G191" s="80"/>
      <c r="H191" s="80"/>
    </row>
    <row r="192" spans="1:8" s="3" customFormat="1" ht="28.5" customHeight="1" x14ac:dyDescent="0.2">
      <c r="A192" s="11"/>
      <c r="B192" s="11"/>
      <c r="C192" s="11"/>
      <c r="D192" s="11"/>
      <c r="E192" s="33"/>
      <c r="F192" s="274"/>
      <c r="G192" s="201"/>
      <c r="H192" s="201"/>
    </row>
    <row r="193" spans="1:8" s="3" customFormat="1" x14ac:dyDescent="0.2">
      <c r="A193" s="99"/>
      <c r="B193" s="99"/>
      <c r="C193" s="99"/>
      <c r="D193" s="99"/>
      <c r="F193" s="4"/>
      <c r="G193" s="201"/>
      <c r="H193" s="201"/>
    </row>
    <row r="194" spans="1:8" s="3" customFormat="1" ht="15.75" x14ac:dyDescent="0.25">
      <c r="A194" s="106"/>
      <c r="B194" s="98"/>
      <c r="C194" s="98"/>
      <c r="D194" s="98"/>
      <c r="E194" s="2"/>
      <c r="F194" s="1"/>
      <c r="G194" s="201"/>
      <c r="H194" s="201"/>
    </row>
    <row r="195" spans="1:8" s="3" customFormat="1" x14ac:dyDescent="0.2">
      <c r="A195" s="98"/>
      <c r="B195" s="98"/>
      <c r="C195" s="98"/>
      <c r="D195" s="98"/>
      <c r="E195" s="2"/>
      <c r="F195" s="1"/>
      <c r="G195" s="201"/>
      <c r="H195" s="201"/>
    </row>
    <row r="196" spans="1:8" s="3" customFormat="1" ht="17.25" customHeight="1" x14ac:dyDescent="0.2">
      <c r="A196" s="98"/>
      <c r="B196" s="98"/>
      <c r="C196" s="98"/>
      <c r="D196" s="98"/>
      <c r="E196" s="2"/>
      <c r="F196" s="1"/>
      <c r="G196" s="201"/>
      <c r="H196" s="201"/>
    </row>
    <row r="197" spans="1:8" s="3" customFormat="1" ht="13.5" customHeight="1" x14ac:dyDescent="0.2">
      <c r="A197" s="98"/>
      <c r="B197" s="98"/>
      <c r="C197" s="98"/>
      <c r="D197" s="98"/>
      <c r="E197" s="2"/>
      <c r="F197" s="1"/>
      <c r="G197" s="201"/>
      <c r="H197" s="201"/>
    </row>
    <row r="198" spans="1:8" s="3" customFormat="1" x14ac:dyDescent="0.2">
      <c r="A198" s="98"/>
      <c r="B198" s="98"/>
      <c r="C198" s="98"/>
      <c r="D198" s="98"/>
      <c r="E198" s="2"/>
      <c r="F198" s="1"/>
      <c r="G198" s="201"/>
      <c r="H198" s="201"/>
    </row>
    <row r="199" spans="1:8" s="3" customFormat="1" x14ac:dyDescent="0.2">
      <c r="A199" s="98"/>
      <c r="B199" s="98"/>
      <c r="C199" s="98"/>
      <c r="D199" s="99"/>
      <c r="F199" s="4"/>
      <c r="G199" s="201"/>
      <c r="H199" s="201"/>
    </row>
    <row r="200" spans="1:8" s="3" customFormat="1" x14ac:dyDescent="0.2">
      <c r="A200" s="98"/>
      <c r="B200" s="98"/>
      <c r="C200" s="98"/>
      <c r="D200" s="98"/>
      <c r="E200" s="2"/>
      <c r="F200" s="1"/>
      <c r="G200" s="201"/>
      <c r="H200" s="201"/>
    </row>
    <row r="201" spans="1:8" s="3" customFormat="1" x14ac:dyDescent="0.2">
      <c r="A201" s="98"/>
      <c r="B201" s="98"/>
      <c r="C201" s="98"/>
      <c r="D201" s="98"/>
      <c r="E201" s="21"/>
      <c r="F201" s="18"/>
      <c r="G201" s="201"/>
      <c r="H201" s="201"/>
    </row>
    <row r="202" spans="1:8" s="3" customFormat="1" x14ac:dyDescent="0.2">
      <c r="A202" s="98"/>
      <c r="B202" s="98"/>
      <c r="C202" s="98"/>
      <c r="D202" s="98"/>
      <c r="E202" s="2"/>
      <c r="F202" s="1"/>
      <c r="G202" s="201"/>
      <c r="H202" s="201"/>
    </row>
    <row r="203" spans="1:8" s="3" customFormat="1" ht="22.5" customHeight="1" x14ac:dyDescent="0.2">
      <c r="A203" s="98"/>
      <c r="B203" s="98"/>
      <c r="C203" s="98"/>
      <c r="D203" s="98"/>
      <c r="E203" s="31"/>
      <c r="F203" s="272"/>
      <c r="G203" s="201"/>
      <c r="H203" s="201"/>
    </row>
    <row r="204" spans="1:8" s="3" customFormat="1" ht="22.5" customHeight="1" x14ac:dyDescent="0.2">
      <c r="A204" s="99"/>
      <c r="B204" s="99"/>
      <c r="C204" s="99"/>
      <c r="D204" s="14"/>
      <c r="E204" s="50"/>
      <c r="F204" s="270"/>
      <c r="G204" s="201"/>
      <c r="H204" s="201"/>
    </row>
    <row r="205" spans="1:8" s="3" customFormat="1" x14ac:dyDescent="0.2">
      <c r="A205" s="99"/>
      <c r="B205" s="99"/>
      <c r="C205" s="99"/>
      <c r="D205" s="99"/>
      <c r="F205" s="4"/>
      <c r="G205" s="201"/>
      <c r="H205" s="201"/>
    </row>
    <row r="206" spans="1:8" s="3" customFormat="1" x14ac:dyDescent="0.2">
      <c r="A206" s="99"/>
      <c r="B206" s="99"/>
      <c r="C206" s="99"/>
      <c r="D206" s="99"/>
      <c r="F206" s="4"/>
      <c r="G206" s="201"/>
      <c r="H206" s="201"/>
    </row>
    <row r="207" spans="1:8" s="3" customFormat="1" x14ac:dyDescent="0.2">
      <c r="A207" s="99"/>
      <c r="B207" s="99"/>
      <c r="C207" s="99"/>
      <c r="D207" s="99"/>
      <c r="F207" s="4"/>
      <c r="G207" s="201"/>
      <c r="H207" s="201"/>
    </row>
    <row r="208" spans="1:8" s="3" customFormat="1" x14ac:dyDescent="0.2">
      <c r="A208" s="99"/>
      <c r="B208" s="99"/>
      <c r="C208" s="99"/>
      <c r="D208" s="99"/>
      <c r="F208" s="4"/>
      <c r="G208" s="201"/>
      <c r="H208" s="201"/>
    </row>
    <row r="209" spans="1:8" s="3" customFormat="1" x14ac:dyDescent="0.2">
      <c r="A209" s="99"/>
      <c r="B209" s="99"/>
      <c r="C209" s="99"/>
      <c r="D209" s="99"/>
      <c r="F209" s="4"/>
      <c r="G209" s="201"/>
      <c r="H209" s="201"/>
    </row>
    <row r="210" spans="1:8" s="3" customFormat="1" x14ac:dyDescent="0.2">
      <c r="A210" s="99"/>
      <c r="B210" s="99"/>
      <c r="C210" s="99"/>
      <c r="D210" s="99"/>
      <c r="F210" s="4"/>
      <c r="G210" s="201"/>
      <c r="H210" s="201"/>
    </row>
    <row r="211" spans="1:8" s="3" customFormat="1" x14ac:dyDescent="0.2">
      <c r="A211" s="99"/>
      <c r="B211" s="99"/>
      <c r="C211" s="99"/>
      <c r="D211" s="99"/>
      <c r="F211" s="4"/>
      <c r="G211" s="201"/>
      <c r="H211" s="201"/>
    </row>
    <row r="212" spans="1:8" s="3" customFormat="1" x14ac:dyDescent="0.2">
      <c r="A212" s="99"/>
      <c r="B212" s="99"/>
      <c r="C212" s="99"/>
      <c r="D212" s="99"/>
      <c r="F212" s="4"/>
      <c r="G212" s="201"/>
      <c r="H212" s="201"/>
    </row>
    <row r="213" spans="1:8" s="3" customFormat="1" x14ac:dyDescent="0.2">
      <c r="A213" s="99"/>
      <c r="B213" s="99"/>
      <c r="C213" s="99"/>
      <c r="D213" s="99"/>
      <c r="F213" s="4"/>
      <c r="G213" s="201"/>
      <c r="H213" s="201"/>
    </row>
    <row r="214" spans="1:8" s="3" customFormat="1" x14ac:dyDescent="0.2">
      <c r="A214" s="99"/>
      <c r="B214" s="99"/>
      <c r="C214" s="99"/>
      <c r="D214" s="99"/>
      <c r="F214" s="4"/>
      <c r="G214" s="201"/>
      <c r="H214" s="201"/>
    </row>
    <row r="215" spans="1:8" s="3" customFormat="1" x14ac:dyDescent="0.2">
      <c r="A215" s="99"/>
      <c r="B215" s="99"/>
      <c r="C215" s="99"/>
      <c r="D215" s="99"/>
      <c r="F215" s="4"/>
      <c r="G215" s="201"/>
      <c r="H215" s="201"/>
    </row>
    <row r="216" spans="1:8" s="3" customFormat="1" x14ac:dyDescent="0.2">
      <c r="A216" s="99"/>
      <c r="B216" s="99"/>
      <c r="C216" s="99"/>
      <c r="D216" s="99"/>
      <c r="F216" s="4"/>
      <c r="G216" s="201"/>
      <c r="H216" s="201"/>
    </row>
    <row r="217" spans="1:8" s="3" customFormat="1" x14ac:dyDescent="0.2">
      <c r="A217" s="99"/>
      <c r="B217" s="99"/>
      <c r="C217" s="99"/>
      <c r="D217" s="99"/>
      <c r="F217" s="4"/>
      <c r="G217" s="201"/>
      <c r="H217" s="201"/>
    </row>
    <row r="218" spans="1:8" s="3" customFormat="1" x14ac:dyDescent="0.2">
      <c r="A218" s="99"/>
      <c r="B218" s="99"/>
      <c r="C218" s="99"/>
      <c r="D218" s="99"/>
      <c r="F218" s="4"/>
      <c r="G218" s="201"/>
      <c r="H218" s="201"/>
    </row>
    <row r="219" spans="1:8" s="3" customFormat="1" x14ac:dyDescent="0.2">
      <c r="A219" s="99"/>
      <c r="B219" s="99"/>
      <c r="C219" s="99"/>
      <c r="D219" s="99"/>
      <c r="F219" s="4"/>
      <c r="G219" s="201"/>
      <c r="H219" s="201"/>
    </row>
    <row r="220" spans="1:8" s="3" customFormat="1" x14ac:dyDescent="0.2">
      <c r="A220" s="99"/>
      <c r="B220" s="99"/>
      <c r="C220" s="99"/>
      <c r="D220" s="99"/>
      <c r="F220" s="4"/>
      <c r="G220" s="201"/>
      <c r="H220" s="201"/>
    </row>
    <row r="221" spans="1:8" s="3" customFormat="1" x14ac:dyDescent="0.2">
      <c r="A221" s="99"/>
      <c r="B221" s="99"/>
      <c r="C221" s="99"/>
      <c r="D221" s="99"/>
      <c r="F221" s="4"/>
      <c r="G221" s="201"/>
      <c r="H221" s="201"/>
    </row>
    <row r="222" spans="1:8" s="3" customFormat="1" x14ac:dyDescent="0.2">
      <c r="A222" s="99"/>
      <c r="B222" s="99"/>
      <c r="C222" s="99"/>
      <c r="D222" s="99"/>
      <c r="F222" s="4"/>
      <c r="G222" s="201"/>
      <c r="H222" s="201"/>
    </row>
    <row r="223" spans="1:8" s="3" customFormat="1" x14ac:dyDescent="0.2">
      <c r="A223" s="99"/>
      <c r="B223" s="99"/>
      <c r="C223" s="99"/>
      <c r="D223" s="99"/>
      <c r="F223" s="4"/>
      <c r="G223" s="201"/>
      <c r="H223" s="201"/>
    </row>
    <row r="224" spans="1:8" s="3" customFormat="1" x14ac:dyDescent="0.2">
      <c r="A224" s="99"/>
      <c r="B224" s="99"/>
      <c r="C224" s="99"/>
      <c r="D224" s="99"/>
      <c r="F224" s="4"/>
      <c r="G224" s="201"/>
      <c r="H224" s="201"/>
    </row>
    <row r="225" spans="1:8" s="3" customFormat="1" x14ac:dyDescent="0.2">
      <c r="A225" s="99"/>
      <c r="B225" s="99"/>
      <c r="C225" s="99"/>
      <c r="D225" s="99"/>
      <c r="F225" s="4"/>
      <c r="G225" s="201"/>
      <c r="H225" s="201"/>
    </row>
    <row r="226" spans="1:8" s="3" customFormat="1" x14ac:dyDescent="0.2">
      <c r="A226" s="99"/>
      <c r="B226" s="99"/>
      <c r="C226" s="99"/>
      <c r="D226" s="99"/>
      <c r="F226" s="4"/>
      <c r="G226" s="201"/>
      <c r="H226" s="201"/>
    </row>
    <row r="227" spans="1:8" s="3" customFormat="1" x14ac:dyDescent="0.2">
      <c r="A227" s="99"/>
      <c r="B227" s="99"/>
      <c r="C227" s="99"/>
      <c r="D227" s="99"/>
      <c r="F227" s="4"/>
      <c r="G227" s="201"/>
      <c r="H227" s="201"/>
    </row>
    <row r="228" spans="1:8" s="3" customFormat="1" x14ac:dyDescent="0.2">
      <c r="A228" s="99"/>
      <c r="B228" s="99"/>
      <c r="C228" s="99"/>
      <c r="D228" s="99"/>
      <c r="F228" s="4"/>
      <c r="G228" s="201"/>
      <c r="H228" s="201"/>
    </row>
    <row r="229" spans="1:8" s="3" customFormat="1" x14ac:dyDescent="0.2">
      <c r="A229" s="99"/>
      <c r="B229" s="99"/>
      <c r="C229" s="99"/>
      <c r="D229" s="99"/>
      <c r="F229" s="4"/>
      <c r="G229" s="201"/>
      <c r="H229" s="201"/>
    </row>
    <row r="230" spans="1:8" s="3" customFormat="1" x14ac:dyDescent="0.2">
      <c r="A230" s="99"/>
      <c r="B230" s="99"/>
      <c r="C230" s="99"/>
      <c r="D230" s="99"/>
      <c r="F230" s="4"/>
      <c r="G230" s="201"/>
      <c r="H230" s="201"/>
    </row>
    <row r="231" spans="1:8" s="3" customFormat="1" x14ac:dyDescent="0.2">
      <c r="A231" s="99"/>
      <c r="B231" s="99"/>
      <c r="C231" s="99"/>
      <c r="D231" s="99"/>
      <c r="F231" s="4"/>
      <c r="G231" s="201"/>
      <c r="H231" s="201"/>
    </row>
    <row r="232" spans="1:8" s="3" customFormat="1" x14ac:dyDescent="0.2">
      <c r="A232" s="99"/>
      <c r="B232" s="99"/>
      <c r="C232" s="99"/>
      <c r="D232" s="99"/>
      <c r="F232" s="4"/>
      <c r="G232" s="201"/>
      <c r="H232" s="201"/>
    </row>
    <row r="233" spans="1:8" s="3" customFormat="1" x14ac:dyDescent="0.2">
      <c r="A233" s="99"/>
      <c r="B233" s="99"/>
      <c r="C233" s="99"/>
      <c r="D233" s="99"/>
      <c r="F233" s="4"/>
      <c r="G233" s="201"/>
      <c r="H233" s="201"/>
    </row>
    <row r="234" spans="1:8" s="3" customFormat="1" x14ac:dyDescent="0.2">
      <c r="A234" s="99"/>
      <c r="B234" s="99"/>
      <c r="C234" s="99"/>
      <c r="D234" s="99"/>
      <c r="F234" s="4"/>
      <c r="G234" s="201"/>
      <c r="H234" s="201"/>
    </row>
    <row r="235" spans="1:8" s="3" customFormat="1" x14ac:dyDescent="0.2">
      <c r="A235" s="99"/>
      <c r="B235" s="99"/>
      <c r="C235" s="99"/>
      <c r="D235" s="99"/>
      <c r="F235" s="4"/>
      <c r="G235" s="201"/>
      <c r="H235" s="201"/>
    </row>
    <row r="236" spans="1:8" s="3" customFormat="1" x14ac:dyDescent="0.2">
      <c r="A236" s="99"/>
      <c r="B236" s="99"/>
      <c r="C236" s="99"/>
      <c r="D236" s="99"/>
      <c r="F236" s="4"/>
      <c r="G236" s="201"/>
      <c r="H236" s="201"/>
    </row>
    <row r="237" spans="1:8" s="3" customFormat="1" x14ac:dyDescent="0.2">
      <c r="A237" s="99"/>
      <c r="B237" s="99"/>
      <c r="C237" s="99"/>
      <c r="D237" s="99"/>
      <c r="F237" s="4"/>
      <c r="G237" s="201"/>
      <c r="H237" s="201"/>
    </row>
    <row r="238" spans="1:8" s="3" customFormat="1" x14ac:dyDescent="0.2">
      <c r="A238" s="99"/>
      <c r="B238" s="99"/>
      <c r="C238" s="99"/>
      <c r="D238" s="99"/>
      <c r="F238" s="4"/>
      <c r="G238" s="201"/>
      <c r="H238" s="201"/>
    </row>
    <row r="239" spans="1:8" s="3" customFormat="1" x14ac:dyDescent="0.2">
      <c r="A239" s="99"/>
      <c r="B239" s="99"/>
      <c r="C239" s="99"/>
      <c r="D239" s="99"/>
      <c r="F239" s="4"/>
      <c r="G239" s="201"/>
      <c r="H239" s="201"/>
    </row>
    <row r="240" spans="1:8" s="3" customFormat="1" x14ac:dyDescent="0.2">
      <c r="A240" s="99"/>
      <c r="B240" s="99"/>
      <c r="C240" s="99"/>
      <c r="D240" s="99"/>
      <c r="F240" s="4"/>
      <c r="G240" s="201"/>
      <c r="H240" s="201"/>
    </row>
    <row r="241" spans="1:8" s="3" customFormat="1" x14ac:dyDescent="0.2">
      <c r="A241" s="99"/>
      <c r="B241" s="99"/>
      <c r="C241" s="99"/>
      <c r="D241" s="99"/>
      <c r="F241" s="4"/>
      <c r="G241" s="201"/>
      <c r="H241" s="201"/>
    </row>
    <row r="242" spans="1:8" s="3" customFormat="1" x14ac:dyDescent="0.2">
      <c r="A242" s="99"/>
      <c r="B242" s="99"/>
      <c r="C242" s="99"/>
      <c r="D242" s="99"/>
      <c r="F242" s="4"/>
      <c r="G242" s="201"/>
      <c r="H242" s="201"/>
    </row>
    <row r="243" spans="1:8" s="3" customFormat="1" x14ac:dyDescent="0.2">
      <c r="A243" s="99"/>
      <c r="B243" s="99"/>
      <c r="C243" s="99"/>
      <c r="D243" s="99"/>
      <c r="F243" s="4"/>
      <c r="G243" s="201"/>
      <c r="H243" s="201"/>
    </row>
    <row r="244" spans="1:8" s="3" customFormat="1" x14ac:dyDescent="0.2">
      <c r="A244" s="99"/>
      <c r="B244" s="99"/>
      <c r="C244" s="99"/>
      <c r="D244" s="99"/>
      <c r="F244" s="4"/>
      <c r="G244" s="201"/>
      <c r="H244" s="201"/>
    </row>
    <row r="245" spans="1:8" s="3" customFormat="1" x14ac:dyDescent="0.2">
      <c r="A245" s="99"/>
      <c r="B245" s="99"/>
      <c r="C245" s="99"/>
      <c r="D245" s="99"/>
      <c r="F245" s="4"/>
      <c r="G245" s="201"/>
      <c r="H245" s="201"/>
    </row>
    <row r="246" spans="1:8" s="3" customFormat="1" x14ac:dyDescent="0.2">
      <c r="A246" s="99"/>
      <c r="B246" s="99"/>
      <c r="C246" s="99"/>
      <c r="D246" s="99"/>
      <c r="F246" s="4"/>
      <c r="G246" s="201"/>
      <c r="H246" s="201"/>
    </row>
    <row r="247" spans="1:8" s="3" customFormat="1" x14ac:dyDescent="0.2">
      <c r="A247" s="99"/>
      <c r="B247" s="99"/>
      <c r="C247" s="99"/>
      <c r="D247" s="99"/>
      <c r="F247" s="4"/>
      <c r="G247" s="201"/>
      <c r="H247" s="201"/>
    </row>
    <row r="248" spans="1:8" s="3" customFormat="1" x14ac:dyDescent="0.2">
      <c r="A248" s="99"/>
      <c r="B248" s="99"/>
      <c r="C248" s="99"/>
      <c r="D248" s="99"/>
      <c r="F248" s="4"/>
      <c r="G248" s="201"/>
      <c r="H248" s="201"/>
    </row>
    <row r="249" spans="1:8" s="3" customFormat="1" x14ac:dyDescent="0.2">
      <c r="A249" s="99"/>
      <c r="B249" s="99"/>
      <c r="C249" s="99"/>
      <c r="D249" s="99"/>
      <c r="F249" s="4"/>
      <c r="G249" s="201"/>
      <c r="H249" s="201"/>
    </row>
    <row r="250" spans="1:8" s="3" customFormat="1" x14ac:dyDescent="0.2">
      <c r="A250" s="99"/>
      <c r="B250" s="99"/>
      <c r="C250" s="99"/>
      <c r="D250" s="99"/>
      <c r="F250" s="4"/>
      <c r="G250" s="201"/>
      <c r="H250" s="201"/>
    </row>
    <row r="251" spans="1:8" s="3" customFormat="1" x14ac:dyDescent="0.2">
      <c r="A251" s="99"/>
      <c r="B251" s="99"/>
      <c r="C251" s="99"/>
      <c r="D251" s="99"/>
      <c r="F251" s="4"/>
      <c r="G251" s="201"/>
      <c r="H251" s="201"/>
    </row>
    <row r="252" spans="1:8" s="3" customFormat="1" x14ac:dyDescent="0.2">
      <c r="A252" s="99"/>
      <c r="B252" s="99"/>
      <c r="C252" s="99"/>
      <c r="D252" s="99"/>
      <c r="F252" s="4"/>
      <c r="G252" s="201"/>
      <c r="H252" s="201"/>
    </row>
    <row r="253" spans="1:8" s="3" customFormat="1" x14ac:dyDescent="0.2">
      <c r="A253" s="99"/>
      <c r="B253" s="99"/>
      <c r="C253" s="99"/>
      <c r="D253" s="99"/>
      <c r="F253" s="4"/>
      <c r="G253" s="201"/>
      <c r="H253" s="201"/>
    </row>
    <row r="254" spans="1:8" s="3" customFormat="1" x14ac:dyDescent="0.2">
      <c r="A254" s="99"/>
      <c r="B254" s="99"/>
      <c r="C254" s="99"/>
      <c r="D254" s="99"/>
      <c r="F254" s="4"/>
      <c r="G254" s="201"/>
      <c r="H254" s="201"/>
    </row>
    <row r="255" spans="1:8" s="3" customFormat="1" x14ac:dyDescent="0.2">
      <c r="A255" s="99"/>
      <c r="B255" s="99"/>
      <c r="C255" s="99"/>
      <c r="D255" s="99"/>
      <c r="F255" s="4"/>
      <c r="G255" s="201"/>
      <c r="H255" s="201"/>
    </row>
    <row r="256" spans="1:8" s="3" customFormat="1" x14ac:dyDescent="0.2">
      <c r="A256" s="99"/>
      <c r="B256" s="99"/>
      <c r="C256" s="99"/>
      <c r="D256" s="99"/>
      <c r="F256" s="4"/>
      <c r="G256" s="201"/>
      <c r="H256" s="201"/>
    </row>
    <row r="257" spans="1:8" s="3" customFormat="1" x14ac:dyDescent="0.2">
      <c r="A257" s="99"/>
      <c r="B257" s="99"/>
      <c r="C257" s="99"/>
      <c r="D257" s="99"/>
      <c r="F257" s="4"/>
      <c r="G257" s="201"/>
      <c r="H257" s="201"/>
    </row>
    <row r="258" spans="1:8" s="3" customFormat="1" x14ac:dyDescent="0.2">
      <c r="A258" s="99"/>
      <c r="B258" s="99"/>
      <c r="C258" s="99"/>
      <c r="D258" s="99"/>
      <c r="F258" s="4"/>
      <c r="G258" s="201"/>
      <c r="H258" s="201"/>
    </row>
    <row r="259" spans="1:8" s="3" customFormat="1" x14ac:dyDescent="0.2">
      <c r="A259" s="99"/>
      <c r="B259" s="99"/>
      <c r="C259" s="99"/>
      <c r="D259" s="99"/>
      <c r="F259" s="4"/>
      <c r="G259" s="201"/>
      <c r="H259" s="201"/>
    </row>
    <row r="260" spans="1:8" s="3" customFormat="1" x14ac:dyDescent="0.2">
      <c r="A260" s="99"/>
      <c r="B260" s="99"/>
      <c r="C260" s="99"/>
      <c r="D260" s="99"/>
      <c r="F260" s="4"/>
      <c r="G260" s="201"/>
      <c r="H260" s="201"/>
    </row>
    <row r="261" spans="1:8" s="3" customFormat="1" x14ac:dyDescent="0.2">
      <c r="A261" s="99"/>
      <c r="B261" s="99"/>
      <c r="C261" s="99"/>
      <c r="D261" s="99"/>
      <c r="F261" s="4"/>
      <c r="G261" s="201"/>
      <c r="H261" s="201"/>
    </row>
    <row r="262" spans="1:8" s="3" customFormat="1" x14ac:dyDescent="0.2">
      <c r="A262" s="99"/>
      <c r="B262" s="99"/>
      <c r="C262" s="99"/>
      <c r="D262" s="99"/>
      <c r="F262" s="4"/>
      <c r="G262" s="201"/>
      <c r="H262" s="201"/>
    </row>
    <row r="263" spans="1:8" s="3" customFormat="1" x14ac:dyDescent="0.2">
      <c r="A263" s="99"/>
      <c r="B263" s="99"/>
      <c r="C263" s="99"/>
      <c r="D263" s="99"/>
      <c r="F263" s="4"/>
      <c r="G263" s="201"/>
      <c r="H263" s="201"/>
    </row>
    <row r="264" spans="1:8" s="3" customFormat="1" x14ac:dyDescent="0.2">
      <c r="A264" s="99"/>
      <c r="B264" s="99"/>
      <c r="C264" s="99"/>
      <c r="D264" s="99"/>
      <c r="F264" s="4"/>
      <c r="G264" s="201"/>
      <c r="H264" s="201"/>
    </row>
    <row r="265" spans="1:8" s="3" customFormat="1" x14ac:dyDescent="0.2">
      <c r="A265" s="99"/>
      <c r="B265" s="99"/>
      <c r="C265" s="99"/>
      <c r="D265" s="99"/>
      <c r="F265" s="4"/>
      <c r="G265" s="201"/>
      <c r="H265" s="201"/>
    </row>
    <row r="266" spans="1:8" s="3" customFormat="1" x14ac:dyDescent="0.2">
      <c r="A266" s="99"/>
      <c r="B266" s="99"/>
      <c r="C266" s="99"/>
      <c r="D266" s="99"/>
      <c r="F266" s="4"/>
      <c r="G266" s="201"/>
      <c r="H266" s="201"/>
    </row>
    <row r="267" spans="1:8" s="3" customFormat="1" x14ac:dyDescent="0.2">
      <c r="A267" s="99"/>
      <c r="B267" s="99"/>
      <c r="C267" s="99"/>
      <c r="D267" s="99"/>
      <c r="F267" s="4"/>
      <c r="G267" s="201"/>
      <c r="H267" s="201"/>
    </row>
    <row r="268" spans="1:8" s="3" customFormat="1" x14ac:dyDescent="0.2">
      <c r="A268" s="99"/>
      <c r="B268" s="99"/>
      <c r="C268" s="99"/>
      <c r="D268" s="99"/>
      <c r="F268" s="4"/>
      <c r="G268" s="201"/>
      <c r="H268" s="201"/>
    </row>
    <row r="269" spans="1:8" s="3" customFormat="1" x14ac:dyDescent="0.2">
      <c r="A269" s="99"/>
      <c r="B269" s="99"/>
      <c r="C269" s="99"/>
      <c r="D269" s="99"/>
      <c r="F269" s="4"/>
      <c r="G269" s="201"/>
      <c r="H269" s="201"/>
    </row>
    <row r="270" spans="1:8" s="3" customFormat="1" x14ac:dyDescent="0.2">
      <c r="A270" s="99"/>
      <c r="B270" s="99"/>
      <c r="C270" s="99"/>
      <c r="D270" s="99"/>
      <c r="F270" s="4"/>
      <c r="G270" s="201"/>
      <c r="H270" s="201"/>
    </row>
    <row r="271" spans="1:8" s="3" customFormat="1" x14ac:dyDescent="0.2">
      <c r="A271" s="99"/>
      <c r="B271" s="99"/>
      <c r="C271" s="99"/>
      <c r="D271" s="99"/>
      <c r="F271" s="4"/>
      <c r="G271" s="201"/>
      <c r="H271" s="201"/>
    </row>
    <row r="272" spans="1:8" s="3" customFormat="1" x14ac:dyDescent="0.2">
      <c r="A272" s="99"/>
      <c r="B272" s="99"/>
      <c r="C272" s="99"/>
      <c r="D272" s="99"/>
      <c r="F272" s="4"/>
      <c r="G272" s="201"/>
      <c r="H272" s="201"/>
    </row>
    <row r="273" spans="1:8" s="3" customFormat="1" x14ac:dyDescent="0.2">
      <c r="A273" s="99"/>
      <c r="B273" s="99"/>
      <c r="C273" s="99"/>
      <c r="D273" s="99"/>
      <c r="F273" s="4"/>
      <c r="G273" s="201"/>
      <c r="H273" s="201"/>
    </row>
    <row r="274" spans="1:8" s="3" customFormat="1" x14ac:dyDescent="0.2">
      <c r="A274" s="99"/>
      <c r="B274" s="99"/>
      <c r="C274" s="99"/>
      <c r="D274" s="99"/>
      <c r="F274" s="4"/>
      <c r="G274" s="201"/>
      <c r="H274" s="201"/>
    </row>
    <row r="275" spans="1:8" s="3" customFormat="1" x14ac:dyDescent="0.2">
      <c r="A275" s="99"/>
      <c r="B275" s="99"/>
      <c r="C275" s="99"/>
      <c r="D275" s="99"/>
      <c r="F275" s="4"/>
      <c r="G275" s="201"/>
      <c r="H275" s="201"/>
    </row>
    <row r="276" spans="1:8" s="3" customFormat="1" x14ac:dyDescent="0.2">
      <c r="A276" s="99"/>
      <c r="B276" s="99"/>
      <c r="C276" s="99"/>
      <c r="D276" s="99"/>
      <c r="F276" s="4"/>
      <c r="G276" s="201"/>
      <c r="H276" s="201"/>
    </row>
    <row r="277" spans="1:8" s="3" customFormat="1" x14ac:dyDescent="0.2">
      <c r="A277" s="99"/>
      <c r="B277" s="99"/>
      <c r="C277" s="99"/>
      <c r="D277" s="99"/>
      <c r="F277" s="4"/>
      <c r="G277" s="201"/>
      <c r="H277" s="201"/>
    </row>
    <row r="278" spans="1:8" s="3" customFormat="1" x14ac:dyDescent="0.2">
      <c r="A278" s="99"/>
      <c r="B278" s="99"/>
      <c r="C278" s="99"/>
      <c r="D278" s="99"/>
      <c r="F278" s="4"/>
      <c r="G278" s="201"/>
      <c r="H278" s="201"/>
    </row>
    <row r="279" spans="1:8" s="3" customFormat="1" x14ac:dyDescent="0.2">
      <c r="A279" s="99"/>
      <c r="B279" s="99"/>
      <c r="C279" s="99"/>
      <c r="D279" s="99"/>
      <c r="F279" s="4"/>
      <c r="G279" s="201"/>
      <c r="H279" s="201"/>
    </row>
    <row r="280" spans="1:8" s="3" customFormat="1" x14ac:dyDescent="0.2">
      <c r="A280" s="99"/>
      <c r="B280" s="99"/>
      <c r="C280" s="99"/>
      <c r="D280" s="99"/>
      <c r="F280" s="4"/>
      <c r="G280" s="201"/>
      <c r="H280" s="201"/>
    </row>
    <row r="281" spans="1:8" s="3" customFormat="1" x14ac:dyDescent="0.2">
      <c r="A281" s="99"/>
      <c r="B281" s="99"/>
      <c r="C281" s="99"/>
      <c r="D281" s="99"/>
      <c r="F281" s="4"/>
      <c r="G281" s="201"/>
      <c r="H281" s="201"/>
    </row>
    <row r="282" spans="1:8" s="3" customFormat="1" x14ac:dyDescent="0.2">
      <c r="A282" s="99"/>
      <c r="B282" s="99"/>
      <c r="C282" s="99"/>
      <c r="D282" s="99"/>
      <c r="F282" s="4"/>
      <c r="G282" s="201"/>
      <c r="H282" s="201"/>
    </row>
    <row r="283" spans="1:8" s="3" customFormat="1" x14ac:dyDescent="0.2">
      <c r="A283" s="99"/>
      <c r="B283" s="99"/>
      <c r="C283" s="99"/>
      <c r="D283" s="99"/>
      <c r="F283" s="4"/>
      <c r="G283" s="201"/>
      <c r="H283" s="201"/>
    </row>
    <row r="284" spans="1:8" s="3" customFormat="1" x14ac:dyDescent="0.2">
      <c r="A284" s="99"/>
      <c r="B284" s="99"/>
      <c r="C284" s="99"/>
      <c r="D284" s="99"/>
      <c r="F284" s="4"/>
      <c r="G284" s="201"/>
      <c r="H284" s="201"/>
    </row>
    <row r="285" spans="1:8" s="3" customFormat="1" x14ac:dyDescent="0.2">
      <c r="A285" s="99"/>
      <c r="B285" s="99"/>
      <c r="C285" s="99"/>
      <c r="D285" s="99"/>
      <c r="F285" s="4"/>
      <c r="G285" s="201"/>
      <c r="H285" s="201"/>
    </row>
    <row r="286" spans="1:8" s="3" customFormat="1" x14ac:dyDescent="0.2">
      <c r="A286" s="99"/>
      <c r="B286" s="99"/>
      <c r="C286" s="99"/>
      <c r="D286" s="99"/>
      <c r="F286" s="4"/>
      <c r="G286" s="201"/>
      <c r="H286" s="201"/>
    </row>
    <row r="287" spans="1:8" s="3" customFormat="1" x14ac:dyDescent="0.2">
      <c r="A287" s="99"/>
      <c r="B287" s="99"/>
      <c r="C287" s="99"/>
      <c r="D287" s="99"/>
      <c r="F287" s="4"/>
      <c r="G287" s="201"/>
      <c r="H287" s="201"/>
    </row>
    <row r="288" spans="1:8" s="3" customFormat="1" x14ac:dyDescent="0.2">
      <c r="A288" s="99"/>
      <c r="B288" s="99"/>
      <c r="C288" s="99"/>
      <c r="D288" s="99"/>
      <c r="F288" s="4"/>
      <c r="G288" s="201"/>
      <c r="H288" s="201"/>
    </row>
    <row r="289" spans="1:8" s="3" customFormat="1" x14ac:dyDescent="0.2">
      <c r="A289" s="99"/>
      <c r="B289" s="99"/>
      <c r="C289" s="99"/>
      <c r="D289" s="99"/>
      <c r="F289" s="4"/>
      <c r="G289" s="201"/>
      <c r="H289" s="201"/>
    </row>
    <row r="290" spans="1:8" s="3" customFormat="1" x14ac:dyDescent="0.2">
      <c r="A290" s="99"/>
      <c r="B290" s="99"/>
      <c r="C290" s="99"/>
      <c r="D290" s="99"/>
      <c r="F290" s="4"/>
      <c r="G290" s="201"/>
      <c r="H290" s="201"/>
    </row>
    <row r="291" spans="1:8" s="3" customFormat="1" x14ac:dyDescent="0.2">
      <c r="A291" s="99"/>
      <c r="B291" s="99"/>
      <c r="C291" s="99"/>
      <c r="D291" s="99"/>
      <c r="F291" s="4"/>
      <c r="G291" s="201"/>
      <c r="H291" s="201"/>
    </row>
    <row r="292" spans="1:8" s="3" customFormat="1" x14ac:dyDescent="0.2">
      <c r="A292" s="99"/>
      <c r="B292" s="99"/>
      <c r="C292" s="99"/>
      <c r="D292" s="99"/>
      <c r="F292" s="4"/>
      <c r="G292" s="201"/>
      <c r="H292" s="201"/>
    </row>
    <row r="293" spans="1:8" s="3" customFormat="1" x14ac:dyDescent="0.2">
      <c r="A293" s="99"/>
      <c r="B293" s="99"/>
      <c r="C293" s="99"/>
      <c r="D293" s="99"/>
      <c r="F293" s="4"/>
      <c r="G293" s="201"/>
      <c r="H293" s="201"/>
    </row>
    <row r="294" spans="1:8" s="3" customFormat="1" x14ac:dyDescent="0.2">
      <c r="A294" s="99"/>
      <c r="B294" s="99"/>
      <c r="C294" s="99"/>
      <c r="D294" s="99"/>
      <c r="F294" s="4"/>
      <c r="G294" s="201"/>
      <c r="H294" s="201"/>
    </row>
    <row r="295" spans="1:8" s="3" customFormat="1" x14ac:dyDescent="0.2">
      <c r="A295" s="99"/>
      <c r="B295" s="99"/>
      <c r="C295" s="99"/>
      <c r="D295" s="99"/>
      <c r="F295" s="4"/>
      <c r="G295" s="201"/>
      <c r="H295" s="201"/>
    </row>
    <row r="296" spans="1:8" s="3" customFormat="1" x14ac:dyDescent="0.2">
      <c r="A296" s="99"/>
      <c r="B296" s="99"/>
      <c r="C296" s="99"/>
      <c r="D296" s="99"/>
      <c r="F296" s="4"/>
      <c r="G296" s="201"/>
      <c r="H296" s="201"/>
    </row>
    <row r="297" spans="1:8" s="3" customFormat="1" x14ac:dyDescent="0.2">
      <c r="A297" s="99"/>
      <c r="B297" s="99"/>
      <c r="C297" s="99"/>
      <c r="D297" s="99"/>
      <c r="F297" s="4"/>
      <c r="G297" s="201"/>
      <c r="H297" s="201"/>
    </row>
    <row r="298" spans="1:8" s="3" customFormat="1" x14ac:dyDescent="0.2">
      <c r="A298" s="99"/>
      <c r="B298" s="99"/>
      <c r="C298" s="99"/>
      <c r="D298" s="99"/>
      <c r="F298" s="4"/>
      <c r="G298" s="201"/>
      <c r="H298" s="201"/>
    </row>
    <row r="299" spans="1:8" s="3" customFormat="1" x14ac:dyDescent="0.2">
      <c r="A299" s="99"/>
      <c r="B299" s="99"/>
      <c r="C299" s="99"/>
      <c r="D299" s="99"/>
      <c r="F299" s="4"/>
      <c r="G299" s="201"/>
      <c r="H299" s="201"/>
    </row>
    <row r="300" spans="1:8" s="3" customFormat="1" x14ac:dyDescent="0.2">
      <c r="A300" s="99"/>
      <c r="B300" s="99"/>
      <c r="C300" s="99"/>
      <c r="D300" s="99"/>
      <c r="F300" s="4"/>
      <c r="G300" s="201"/>
      <c r="H300" s="201"/>
    </row>
    <row r="301" spans="1:8" s="3" customFormat="1" x14ac:dyDescent="0.2">
      <c r="A301" s="99"/>
      <c r="B301" s="99"/>
      <c r="C301" s="99"/>
      <c r="D301" s="99"/>
      <c r="F301" s="4"/>
      <c r="G301" s="201"/>
      <c r="H301" s="201"/>
    </row>
    <row r="302" spans="1:8" s="3" customFormat="1" x14ac:dyDescent="0.2">
      <c r="A302" s="99"/>
      <c r="B302" s="99"/>
      <c r="C302" s="99"/>
      <c r="D302" s="99"/>
      <c r="F302" s="4"/>
      <c r="G302" s="201"/>
      <c r="H302" s="201"/>
    </row>
    <row r="303" spans="1:8" s="3" customFormat="1" x14ac:dyDescent="0.2">
      <c r="A303" s="99"/>
      <c r="B303" s="99"/>
      <c r="C303" s="99"/>
      <c r="D303" s="99"/>
      <c r="F303" s="4"/>
      <c r="G303" s="201"/>
      <c r="H303" s="201"/>
    </row>
    <row r="304" spans="1:8" s="3" customFormat="1" x14ac:dyDescent="0.2">
      <c r="A304" s="99"/>
      <c r="B304" s="99"/>
      <c r="C304" s="99"/>
      <c r="D304" s="99"/>
      <c r="F304" s="4"/>
      <c r="G304" s="201"/>
      <c r="H304" s="201"/>
    </row>
    <row r="305" spans="1:8" s="3" customFormat="1" x14ac:dyDescent="0.2">
      <c r="A305" s="99"/>
      <c r="B305" s="99"/>
      <c r="C305" s="99"/>
      <c r="D305" s="99"/>
      <c r="F305" s="4"/>
      <c r="G305" s="201"/>
      <c r="H305" s="201"/>
    </row>
    <row r="306" spans="1:8" s="3" customFormat="1" x14ac:dyDescent="0.2">
      <c r="A306" s="99"/>
      <c r="B306" s="99"/>
      <c r="C306" s="99"/>
      <c r="D306" s="99"/>
      <c r="F306" s="4"/>
      <c r="G306" s="201"/>
      <c r="H306" s="201"/>
    </row>
    <row r="307" spans="1:8" s="3" customFormat="1" x14ac:dyDescent="0.2">
      <c r="A307" s="99"/>
      <c r="B307" s="99"/>
      <c r="C307" s="99"/>
      <c r="D307" s="99"/>
      <c r="F307" s="4"/>
      <c r="G307" s="201"/>
      <c r="H307" s="201"/>
    </row>
    <row r="308" spans="1:8" s="3" customFormat="1" x14ac:dyDescent="0.2">
      <c r="A308" s="99"/>
      <c r="B308" s="99"/>
      <c r="C308" s="99"/>
      <c r="D308" s="99"/>
      <c r="F308" s="4"/>
      <c r="G308" s="201"/>
      <c r="H308" s="201"/>
    </row>
    <row r="309" spans="1:8" s="3" customFormat="1" x14ac:dyDescent="0.2">
      <c r="A309" s="99"/>
      <c r="B309" s="99"/>
      <c r="C309" s="99"/>
      <c r="D309" s="99"/>
      <c r="F309" s="4"/>
      <c r="G309" s="201"/>
      <c r="H309" s="201"/>
    </row>
    <row r="310" spans="1:8" s="3" customFormat="1" x14ac:dyDescent="0.2">
      <c r="A310" s="99"/>
      <c r="B310" s="99"/>
      <c r="C310" s="99"/>
      <c r="D310" s="99"/>
      <c r="F310" s="4"/>
      <c r="G310" s="201"/>
      <c r="H310" s="201"/>
    </row>
    <row r="311" spans="1:8" s="3" customFormat="1" x14ac:dyDescent="0.2">
      <c r="A311" s="99"/>
      <c r="B311" s="99"/>
      <c r="C311" s="99"/>
      <c r="D311" s="99"/>
      <c r="F311" s="4"/>
      <c r="G311" s="201"/>
      <c r="H311" s="201"/>
    </row>
    <row r="312" spans="1:8" s="3" customFormat="1" x14ac:dyDescent="0.2">
      <c r="A312" s="99"/>
      <c r="B312" s="99"/>
      <c r="C312" s="99"/>
      <c r="D312" s="99"/>
      <c r="F312" s="4"/>
      <c r="G312" s="201"/>
      <c r="H312" s="201"/>
    </row>
    <row r="313" spans="1:8" s="3" customFormat="1" x14ac:dyDescent="0.2">
      <c r="A313" s="99"/>
      <c r="B313" s="99"/>
      <c r="C313" s="99"/>
      <c r="D313" s="99"/>
      <c r="F313" s="4"/>
      <c r="G313" s="201"/>
      <c r="H313" s="201"/>
    </row>
    <row r="314" spans="1:8" s="3" customFormat="1" x14ac:dyDescent="0.2">
      <c r="A314" s="99"/>
      <c r="B314" s="99"/>
      <c r="C314" s="99"/>
      <c r="D314" s="99"/>
      <c r="F314" s="4"/>
      <c r="G314" s="201"/>
      <c r="H314" s="201"/>
    </row>
    <row r="315" spans="1:8" s="3" customFormat="1" x14ac:dyDescent="0.2">
      <c r="A315" s="99"/>
      <c r="B315" s="99"/>
      <c r="C315" s="99"/>
      <c r="D315" s="99"/>
      <c r="F315" s="4"/>
      <c r="G315" s="201"/>
      <c r="H315" s="201"/>
    </row>
    <row r="316" spans="1:8" s="3" customFormat="1" x14ac:dyDescent="0.2">
      <c r="A316" s="99"/>
      <c r="B316" s="99"/>
      <c r="C316" s="99"/>
      <c r="D316" s="99"/>
      <c r="F316" s="4"/>
      <c r="G316" s="201"/>
      <c r="H316" s="201"/>
    </row>
    <row r="317" spans="1:8" s="3" customFormat="1" x14ac:dyDescent="0.2">
      <c r="A317" s="99"/>
      <c r="B317" s="99"/>
      <c r="C317" s="99"/>
      <c r="D317" s="99"/>
      <c r="F317" s="4"/>
      <c r="G317" s="201"/>
      <c r="H317" s="201"/>
    </row>
    <row r="318" spans="1:8" s="3" customFormat="1" x14ac:dyDescent="0.2">
      <c r="A318" s="99"/>
      <c r="B318" s="99"/>
      <c r="C318" s="99"/>
      <c r="D318" s="99"/>
      <c r="F318" s="4"/>
      <c r="G318" s="201"/>
      <c r="H318" s="201"/>
    </row>
    <row r="319" spans="1:8" s="3" customFormat="1" x14ac:dyDescent="0.2">
      <c r="A319" s="99"/>
      <c r="B319" s="99"/>
      <c r="C319" s="99"/>
      <c r="D319" s="99"/>
      <c r="F319" s="4"/>
      <c r="G319" s="201"/>
      <c r="H319" s="201"/>
    </row>
    <row r="320" spans="1:8" s="3" customFormat="1" x14ac:dyDescent="0.2">
      <c r="A320" s="99"/>
      <c r="B320" s="99"/>
      <c r="C320" s="99"/>
      <c r="D320" s="99"/>
      <c r="F320" s="4"/>
      <c r="G320" s="201"/>
      <c r="H320" s="201"/>
    </row>
    <row r="321" spans="1:8" s="3" customFormat="1" x14ac:dyDescent="0.2">
      <c r="A321" s="99"/>
      <c r="B321" s="99"/>
      <c r="C321" s="99"/>
      <c r="D321" s="99"/>
      <c r="F321" s="4"/>
      <c r="G321" s="201"/>
      <c r="H321" s="201"/>
    </row>
    <row r="322" spans="1:8" s="3" customFormat="1" x14ac:dyDescent="0.2">
      <c r="A322" s="99"/>
      <c r="B322" s="99"/>
      <c r="C322" s="99"/>
      <c r="D322" s="99"/>
      <c r="F322" s="4"/>
      <c r="G322" s="201"/>
      <c r="H322" s="201"/>
    </row>
    <row r="323" spans="1:8" s="3" customFormat="1" x14ac:dyDescent="0.2">
      <c r="A323" s="99"/>
      <c r="B323" s="99"/>
      <c r="C323" s="99"/>
      <c r="D323" s="99"/>
      <c r="F323" s="4"/>
      <c r="G323" s="201"/>
      <c r="H323" s="201"/>
    </row>
    <row r="324" spans="1:8" s="3" customFormat="1" x14ac:dyDescent="0.2">
      <c r="A324" s="99"/>
      <c r="B324" s="99"/>
      <c r="C324" s="99"/>
      <c r="D324" s="99"/>
      <c r="F324" s="4"/>
      <c r="G324" s="201"/>
      <c r="H324" s="201"/>
    </row>
    <row r="325" spans="1:8" s="3" customFormat="1" x14ac:dyDescent="0.2">
      <c r="A325" s="99"/>
      <c r="B325" s="99"/>
      <c r="C325" s="99"/>
      <c r="D325" s="99"/>
      <c r="F325" s="4"/>
      <c r="G325" s="201"/>
      <c r="H325" s="201"/>
    </row>
    <row r="326" spans="1:8" s="3" customFormat="1" x14ac:dyDescent="0.2">
      <c r="A326" s="99"/>
      <c r="B326" s="99"/>
      <c r="C326" s="99"/>
      <c r="D326" s="99"/>
      <c r="F326" s="4"/>
      <c r="G326" s="201"/>
      <c r="H326" s="201"/>
    </row>
    <row r="327" spans="1:8" s="3" customFormat="1" x14ac:dyDescent="0.2">
      <c r="A327" s="99"/>
      <c r="B327" s="99"/>
      <c r="C327" s="99"/>
      <c r="D327" s="99"/>
      <c r="F327" s="4"/>
      <c r="G327" s="201"/>
      <c r="H327" s="201"/>
    </row>
    <row r="328" spans="1:8" s="3" customFormat="1" x14ac:dyDescent="0.2">
      <c r="A328" s="99"/>
      <c r="B328" s="99"/>
      <c r="C328" s="99"/>
      <c r="D328" s="99"/>
      <c r="F328" s="4"/>
      <c r="G328" s="201"/>
      <c r="H328" s="201"/>
    </row>
    <row r="329" spans="1:8" s="3" customFormat="1" x14ac:dyDescent="0.2">
      <c r="A329" s="99"/>
      <c r="B329" s="99"/>
      <c r="C329" s="99"/>
      <c r="D329" s="99"/>
      <c r="F329" s="4"/>
      <c r="G329" s="201"/>
      <c r="H329" s="201"/>
    </row>
    <row r="330" spans="1:8" s="3" customFormat="1" x14ac:dyDescent="0.2">
      <c r="A330" s="99"/>
      <c r="B330" s="99"/>
      <c r="C330" s="99"/>
      <c r="D330" s="99"/>
      <c r="F330" s="4"/>
      <c r="G330" s="201"/>
      <c r="H330" s="201"/>
    </row>
    <row r="331" spans="1:8" s="3" customFormat="1" x14ac:dyDescent="0.2">
      <c r="A331" s="99"/>
      <c r="B331" s="99"/>
      <c r="C331" s="99"/>
      <c r="D331" s="99"/>
      <c r="F331" s="4"/>
      <c r="G331" s="201"/>
      <c r="H331" s="201"/>
    </row>
    <row r="332" spans="1:8" s="3" customFormat="1" x14ac:dyDescent="0.2">
      <c r="A332" s="99"/>
      <c r="B332" s="99"/>
      <c r="C332" s="99"/>
      <c r="D332" s="99"/>
      <c r="F332" s="4"/>
      <c r="G332" s="201"/>
      <c r="H332" s="201"/>
    </row>
    <row r="333" spans="1:8" s="3" customFormat="1" x14ac:dyDescent="0.2">
      <c r="A333" s="99"/>
      <c r="B333" s="99"/>
      <c r="C333" s="99"/>
      <c r="D333" s="99"/>
      <c r="F333" s="4"/>
      <c r="G333" s="201"/>
      <c r="H333" s="201"/>
    </row>
    <row r="334" spans="1:8" s="3" customFormat="1" x14ac:dyDescent="0.2">
      <c r="A334" s="99"/>
      <c r="B334" s="99"/>
      <c r="C334" s="99"/>
      <c r="D334" s="99"/>
      <c r="F334" s="4"/>
      <c r="G334" s="201"/>
      <c r="H334" s="201"/>
    </row>
    <row r="335" spans="1:8" s="3" customFormat="1" x14ac:dyDescent="0.2">
      <c r="A335" s="99"/>
      <c r="B335" s="99"/>
      <c r="C335" s="99"/>
      <c r="D335" s="99"/>
      <c r="F335" s="4"/>
      <c r="G335" s="201"/>
      <c r="H335" s="201"/>
    </row>
    <row r="336" spans="1:8" s="3" customFormat="1" x14ac:dyDescent="0.2">
      <c r="A336" s="99"/>
      <c r="B336" s="99"/>
      <c r="C336" s="99"/>
      <c r="D336" s="99"/>
      <c r="F336" s="4"/>
      <c r="G336" s="201"/>
      <c r="H336" s="201"/>
    </row>
    <row r="337" spans="1:8" s="3" customFormat="1" x14ac:dyDescent="0.2">
      <c r="A337" s="99"/>
      <c r="B337" s="99"/>
      <c r="C337" s="99"/>
      <c r="D337" s="99"/>
      <c r="F337" s="4"/>
      <c r="G337" s="201"/>
      <c r="H337" s="201"/>
    </row>
    <row r="338" spans="1:8" s="3" customFormat="1" x14ac:dyDescent="0.2">
      <c r="A338" s="99"/>
      <c r="B338" s="99"/>
      <c r="C338" s="99"/>
      <c r="D338" s="99"/>
      <c r="F338" s="4"/>
      <c r="G338" s="201"/>
      <c r="H338" s="201"/>
    </row>
    <row r="339" spans="1:8" s="3" customFormat="1" x14ac:dyDescent="0.2">
      <c r="A339" s="99"/>
      <c r="B339" s="99"/>
      <c r="C339" s="99"/>
      <c r="D339" s="99"/>
      <c r="F339" s="4"/>
      <c r="G339" s="201"/>
      <c r="H339" s="201"/>
    </row>
    <row r="340" spans="1:8" s="3" customFormat="1" x14ac:dyDescent="0.2">
      <c r="A340" s="99"/>
      <c r="B340" s="99"/>
      <c r="C340" s="99"/>
      <c r="D340" s="99"/>
      <c r="F340" s="4"/>
      <c r="G340" s="201"/>
      <c r="H340" s="201"/>
    </row>
    <row r="341" spans="1:8" s="3" customFormat="1" x14ac:dyDescent="0.2">
      <c r="A341" s="99"/>
      <c r="B341" s="99"/>
      <c r="C341" s="99"/>
      <c r="D341" s="99"/>
      <c r="F341" s="4"/>
      <c r="G341" s="201"/>
      <c r="H341" s="201"/>
    </row>
    <row r="342" spans="1:8" s="3" customFormat="1" x14ac:dyDescent="0.2">
      <c r="A342" s="99"/>
      <c r="B342" s="99"/>
      <c r="C342" s="99"/>
      <c r="D342" s="99"/>
      <c r="F342" s="4"/>
      <c r="G342" s="201"/>
      <c r="H342" s="201"/>
    </row>
    <row r="343" spans="1:8" s="3" customFormat="1" x14ac:dyDescent="0.2">
      <c r="A343" s="99"/>
      <c r="B343" s="99"/>
      <c r="C343" s="99"/>
      <c r="D343" s="99"/>
      <c r="F343" s="4"/>
      <c r="G343" s="201"/>
      <c r="H343" s="201"/>
    </row>
    <row r="344" spans="1:8" s="3" customFormat="1" x14ac:dyDescent="0.2">
      <c r="A344" s="99"/>
      <c r="B344" s="99"/>
      <c r="C344" s="99"/>
      <c r="D344" s="99"/>
      <c r="F344" s="4"/>
      <c r="G344" s="201"/>
      <c r="H344" s="201"/>
    </row>
    <row r="345" spans="1:8" s="3" customFormat="1" x14ac:dyDescent="0.2">
      <c r="A345" s="99"/>
      <c r="B345" s="99"/>
      <c r="C345" s="99"/>
      <c r="D345" s="99"/>
      <c r="F345" s="4"/>
      <c r="G345" s="201"/>
      <c r="H345" s="201"/>
    </row>
    <row r="346" spans="1:8" s="3" customFormat="1" x14ac:dyDescent="0.2">
      <c r="A346" s="99"/>
      <c r="B346" s="99"/>
      <c r="C346" s="99"/>
      <c r="D346" s="99"/>
      <c r="F346" s="4"/>
      <c r="G346" s="201"/>
      <c r="H346" s="201"/>
    </row>
    <row r="347" spans="1:8" s="3" customFormat="1" x14ac:dyDescent="0.2">
      <c r="A347" s="99"/>
      <c r="B347" s="99"/>
      <c r="C347" s="99"/>
      <c r="D347" s="99"/>
      <c r="F347" s="4"/>
      <c r="G347" s="201"/>
      <c r="H347" s="201"/>
    </row>
    <row r="348" spans="1:8" s="3" customFormat="1" x14ac:dyDescent="0.2">
      <c r="A348" s="99"/>
      <c r="B348" s="99"/>
      <c r="C348" s="99"/>
      <c r="D348" s="99"/>
      <c r="F348" s="4"/>
      <c r="G348" s="201"/>
      <c r="H348" s="201"/>
    </row>
    <row r="349" spans="1:8" s="3" customFormat="1" x14ac:dyDescent="0.2">
      <c r="A349" s="99"/>
      <c r="B349" s="99"/>
      <c r="C349" s="99"/>
      <c r="D349" s="99"/>
      <c r="F349" s="4"/>
      <c r="G349" s="201"/>
      <c r="H349" s="201"/>
    </row>
    <row r="350" spans="1:8" s="3" customFormat="1" x14ac:dyDescent="0.2">
      <c r="A350" s="99"/>
      <c r="B350" s="99"/>
      <c r="C350" s="99"/>
      <c r="D350" s="99"/>
      <c r="F350" s="4"/>
      <c r="G350" s="201"/>
      <c r="H350" s="201"/>
    </row>
    <row r="351" spans="1:8" s="3" customFormat="1" x14ac:dyDescent="0.2">
      <c r="A351" s="99"/>
      <c r="B351" s="99"/>
      <c r="C351" s="99"/>
      <c r="D351" s="99"/>
      <c r="F351" s="4"/>
      <c r="G351" s="201"/>
      <c r="H351" s="201"/>
    </row>
    <row r="352" spans="1:8" s="3" customFormat="1" x14ac:dyDescent="0.2">
      <c r="A352" s="99"/>
      <c r="B352" s="99"/>
      <c r="C352" s="99"/>
      <c r="D352" s="99"/>
      <c r="F352" s="4"/>
      <c r="G352" s="201"/>
      <c r="H352" s="201"/>
    </row>
    <row r="353" spans="1:8" s="3" customFormat="1" x14ac:dyDescent="0.2">
      <c r="A353" s="99"/>
      <c r="B353" s="99"/>
      <c r="C353" s="99"/>
      <c r="D353" s="99"/>
      <c r="F353" s="4"/>
      <c r="G353" s="201"/>
      <c r="H353" s="201"/>
    </row>
    <row r="354" spans="1:8" s="3" customFormat="1" x14ac:dyDescent="0.2">
      <c r="A354" s="99"/>
      <c r="B354" s="99"/>
      <c r="C354" s="99"/>
      <c r="D354" s="99"/>
      <c r="F354" s="4"/>
      <c r="G354" s="201"/>
      <c r="H354" s="201"/>
    </row>
    <row r="355" spans="1:8" s="3" customFormat="1" x14ac:dyDescent="0.2">
      <c r="A355" s="99"/>
      <c r="B355" s="99"/>
      <c r="C355" s="99"/>
      <c r="D355" s="99"/>
      <c r="F355" s="4"/>
      <c r="G355" s="201"/>
      <c r="H355" s="201"/>
    </row>
    <row r="356" spans="1:8" s="3" customFormat="1" x14ac:dyDescent="0.2">
      <c r="A356" s="99"/>
      <c r="B356" s="99"/>
      <c r="C356" s="99"/>
      <c r="D356" s="99"/>
      <c r="F356" s="4"/>
      <c r="G356" s="201"/>
      <c r="H356" s="201"/>
    </row>
    <row r="357" spans="1:8" s="3" customFormat="1" x14ac:dyDescent="0.2">
      <c r="A357" s="99"/>
      <c r="B357" s="99"/>
      <c r="C357" s="99"/>
      <c r="D357" s="99"/>
      <c r="F357" s="4"/>
      <c r="G357" s="201"/>
      <c r="H357" s="201"/>
    </row>
    <row r="358" spans="1:8" s="3" customFormat="1" x14ac:dyDescent="0.2">
      <c r="A358" s="99"/>
      <c r="B358" s="99"/>
      <c r="C358" s="99"/>
      <c r="D358" s="99"/>
      <c r="F358" s="4"/>
      <c r="G358" s="201"/>
      <c r="H358" s="201"/>
    </row>
    <row r="359" spans="1:8" s="3" customFormat="1" x14ac:dyDescent="0.2">
      <c r="A359" s="99"/>
      <c r="B359" s="99"/>
      <c r="C359" s="99"/>
      <c r="D359" s="99"/>
      <c r="F359" s="4"/>
      <c r="G359" s="201"/>
      <c r="H359" s="201"/>
    </row>
    <row r="360" spans="1:8" s="3" customFormat="1" x14ac:dyDescent="0.2">
      <c r="A360" s="99"/>
      <c r="B360" s="99"/>
      <c r="C360" s="99"/>
      <c r="D360" s="99"/>
      <c r="F360" s="4"/>
      <c r="G360" s="201"/>
      <c r="H360" s="201"/>
    </row>
    <row r="361" spans="1:8" s="3" customFormat="1" x14ac:dyDescent="0.2">
      <c r="A361" s="99"/>
      <c r="B361" s="99"/>
      <c r="C361" s="99"/>
      <c r="D361" s="99"/>
      <c r="F361" s="4"/>
      <c r="G361" s="201"/>
      <c r="H361" s="201"/>
    </row>
    <row r="362" spans="1:8" s="3" customFormat="1" x14ac:dyDescent="0.2">
      <c r="A362" s="99"/>
      <c r="B362" s="99"/>
      <c r="C362" s="99"/>
      <c r="D362" s="99"/>
      <c r="F362" s="4"/>
      <c r="G362" s="201"/>
      <c r="H362" s="201"/>
    </row>
    <row r="363" spans="1:8" s="3" customFormat="1" x14ac:dyDescent="0.2">
      <c r="A363" s="99"/>
      <c r="B363" s="99"/>
      <c r="C363" s="99"/>
      <c r="D363" s="99"/>
      <c r="F363" s="4"/>
      <c r="G363" s="201"/>
      <c r="H363" s="201"/>
    </row>
    <row r="364" spans="1:8" s="3" customFormat="1" x14ac:dyDescent="0.2">
      <c r="A364" s="99"/>
      <c r="B364" s="99"/>
      <c r="C364" s="99"/>
      <c r="D364" s="99"/>
      <c r="F364" s="4"/>
      <c r="G364" s="201"/>
      <c r="H364" s="201"/>
    </row>
    <row r="365" spans="1:8" s="3" customFormat="1" x14ac:dyDescent="0.2">
      <c r="A365" s="99"/>
      <c r="B365" s="99"/>
      <c r="C365" s="99"/>
      <c r="D365" s="99"/>
      <c r="F365" s="4"/>
      <c r="G365" s="201"/>
      <c r="H365" s="201"/>
    </row>
    <row r="366" spans="1:8" s="3" customFormat="1" x14ac:dyDescent="0.2">
      <c r="A366" s="99"/>
      <c r="B366" s="99"/>
      <c r="C366" s="99"/>
      <c r="D366" s="99"/>
      <c r="F366" s="4"/>
      <c r="G366" s="201"/>
      <c r="H366" s="201"/>
    </row>
    <row r="367" spans="1:8" s="3" customFormat="1" x14ac:dyDescent="0.2">
      <c r="A367" s="99"/>
      <c r="B367" s="99"/>
      <c r="C367" s="99"/>
      <c r="D367" s="99"/>
      <c r="F367" s="4"/>
      <c r="G367" s="201"/>
      <c r="H367" s="201"/>
    </row>
    <row r="368" spans="1:8" s="3" customFormat="1" x14ac:dyDescent="0.2">
      <c r="A368" s="99"/>
      <c r="B368" s="99"/>
      <c r="C368" s="99"/>
      <c r="D368" s="99"/>
      <c r="F368" s="4"/>
      <c r="G368" s="201"/>
      <c r="H368" s="201"/>
    </row>
    <row r="369" spans="1:8" s="3" customFormat="1" x14ac:dyDescent="0.2">
      <c r="A369" s="99"/>
      <c r="B369" s="99"/>
      <c r="C369" s="99"/>
      <c r="D369" s="99"/>
      <c r="F369" s="4"/>
      <c r="G369" s="201"/>
      <c r="H369" s="201"/>
    </row>
    <row r="370" spans="1:8" s="3" customFormat="1" x14ac:dyDescent="0.2">
      <c r="A370" s="99"/>
      <c r="B370" s="99"/>
      <c r="C370" s="99"/>
      <c r="D370" s="99"/>
      <c r="F370" s="4"/>
      <c r="G370" s="201"/>
      <c r="H370" s="201"/>
    </row>
    <row r="371" spans="1:8" s="3" customFormat="1" x14ac:dyDescent="0.2">
      <c r="A371" s="99"/>
      <c r="B371" s="99"/>
      <c r="C371" s="99"/>
      <c r="D371" s="99"/>
      <c r="F371" s="4"/>
      <c r="G371" s="201"/>
      <c r="H371" s="201"/>
    </row>
    <row r="372" spans="1:8" s="3" customFormat="1" x14ac:dyDescent="0.2">
      <c r="A372" s="99"/>
      <c r="B372" s="99"/>
      <c r="C372" s="99"/>
      <c r="D372" s="99"/>
      <c r="F372" s="4"/>
      <c r="G372" s="201"/>
      <c r="H372" s="201"/>
    </row>
    <row r="373" spans="1:8" s="3" customFormat="1" x14ac:dyDescent="0.2">
      <c r="A373" s="99"/>
      <c r="B373" s="99"/>
      <c r="C373" s="99"/>
      <c r="D373" s="99"/>
      <c r="F373" s="4"/>
      <c r="G373" s="201"/>
      <c r="H373" s="201"/>
    </row>
    <row r="374" spans="1:8" s="3" customFormat="1" x14ac:dyDescent="0.2">
      <c r="A374" s="99"/>
      <c r="B374" s="99"/>
      <c r="C374" s="99"/>
      <c r="D374" s="99"/>
      <c r="F374" s="4"/>
      <c r="G374" s="201"/>
      <c r="H374" s="201"/>
    </row>
    <row r="375" spans="1:8" s="3" customFormat="1" x14ac:dyDescent="0.2">
      <c r="A375" s="99"/>
      <c r="B375" s="99"/>
      <c r="C375" s="99"/>
      <c r="D375" s="99"/>
      <c r="F375" s="4"/>
      <c r="G375" s="201"/>
      <c r="H375" s="201"/>
    </row>
    <row r="376" spans="1:8" s="3" customFormat="1" x14ac:dyDescent="0.2">
      <c r="A376" s="99"/>
      <c r="B376" s="99"/>
      <c r="C376" s="99"/>
      <c r="D376" s="99"/>
      <c r="F376" s="4"/>
      <c r="G376" s="201"/>
      <c r="H376" s="201"/>
    </row>
    <row r="377" spans="1:8" s="3" customFormat="1" x14ac:dyDescent="0.2">
      <c r="A377" s="99"/>
      <c r="B377" s="99"/>
      <c r="C377" s="99"/>
      <c r="D377" s="99"/>
      <c r="F377" s="4"/>
      <c r="G377" s="201"/>
      <c r="H377" s="201"/>
    </row>
    <row r="378" spans="1:8" s="3" customFormat="1" x14ac:dyDescent="0.2">
      <c r="A378" s="99"/>
      <c r="B378" s="99"/>
      <c r="C378" s="99"/>
      <c r="D378" s="99"/>
      <c r="F378" s="4"/>
      <c r="G378" s="201"/>
      <c r="H378" s="201"/>
    </row>
    <row r="379" spans="1:8" s="3" customFormat="1" x14ac:dyDescent="0.2">
      <c r="A379" s="99"/>
      <c r="B379" s="99"/>
      <c r="C379" s="99"/>
      <c r="D379" s="99"/>
      <c r="F379" s="4"/>
      <c r="G379" s="201"/>
      <c r="H379" s="201"/>
    </row>
    <row r="380" spans="1:8" s="3" customFormat="1" x14ac:dyDescent="0.2">
      <c r="A380" s="99"/>
      <c r="B380" s="99"/>
      <c r="C380" s="99"/>
      <c r="D380" s="99"/>
      <c r="F380" s="4"/>
      <c r="G380" s="201"/>
      <c r="H380" s="201"/>
    </row>
    <row r="381" spans="1:8" s="3" customFormat="1" x14ac:dyDescent="0.2">
      <c r="A381" s="99"/>
      <c r="B381" s="99"/>
      <c r="C381" s="99"/>
      <c r="D381" s="99"/>
      <c r="F381" s="4"/>
      <c r="G381" s="201"/>
      <c r="H381" s="201"/>
    </row>
    <row r="382" spans="1:8" s="3" customFormat="1" x14ac:dyDescent="0.2">
      <c r="A382" s="99"/>
      <c r="B382" s="99"/>
      <c r="C382" s="99"/>
      <c r="D382" s="99"/>
      <c r="F382" s="4"/>
      <c r="G382" s="201"/>
      <c r="H382" s="201"/>
    </row>
    <row r="383" spans="1:8" s="3" customFormat="1" x14ac:dyDescent="0.2">
      <c r="A383" s="99"/>
      <c r="B383" s="99"/>
      <c r="C383" s="99"/>
      <c r="D383" s="99"/>
      <c r="F383" s="4"/>
      <c r="G383" s="201"/>
      <c r="H383" s="201"/>
    </row>
    <row r="384" spans="1:8" s="3" customFormat="1" x14ac:dyDescent="0.2">
      <c r="A384" s="99"/>
      <c r="B384" s="99"/>
      <c r="C384" s="99"/>
      <c r="D384" s="99"/>
      <c r="F384" s="4"/>
      <c r="G384" s="201"/>
      <c r="H384" s="201"/>
    </row>
    <row r="385" spans="1:8" s="3" customFormat="1" x14ac:dyDescent="0.2">
      <c r="A385" s="99"/>
      <c r="B385" s="99"/>
      <c r="C385" s="99"/>
      <c r="D385" s="99"/>
      <c r="F385" s="4"/>
      <c r="G385" s="201"/>
      <c r="H385" s="201"/>
    </row>
    <row r="386" spans="1:8" s="3" customFormat="1" x14ac:dyDescent="0.2">
      <c r="A386" s="99"/>
      <c r="B386" s="99"/>
      <c r="C386" s="99"/>
      <c r="D386" s="99"/>
      <c r="F386" s="4"/>
      <c r="G386" s="201"/>
      <c r="H386" s="201"/>
    </row>
    <row r="387" spans="1:8" s="3" customFormat="1" x14ac:dyDescent="0.2">
      <c r="A387" s="99"/>
      <c r="B387" s="99"/>
      <c r="C387" s="99"/>
      <c r="D387" s="99"/>
      <c r="F387" s="4"/>
      <c r="G387" s="201"/>
      <c r="H387" s="201"/>
    </row>
    <row r="388" spans="1:8" s="3" customFormat="1" x14ac:dyDescent="0.2">
      <c r="A388" s="99"/>
      <c r="B388" s="99"/>
      <c r="C388" s="99"/>
      <c r="D388" s="99"/>
      <c r="F388" s="4"/>
      <c r="G388" s="201"/>
      <c r="H388" s="201"/>
    </row>
    <row r="389" spans="1:8" s="3" customFormat="1" x14ac:dyDescent="0.2">
      <c r="A389" s="99"/>
      <c r="B389" s="99"/>
      <c r="C389" s="99"/>
      <c r="D389" s="99"/>
      <c r="F389" s="4"/>
      <c r="G389" s="201"/>
      <c r="H389" s="201"/>
    </row>
    <row r="390" spans="1:8" s="3" customFormat="1" x14ac:dyDescent="0.2">
      <c r="A390" s="99"/>
      <c r="B390" s="99"/>
      <c r="C390" s="99"/>
      <c r="D390" s="99"/>
      <c r="F390" s="4"/>
      <c r="G390" s="201"/>
      <c r="H390" s="201"/>
    </row>
    <row r="391" spans="1:8" s="3" customFormat="1" x14ac:dyDescent="0.2">
      <c r="A391" s="99"/>
      <c r="B391" s="99"/>
      <c r="C391" s="99"/>
      <c r="D391" s="99"/>
      <c r="F391" s="4"/>
      <c r="G391" s="201"/>
      <c r="H391" s="201"/>
    </row>
    <row r="392" spans="1:8" s="3" customFormat="1" x14ac:dyDescent="0.2">
      <c r="A392" s="99"/>
      <c r="B392" s="99"/>
      <c r="C392" s="99"/>
      <c r="D392" s="99"/>
      <c r="F392" s="4"/>
      <c r="G392" s="201"/>
      <c r="H392" s="201"/>
    </row>
    <row r="393" spans="1:8" s="3" customFormat="1" x14ac:dyDescent="0.2">
      <c r="A393" s="99"/>
      <c r="B393" s="99"/>
      <c r="C393" s="99"/>
      <c r="D393" s="99"/>
      <c r="F393" s="4"/>
      <c r="G393" s="201"/>
      <c r="H393" s="201"/>
    </row>
    <row r="394" spans="1:8" s="3" customFormat="1" x14ac:dyDescent="0.2">
      <c r="A394" s="99"/>
      <c r="B394" s="99"/>
      <c r="C394" s="99"/>
      <c r="D394" s="99"/>
      <c r="F394" s="4"/>
      <c r="G394" s="201"/>
      <c r="H394" s="201"/>
    </row>
    <row r="395" spans="1:8" s="3" customFormat="1" x14ac:dyDescent="0.2">
      <c r="A395" s="99"/>
      <c r="B395" s="99"/>
      <c r="C395" s="99"/>
      <c r="D395" s="99"/>
      <c r="F395" s="4"/>
      <c r="G395" s="201"/>
      <c r="H395" s="201"/>
    </row>
    <row r="396" spans="1:8" s="3" customFormat="1" x14ac:dyDescent="0.2">
      <c r="A396" s="99"/>
      <c r="B396" s="99"/>
      <c r="C396" s="99"/>
      <c r="D396" s="99"/>
      <c r="F396" s="4"/>
      <c r="G396" s="201"/>
      <c r="H396" s="201"/>
    </row>
    <row r="397" spans="1:8" s="3" customFormat="1" x14ac:dyDescent="0.2">
      <c r="A397" s="99"/>
      <c r="B397" s="99"/>
      <c r="C397" s="99"/>
      <c r="D397" s="99"/>
      <c r="F397" s="4"/>
      <c r="G397" s="201"/>
      <c r="H397" s="201"/>
    </row>
    <row r="398" spans="1:8" s="3" customFormat="1" x14ac:dyDescent="0.2">
      <c r="A398" s="99"/>
      <c r="B398" s="99"/>
      <c r="C398" s="99"/>
      <c r="D398" s="99"/>
      <c r="F398" s="4"/>
      <c r="G398" s="201"/>
      <c r="H398" s="201"/>
    </row>
    <row r="399" spans="1:8" s="3" customFormat="1" x14ac:dyDescent="0.2">
      <c r="A399" s="99"/>
      <c r="B399" s="99"/>
      <c r="C399" s="99"/>
      <c r="D399" s="99"/>
      <c r="F399" s="4"/>
      <c r="G399" s="201"/>
      <c r="H399" s="201"/>
    </row>
    <row r="400" spans="1:8" s="3" customFormat="1" x14ac:dyDescent="0.2">
      <c r="A400" s="99"/>
      <c r="B400" s="99"/>
      <c r="C400" s="99"/>
      <c r="D400" s="99"/>
      <c r="F400" s="4"/>
      <c r="G400" s="201"/>
      <c r="H400" s="201"/>
    </row>
    <row r="401" spans="1:8" s="3" customFormat="1" x14ac:dyDescent="0.2">
      <c r="A401" s="99"/>
      <c r="B401" s="99"/>
      <c r="C401" s="99"/>
      <c r="D401" s="99"/>
      <c r="F401" s="4"/>
      <c r="G401" s="201"/>
      <c r="H401" s="201"/>
    </row>
    <row r="402" spans="1:8" s="3" customFormat="1" x14ac:dyDescent="0.2">
      <c r="A402" s="99"/>
      <c r="B402" s="99"/>
      <c r="C402" s="99"/>
      <c r="D402" s="99"/>
      <c r="F402" s="4"/>
      <c r="G402" s="201"/>
      <c r="H402" s="201"/>
    </row>
    <row r="403" spans="1:8" s="3" customFormat="1" x14ac:dyDescent="0.2">
      <c r="A403" s="99"/>
      <c r="B403" s="99"/>
      <c r="C403" s="99"/>
      <c r="D403" s="99"/>
      <c r="F403" s="4"/>
      <c r="G403" s="201"/>
      <c r="H403" s="201"/>
    </row>
    <row r="404" spans="1:8" s="3" customFormat="1" x14ac:dyDescent="0.2">
      <c r="A404" s="99"/>
      <c r="B404" s="99"/>
      <c r="C404" s="99"/>
      <c r="D404" s="99"/>
      <c r="F404" s="4"/>
      <c r="G404" s="201"/>
      <c r="H404" s="201"/>
    </row>
    <row r="405" spans="1:8" s="3" customFormat="1" x14ac:dyDescent="0.2">
      <c r="A405" s="99"/>
      <c r="B405" s="99"/>
      <c r="C405" s="99"/>
      <c r="D405" s="99"/>
      <c r="F405" s="4"/>
      <c r="G405" s="201"/>
      <c r="H405" s="201"/>
    </row>
    <row r="406" spans="1:8" s="3" customFormat="1" x14ac:dyDescent="0.2">
      <c r="A406" s="99"/>
      <c r="B406" s="99"/>
      <c r="C406" s="99"/>
      <c r="D406" s="99"/>
      <c r="F406" s="4"/>
      <c r="G406" s="201"/>
      <c r="H406" s="201"/>
    </row>
    <row r="407" spans="1:8" s="3" customFormat="1" x14ac:dyDescent="0.2">
      <c r="A407" s="99"/>
      <c r="B407" s="99"/>
      <c r="C407" s="99"/>
      <c r="D407" s="99"/>
      <c r="F407" s="4"/>
      <c r="G407" s="201"/>
      <c r="H407" s="201"/>
    </row>
    <row r="408" spans="1:8" s="3" customFormat="1" x14ac:dyDescent="0.2">
      <c r="A408" s="99"/>
      <c r="B408" s="99"/>
      <c r="C408" s="99"/>
      <c r="D408" s="99"/>
      <c r="F408" s="4"/>
      <c r="G408" s="201"/>
      <c r="H408" s="201"/>
    </row>
    <row r="409" spans="1:8" s="3" customFormat="1" x14ac:dyDescent="0.2">
      <c r="A409" s="99"/>
      <c r="B409" s="99"/>
      <c r="C409" s="99"/>
      <c r="D409" s="99"/>
      <c r="F409" s="4"/>
      <c r="G409" s="201"/>
      <c r="H409" s="201"/>
    </row>
    <row r="410" spans="1:8" s="3" customFormat="1" x14ac:dyDescent="0.2">
      <c r="A410" s="99"/>
      <c r="B410" s="99"/>
      <c r="C410" s="99"/>
      <c r="D410" s="99"/>
      <c r="F410" s="4"/>
      <c r="G410" s="201"/>
      <c r="H410" s="201"/>
    </row>
    <row r="411" spans="1:8" s="3" customFormat="1" x14ac:dyDescent="0.2">
      <c r="A411" s="99"/>
      <c r="B411" s="99"/>
      <c r="C411" s="99"/>
      <c r="D411" s="99"/>
      <c r="F411" s="4"/>
      <c r="G411" s="201"/>
      <c r="H411" s="201"/>
    </row>
    <row r="412" spans="1:8" s="3" customFormat="1" x14ac:dyDescent="0.2">
      <c r="A412" s="99"/>
      <c r="B412" s="99"/>
      <c r="C412" s="99"/>
      <c r="D412" s="99"/>
      <c r="F412" s="4"/>
      <c r="G412" s="201"/>
      <c r="H412" s="201"/>
    </row>
    <row r="413" spans="1:8" s="3" customFormat="1" x14ac:dyDescent="0.2">
      <c r="A413" s="99"/>
      <c r="B413" s="99"/>
      <c r="C413" s="99"/>
      <c r="D413" s="99"/>
      <c r="F413" s="4"/>
      <c r="G413" s="201"/>
      <c r="H413" s="201"/>
    </row>
    <row r="414" spans="1:8" s="3" customFormat="1" x14ac:dyDescent="0.2">
      <c r="A414" s="99"/>
      <c r="B414" s="99"/>
      <c r="C414" s="99"/>
      <c r="D414" s="99"/>
      <c r="F414" s="4"/>
      <c r="G414" s="201"/>
      <c r="H414" s="201"/>
    </row>
    <row r="415" spans="1:8" s="3" customFormat="1" x14ac:dyDescent="0.2">
      <c r="A415" s="99"/>
      <c r="B415" s="99"/>
      <c r="C415" s="99"/>
      <c r="D415" s="99"/>
      <c r="F415" s="4"/>
      <c r="G415" s="201"/>
      <c r="H415" s="201"/>
    </row>
    <row r="416" spans="1:8" s="3" customFormat="1" x14ac:dyDescent="0.2">
      <c r="A416" s="99"/>
      <c r="B416" s="99"/>
      <c r="C416" s="99"/>
      <c r="D416" s="99"/>
      <c r="F416" s="4"/>
      <c r="G416" s="201"/>
      <c r="H416" s="201"/>
    </row>
    <row r="417" spans="1:8" s="3" customFormat="1" x14ac:dyDescent="0.2">
      <c r="A417" s="99"/>
      <c r="B417" s="99"/>
      <c r="C417" s="99"/>
      <c r="D417" s="99"/>
      <c r="F417" s="4"/>
      <c r="G417" s="201"/>
      <c r="H417" s="201"/>
    </row>
    <row r="418" spans="1:8" s="3" customFormat="1" x14ac:dyDescent="0.2">
      <c r="A418" s="99"/>
      <c r="B418" s="99"/>
      <c r="C418" s="99"/>
      <c r="D418" s="99"/>
      <c r="F418" s="4"/>
      <c r="G418" s="201"/>
      <c r="H418" s="201"/>
    </row>
    <row r="419" spans="1:8" s="3" customFormat="1" x14ac:dyDescent="0.2">
      <c r="A419" s="99"/>
      <c r="B419" s="99"/>
      <c r="C419" s="99"/>
      <c r="D419" s="99"/>
      <c r="F419" s="4"/>
      <c r="G419" s="201"/>
      <c r="H419" s="201"/>
    </row>
    <row r="420" spans="1:8" s="3" customFormat="1" x14ac:dyDescent="0.2">
      <c r="A420" s="99"/>
      <c r="B420" s="99"/>
      <c r="C420" s="99"/>
      <c r="D420" s="99"/>
      <c r="F420" s="4"/>
      <c r="G420" s="201"/>
      <c r="H420" s="201"/>
    </row>
    <row r="421" spans="1:8" s="3" customFormat="1" x14ac:dyDescent="0.2">
      <c r="A421" s="99"/>
      <c r="B421" s="99"/>
      <c r="C421" s="99"/>
      <c r="D421" s="99"/>
      <c r="F421" s="4"/>
      <c r="G421" s="201"/>
      <c r="H421" s="201"/>
    </row>
    <row r="422" spans="1:8" s="3" customFormat="1" x14ac:dyDescent="0.2">
      <c r="A422" s="99"/>
      <c r="B422" s="99"/>
      <c r="C422" s="99"/>
      <c r="D422" s="99"/>
      <c r="F422" s="4"/>
      <c r="G422" s="201"/>
      <c r="H422" s="201"/>
    </row>
    <row r="423" spans="1:8" s="3" customFormat="1" x14ac:dyDescent="0.2">
      <c r="A423" s="99"/>
      <c r="B423" s="99"/>
      <c r="C423" s="99"/>
      <c r="D423" s="99"/>
      <c r="F423" s="4"/>
      <c r="G423" s="201"/>
      <c r="H423" s="201"/>
    </row>
    <row r="424" spans="1:8" s="3" customFormat="1" x14ac:dyDescent="0.2">
      <c r="A424" s="99"/>
      <c r="B424" s="99"/>
      <c r="C424" s="99"/>
      <c r="D424" s="99"/>
      <c r="F424" s="4"/>
      <c r="G424" s="201"/>
      <c r="H424" s="201"/>
    </row>
    <row r="425" spans="1:8" s="3" customFormat="1" x14ac:dyDescent="0.2">
      <c r="A425" s="99"/>
      <c r="B425" s="99"/>
      <c r="C425" s="99"/>
      <c r="D425" s="99"/>
      <c r="F425" s="4"/>
      <c r="G425" s="201"/>
      <c r="H425" s="201"/>
    </row>
    <row r="426" spans="1:8" s="3" customFormat="1" x14ac:dyDescent="0.2">
      <c r="A426" s="99"/>
      <c r="B426" s="99"/>
      <c r="C426" s="99"/>
      <c r="D426" s="99"/>
      <c r="F426" s="4"/>
      <c r="G426" s="201"/>
      <c r="H426" s="201"/>
    </row>
    <row r="427" spans="1:8" s="3" customFormat="1" x14ac:dyDescent="0.2">
      <c r="A427" s="99"/>
      <c r="B427" s="99"/>
      <c r="C427" s="99"/>
      <c r="D427" s="99"/>
      <c r="F427" s="4"/>
      <c r="G427" s="201"/>
      <c r="H427" s="201"/>
    </row>
    <row r="428" spans="1:8" s="3" customFormat="1" x14ac:dyDescent="0.2">
      <c r="A428" s="99"/>
      <c r="B428" s="99"/>
      <c r="C428" s="99"/>
      <c r="D428" s="99"/>
      <c r="F428" s="4"/>
      <c r="G428" s="201"/>
      <c r="H428" s="201"/>
    </row>
    <row r="429" spans="1:8" s="3" customFormat="1" x14ac:dyDescent="0.2">
      <c r="A429" s="99"/>
      <c r="B429" s="99"/>
      <c r="C429" s="99"/>
      <c r="D429" s="99"/>
      <c r="F429" s="4"/>
      <c r="G429" s="201"/>
      <c r="H429" s="201"/>
    </row>
    <row r="430" spans="1:8" s="3" customFormat="1" x14ac:dyDescent="0.2">
      <c r="A430" s="99"/>
      <c r="B430" s="99"/>
      <c r="C430" s="99"/>
      <c r="D430" s="99"/>
      <c r="F430" s="4"/>
      <c r="G430" s="201"/>
      <c r="H430" s="201"/>
    </row>
  </sheetData>
  <mergeCells count="4">
    <mergeCell ref="A191:E191"/>
    <mergeCell ref="A1:N1"/>
    <mergeCell ref="A2:N2"/>
    <mergeCell ref="O9:Q9"/>
  </mergeCells>
  <phoneticPr fontId="0" type="noConversion"/>
  <printOptions horizontalCentered="1"/>
  <pageMargins left="0.19685039370078741" right="0.19685039370078741" top="0.43307086614173229" bottom="0.43307086614173229" header="0.31496062992125984" footer="0.19685039370078741"/>
  <pageSetup paperSize="9" scale="90" firstPageNumber="2" orientation="landscape" useFirstPageNumber="1" r:id="rId1"/>
  <headerFooter alignWithMargins="0">
    <oddFooter>&amp;R&amp;P</oddFooter>
  </headerFooter>
  <rowBreaks count="2" manualBreakCount="2">
    <brk id="125" max="10" man="1"/>
    <brk id="1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8"/>
  <sheetViews>
    <sheetView zoomScaleNormal="100" workbookViewId="0">
      <selection activeCell="E94" sqref="E94"/>
    </sheetView>
  </sheetViews>
  <sheetFormatPr defaultColWidth="11.42578125" defaultRowHeight="12.75" x14ac:dyDescent="0.2"/>
  <cols>
    <col min="1" max="1" width="4.140625" style="125" customWidth="1"/>
    <col min="2" max="2" width="4.28515625" style="125" customWidth="1"/>
    <col min="3" max="3" width="6.140625" style="125" customWidth="1"/>
    <col min="4" max="4" width="5.5703125" style="133" hidden="1" customWidth="1"/>
    <col min="5" max="5" width="43.28515625" customWidth="1"/>
    <col min="6" max="6" width="13" style="256" customWidth="1"/>
    <col min="7" max="7" width="12.42578125" style="202" customWidth="1"/>
    <col min="8" max="8" width="8.28515625" style="202" customWidth="1"/>
    <col min="9" max="9" width="13.28515625" customWidth="1"/>
    <col min="10" max="10" width="8.42578125" customWidth="1"/>
    <col min="11" max="11" width="13.140625" customWidth="1"/>
    <col min="12" max="12" width="8.140625" customWidth="1"/>
    <col min="13" max="13" width="12.28515625" bestFit="1" customWidth="1"/>
    <col min="14" max="14" width="8" customWidth="1"/>
  </cols>
  <sheetData>
    <row r="1" spans="1:16" s="3" customFormat="1" ht="32.450000000000003" customHeight="1" x14ac:dyDescent="0.2">
      <c r="A1" s="344" t="s">
        <v>74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6" s="3" customFormat="1" ht="27.6" customHeight="1" x14ac:dyDescent="0.2">
      <c r="A2" s="90" t="s">
        <v>241</v>
      </c>
      <c r="B2" s="90" t="s">
        <v>242</v>
      </c>
      <c r="C2" s="90" t="s">
        <v>243</v>
      </c>
      <c r="D2" s="90" t="s">
        <v>244</v>
      </c>
      <c r="E2" s="84" t="s">
        <v>240</v>
      </c>
      <c r="F2" s="276" t="s">
        <v>301</v>
      </c>
      <c r="G2" s="277" t="s">
        <v>302</v>
      </c>
      <c r="H2" s="278" t="s">
        <v>270</v>
      </c>
      <c r="I2" s="276" t="s">
        <v>269</v>
      </c>
      <c r="J2" s="278" t="s">
        <v>238</v>
      </c>
      <c r="K2" s="276" t="s">
        <v>215</v>
      </c>
      <c r="L2" s="278" t="s">
        <v>239</v>
      </c>
      <c r="M2" s="276" t="s">
        <v>250</v>
      </c>
      <c r="N2" s="278" t="s">
        <v>256</v>
      </c>
    </row>
    <row r="3" spans="1:16" s="3" customFormat="1" ht="20.45" customHeight="1" x14ac:dyDescent="0.2">
      <c r="A3" s="98">
        <v>3</v>
      </c>
      <c r="B3" s="99"/>
      <c r="C3" s="99"/>
      <c r="D3" s="250"/>
      <c r="E3" s="251" t="s">
        <v>38</v>
      </c>
      <c r="F3" s="1">
        <f>F4+F15+F45+F52+F59+F63+F68</f>
        <v>1597125699.6699998</v>
      </c>
      <c r="G3" s="1">
        <f>G4+G15+G45+G52+G59+G63+G68</f>
        <v>1888726700</v>
      </c>
      <c r="H3" s="134">
        <f>G3/F3*100</f>
        <v>118.25786163169569</v>
      </c>
      <c r="I3" s="1">
        <f>I4+I15+I45+I52+I59+I63+I68</f>
        <v>1187103500</v>
      </c>
      <c r="J3" s="134">
        <f t="shared" ref="J3:J12" si="0">I3/G3*100</f>
        <v>62.852052655368297</v>
      </c>
      <c r="K3" s="1">
        <f>K4+K15+K45+K52+K59+K63+K68</f>
        <v>1068457000</v>
      </c>
      <c r="L3" s="134">
        <f>K3/I3*100</f>
        <v>90.005378638004188</v>
      </c>
      <c r="M3" s="1">
        <f>M4+M15+M45+M52+M59+M63+M68</f>
        <v>1107177000</v>
      </c>
      <c r="N3" s="134">
        <f>M3/K3*100</f>
        <v>103.62391748100296</v>
      </c>
    </row>
    <row r="4" spans="1:16" s="3" customFormat="1" ht="12" customHeight="1" x14ac:dyDescent="0.2">
      <c r="A4" s="120"/>
      <c r="B4" s="121">
        <v>31</v>
      </c>
      <c r="C4" s="121"/>
      <c r="D4" s="122"/>
      <c r="E4" s="122" t="s">
        <v>39</v>
      </c>
      <c r="F4" s="1">
        <f t="shared" ref="F4" si="1">F5+F9+F11</f>
        <v>42027882.920000009</v>
      </c>
      <c r="G4" s="1">
        <f t="shared" ref="G4:K4" si="2">G5+G9+G11</f>
        <v>49586000</v>
      </c>
      <c r="H4" s="134">
        <f t="shared" ref="H4:H69" si="3">G4/F4*100</f>
        <v>117.98357793654952</v>
      </c>
      <c r="I4" s="1">
        <f t="shared" si="2"/>
        <v>56361000</v>
      </c>
      <c r="J4" s="134">
        <f t="shared" si="0"/>
        <v>113.66313072238133</v>
      </c>
      <c r="K4" s="1">
        <f t="shared" si="2"/>
        <v>56127500</v>
      </c>
      <c r="L4" s="134">
        <f t="shared" ref="L4:N67" si="4">K4/I4*100</f>
        <v>99.585706428203906</v>
      </c>
      <c r="M4" s="1">
        <f t="shared" ref="M4" si="5">M5+M9+M11</f>
        <v>56127500</v>
      </c>
      <c r="N4" s="134">
        <f t="shared" si="4"/>
        <v>100</v>
      </c>
    </row>
    <row r="5" spans="1:16" s="47" customFormat="1" x14ac:dyDescent="0.2">
      <c r="A5" s="203"/>
      <c r="B5" s="203"/>
      <c r="C5" s="203">
        <v>311</v>
      </c>
      <c r="D5" s="131"/>
      <c r="E5" s="131" t="s">
        <v>118</v>
      </c>
      <c r="F5" s="148">
        <f t="shared" ref="F5" si="6">SUM(F6:F8)</f>
        <v>35029378.970000006</v>
      </c>
      <c r="G5" s="148">
        <f t="shared" ref="G5:I5" si="7">SUM(G6:G8)</f>
        <v>40439000</v>
      </c>
      <c r="H5" s="136">
        <f t="shared" si="3"/>
        <v>115.44309716319243</v>
      </c>
      <c r="I5" s="148">
        <f t="shared" si="7"/>
        <v>46335000</v>
      </c>
      <c r="J5" s="136">
        <f t="shared" si="0"/>
        <v>114.57998466826578</v>
      </c>
      <c r="K5" s="297">
        <f>SUM(K6:K8)</f>
        <v>46135000</v>
      </c>
      <c r="L5" s="307">
        <f>K5/I5*100</f>
        <v>99.568360850329128</v>
      </c>
      <c r="M5" s="297">
        <f t="shared" ref="M5" si="8">SUM(M6:M8)</f>
        <v>46135000</v>
      </c>
      <c r="N5" s="307">
        <f>M5/K5*100</f>
        <v>100</v>
      </c>
    </row>
    <row r="6" spans="1:16" s="42" customFormat="1" hidden="1" x14ac:dyDescent="0.2">
      <c r="A6" s="123"/>
      <c r="B6" s="123"/>
      <c r="C6" s="123"/>
      <c r="D6" s="124">
        <v>3111</v>
      </c>
      <c r="E6" s="124" t="s">
        <v>40</v>
      </c>
      <c r="F6" s="117">
        <v>34111928.670000002</v>
      </c>
      <c r="G6" s="117">
        <v>40000000</v>
      </c>
      <c r="H6" s="136">
        <f t="shared" si="3"/>
        <v>117.26103319153076</v>
      </c>
      <c r="I6" s="117">
        <v>46000000</v>
      </c>
      <c r="J6" s="136">
        <f t="shared" si="0"/>
        <v>114.99999999999999</v>
      </c>
      <c r="K6" s="297">
        <v>45800000</v>
      </c>
      <c r="L6" s="307">
        <f t="shared" si="4"/>
        <v>99.565217391304344</v>
      </c>
      <c r="M6" s="297">
        <v>45800000</v>
      </c>
      <c r="N6" s="307">
        <f t="shared" si="4"/>
        <v>100</v>
      </c>
    </row>
    <row r="7" spans="1:16" s="42" customFormat="1" hidden="1" x14ac:dyDescent="0.2">
      <c r="A7" s="123"/>
      <c r="B7" s="123"/>
      <c r="C7" s="123"/>
      <c r="D7" s="124">
        <v>3112</v>
      </c>
      <c r="E7" s="124" t="s">
        <v>202</v>
      </c>
      <c r="F7" s="117">
        <v>193054.24</v>
      </c>
      <c r="G7" s="117">
        <v>235000</v>
      </c>
      <c r="H7" s="136">
        <f t="shared" si="3"/>
        <v>121.72744820315783</v>
      </c>
      <c r="I7" s="117">
        <v>235000</v>
      </c>
      <c r="J7" s="136">
        <f t="shared" si="0"/>
        <v>100</v>
      </c>
      <c r="K7" s="297">
        <v>235000</v>
      </c>
      <c r="L7" s="307">
        <f t="shared" si="4"/>
        <v>100</v>
      </c>
      <c r="M7" s="297">
        <v>235000</v>
      </c>
      <c r="N7" s="307">
        <f t="shared" si="4"/>
        <v>100</v>
      </c>
    </row>
    <row r="8" spans="1:16" s="42" customFormat="1" hidden="1" x14ac:dyDescent="0.2">
      <c r="A8" s="123"/>
      <c r="B8" s="123"/>
      <c r="C8" s="123"/>
      <c r="D8" s="124">
        <v>3113</v>
      </c>
      <c r="E8" s="124" t="s">
        <v>41</v>
      </c>
      <c r="F8" s="117">
        <v>724396.06</v>
      </c>
      <c r="G8" s="117">
        <v>204000</v>
      </c>
      <c r="H8" s="136">
        <f t="shared" si="3"/>
        <v>28.161390055048063</v>
      </c>
      <c r="I8" s="117">
        <v>100000</v>
      </c>
      <c r="J8" s="136">
        <f t="shared" si="0"/>
        <v>49.019607843137251</v>
      </c>
      <c r="K8" s="297">
        <v>100000</v>
      </c>
      <c r="L8" s="307">
        <f t="shared" si="4"/>
        <v>100</v>
      </c>
      <c r="M8" s="297">
        <v>100000</v>
      </c>
      <c r="N8" s="307">
        <f t="shared" si="4"/>
        <v>100</v>
      </c>
    </row>
    <row r="9" spans="1:16" s="47" customFormat="1" x14ac:dyDescent="0.2">
      <c r="A9" s="203"/>
      <c r="B9" s="203"/>
      <c r="C9" s="203">
        <v>312</v>
      </c>
      <c r="D9" s="131"/>
      <c r="E9" s="131" t="s">
        <v>42</v>
      </c>
      <c r="F9" s="117">
        <f t="shared" ref="F9:M9" si="9">F10</f>
        <v>994365.07</v>
      </c>
      <c r="G9" s="117">
        <f t="shared" si="9"/>
        <v>2200000</v>
      </c>
      <c r="H9" s="136">
        <f t="shared" si="3"/>
        <v>221.24670972201389</v>
      </c>
      <c r="I9" s="117">
        <f t="shared" si="9"/>
        <v>2000000</v>
      </c>
      <c r="J9" s="136">
        <f t="shared" si="0"/>
        <v>90.909090909090907</v>
      </c>
      <c r="K9" s="297">
        <f t="shared" si="9"/>
        <v>2000000</v>
      </c>
      <c r="L9" s="307">
        <f t="shared" si="4"/>
        <v>100</v>
      </c>
      <c r="M9" s="297">
        <f t="shared" si="9"/>
        <v>2000000</v>
      </c>
      <c r="N9" s="307">
        <f t="shared" si="4"/>
        <v>100</v>
      </c>
    </row>
    <row r="10" spans="1:16" s="42" customFormat="1" hidden="1" x14ac:dyDescent="0.2">
      <c r="A10" s="123"/>
      <c r="B10" s="123"/>
      <c r="C10" s="123"/>
      <c r="D10" s="124">
        <v>3121</v>
      </c>
      <c r="E10" s="124" t="s">
        <v>42</v>
      </c>
      <c r="F10" s="117">
        <v>994365.07</v>
      </c>
      <c r="G10" s="117">
        <v>2200000</v>
      </c>
      <c r="H10" s="136">
        <f t="shared" si="3"/>
        <v>221.24670972201389</v>
      </c>
      <c r="I10" s="117">
        <v>2000000</v>
      </c>
      <c r="J10" s="136">
        <f t="shared" si="0"/>
        <v>90.909090909090907</v>
      </c>
      <c r="K10" s="297">
        <v>2000000</v>
      </c>
      <c r="L10" s="307">
        <f t="shared" si="4"/>
        <v>100</v>
      </c>
      <c r="M10" s="297">
        <v>2000000</v>
      </c>
      <c r="N10" s="307">
        <f t="shared" si="4"/>
        <v>100</v>
      </c>
    </row>
    <row r="11" spans="1:16" s="47" customFormat="1" x14ac:dyDescent="0.2">
      <c r="A11" s="203"/>
      <c r="B11" s="203"/>
      <c r="C11" s="203">
        <v>313</v>
      </c>
      <c r="D11" s="131"/>
      <c r="E11" s="131" t="s">
        <v>43</v>
      </c>
      <c r="F11" s="117">
        <f t="shared" ref="F11:G11" si="10">F12+F13+F14</f>
        <v>6004138.8799999999</v>
      </c>
      <c r="G11" s="117">
        <f t="shared" si="10"/>
        <v>6947000</v>
      </c>
      <c r="H11" s="136">
        <f t="shared" si="3"/>
        <v>115.70351950286665</v>
      </c>
      <c r="I11" s="117">
        <f>I12+I13+I14</f>
        <v>8026000</v>
      </c>
      <c r="J11" s="136">
        <f t="shared" si="0"/>
        <v>115.53188426658988</v>
      </c>
      <c r="K11" s="297">
        <f>K12+K13+K14</f>
        <v>7992500</v>
      </c>
      <c r="L11" s="307">
        <f t="shared" si="4"/>
        <v>99.582606528781454</v>
      </c>
      <c r="M11" s="297">
        <f>M12+M13+M14</f>
        <v>7992500</v>
      </c>
      <c r="N11" s="307">
        <f t="shared" si="4"/>
        <v>100</v>
      </c>
    </row>
    <row r="12" spans="1:16" s="47" customFormat="1" hidden="1" x14ac:dyDescent="0.2">
      <c r="A12" s="203"/>
      <c r="B12" s="203"/>
      <c r="C12" s="203"/>
      <c r="D12" s="131">
        <v>3131</v>
      </c>
      <c r="E12" s="131" t="s">
        <v>247</v>
      </c>
      <c r="F12" s="117">
        <v>0</v>
      </c>
      <c r="G12" s="117">
        <v>27000</v>
      </c>
      <c r="H12" s="136" t="s">
        <v>182</v>
      </c>
      <c r="I12" s="117">
        <v>0</v>
      </c>
      <c r="J12" s="136">
        <f t="shared" si="0"/>
        <v>0</v>
      </c>
      <c r="K12" s="117">
        <v>0</v>
      </c>
      <c r="L12" s="136" t="s">
        <v>182</v>
      </c>
      <c r="M12" s="117">
        <v>0</v>
      </c>
      <c r="N12" s="136" t="s">
        <v>182</v>
      </c>
    </row>
    <row r="13" spans="1:16" s="42" customFormat="1" hidden="1" x14ac:dyDescent="0.2">
      <c r="A13" s="123"/>
      <c r="B13" s="123"/>
      <c r="C13" s="123"/>
      <c r="D13" s="124">
        <v>3132</v>
      </c>
      <c r="E13" s="124" t="s">
        <v>217</v>
      </c>
      <c r="F13" s="4">
        <v>5410707.2000000002</v>
      </c>
      <c r="G13" s="4">
        <v>6200000</v>
      </c>
      <c r="H13" s="136">
        <f t="shared" si="3"/>
        <v>114.58760880647911</v>
      </c>
      <c r="I13" s="4">
        <v>7180000</v>
      </c>
      <c r="J13" s="136">
        <f t="shared" ref="J13:J20" si="11">I13/G13*100</f>
        <v>115.80645161290322</v>
      </c>
      <c r="K13" s="4">
        <v>7150000</v>
      </c>
      <c r="L13" s="136">
        <f t="shared" si="4"/>
        <v>99.582172701949858</v>
      </c>
      <c r="M13" s="4">
        <v>7150000</v>
      </c>
      <c r="N13" s="136">
        <f t="shared" si="4"/>
        <v>100</v>
      </c>
    </row>
    <row r="14" spans="1:16" s="42" customFormat="1" hidden="1" x14ac:dyDescent="0.2">
      <c r="A14" s="123"/>
      <c r="B14" s="123"/>
      <c r="C14" s="123"/>
      <c r="D14" s="124">
        <v>3133</v>
      </c>
      <c r="E14" s="124" t="s">
        <v>119</v>
      </c>
      <c r="F14" s="4">
        <v>593431.68000000005</v>
      </c>
      <c r="G14" s="4">
        <v>720000</v>
      </c>
      <c r="H14" s="136">
        <f t="shared" si="3"/>
        <v>121.32820411609974</v>
      </c>
      <c r="I14" s="4">
        <v>846000</v>
      </c>
      <c r="J14" s="136">
        <f t="shared" si="11"/>
        <v>117.5</v>
      </c>
      <c r="K14" s="4">
        <v>842500</v>
      </c>
      <c r="L14" s="136">
        <f t="shared" si="4"/>
        <v>99.586288416075647</v>
      </c>
      <c r="M14" s="4">
        <v>842500</v>
      </c>
      <c r="N14" s="136">
        <f t="shared" si="4"/>
        <v>100</v>
      </c>
    </row>
    <row r="15" spans="1:16" s="3" customFormat="1" ht="12.75" customHeight="1" x14ac:dyDescent="0.2">
      <c r="A15" s="120"/>
      <c r="B15" s="120">
        <v>32</v>
      </c>
      <c r="C15" s="125"/>
      <c r="D15" s="126"/>
      <c r="E15" s="227" t="s">
        <v>3</v>
      </c>
      <c r="F15" s="81">
        <f>F16+F21+F27+F37</f>
        <v>759292293.32000005</v>
      </c>
      <c r="G15" s="81">
        <f>G16+G21+G27+G37</f>
        <v>804376900</v>
      </c>
      <c r="H15" s="134">
        <f t="shared" si="3"/>
        <v>105.93771424741686</v>
      </c>
      <c r="I15" s="81">
        <f>I16+I21+I27+I37</f>
        <v>709054300</v>
      </c>
      <c r="J15" s="134">
        <f t="shared" si="11"/>
        <v>88.149510509314723</v>
      </c>
      <c r="K15" s="81">
        <f>K16+K21+K27+K37</f>
        <v>733084700</v>
      </c>
      <c r="L15" s="134">
        <f t="shared" si="4"/>
        <v>103.38907753609278</v>
      </c>
      <c r="M15" s="81">
        <f>M16+M21+M27+M37</f>
        <v>748567000</v>
      </c>
      <c r="N15" s="134">
        <f t="shared" si="4"/>
        <v>102.11193877051315</v>
      </c>
      <c r="P15" s="4"/>
    </row>
    <row r="16" spans="1:16" s="47" customFormat="1" x14ac:dyDescent="0.2">
      <c r="A16" s="203"/>
      <c r="B16" s="203"/>
      <c r="C16" s="203">
        <v>321</v>
      </c>
      <c r="D16" s="131"/>
      <c r="E16" s="299" t="s">
        <v>7</v>
      </c>
      <c r="F16" s="117">
        <f t="shared" ref="F16" si="12">F17+F18+F19+F20</f>
        <v>3179588.7600000002</v>
      </c>
      <c r="G16" s="117">
        <f t="shared" ref="G16:I16" si="13">G17+G18+G19+G20</f>
        <v>4125800</v>
      </c>
      <c r="H16" s="136">
        <f t="shared" si="3"/>
        <v>129.75891888610147</v>
      </c>
      <c r="I16" s="117">
        <f t="shared" si="13"/>
        <v>5120000</v>
      </c>
      <c r="J16" s="136">
        <f t="shared" si="11"/>
        <v>124.09714479616073</v>
      </c>
      <c r="K16" s="297">
        <f>K17+K18+K19+K20</f>
        <v>5100000</v>
      </c>
      <c r="L16" s="307">
        <f t="shared" si="4"/>
        <v>99.609375</v>
      </c>
      <c r="M16" s="297">
        <f t="shared" ref="M16" si="14">M17+M18+M19+M20</f>
        <v>5100000</v>
      </c>
      <c r="N16" s="307">
        <f t="shared" si="4"/>
        <v>100</v>
      </c>
    </row>
    <row r="17" spans="1:16" s="42" customFormat="1" hidden="1" x14ac:dyDescent="0.2">
      <c r="A17" s="123"/>
      <c r="B17" s="123"/>
      <c r="C17" s="123"/>
      <c r="D17" s="124">
        <v>3211</v>
      </c>
      <c r="E17" s="228" t="s">
        <v>44</v>
      </c>
      <c r="F17" s="117">
        <v>1235532.29</v>
      </c>
      <c r="G17" s="117">
        <v>1626300</v>
      </c>
      <c r="H17" s="136">
        <f t="shared" si="3"/>
        <v>131.6274785501559</v>
      </c>
      <c r="I17" s="117">
        <v>2000000</v>
      </c>
      <c r="J17" s="136">
        <f t="shared" si="11"/>
        <v>122.9785402447273</v>
      </c>
      <c r="K17" s="297">
        <v>2000000</v>
      </c>
      <c r="L17" s="307">
        <f t="shared" si="4"/>
        <v>100</v>
      </c>
      <c r="M17" s="297">
        <v>2000000</v>
      </c>
      <c r="N17" s="307">
        <f t="shared" si="4"/>
        <v>100</v>
      </c>
      <c r="P17" s="148"/>
    </row>
    <row r="18" spans="1:16" s="42" customFormat="1" ht="13.5" hidden="1" customHeight="1" x14ac:dyDescent="0.2">
      <c r="A18" s="123"/>
      <c r="B18" s="123"/>
      <c r="C18" s="123"/>
      <c r="D18" s="124">
        <v>3212</v>
      </c>
      <c r="E18" s="228" t="s">
        <v>45</v>
      </c>
      <c r="F18" s="117">
        <v>1428882.53</v>
      </c>
      <c r="G18" s="117">
        <v>1500000</v>
      </c>
      <c r="H18" s="136">
        <f t="shared" si="3"/>
        <v>104.97713902345771</v>
      </c>
      <c r="I18" s="117">
        <v>1670000</v>
      </c>
      <c r="J18" s="136">
        <f t="shared" si="11"/>
        <v>111.33333333333333</v>
      </c>
      <c r="K18" s="297">
        <v>1650000</v>
      </c>
      <c r="L18" s="307">
        <f t="shared" si="4"/>
        <v>98.802395209580837</v>
      </c>
      <c r="M18" s="297">
        <v>1650000</v>
      </c>
      <c r="N18" s="307">
        <f t="shared" si="4"/>
        <v>100</v>
      </c>
    </row>
    <row r="19" spans="1:16" s="42" customFormat="1" hidden="1" x14ac:dyDescent="0.2">
      <c r="A19" s="123"/>
      <c r="B19" s="123"/>
      <c r="C19" s="123"/>
      <c r="D19" s="79" t="s">
        <v>5</v>
      </c>
      <c r="E19" s="228" t="s">
        <v>6</v>
      </c>
      <c r="F19" s="117">
        <v>515173.94</v>
      </c>
      <c r="G19" s="117">
        <v>997500</v>
      </c>
      <c r="H19" s="136">
        <f t="shared" si="3"/>
        <v>193.62392437785186</v>
      </c>
      <c r="I19" s="117">
        <v>1450000</v>
      </c>
      <c r="J19" s="136">
        <f t="shared" si="11"/>
        <v>145.36340852130326</v>
      </c>
      <c r="K19" s="297">
        <v>1450000</v>
      </c>
      <c r="L19" s="307">
        <f t="shared" si="4"/>
        <v>100</v>
      </c>
      <c r="M19" s="297">
        <v>1450000</v>
      </c>
      <c r="N19" s="307">
        <f t="shared" si="4"/>
        <v>100</v>
      </c>
    </row>
    <row r="20" spans="1:16" s="42" customFormat="1" hidden="1" x14ac:dyDescent="0.2">
      <c r="A20" s="123"/>
      <c r="B20" s="123"/>
      <c r="C20" s="123"/>
      <c r="D20" s="79">
        <v>3214</v>
      </c>
      <c r="E20" s="228" t="s">
        <v>120</v>
      </c>
      <c r="F20" s="117">
        <v>0</v>
      </c>
      <c r="G20" s="117">
        <v>2000</v>
      </c>
      <c r="H20" s="136" t="s">
        <v>182</v>
      </c>
      <c r="I20" s="117">
        <v>0</v>
      </c>
      <c r="J20" s="136">
        <f t="shared" si="11"/>
        <v>0</v>
      </c>
      <c r="K20" s="297">
        <v>0</v>
      </c>
      <c r="L20" s="307" t="s">
        <v>182</v>
      </c>
      <c r="M20" s="297">
        <v>0</v>
      </c>
      <c r="N20" s="307" t="s">
        <v>182</v>
      </c>
    </row>
    <row r="21" spans="1:16" s="47" customFormat="1" x14ac:dyDescent="0.2">
      <c r="A21" s="203"/>
      <c r="B21" s="203"/>
      <c r="C21" s="203">
        <v>322</v>
      </c>
      <c r="D21" s="300"/>
      <c r="E21" s="300" t="s">
        <v>46</v>
      </c>
      <c r="F21" s="117">
        <f t="shared" ref="F21" si="15">SUM(F22:F26)</f>
        <v>1537285.9200000002</v>
      </c>
      <c r="G21" s="117">
        <f t="shared" ref="G21:I21" si="16">SUM(G22:G26)</f>
        <v>1240000</v>
      </c>
      <c r="H21" s="136">
        <f t="shared" si="3"/>
        <v>80.661637751811313</v>
      </c>
      <c r="I21" s="117">
        <f t="shared" si="16"/>
        <v>1557600</v>
      </c>
      <c r="J21" s="136">
        <f t="shared" ref="J21:J55" si="17">I21/G21*100</f>
        <v>125.61290322580645</v>
      </c>
      <c r="K21" s="297">
        <f>SUM(K22:K26)</f>
        <v>1470000</v>
      </c>
      <c r="L21" s="307">
        <f t="shared" si="4"/>
        <v>94.375963020030824</v>
      </c>
      <c r="M21" s="297">
        <f t="shared" ref="M21" si="18">SUM(M22:M26)</f>
        <v>1470000</v>
      </c>
      <c r="N21" s="307">
        <f t="shared" si="4"/>
        <v>100</v>
      </c>
    </row>
    <row r="22" spans="1:16" s="42" customFormat="1" hidden="1" x14ac:dyDescent="0.2">
      <c r="A22" s="123"/>
      <c r="B22" s="123"/>
      <c r="C22" s="123"/>
      <c r="D22" s="79">
        <v>3221</v>
      </c>
      <c r="E22" s="124" t="s">
        <v>47</v>
      </c>
      <c r="F22" s="117">
        <v>1026314.28</v>
      </c>
      <c r="G22" s="117">
        <v>715000</v>
      </c>
      <c r="H22" s="136">
        <f t="shared" si="3"/>
        <v>69.666769130407118</v>
      </c>
      <c r="I22" s="117">
        <v>1000000</v>
      </c>
      <c r="J22" s="136">
        <f t="shared" si="17"/>
        <v>139.86013986013987</v>
      </c>
      <c r="K22" s="297">
        <v>1000000</v>
      </c>
      <c r="L22" s="307">
        <f t="shared" si="4"/>
        <v>100</v>
      </c>
      <c r="M22" s="297">
        <v>1000000</v>
      </c>
      <c r="N22" s="307">
        <f t="shared" si="4"/>
        <v>100</v>
      </c>
    </row>
    <row r="23" spans="1:16" s="42" customFormat="1" hidden="1" x14ac:dyDescent="0.2">
      <c r="A23" s="123"/>
      <c r="B23" s="123"/>
      <c r="C23" s="123"/>
      <c r="D23" s="79">
        <v>3223</v>
      </c>
      <c r="E23" s="124" t="s">
        <v>48</v>
      </c>
      <c r="F23" s="117">
        <v>372893.03</v>
      </c>
      <c r="G23" s="117">
        <v>250000</v>
      </c>
      <c r="H23" s="136">
        <f t="shared" si="3"/>
        <v>67.043355570362891</v>
      </c>
      <c r="I23" s="117">
        <v>347600</v>
      </c>
      <c r="J23" s="136">
        <f t="shared" si="17"/>
        <v>139.04000000000002</v>
      </c>
      <c r="K23" s="297">
        <v>250000</v>
      </c>
      <c r="L23" s="307">
        <f t="shared" si="4"/>
        <v>71.921749136939013</v>
      </c>
      <c r="M23" s="297">
        <v>250000</v>
      </c>
      <c r="N23" s="307">
        <f t="shared" si="4"/>
        <v>100</v>
      </c>
    </row>
    <row r="24" spans="1:16" s="42" customFormat="1" hidden="1" x14ac:dyDescent="0.2">
      <c r="A24" s="123"/>
      <c r="B24" s="123"/>
      <c r="C24" s="123"/>
      <c r="D24" s="79">
        <v>3224</v>
      </c>
      <c r="E24" s="79" t="s">
        <v>8</v>
      </c>
      <c r="F24" s="117">
        <v>904.58</v>
      </c>
      <c r="G24" s="117">
        <v>25000</v>
      </c>
      <c r="H24" s="136" t="s">
        <v>182</v>
      </c>
      <c r="I24" s="117">
        <v>5000</v>
      </c>
      <c r="J24" s="136">
        <f t="shared" si="17"/>
        <v>20</v>
      </c>
      <c r="K24" s="297">
        <v>5000</v>
      </c>
      <c r="L24" s="307">
        <f t="shared" si="4"/>
        <v>100</v>
      </c>
      <c r="M24" s="297">
        <v>5000</v>
      </c>
      <c r="N24" s="307">
        <f t="shared" si="4"/>
        <v>100</v>
      </c>
    </row>
    <row r="25" spans="1:16" s="42" customFormat="1" hidden="1" x14ac:dyDescent="0.2">
      <c r="A25" s="123"/>
      <c r="B25" s="123"/>
      <c r="C25" s="123"/>
      <c r="D25" s="79" t="s">
        <v>9</v>
      </c>
      <c r="E25" s="79" t="s">
        <v>10</v>
      </c>
      <c r="F25" s="117">
        <v>120430.03</v>
      </c>
      <c r="G25" s="117">
        <v>90000</v>
      </c>
      <c r="H25" s="136">
        <f t="shared" si="3"/>
        <v>74.732190965990796</v>
      </c>
      <c r="I25" s="117">
        <v>75000</v>
      </c>
      <c r="J25" s="136">
        <f t="shared" si="17"/>
        <v>83.333333333333343</v>
      </c>
      <c r="K25" s="297">
        <v>85000</v>
      </c>
      <c r="L25" s="307">
        <f t="shared" si="4"/>
        <v>113.33333333333333</v>
      </c>
      <c r="M25" s="297">
        <v>85000</v>
      </c>
      <c r="N25" s="307">
        <f t="shared" si="4"/>
        <v>100</v>
      </c>
    </row>
    <row r="26" spans="1:16" s="42" customFormat="1" hidden="1" x14ac:dyDescent="0.2">
      <c r="A26" s="123"/>
      <c r="B26" s="123"/>
      <c r="C26" s="123"/>
      <c r="D26" s="79">
        <v>3227</v>
      </c>
      <c r="E26" s="124" t="s">
        <v>121</v>
      </c>
      <c r="F26" s="117">
        <v>16744</v>
      </c>
      <c r="G26" s="117">
        <v>160000</v>
      </c>
      <c r="H26" s="136">
        <f t="shared" si="3"/>
        <v>955.56617295747731</v>
      </c>
      <c r="I26" s="117">
        <v>130000</v>
      </c>
      <c r="J26" s="136">
        <f t="shared" si="17"/>
        <v>81.25</v>
      </c>
      <c r="K26" s="297">
        <v>130000</v>
      </c>
      <c r="L26" s="307">
        <f t="shared" si="4"/>
        <v>100</v>
      </c>
      <c r="M26" s="297">
        <v>130000</v>
      </c>
      <c r="N26" s="307">
        <f t="shared" si="4"/>
        <v>100</v>
      </c>
    </row>
    <row r="27" spans="1:16" s="47" customFormat="1" x14ac:dyDescent="0.2">
      <c r="A27" s="203"/>
      <c r="B27" s="203"/>
      <c r="C27" s="203">
        <v>323</v>
      </c>
      <c r="D27" s="301"/>
      <c r="E27" s="300" t="s">
        <v>11</v>
      </c>
      <c r="F27" s="117">
        <f t="shared" ref="F27" si="19">SUM(F28:F36)</f>
        <v>44593012.520000003</v>
      </c>
      <c r="G27" s="117">
        <f t="shared" ref="G27:I27" si="20">SUM(G28:G36)</f>
        <v>36774400</v>
      </c>
      <c r="H27" s="136">
        <f t="shared" si="3"/>
        <v>82.466731718353074</v>
      </c>
      <c r="I27" s="117">
        <f t="shared" si="20"/>
        <v>37778800</v>
      </c>
      <c r="J27" s="136">
        <f t="shared" si="17"/>
        <v>102.73124782457361</v>
      </c>
      <c r="K27" s="297">
        <f>SUM(K28:K36)</f>
        <v>34421200</v>
      </c>
      <c r="L27" s="307">
        <f t="shared" si="4"/>
        <v>91.112475780067129</v>
      </c>
      <c r="M27" s="297">
        <f t="shared" ref="M27" si="21">SUM(M28:M36)</f>
        <v>31656500</v>
      </c>
      <c r="N27" s="307">
        <f t="shared" si="4"/>
        <v>91.968031329529481</v>
      </c>
    </row>
    <row r="28" spans="1:16" s="42" customFormat="1" hidden="1" x14ac:dyDescent="0.2">
      <c r="A28" s="123"/>
      <c r="B28" s="123"/>
      <c r="C28" s="123"/>
      <c r="D28" s="124">
        <v>3231</v>
      </c>
      <c r="E28" s="124" t="s">
        <v>49</v>
      </c>
      <c r="F28" s="117">
        <v>1779743.91</v>
      </c>
      <c r="G28" s="117">
        <v>1600000</v>
      </c>
      <c r="H28" s="136">
        <f t="shared" si="3"/>
        <v>89.900574515802106</v>
      </c>
      <c r="I28" s="117">
        <v>1800000</v>
      </c>
      <c r="J28" s="136">
        <f t="shared" si="17"/>
        <v>112.5</v>
      </c>
      <c r="K28" s="297">
        <v>1700000</v>
      </c>
      <c r="L28" s="307">
        <f t="shared" si="4"/>
        <v>94.444444444444443</v>
      </c>
      <c r="M28" s="297">
        <v>1700000</v>
      </c>
      <c r="N28" s="307">
        <f t="shared" si="4"/>
        <v>100</v>
      </c>
    </row>
    <row r="29" spans="1:16" s="42" customFormat="1" hidden="1" x14ac:dyDescent="0.2">
      <c r="A29" s="123"/>
      <c r="B29" s="123"/>
      <c r="C29" s="123"/>
      <c r="D29" s="124">
        <v>3232</v>
      </c>
      <c r="E29" s="79" t="s">
        <v>12</v>
      </c>
      <c r="F29" s="117">
        <v>2957565.3</v>
      </c>
      <c r="G29" s="117">
        <v>2843000</v>
      </c>
      <c r="H29" s="136">
        <f t="shared" si="3"/>
        <v>96.126364479594088</v>
      </c>
      <c r="I29" s="117">
        <v>2800000</v>
      </c>
      <c r="J29" s="136">
        <f t="shared" si="17"/>
        <v>98.487513190291935</v>
      </c>
      <c r="K29" s="297">
        <v>2800000</v>
      </c>
      <c r="L29" s="307">
        <f t="shared" si="4"/>
        <v>100</v>
      </c>
      <c r="M29" s="297">
        <v>2800000</v>
      </c>
      <c r="N29" s="307">
        <f t="shared" si="4"/>
        <v>100</v>
      </c>
    </row>
    <row r="30" spans="1:16" s="42" customFormat="1" hidden="1" x14ac:dyDescent="0.2">
      <c r="A30" s="123"/>
      <c r="B30" s="123"/>
      <c r="C30" s="123"/>
      <c r="D30" s="128">
        <v>3233</v>
      </c>
      <c r="E30" s="229" t="s">
        <v>50</v>
      </c>
      <c r="F30" s="117">
        <v>11531106.869999999</v>
      </c>
      <c r="G30" s="117">
        <v>5923000</v>
      </c>
      <c r="H30" s="136">
        <f t="shared" si="3"/>
        <v>51.365407213505435</v>
      </c>
      <c r="I30" s="117">
        <v>11900000</v>
      </c>
      <c r="J30" s="136">
        <f t="shared" si="17"/>
        <v>200.91170015195004</v>
      </c>
      <c r="K30" s="297">
        <v>4500000</v>
      </c>
      <c r="L30" s="307">
        <f t="shared" si="4"/>
        <v>37.815126050420169</v>
      </c>
      <c r="M30" s="297">
        <v>4500000</v>
      </c>
      <c r="N30" s="307">
        <f t="shared" si="4"/>
        <v>100</v>
      </c>
    </row>
    <row r="31" spans="1:16" s="42" customFormat="1" hidden="1" x14ac:dyDescent="0.2">
      <c r="A31" s="123"/>
      <c r="B31" s="123"/>
      <c r="C31" s="123"/>
      <c r="D31" s="124">
        <v>3234</v>
      </c>
      <c r="E31" s="228" t="s">
        <v>51</v>
      </c>
      <c r="F31" s="117">
        <v>265813.34999999998</v>
      </c>
      <c r="G31" s="117">
        <v>210000</v>
      </c>
      <c r="H31" s="136">
        <f t="shared" si="3"/>
        <v>79.002804035237517</v>
      </c>
      <c r="I31" s="117">
        <v>255000</v>
      </c>
      <c r="J31" s="136">
        <f t="shared" si="17"/>
        <v>121.42857142857142</v>
      </c>
      <c r="K31" s="297">
        <v>255000</v>
      </c>
      <c r="L31" s="307">
        <f t="shared" si="4"/>
        <v>100</v>
      </c>
      <c r="M31" s="297">
        <v>255000</v>
      </c>
      <c r="N31" s="307">
        <f t="shared" si="4"/>
        <v>100</v>
      </c>
    </row>
    <row r="32" spans="1:16" s="42" customFormat="1" hidden="1" x14ac:dyDescent="0.2">
      <c r="A32" s="123"/>
      <c r="B32" s="123"/>
      <c r="C32" s="123"/>
      <c r="D32" s="124">
        <v>3235</v>
      </c>
      <c r="E32" s="228" t="s">
        <v>52</v>
      </c>
      <c r="F32" s="117">
        <v>7381483.3899999997</v>
      </c>
      <c r="G32" s="117">
        <v>8965000</v>
      </c>
      <c r="H32" s="136">
        <f t="shared" si="3"/>
        <v>121.45255264199682</v>
      </c>
      <c r="I32" s="117">
        <v>9200000</v>
      </c>
      <c r="J32" s="136">
        <f t="shared" si="17"/>
        <v>102.62130507529281</v>
      </c>
      <c r="K32" s="297">
        <v>8800000</v>
      </c>
      <c r="L32" s="307">
        <f t="shared" si="4"/>
        <v>95.652173913043484</v>
      </c>
      <c r="M32" s="297">
        <v>8800000</v>
      </c>
      <c r="N32" s="307">
        <f t="shared" si="4"/>
        <v>100</v>
      </c>
    </row>
    <row r="33" spans="1:16" s="42" customFormat="1" hidden="1" x14ac:dyDescent="0.2">
      <c r="A33" s="123"/>
      <c r="B33" s="123"/>
      <c r="C33" s="123"/>
      <c r="D33" s="124">
        <v>3236</v>
      </c>
      <c r="E33" s="228" t="s">
        <v>53</v>
      </c>
      <c r="F33" s="117">
        <v>497367.69</v>
      </c>
      <c r="G33" s="117">
        <v>285000</v>
      </c>
      <c r="H33" s="136">
        <f t="shared" si="3"/>
        <v>57.30167152594894</v>
      </c>
      <c r="I33" s="117">
        <v>650000</v>
      </c>
      <c r="J33" s="136">
        <f t="shared" si="17"/>
        <v>228.07017543859649</v>
      </c>
      <c r="K33" s="297">
        <v>650000</v>
      </c>
      <c r="L33" s="307">
        <f t="shared" si="4"/>
        <v>100</v>
      </c>
      <c r="M33" s="297">
        <v>650000</v>
      </c>
      <c r="N33" s="307">
        <f t="shared" si="4"/>
        <v>100</v>
      </c>
    </row>
    <row r="34" spans="1:16" s="42" customFormat="1" hidden="1" x14ac:dyDescent="0.2">
      <c r="A34" s="123"/>
      <c r="B34" s="123"/>
      <c r="C34" s="123"/>
      <c r="D34" s="124">
        <v>3237</v>
      </c>
      <c r="E34" s="79" t="s">
        <v>13</v>
      </c>
      <c r="F34" s="117">
        <v>18672046.039999999</v>
      </c>
      <c r="G34" s="117">
        <v>15933400</v>
      </c>
      <c r="H34" s="136">
        <f t="shared" si="3"/>
        <v>85.332908701418347</v>
      </c>
      <c r="I34" s="117">
        <v>9379300</v>
      </c>
      <c r="J34" s="136">
        <f t="shared" si="17"/>
        <v>58.865653281785434</v>
      </c>
      <c r="K34" s="297">
        <v>13971700</v>
      </c>
      <c r="L34" s="307">
        <f t="shared" si="4"/>
        <v>148.96314223875981</v>
      </c>
      <c r="M34" s="297">
        <v>11207000</v>
      </c>
      <c r="N34" s="307">
        <f t="shared" si="4"/>
        <v>80.212143117873993</v>
      </c>
    </row>
    <row r="35" spans="1:16" s="42" customFormat="1" hidden="1" x14ac:dyDescent="0.2">
      <c r="A35" s="123"/>
      <c r="B35" s="123"/>
      <c r="C35" s="123"/>
      <c r="D35" s="124">
        <v>3238</v>
      </c>
      <c r="E35" s="79" t="s">
        <v>14</v>
      </c>
      <c r="F35" s="117">
        <v>788694.38</v>
      </c>
      <c r="G35" s="117">
        <v>740000</v>
      </c>
      <c r="H35" s="136">
        <f t="shared" si="3"/>
        <v>93.825950680667972</v>
      </c>
      <c r="I35" s="117">
        <v>1344500</v>
      </c>
      <c r="J35" s="136">
        <f t="shared" si="17"/>
        <v>181.68918918918919</v>
      </c>
      <c r="K35" s="297">
        <v>1344500</v>
      </c>
      <c r="L35" s="307">
        <f t="shared" si="4"/>
        <v>100</v>
      </c>
      <c r="M35" s="297">
        <v>1344500</v>
      </c>
      <c r="N35" s="307">
        <f t="shared" si="4"/>
        <v>100</v>
      </c>
    </row>
    <row r="36" spans="1:16" s="42" customFormat="1" ht="13.5" hidden="1" customHeight="1" x14ac:dyDescent="0.2">
      <c r="A36" s="123"/>
      <c r="B36" s="123"/>
      <c r="C36" s="123"/>
      <c r="D36" s="124">
        <v>3239</v>
      </c>
      <c r="E36" s="79" t="s">
        <v>54</v>
      </c>
      <c r="F36" s="117">
        <v>719191.59</v>
      </c>
      <c r="G36" s="117">
        <v>275000</v>
      </c>
      <c r="H36" s="136">
        <f t="shared" si="3"/>
        <v>38.237377052754468</v>
      </c>
      <c r="I36" s="117">
        <v>450000</v>
      </c>
      <c r="J36" s="136">
        <f t="shared" si="17"/>
        <v>163.63636363636365</v>
      </c>
      <c r="K36" s="297">
        <v>400000</v>
      </c>
      <c r="L36" s="307">
        <f t="shared" si="4"/>
        <v>88.888888888888886</v>
      </c>
      <c r="M36" s="297">
        <v>400000</v>
      </c>
      <c r="N36" s="307">
        <f t="shared" si="4"/>
        <v>100</v>
      </c>
      <c r="P36" s="204"/>
    </row>
    <row r="37" spans="1:16" s="47" customFormat="1" ht="13.5" customHeight="1" x14ac:dyDescent="0.2">
      <c r="A37" s="203"/>
      <c r="B37" s="203"/>
      <c r="C37" s="203">
        <v>329</v>
      </c>
      <c r="D37" s="131"/>
      <c r="E37" s="131" t="s">
        <v>55</v>
      </c>
      <c r="F37" s="117">
        <f t="shared" ref="F37" si="22">SUM(F38:F44)</f>
        <v>709982406.12</v>
      </c>
      <c r="G37" s="117">
        <f t="shared" ref="G37:K37" si="23">SUM(G38:G44)</f>
        <v>762236700</v>
      </c>
      <c r="H37" s="136">
        <f t="shared" si="3"/>
        <v>107.35994208160251</v>
      </c>
      <c r="I37" s="117">
        <f t="shared" si="23"/>
        <v>664597900</v>
      </c>
      <c r="J37" s="136">
        <f t="shared" si="17"/>
        <v>87.190488203992274</v>
      </c>
      <c r="K37" s="297">
        <f t="shared" si="23"/>
        <v>692093500</v>
      </c>
      <c r="L37" s="307">
        <f t="shared" si="4"/>
        <v>104.13717828479446</v>
      </c>
      <c r="M37" s="297">
        <f t="shared" ref="M37" si="24">SUM(M38:M44)</f>
        <v>710340500</v>
      </c>
      <c r="N37" s="307">
        <f t="shared" si="4"/>
        <v>102.63649347956598</v>
      </c>
    </row>
    <row r="38" spans="1:16" s="42" customFormat="1" ht="13.15" hidden="1" customHeight="1" x14ac:dyDescent="0.2">
      <c r="A38" s="123"/>
      <c r="B38" s="123"/>
      <c r="C38" s="123"/>
      <c r="D38" s="124">
        <v>3291</v>
      </c>
      <c r="E38" s="230" t="s">
        <v>305</v>
      </c>
      <c r="F38" s="4">
        <v>206025.3</v>
      </c>
      <c r="G38" s="4">
        <v>200000</v>
      </c>
      <c r="H38" s="136">
        <f t="shared" si="3"/>
        <v>97.075456266778886</v>
      </c>
      <c r="I38" s="4">
        <v>200000</v>
      </c>
      <c r="J38" s="136">
        <f t="shared" si="17"/>
        <v>100</v>
      </c>
      <c r="K38" s="4">
        <v>200000</v>
      </c>
      <c r="L38" s="136">
        <f t="shared" si="4"/>
        <v>100</v>
      </c>
      <c r="M38" s="4">
        <v>200000</v>
      </c>
      <c r="N38" s="136">
        <f t="shared" si="4"/>
        <v>100</v>
      </c>
    </row>
    <row r="39" spans="1:16" s="42" customFormat="1" ht="13.5" hidden="1" customHeight="1" x14ac:dyDescent="0.2">
      <c r="A39" s="123"/>
      <c r="B39" s="123"/>
      <c r="C39" s="123"/>
      <c r="D39" s="124">
        <v>3292</v>
      </c>
      <c r="E39" s="124" t="s">
        <v>56</v>
      </c>
      <c r="F39" s="4">
        <v>212399.92</v>
      </c>
      <c r="G39" s="4">
        <v>100500</v>
      </c>
      <c r="H39" s="136">
        <f t="shared" si="3"/>
        <v>47.316402002411294</v>
      </c>
      <c r="I39" s="4">
        <v>100000</v>
      </c>
      <c r="J39" s="136">
        <f t="shared" si="17"/>
        <v>99.50248756218906</v>
      </c>
      <c r="K39" s="4">
        <v>100000</v>
      </c>
      <c r="L39" s="136">
        <f t="shared" si="4"/>
        <v>100</v>
      </c>
      <c r="M39" s="4">
        <v>100000</v>
      </c>
      <c r="N39" s="136">
        <f t="shared" si="4"/>
        <v>100</v>
      </c>
    </row>
    <row r="40" spans="1:16" s="42" customFormat="1" ht="13.5" hidden="1" customHeight="1" x14ac:dyDescent="0.2">
      <c r="A40" s="123"/>
      <c r="B40" s="123"/>
      <c r="C40" s="123"/>
      <c r="D40" s="124">
        <v>3293</v>
      </c>
      <c r="E40" s="124" t="s">
        <v>57</v>
      </c>
      <c r="F40" s="4">
        <v>74376.83</v>
      </c>
      <c r="G40" s="4">
        <v>75000</v>
      </c>
      <c r="H40" s="136">
        <f t="shared" si="3"/>
        <v>100.83785501479426</v>
      </c>
      <c r="I40" s="4">
        <v>70000</v>
      </c>
      <c r="J40" s="136">
        <f t="shared" si="17"/>
        <v>93.333333333333329</v>
      </c>
      <c r="K40" s="4">
        <v>70000</v>
      </c>
      <c r="L40" s="136">
        <f t="shared" si="4"/>
        <v>100</v>
      </c>
      <c r="M40" s="4">
        <v>70000</v>
      </c>
      <c r="N40" s="136">
        <f t="shared" si="4"/>
        <v>100</v>
      </c>
    </row>
    <row r="41" spans="1:16" s="42" customFormat="1" ht="13.5" hidden="1" customHeight="1" x14ac:dyDescent="0.2">
      <c r="A41" s="123"/>
      <c r="B41" s="123"/>
      <c r="C41" s="123"/>
      <c r="D41" s="124">
        <v>3294</v>
      </c>
      <c r="E41" s="124" t="s">
        <v>189</v>
      </c>
      <c r="F41" s="4">
        <v>14423.65</v>
      </c>
      <c r="G41" s="4">
        <v>15000</v>
      </c>
      <c r="H41" s="136">
        <f t="shared" si="3"/>
        <v>103.99586789751554</v>
      </c>
      <c r="I41" s="4">
        <v>20000</v>
      </c>
      <c r="J41" s="136">
        <f t="shared" si="17"/>
        <v>133.33333333333331</v>
      </c>
      <c r="K41" s="4">
        <v>20000</v>
      </c>
      <c r="L41" s="136">
        <f t="shared" si="4"/>
        <v>100</v>
      </c>
      <c r="M41" s="4">
        <v>20000</v>
      </c>
      <c r="N41" s="136">
        <f t="shared" si="4"/>
        <v>100</v>
      </c>
    </row>
    <row r="42" spans="1:16" s="42" customFormat="1" ht="13.5" hidden="1" customHeight="1" x14ac:dyDescent="0.2">
      <c r="A42" s="123"/>
      <c r="B42" s="123"/>
      <c r="C42" s="123"/>
      <c r="D42" s="124">
        <v>3295</v>
      </c>
      <c r="E42" s="124" t="s">
        <v>122</v>
      </c>
      <c r="F42" s="4">
        <v>88258.55</v>
      </c>
      <c r="G42" s="4">
        <v>130000</v>
      </c>
      <c r="H42" s="136">
        <f t="shared" si="3"/>
        <v>147.29451140994271</v>
      </c>
      <c r="I42" s="4">
        <v>85000</v>
      </c>
      <c r="J42" s="136">
        <f t="shared" si="17"/>
        <v>65.384615384615387</v>
      </c>
      <c r="K42" s="4">
        <v>85000</v>
      </c>
      <c r="L42" s="136">
        <f t="shared" si="4"/>
        <v>100</v>
      </c>
      <c r="M42" s="4">
        <v>85000</v>
      </c>
      <c r="N42" s="136">
        <f t="shared" si="4"/>
        <v>100</v>
      </c>
    </row>
    <row r="43" spans="1:16" s="42" customFormat="1" ht="13.5" hidden="1" customHeight="1" x14ac:dyDescent="0.2">
      <c r="A43" s="123"/>
      <c r="B43" s="123"/>
      <c r="C43" s="123"/>
      <c r="D43" s="124">
        <v>3296</v>
      </c>
      <c r="E43" s="124" t="s">
        <v>203</v>
      </c>
      <c r="F43" s="4">
        <v>116879.08</v>
      </c>
      <c r="G43" s="4">
        <v>74200</v>
      </c>
      <c r="H43" s="136">
        <f t="shared" si="3"/>
        <v>63.484414832834069</v>
      </c>
      <c r="I43" s="4">
        <v>20000</v>
      </c>
      <c r="J43" s="136">
        <f t="shared" si="17"/>
        <v>26.954177897574123</v>
      </c>
      <c r="K43" s="4">
        <v>20000</v>
      </c>
      <c r="L43" s="136">
        <f t="shared" si="4"/>
        <v>100</v>
      </c>
      <c r="M43" s="4">
        <v>20000</v>
      </c>
      <c r="N43" s="136">
        <f t="shared" si="4"/>
        <v>100</v>
      </c>
    </row>
    <row r="44" spans="1:16" s="42" customFormat="1" ht="13.5" hidden="1" customHeight="1" x14ac:dyDescent="0.2">
      <c r="A44" s="123"/>
      <c r="B44" s="123"/>
      <c r="C44" s="123"/>
      <c r="D44" s="124">
        <v>3299</v>
      </c>
      <c r="E44" s="124" t="s">
        <v>55</v>
      </c>
      <c r="F44" s="4">
        <v>709270042.78999996</v>
      </c>
      <c r="G44" s="4">
        <v>761642000</v>
      </c>
      <c r="H44" s="136">
        <f t="shared" si="3"/>
        <v>107.38392347771924</v>
      </c>
      <c r="I44" s="4">
        <v>664102900</v>
      </c>
      <c r="J44" s="136">
        <f t="shared" si="17"/>
        <v>87.193576509698772</v>
      </c>
      <c r="K44" s="4">
        <v>691598500</v>
      </c>
      <c r="L44" s="136">
        <f t="shared" si="4"/>
        <v>104.14026199855475</v>
      </c>
      <c r="M44" s="4">
        <v>709845500</v>
      </c>
      <c r="N44" s="136">
        <f t="shared" si="4"/>
        <v>102.63838050545222</v>
      </c>
    </row>
    <row r="45" spans="1:16" s="3" customFormat="1" ht="13.5" customHeight="1" x14ac:dyDescent="0.2">
      <c r="A45" s="125"/>
      <c r="B45" s="120">
        <v>34</v>
      </c>
      <c r="C45" s="125"/>
      <c r="D45" s="127"/>
      <c r="E45" s="227" t="s">
        <v>15</v>
      </c>
      <c r="F45" s="81">
        <f>F46+F48</f>
        <v>848180.54999999993</v>
      </c>
      <c r="G45" s="81">
        <f>G46+G48</f>
        <v>5281000</v>
      </c>
      <c r="H45" s="134">
        <f t="shared" si="3"/>
        <v>622.62686877222086</v>
      </c>
      <c r="I45" s="81">
        <f>I46+I48</f>
        <v>25444000</v>
      </c>
      <c r="J45" s="134">
        <f t="shared" si="17"/>
        <v>481.80268888468095</v>
      </c>
      <c r="K45" s="81">
        <f>K46+K48</f>
        <v>15129000</v>
      </c>
      <c r="L45" s="134">
        <f t="shared" si="4"/>
        <v>59.459990567520826</v>
      </c>
      <c r="M45" s="81">
        <f>M46+M48</f>
        <v>12002000</v>
      </c>
      <c r="N45" s="134">
        <f t="shared" si="4"/>
        <v>79.331085993786772</v>
      </c>
    </row>
    <row r="46" spans="1:16" s="47" customFormat="1" ht="13.5" customHeight="1" x14ac:dyDescent="0.2">
      <c r="A46" s="203"/>
      <c r="B46" s="203"/>
      <c r="C46" s="203">
        <v>342</v>
      </c>
      <c r="D46" s="301"/>
      <c r="E46" s="139" t="s">
        <v>297</v>
      </c>
      <c r="F46" s="148">
        <f>F47</f>
        <v>0</v>
      </c>
      <c r="G46" s="148">
        <f>G47</f>
        <v>0</v>
      </c>
      <c r="H46" s="158"/>
      <c r="I46" s="148">
        <f>I47</f>
        <v>23000000</v>
      </c>
      <c r="J46" s="158" t="s">
        <v>182</v>
      </c>
      <c r="K46" s="297">
        <f>K47</f>
        <v>14000000</v>
      </c>
      <c r="L46" s="307">
        <f t="shared" si="4"/>
        <v>60.869565217391312</v>
      </c>
      <c r="M46" s="297">
        <f>M47</f>
        <v>11000000</v>
      </c>
      <c r="N46" s="307">
        <f t="shared" si="4"/>
        <v>78.571428571428569</v>
      </c>
    </row>
    <row r="47" spans="1:16" s="47" customFormat="1" ht="25.5" hidden="1" x14ac:dyDescent="0.2">
      <c r="A47" s="203"/>
      <c r="B47" s="203"/>
      <c r="C47" s="203"/>
      <c r="D47" s="124">
        <v>3423</v>
      </c>
      <c r="E47" s="302" t="s">
        <v>298</v>
      </c>
      <c r="F47" s="148">
        <v>0</v>
      </c>
      <c r="G47" s="148">
        <v>0</v>
      </c>
      <c r="H47" s="158" t="s">
        <v>182</v>
      </c>
      <c r="I47" s="148">
        <v>23000000</v>
      </c>
      <c r="J47" s="158" t="s">
        <v>182</v>
      </c>
      <c r="K47" s="297">
        <v>14000000</v>
      </c>
      <c r="L47" s="307">
        <f t="shared" si="4"/>
        <v>60.869565217391312</v>
      </c>
      <c r="M47" s="297">
        <v>11000000</v>
      </c>
      <c r="N47" s="307">
        <f t="shared" si="4"/>
        <v>78.571428571428569</v>
      </c>
    </row>
    <row r="48" spans="1:16" s="47" customFormat="1" ht="13.5" customHeight="1" x14ac:dyDescent="0.2">
      <c r="A48" s="203"/>
      <c r="B48" s="203"/>
      <c r="C48" s="203">
        <v>343</v>
      </c>
      <c r="D48" s="131"/>
      <c r="E48" s="131" t="s">
        <v>62</v>
      </c>
      <c r="F48" s="117">
        <f>SUM(F49:F51)</f>
        <v>848180.54999999993</v>
      </c>
      <c r="G48" s="117">
        <f>SUM(G49:G51)</f>
        <v>5281000</v>
      </c>
      <c r="H48" s="136">
        <f t="shared" si="3"/>
        <v>622.62686877222086</v>
      </c>
      <c r="I48" s="117">
        <f>SUM(I49:I51)</f>
        <v>2444000</v>
      </c>
      <c r="J48" s="136">
        <f t="shared" si="17"/>
        <v>46.279113804203746</v>
      </c>
      <c r="K48" s="297">
        <f>SUM(K49:K51)</f>
        <v>1129000</v>
      </c>
      <c r="L48" s="307">
        <f t="shared" si="4"/>
        <v>46.194762684124385</v>
      </c>
      <c r="M48" s="297">
        <f>SUM(M49:M51)</f>
        <v>1002000</v>
      </c>
      <c r="N48" s="307">
        <f t="shared" si="4"/>
        <v>88.751107174490699</v>
      </c>
    </row>
    <row r="49" spans="1:16" s="42" customFormat="1" ht="13.5" hidden="1" customHeight="1" x14ac:dyDescent="0.2">
      <c r="A49" s="123"/>
      <c r="B49" s="123"/>
      <c r="C49" s="123"/>
      <c r="D49" s="123">
        <v>3431</v>
      </c>
      <c r="E49" s="230" t="s">
        <v>63</v>
      </c>
      <c r="F49" s="4">
        <v>641478.94999999995</v>
      </c>
      <c r="G49" s="4">
        <v>970000</v>
      </c>
      <c r="H49" s="136">
        <f t="shared" si="3"/>
        <v>151.21306786450282</v>
      </c>
      <c r="I49" s="4">
        <v>2275000</v>
      </c>
      <c r="J49" s="136">
        <f t="shared" si="17"/>
        <v>234.53608247422682</v>
      </c>
      <c r="K49" s="4">
        <v>975000</v>
      </c>
      <c r="L49" s="136">
        <f t="shared" si="4"/>
        <v>42.857142857142854</v>
      </c>
      <c r="M49" s="4">
        <v>950000</v>
      </c>
      <c r="N49" s="136">
        <f t="shared" si="4"/>
        <v>97.435897435897431</v>
      </c>
    </row>
    <row r="50" spans="1:16" s="42" customFormat="1" ht="12.6" hidden="1" customHeight="1" x14ac:dyDescent="0.2">
      <c r="A50" s="123"/>
      <c r="B50" s="123"/>
      <c r="C50" s="123"/>
      <c r="D50" s="123">
        <v>3432</v>
      </c>
      <c r="E50" s="230" t="s">
        <v>134</v>
      </c>
      <c r="F50" s="4">
        <v>206320.51</v>
      </c>
      <c r="G50" s="4">
        <v>4260000</v>
      </c>
      <c r="H50" s="136" t="s">
        <v>182</v>
      </c>
      <c r="I50" s="4">
        <v>118000</v>
      </c>
      <c r="J50" s="136">
        <f t="shared" si="17"/>
        <v>2.7699530516431925</v>
      </c>
      <c r="K50" s="4">
        <v>103000</v>
      </c>
      <c r="L50" s="136">
        <f t="shared" si="4"/>
        <v>87.288135593220346</v>
      </c>
      <c r="M50" s="4">
        <v>1000</v>
      </c>
      <c r="N50" s="136">
        <f t="shared" si="4"/>
        <v>0.97087378640776689</v>
      </c>
    </row>
    <row r="51" spans="1:16" s="42" customFormat="1" ht="13.5" hidden="1" customHeight="1" x14ac:dyDescent="0.2">
      <c r="A51" s="123"/>
      <c r="B51" s="123"/>
      <c r="C51" s="123"/>
      <c r="D51" s="123">
        <v>3433</v>
      </c>
      <c r="E51" s="230" t="s">
        <v>78</v>
      </c>
      <c r="F51" s="4">
        <v>381.09</v>
      </c>
      <c r="G51" s="4">
        <v>51000</v>
      </c>
      <c r="H51" s="136" t="s">
        <v>182</v>
      </c>
      <c r="I51" s="4">
        <v>51000</v>
      </c>
      <c r="J51" s="136">
        <f t="shared" si="17"/>
        <v>100</v>
      </c>
      <c r="K51" s="4">
        <v>51000</v>
      </c>
      <c r="L51" s="136">
        <f t="shared" si="4"/>
        <v>100</v>
      </c>
      <c r="M51" s="4">
        <v>51000</v>
      </c>
      <c r="N51" s="136">
        <f t="shared" si="4"/>
        <v>100</v>
      </c>
    </row>
    <row r="52" spans="1:16" s="3" customFormat="1" ht="12" customHeight="1" x14ac:dyDescent="0.2">
      <c r="A52" s="125"/>
      <c r="B52" s="120">
        <v>35</v>
      </c>
      <c r="C52" s="125"/>
      <c r="D52" s="127"/>
      <c r="E52" s="227" t="s">
        <v>16</v>
      </c>
      <c r="F52" s="81">
        <f t="shared" ref="F52" si="25">F53+F56</f>
        <v>38786887.359999999</v>
      </c>
      <c r="G52" s="81">
        <f t="shared" ref="G52:K52" si="26">G53+G56</f>
        <v>81383500</v>
      </c>
      <c r="H52" s="134">
        <f t="shared" si="3"/>
        <v>209.82219904536316</v>
      </c>
      <c r="I52" s="81">
        <f t="shared" si="26"/>
        <v>35324400</v>
      </c>
      <c r="J52" s="134">
        <f t="shared" si="17"/>
        <v>43.404867079936352</v>
      </c>
      <c r="K52" s="81">
        <f t="shared" si="26"/>
        <v>8443800</v>
      </c>
      <c r="L52" s="134">
        <f t="shared" si="4"/>
        <v>23.90359071916296</v>
      </c>
      <c r="M52" s="81">
        <f t="shared" ref="M52" si="27">M53+M56</f>
        <v>34509400</v>
      </c>
      <c r="N52" s="134">
        <f t="shared" si="4"/>
        <v>408.69513726047512</v>
      </c>
    </row>
    <row r="53" spans="1:16" s="47" customFormat="1" ht="12.6" customHeight="1" x14ac:dyDescent="0.2">
      <c r="A53" s="203"/>
      <c r="B53" s="203"/>
      <c r="C53" s="203">
        <v>351</v>
      </c>
      <c r="D53" s="301"/>
      <c r="E53" s="299" t="s">
        <v>0</v>
      </c>
      <c r="F53" s="117">
        <f>F54+F55</f>
        <v>4733733.4400000004</v>
      </c>
      <c r="G53" s="117">
        <f>G54+G55</f>
        <v>11327400</v>
      </c>
      <c r="H53" s="136">
        <f t="shared" si="3"/>
        <v>239.29104043509471</v>
      </c>
      <c r="I53" s="117">
        <f>I54+I55</f>
        <v>5431400</v>
      </c>
      <c r="J53" s="136">
        <f t="shared" si="17"/>
        <v>47.949220474248285</v>
      </c>
      <c r="K53" s="297">
        <f>K54+K55</f>
        <v>2032100</v>
      </c>
      <c r="L53" s="307">
        <f t="shared" si="4"/>
        <v>37.413926427808669</v>
      </c>
      <c r="M53" s="297">
        <f>M54+M55</f>
        <v>11466000</v>
      </c>
      <c r="N53" s="307">
        <f t="shared" si="4"/>
        <v>564.24388563554942</v>
      </c>
    </row>
    <row r="54" spans="1:16" s="47" customFormat="1" ht="25.5" hidden="1" x14ac:dyDescent="0.2">
      <c r="A54" s="203"/>
      <c r="B54" s="203"/>
      <c r="C54" s="203"/>
      <c r="D54" s="79">
        <v>3511</v>
      </c>
      <c r="E54" s="231" t="s">
        <v>285</v>
      </c>
      <c r="F54" s="117">
        <v>200000</v>
      </c>
      <c r="G54" s="117">
        <v>0</v>
      </c>
      <c r="H54" s="136">
        <f t="shared" si="3"/>
        <v>0</v>
      </c>
      <c r="I54" s="117">
        <v>0</v>
      </c>
      <c r="J54" s="136"/>
      <c r="K54" s="297">
        <v>0</v>
      </c>
      <c r="L54" s="307"/>
      <c r="M54" s="297">
        <v>0</v>
      </c>
      <c r="N54" s="307"/>
    </row>
    <row r="55" spans="1:16" s="42" customFormat="1" ht="13.5" hidden="1" customHeight="1" x14ac:dyDescent="0.2">
      <c r="A55" s="123"/>
      <c r="B55" s="123"/>
      <c r="C55" s="123"/>
      <c r="D55" s="79" t="s">
        <v>17</v>
      </c>
      <c r="E55" s="228" t="s">
        <v>0</v>
      </c>
      <c r="F55" s="148">
        <v>4533733.4400000004</v>
      </c>
      <c r="G55" s="148">
        <v>11327400</v>
      </c>
      <c r="H55" s="158">
        <f t="shared" si="3"/>
        <v>249.84706643891261</v>
      </c>
      <c r="I55" s="148">
        <v>5431400</v>
      </c>
      <c r="J55" s="158">
        <f t="shared" si="17"/>
        <v>47.949220474248285</v>
      </c>
      <c r="K55" s="297">
        <v>2032100</v>
      </c>
      <c r="L55" s="307">
        <f t="shared" si="4"/>
        <v>37.413926427808669</v>
      </c>
      <c r="M55" s="297">
        <v>11466000</v>
      </c>
      <c r="N55" s="307">
        <f t="shared" si="4"/>
        <v>564.24388563554942</v>
      </c>
    </row>
    <row r="56" spans="1:16" s="47" customFormat="1" ht="26.25" customHeight="1" x14ac:dyDescent="0.2">
      <c r="A56" s="203"/>
      <c r="B56" s="203"/>
      <c r="C56" s="203">
        <v>352</v>
      </c>
      <c r="D56" s="301"/>
      <c r="E56" s="303" t="s">
        <v>281</v>
      </c>
      <c r="F56" s="117">
        <f t="shared" ref="F56" si="28">F57+F58</f>
        <v>34053153.920000002</v>
      </c>
      <c r="G56" s="117">
        <f t="shared" ref="G56:K56" si="29">G57+G58</f>
        <v>70056100</v>
      </c>
      <c r="H56" s="136">
        <f t="shared" si="3"/>
        <v>205.7257314978242</v>
      </c>
      <c r="I56" s="117">
        <f t="shared" si="29"/>
        <v>29893000</v>
      </c>
      <c r="J56" s="136">
        <f t="shared" ref="J56:J86" si="30">I56/G56*100</f>
        <v>42.670088686067309</v>
      </c>
      <c r="K56" s="297">
        <f t="shared" si="29"/>
        <v>6411700</v>
      </c>
      <c r="L56" s="307">
        <f t="shared" si="4"/>
        <v>21.448834175224967</v>
      </c>
      <c r="M56" s="297">
        <f t="shared" ref="M56" si="31">M57+M58</f>
        <v>23043400</v>
      </c>
      <c r="N56" s="307">
        <f t="shared" si="4"/>
        <v>359.39610399737978</v>
      </c>
    </row>
    <row r="57" spans="1:16" s="42" customFormat="1" ht="27" hidden="1" customHeight="1" x14ac:dyDescent="0.2">
      <c r="A57" s="123"/>
      <c r="B57" s="123"/>
      <c r="C57" s="123"/>
      <c r="D57" s="124">
        <v>3522</v>
      </c>
      <c r="E57" s="231" t="s">
        <v>282</v>
      </c>
      <c r="F57" s="4">
        <v>33956320.719999999</v>
      </c>
      <c r="G57" s="4">
        <v>67218100</v>
      </c>
      <c r="H57" s="136">
        <f t="shared" si="3"/>
        <v>197.9546033690543</v>
      </c>
      <c r="I57" s="4">
        <v>24152800</v>
      </c>
      <c r="J57" s="136">
        <f t="shared" si="30"/>
        <v>35.931988556653636</v>
      </c>
      <c r="K57" s="4">
        <v>5610700</v>
      </c>
      <c r="L57" s="136">
        <f t="shared" si="4"/>
        <v>23.230018879798617</v>
      </c>
      <c r="M57" s="4">
        <v>12741400</v>
      </c>
      <c r="N57" s="136">
        <f t="shared" si="4"/>
        <v>227.0910938029123</v>
      </c>
    </row>
    <row r="58" spans="1:16" s="42" customFormat="1" ht="13.5" hidden="1" customHeight="1" x14ac:dyDescent="0.2">
      <c r="A58" s="123"/>
      <c r="B58" s="123"/>
      <c r="C58" s="123"/>
      <c r="D58" s="124">
        <v>3523</v>
      </c>
      <c r="E58" s="228" t="s">
        <v>123</v>
      </c>
      <c r="F58" s="4">
        <v>96833.2</v>
      </c>
      <c r="G58" s="4">
        <v>2838000</v>
      </c>
      <c r="H58" s="136" t="s">
        <v>182</v>
      </c>
      <c r="I58" s="4">
        <v>5740200</v>
      </c>
      <c r="J58" s="136">
        <f t="shared" si="30"/>
        <v>202.26215644820294</v>
      </c>
      <c r="K58" s="4">
        <v>801000</v>
      </c>
      <c r="L58" s="136">
        <f t="shared" si="4"/>
        <v>13.954217623079334</v>
      </c>
      <c r="M58" s="4">
        <v>10302000</v>
      </c>
      <c r="N58" s="136">
        <f t="shared" si="4"/>
        <v>1286.1423220973784</v>
      </c>
    </row>
    <row r="59" spans="1:16" s="3" customFormat="1" ht="12" customHeight="1" x14ac:dyDescent="0.2">
      <c r="A59" s="125"/>
      <c r="B59" s="120">
        <v>36</v>
      </c>
      <c r="C59" s="125"/>
      <c r="D59" s="129"/>
      <c r="E59" s="232" t="s">
        <v>286</v>
      </c>
      <c r="F59" s="81">
        <f t="shared" ref="F59:M59" si="32">F60</f>
        <v>514077406.90999997</v>
      </c>
      <c r="G59" s="81">
        <f t="shared" si="32"/>
        <v>389990000</v>
      </c>
      <c r="H59" s="134">
        <f t="shared" si="3"/>
        <v>75.862116241236791</v>
      </c>
      <c r="I59" s="81">
        <f t="shared" si="32"/>
        <v>257361200</v>
      </c>
      <c r="J59" s="134">
        <f t="shared" si="30"/>
        <v>65.991743378035338</v>
      </c>
      <c r="K59" s="81">
        <f t="shared" si="32"/>
        <v>171054200</v>
      </c>
      <c r="L59" s="134">
        <f t="shared" si="4"/>
        <v>66.46464191183442</v>
      </c>
      <c r="M59" s="81">
        <f t="shared" si="32"/>
        <v>188337000</v>
      </c>
      <c r="N59" s="134">
        <f t="shared" si="4"/>
        <v>110.10369812609102</v>
      </c>
    </row>
    <row r="60" spans="1:16" s="47" customFormat="1" ht="12.75" customHeight="1" x14ac:dyDescent="0.2">
      <c r="A60" s="203"/>
      <c r="B60" s="203"/>
      <c r="C60" s="203">
        <v>363</v>
      </c>
      <c r="D60" s="304"/>
      <c r="E60" s="131" t="s">
        <v>124</v>
      </c>
      <c r="F60" s="117">
        <f t="shared" ref="F60" si="33">F61+F62</f>
        <v>514077406.90999997</v>
      </c>
      <c r="G60" s="117">
        <f t="shared" ref="G60:K60" si="34">G61+G62</f>
        <v>389990000</v>
      </c>
      <c r="H60" s="136">
        <f t="shared" si="3"/>
        <v>75.862116241236791</v>
      </c>
      <c r="I60" s="117">
        <f t="shared" si="34"/>
        <v>257361200</v>
      </c>
      <c r="J60" s="136">
        <f t="shared" si="30"/>
        <v>65.991743378035338</v>
      </c>
      <c r="K60" s="297">
        <f t="shared" si="34"/>
        <v>171054200</v>
      </c>
      <c r="L60" s="307">
        <f t="shared" si="4"/>
        <v>66.46464191183442</v>
      </c>
      <c r="M60" s="297">
        <f t="shared" ref="M60" si="35">M61+M62</f>
        <v>188337000</v>
      </c>
      <c r="N60" s="307">
        <f t="shared" si="4"/>
        <v>110.10369812609102</v>
      </c>
    </row>
    <row r="61" spans="1:16" s="42" customFormat="1" ht="14.25" hidden="1" customHeight="1" x14ac:dyDescent="0.2">
      <c r="A61" s="123"/>
      <c r="B61" s="123"/>
      <c r="C61" s="123"/>
      <c r="D61" s="79">
        <v>3631</v>
      </c>
      <c r="E61" s="124" t="s">
        <v>156</v>
      </c>
      <c r="F61" s="4">
        <v>9256693.5800000001</v>
      </c>
      <c r="G61" s="4">
        <v>25976100</v>
      </c>
      <c r="H61" s="136">
        <f t="shared" si="3"/>
        <v>280.61963783833062</v>
      </c>
      <c r="I61" s="4">
        <v>9793600</v>
      </c>
      <c r="J61" s="136">
        <f t="shared" si="30"/>
        <v>37.702349467395031</v>
      </c>
      <c r="K61" s="4">
        <v>8510300</v>
      </c>
      <c r="L61" s="136">
        <f t="shared" si="4"/>
        <v>86.896544682241455</v>
      </c>
      <c r="M61" s="4">
        <v>14225000</v>
      </c>
      <c r="N61" s="136">
        <f t="shared" si="4"/>
        <v>167.15039422817057</v>
      </c>
    </row>
    <row r="62" spans="1:16" s="42" customFormat="1" ht="13.5" hidden="1" customHeight="1" x14ac:dyDescent="0.2">
      <c r="A62" s="123"/>
      <c r="B62" s="123"/>
      <c r="C62" s="123"/>
      <c r="D62" s="79" t="s">
        <v>18</v>
      </c>
      <c r="E62" s="79" t="s">
        <v>125</v>
      </c>
      <c r="F62" s="143">
        <v>504820713.32999998</v>
      </c>
      <c r="G62" s="143">
        <v>364013900</v>
      </c>
      <c r="H62" s="136">
        <f t="shared" si="3"/>
        <v>72.107560246254209</v>
      </c>
      <c r="I62" s="143">
        <v>247567600</v>
      </c>
      <c r="J62" s="136">
        <f t="shared" si="30"/>
        <v>68.010479819589307</v>
      </c>
      <c r="K62" s="4">
        <v>162543900</v>
      </c>
      <c r="L62" s="136">
        <f t="shared" si="4"/>
        <v>65.656370219689492</v>
      </c>
      <c r="M62" s="4">
        <v>174112000</v>
      </c>
      <c r="N62" s="136">
        <f t="shared" si="4"/>
        <v>107.11690810913237</v>
      </c>
    </row>
    <row r="63" spans="1:16" s="41" customFormat="1" ht="26.25" customHeight="1" x14ac:dyDescent="0.2">
      <c r="A63" s="78"/>
      <c r="B63" s="78">
        <v>37</v>
      </c>
      <c r="C63" s="78"/>
      <c r="D63" s="130"/>
      <c r="E63" s="233" t="s">
        <v>162</v>
      </c>
      <c r="F63" s="81">
        <f t="shared" ref="F63" si="36">F64+F66</f>
        <v>124117.5</v>
      </c>
      <c r="G63" s="81">
        <f t="shared" ref="G63:K63" si="37">G64+G66</f>
        <v>40000</v>
      </c>
      <c r="H63" s="134">
        <f t="shared" si="3"/>
        <v>32.227526335931678</v>
      </c>
      <c r="I63" s="81">
        <f t="shared" si="37"/>
        <v>158000</v>
      </c>
      <c r="J63" s="134">
        <f t="shared" si="30"/>
        <v>395</v>
      </c>
      <c r="K63" s="81">
        <f t="shared" si="37"/>
        <v>158000</v>
      </c>
      <c r="L63" s="134">
        <f t="shared" si="4"/>
        <v>100</v>
      </c>
      <c r="M63" s="81">
        <f t="shared" ref="M63" si="38">M64+M66</f>
        <v>158000</v>
      </c>
      <c r="N63" s="134">
        <f t="shared" si="4"/>
        <v>100</v>
      </c>
      <c r="P63" s="147"/>
    </row>
    <row r="64" spans="1:16" s="42" customFormat="1" ht="13.5" customHeight="1" x14ac:dyDescent="0.2">
      <c r="A64" s="123"/>
      <c r="B64" s="123"/>
      <c r="C64" s="123">
        <v>371</v>
      </c>
      <c r="D64" s="79"/>
      <c r="E64" s="230" t="s">
        <v>209</v>
      </c>
      <c r="F64" s="117">
        <f t="shared" ref="F64:M64" si="39">F65</f>
        <v>6780</v>
      </c>
      <c r="G64" s="117">
        <f t="shared" si="39"/>
        <v>0</v>
      </c>
      <c r="H64" s="136">
        <f t="shared" si="3"/>
        <v>0</v>
      </c>
      <c r="I64" s="117">
        <f t="shared" si="39"/>
        <v>8000</v>
      </c>
      <c r="J64" s="136" t="s">
        <v>182</v>
      </c>
      <c r="K64" s="297">
        <f t="shared" si="39"/>
        <v>8000</v>
      </c>
      <c r="L64" s="307">
        <f t="shared" si="4"/>
        <v>100</v>
      </c>
      <c r="M64" s="297">
        <f t="shared" si="39"/>
        <v>8000</v>
      </c>
      <c r="N64" s="307">
        <f t="shared" si="4"/>
        <v>100</v>
      </c>
    </row>
    <row r="65" spans="1:14" s="42" customFormat="1" ht="27" hidden="1" customHeight="1" x14ac:dyDescent="0.2">
      <c r="A65" s="123"/>
      <c r="B65" s="123"/>
      <c r="C65" s="123"/>
      <c r="D65" s="79">
        <v>3712</v>
      </c>
      <c r="E65" s="230" t="s">
        <v>208</v>
      </c>
      <c r="F65" s="117">
        <v>6780</v>
      </c>
      <c r="G65" s="117">
        <v>0</v>
      </c>
      <c r="H65" s="136">
        <f t="shared" si="3"/>
        <v>0</v>
      </c>
      <c r="I65" s="117">
        <v>8000</v>
      </c>
      <c r="J65" s="136" t="s">
        <v>182</v>
      </c>
      <c r="K65" s="297">
        <v>8000</v>
      </c>
      <c r="L65" s="307">
        <f t="shared" si="4"/>
        <v>100</v>
      </c>
      <c r="M65" s="297">
        <v>8000</v>
      </c>
      <c r="N65" s="307">
        <f t="shared" si="4"/>
        <v>100</v>
      </c>
    </row>
    <row r="66" spans="1:14" s="42" customFormat="1" ht="13.5" customHeight="1" x14ac:dyDescent="0.2">
      <c r="A66" s="123"/>
      <c r="B66" s="123"/>
      <c r="C66" s="123">
        <v>372</v>
      </c>
      <c r="D66" s="79"/>
      <c r="E66" s="124" t="s">
        <v>163</v>
      </c>
      <c r="F66" s="117">
        <f t="shared" ref="F66:M66" si="40">F67</f>
        <v>117337.5</v>
      </c>
      <c r="G66" s="117">
        <f t="shared" si="40"/>
        <v>40000</v>
      </c>
      <c r="H66" s="136">
        <f t="shared" si="3"/>
        <v>34.089698519228726</v>
      </c>
      <c r="I66" s="117">
        <f t="shared" si="40"/>
        <v>150000</v>
      </c>
      <c r="J66" s="136">
        <f t="shared" si="30"/>
        <v>375</v>
      </c>
      <c r="K66" s="297">
        <f t="shared" si="40"/>
        <v>150000</v>
      </c>
      <c r="L66" s="307">
        <f t="shared" si="4"/>
        <v>100</v>
      </c>
      <c r="M66" s="297">
        <f t="shared" si="40"/>
        <v>150000</v>
      </c>
      <c r="N66" s="307">
        <f t="shared" si="4"/>
        <v>100</v>
      </c>
    </row>
    <row r="67" spans="1:14" s="42" customFormat="1" ht="13.5" hidden="1" customHeight="1" x14ac:dyDescent="0.2">
      <c r="A67" s="123"/>
      <c r="B67" s="123"/>
      <c r="C67" s="123"/>
      <c r="D67" s="79">
        <v>3721</v>
      </c>
      <c r="E67" s="124" t="s">
        <v>155</v>
      </c>
      <c r="F67" s="4">
        <v>117337.5</v>
      </c>
      <c r="G67" s="4">
        <v>40000</v>
      </c>
      <c r="H67" s="136">
        <f t="shared" si="3"/>
        <v>34.089698519228726</v>
      </c>
      <c r="I67" s="4">
        <v>150000</v>
      </c>
      <c r="J67" s="136">
        <f t="shared" si="30"/>
        <v>375</v>
      </c>
      <c r="K67" s="4">
        <v>150000</v>
      </c>
      <c r="L67" s="136">
        <f t="shared" si="4"/>
        <v>100</v>
      </c>
      <c r="M67" s="4">
        <v>150000</v>
      </c>
      <c r="N67" s="136">
        <f t="shared" si="4"/>
        <v>100</v>
      </c>
    </row>
    <row r="68" spans="1:14" s="3" customFormat="1" ht="13.5" customHeight="1" x14ac:dyDescent="0.2">
      <c r="A68" s="125"/>
      <c r="B68" s="121">
        <v>38</v>
      </c>
      <c r="C68" s="125"/>
      <c r="D68" s="127"/>
      <c r="E68" s="234" t="s">
        <v>58</v>
      </c>
      <c r="F68" s="81">
        <f>F69+F71+F74</f>
        <v>241968931.10999995</v>
      </c>
      <c r="G68" s="81">
        <f>G69+G71+G74</f>
        <v>558069300</v>
      </c>
      <c r="H68" s="134">
        <f t="shared" si="3"/>
        <v>230.63675879375589</v>
      </c>
      <c r="I68" s="81">
        <f t="shared" ref="I68:K68" si="41">I69+I71+I74</f>
        <v>103400600</v>
      </c>
      <c r="J68" s="134">
        <f t="shared" si="30"/>
        <v>18.528272384809558</v>
      </c>
      <c r="K68" s="81">
        <f t="shared" si="41"/>
        <v>84459800</v>
      </c>
      <c r="L68" s="134">
        <f t="shared" ref="L68:N92" si="42">K68/I68*100</f>
        <v>81.682117898735598</v>
      </c>
      <c r="M68" s="81">
        <f t="shared" ref="M68" si="43">M69+M71+M74</f>
        <v>67476100</v>
      </c>
      <c r="N68" s="134">
        <f t="shared" si="42"/>
        <v>79.89138027795471</v>
      </c>
    </row>
    <row r="69" spans="1:14" s="47" customFormat="1" ht="13.5" customHeight="1" x14ac:dyDescent="0.2">
      <c r="A69" s="203"/>
      <c r="B69" s="203"/>
      <c r="C69" s="203">
        <v>381</v>
      </c>
      <c r="D69" s="301"/>
      <c r="E69" s="299" t="s">
        <v>37</v>
      </c>
      <c r="F69" s="117">
        <f t="shared" ref="F69:M69" si="44">F70</f>
        <v>2492881.89</v>
      </c>
      <c r="G69" s="117">
        <f t="shared" si="44"/>
        <v>3157000</v>
      </c>
      <c r="H69" s="136">
        <f t="shared" si="3"/>
        <v>126.64057662194337</v>
      </c>
      <c r="I69" s="117">
        <f t="shared" si="44"/>
        <v>1916800</v>
      </c>
      <c r="J69" s="136">
        <f t="shared" si="30"/>
        <v>60.7158694963573</v>
      </c>
      <c r="K69" s="297">
        <f t="shared" si="44"/>
        <v>2628100</v>
      </c>
      <c r="L69" s="307">
        <f t="shared" si="42"/>
        <v>137.10872287145241</v>
      </c>
      <c r="M69" s="297">
        <f t="shared" si="44"/>
        <v>2693000</v>
      </c>
      <c r="N69" s="307">
        <f t="shared" si="42"/>
        <v>102.46946463224383</v>
      </c>
    </row>
    <row r="70" spans="1:14" s="42" customFormat="1" ht="13.5" hidden="1" customHeight="1" x14ac:dyDescent="0.2">
      <c r="A70" s="123"/>
      <c r="B70" s="123"/>
      <c r="C70" s="123"/>
      <c r="D70" s="124">
        <v>3811</v>
      </c>
      <c r="E70" s="228" t="s">
        <v>19</v>
      </c>
      <c r="F70" s="117">
        <v>2492881.89</v>
      </c>
      <c r="G70" s="117">
        <v>3157000</v>
      </c>
      <c r="H70" s="136">
        <f t="shared" ref="H70:H92" si="45">G70/F70*100</f>
        <v>126.64057662194337</v>
      </c>
      <c r="I70" s="117">
        <v>1916800</v>
      </c>
      <c r="J70" s="136">
        <f t="shared" si="30"/>
        <v>60.7158694963573</v>
      </c>
      <c r="K70" s="297">
        <v>2628100</v>
      </c>
      <c r="L70" s="307">
        <f t="shared" si="42"/>
        <v>137.10872287145241</v>
      </c>
      <c r="M70" s="297">
        <v>2693000</v>
      </c>
      <c r="N70" s="307">
        <f t="shared" si="42"/>
        <v>102.46946463224383</v>
      </c>
    </row>
    <row r="71" spans="1:14" s="47" customFormat="1" ht="13.5" customHeight="1" x14ac:dyDescent="0.2">
      <c r="A71" s="203"/>
      <c r="B71" s="203"/>
      <c r="C71" s="203">
        <v>382</v>
      </c>
      <c r="D71" s="131"/>
      <c r="E71" s="299" t="s">
        <v>82</v>
      </c>
      <c r="F71" s="117">
        <f t="shared" ref="F71" si="46">F72+F73</f>
        <v>225583183.35999998</v>
      </c>
      <c r="G71" s="117">
        <f t="shared" ref="G71:K71" si="47">G72+G73</f>
        <v>526382300</v>
      </c>
      <c r="H71" s="136">
        <f t="shared" si="45"/>
        <v>233.34288139730953</v>
      </c>
      <c r="I71" s="117">
        <f t="shared" si="47"/>
        <v>62510500</v>
      </c>
      <c r="J71" s="136">
        <f t="shared" si="30"/>
        <v>11.875494293786094</v>
      </c>
      <c r="K71" s="297">
        <f t="shared" si="47"/>
        <v>31621000</v>
      </c>
      <c r="L71" s="307">
        <f t="shared" si="42"/>
        <v>50.585101702913917</v>
      </c>
      <c r="M71" s="297">
        <f t="shared" ref="M71" si="48">M72+M73</f>
        <v>23853000</v>
      </c>
      <c r="N71" s="307">
        <f t="shared" si="42"/>
        <v>75.434046994086216</v>
      </c>
    </row>
    <row r="72" spans="1:14" s="42" customFormat="1" ht="13.5" hidden="1" customHeight="1" x14ac:dyDescent="0.2">
      <c r="A72" s="123"/>
      <c r="B72" s="123"/>
      <c r="C72" s="123"/>
      <c r="D72" s="124">
        <v>3821</v>
      </c>
      <c r="E72" s="228" t="s">
        <v>117</v>
      </c>
      <c r="F72" s="117">
        <v>43123584.789999999</v>
      </c>
      <c r="G72" s="117">
        <v>9037700</v>
      </c>
      <c r="H72" s="136">
        <f t="shared" si="45"/>
        <v>20.957673263971706</v>
      </c>
      <c r="I72" s="117">
        <v>11690000</v>
      </c>
      <c r="J72" s="136">
        <f t="shared" si="30"/>
        <v>129.34706839129424</v>
      </c>
      <c r="K72" s="297">
        <v>15920000</v>
      </c>
      <c r="L72" s="307">
        <f t="shared" si="42"/>
        <v>136.18477331052182</v>
      </c>
      <c r="M72" s="297">
        <v>2651000</v>
      </c>
      <c r="N72" s="307">
        <f t="shared" si="42"/>
        <v>16.652010050251256</v>
      </c>
    </row>
    <row r="73" spans="1:14" s="42" customFormat="1" ht="13.5" hidden="1" customHeight="1" x14ac:dyDescent="0.2">
      <c r="A73" s="123"/>
      <c r="B73" s="123"/>
      <c r="C73" s="123"/>
      <c r="D73" s="124">
        <v>3822</v>
      </c>
      <c r="E73" s="228" t="s">
        <v>81</v>
      </c>
      <c r="F73" s="117">
        <v>182459598.56999999</v>
      </c>
      <c r="G73" s="117">
        <v>517344600</v>
      </c>
      <c r="H73" s="136">
        <f t="shared" si="45"/>
        <v>283.53926242007077</v>
      </c>
      <c r="I73" s="117">
        <v>50820500</v>
      </c>
      <c r="J73" s="136">
        <f t="shared" si="30"/>
        <v>9.8233363216703147</v>
      </c>
      <c r="K73" s="297">
        <v>15701000</v>
      </c>
      <c r="L73" s="307">
        <f t="shared" si="42"/>
        <v>30.895012839306972</v>
      </c>
      <c r="M73" s="297">
        <v>21202000</v>
      </c>
      <c r="N73" s="307">
        <f t="shared" si="42"/>
        <v>135.03598496911025</v>
      </c>
    </row>
    <row r="74" spans="1:14" s="42" customFormat="1" ht="13.5" customHeight="1" x14ac:dyDescent="0.2">
      <c r="A74" s="123"/>
      <c r="B74" s="123"/>
      <c r="C74" s="123">
        <v>386</v>
      </c>
      <c r="D74" s="124"/>
      <c r="E74" s="305" t="s">
        <v>126</v>
      </c>
      <c r="F74" s="117">
        <f>F75+F76</f>
        <v>13892865.859999999</v>
      </c>
      <c r="G74" s="117">
        <f>G75+G76</f>
        <v>28530000</v>
      </c>
      <c r="H74" s="136">
        <f t="shared" si="45"/>
        <v>205.35719762574604</v>
      </c>
      <c r="I74" s="117">
        <f>I75+I76</f>
        <v>38973300</v>
      </c>
      <c r="J74" s="136">
        <f t="shared" si="30"/>
        <v>136.60462670872766</v>
      </c>
      <c r="K74" s="297">
        <f>K75+K76</f>
        <v>50210700</v>
      </c>
      <c r="L74" s="307">
        <f t="shared" si="42"/>
        <v>128.83358607046361</v>
      </c>
      <c r="M74" s="297">
        <f>M75+M76</f>
        <v>40930100</v>
      </c>
      <c r="N74" s="307">
        <f t="shared" si="42"/>
        <v>81.516688673928059</v>
      </c>
    </row>
    <row r="75" spans="1:14" s="42" customFormat="1" ht="25.5" hidden="1" customHeight="1" x14ac:dyDescent="0.2">
      <c r="A75" s="123"/>
      <c r="B75" s="123"/>
      <c r="C75" s="123"/>
      <c r="D75" s="124">
        <v>3861</v>
      </c>
      <c r="E75" s="220" t="s">
        <v>130</v>
      </c>
      <c r="F75" s="4">
        <v>13892865.859999999</v>
      </c>
      <c r="G75" s="4">
        <v>24357000</v>
      </c>
      <c r="H75" s="136">
        <f t="shared" si="45"/>
        <v>175.32019847775311</v>
      </c>
      <c r="I75" s="4">
        <v>34120300</v>
      </c>
      <c r="J75" s="136">
        <f t="shared" si="30"/>
        <v>140.08416471650861</v>
      </c>
      <c r="K75" s="4">
        <v>40199100</v>
      </c>
      <c r="L75" s="136">
        <f t="shared" si="42"/>
        <v>117.81578708276305</v>
      </c>
      <c r="M75" s="4">
        <v>38723800</v>
      </c>
      <c r="N75" s="136">
        <f t="shared" si="42"/>
        <v>96.330017338696635</v>
      </c>
    </row>
    <row r="76" spans="1:14" s="42" customFormat="1" ht="25.5" hidden="1" customHeight="1" x14ac:dyDescent="0.2">
      <c r="A76" s="123"/>
      <c r="B76" s="123"/>
      <c r="C76" s="123"/>
      <c r="D76" s="124">
        <v>3862</v>
      </c>
      <c r="E76" s="220" t="s">
        <v>253</v>
      </c>
      <c r="F76" s="4">
        <v>0</v>
      </c>
      <c r="G76" s="4">
        <v>4173000</v>
      </c>
      <c r="H76" s="136" t="s">
        <v>182</v>
      </c>
      <c r="I76" s="4">
        <v>4853000</v>
      </c>
      <c r="J76" s="136">
        <f t="shared" si="30"/>
        <v>116.29523124850228</v>
      </c>
      <c r="K76" s="4">
        <v>10011600</v>
      </c>
      <c r="L76" s="136">
        <f t="shared" si="42"/>
        <v>206.2971357922934</v>
      </c>
      <c r="M76" s="4">
        <v>2206300</v>
      </c>
      <c r="N76" s="136">
        <f t="shared" si="42"/>
        <v>22.037436573574652</v>
      </c>
    </row>
    <row r="77" spans="1:14" s="3" customFormat="1" ht="22.15" customHeight="1" x14ac:dyDescent="0.2">
      <c r="A77" s="98">
        <v>4</v>
      </c>
      <c r="B77" s="99"/>
      <c r="C77" s="99"/>
      <c r="D77" s="250"/>
      <c r="E77" s="251" t="s">
        <v>59</v>
      </c>
      <c r="F77" s="81">
        <f t="shared" ref="F77" si="49">F78+F81</f>
        <v>82032081.730000019</v>
      </c>
      <c r="G77" s="81">
        <f t="shared" ref="G77:K77" si="50">G78+G81</f>
        <v>47125000</v>
      </c>
      <c r="H77" s="134">
        <f t="shared" si="45"/>
        <v>57.447036581501109</v>
      </c>
      <c r="I77" s="81">
        <f t="shared" si="50"/>
        <v>20461500</v>
      </c>
      <c r="J77" s="134">
        <f t="shared" si="30"/>
        <v>43.41962864721485</v>
      </c>
      <c r="K77" s="81">
        <f t="shared" si="50"/>
        <v>3845000</v>
      </c>
      <c r="L77" s="134">
        <f t="shared" si="42"/>
        <v>18.791388705617866</v>
      </c>
      <c r="M77" s="81">
        <f t="shared" ref="M77" si="51">M78+M81</f>
        <v>2070000</v>
      </c>
      <c r="N77" s="134">
        <f t="shared" si="42"/>
        <v>53.83615084525357</v>
      </c>
    </row>
    <row r="78" spans="1:14" s="3" customFormat="1" ht="12.75" customHeight="1" x14ac:dyDescent="0.2">
      <c r="A78" s="120"/>
      <c r="B78" s="121">
        <v>41</v>
      </c>
      <c r="C78" s="121"/>
      <c r="D78" s="122"/>
      <c r="E78" s="122" t="s">
        <v>205</v>
      </c>
      <c r="F78" s="81">
        <f t="shared" ref="F78:M79" si="52">F79</f>
        <v>208251.18</v>
      </c>
      <c r="G78" s="81">
        <f t="shared" si="52"/>
        <v>0</v>
      </c>
      <c r="H78" s="141">
        <f t="shared" si="45"/>
        <v>0</v>
      </c>
      <c r="I78" s="81">
        <f t="shared" si="52"/>
        <v>37500</v>
      </c>
      <c r="J78" s="141" t="s">
        <v>182</v>
      </c>
      <c r="K78" s="81">
        <f t="shared" si="52"/>
        <v>0</v>
      </c>
      <c r="L78" s="141">
        <f t="shared" si="42"/>
        <v>0</v>
      </c>
      <c r="M78" s="81">
        <f t="shared" si="52"/>
        <v>0</v>
      </c>
      <c r="N78" s="141" t="s">
        <v>182</v>
      </c>
    </row>
    <row r="79" spans="1:14" s="47" customFormat="1" ht="12.75" customHeight="1" x14ac:dyDescent="0.2">
      <c r="A79" s="203"/>
      <c r="B79" s="203"/>
      <c r="C79" s="203">
        <v>412</v>
      </c>
      <c r="D79" s="131"/>
      <c r="E79" s="131" t="s">
        <v>206</v>
      </c>
      <c r="F79" s="117">
        <f t="shared" si="52"/>
        <v>208251.18</v>
      </c>
      <c r="G79" s="117">
        <f t="shared" si="52"/>
        <v>0</v>
      </c>
      <c r="H79" s="136">
        <f t="shared" si="45"/>
        <v>0</v>
      </c>
      <c r="I79" s="117">
        <f t="shared" si="52"/>
        <v>37500</v>
      </c>
      <c r="J79" s="136" t="s">
        <v>182</v>
      </c>
      <c r="K79" s="297">
        <f t="shared" si="52"/>
        <v>0</v>
      </c>
      <c r="L79" s="307">
        <f t="shared" si="42"/>
        <v>0</v>
      </c>
      <c r="M79" s="297">
        <f t="shared" si="52"/>
        <v>0</v>
      </c>
      <c r="N79" s="307" t="s">
        <v>182</v>
      </c>
    </row>
    <row r="80" spans="1:14" s="3" customFormat="1" ht="12.75" hidden="1" customHeight="1" x14ac:dyDescent="0.2">
      <c r="A80" s="120"/>
      <c r="B80" s="125"/>
      <c r="C80" s="125"/>
      <c r="D80" s="131">
        <v>4123</v>
      </c>
      <c r="E80" s="131" t="s">
        <v>207</v>
      </c>
      <c r="F80" s="117">
        <v>208251.18</v>
      </c>
      <c r="G80" s="117">
        <v>0</v>
      </c>
      <c r="H80" s="136">
        <f t="shared" si="45"/>
        <v>0</v>
      </c>
      <c r="I80" s="117">
        <v>37500</v>
      </c>
      <c r="J80" s="136" t="s">
        <v>182</v>
      </c>
      <c r="K80" s="117">
        <v>0</v>
      </c>
      <c r="L80" s="136">
        <f t="shared" si="42"/>
        <v>0</v>
      </c>
      <c r="M80" s="117">
        <v>0</v>
      </c>
      <c r="N80" s="136" t="s">
        <v>182</v>
      </c>
    </row>
    <row r="81" spans="1:14" s="3" customFormat="1" x14ac:dyDescent="0.2">
      <c r="A81" s="125"/>
      <c r="B81" s="120">
        <v>42</v>
      </c>
      <c r="C81" s="125"/>
      <c r="D81" s="127"/>
      <c r="E81" s="226" t="s">
        <v>20</v>
      </c>
      <c r="F81" s="81">
        <f>F82+F84+F89+F91</f>
        <v>81823830.550000012</v>
      </c>
      <c r="G81" s="81">
        <f>G82+G84+G89+G91</f>
        <v>47125000</v>
      </c>
      <c r="H81" s="134">
        <f t="shared" si="45"/>
        <v>57.593245981320038</v>
      </c>
      <c r="I81" s="81">
        <f>I82+I84+I89+I91</f>
        <v>20424000</v>
      </c>
      <c r="J81" s="134">
        <f t="shared" si="30"/>
        <v>43.340053050397877</v>
      </c>
      <c r="K81" s="81">
        <f>K82+K84+K89+K91</f>
        <v>3845000</v>
      </c>
      <c r="L81" s="134">
        <f t="shared" si="42"/>
        <v>18.825891108499803</v>
      </c>
      <c r="M81" s="81">
        <f>M82+M84+M89+M91</f>
        <v>2070000</v>
      </c>
      <c r="N81" s="134">
        <f t="shared" si="42"/>
        <v>53.83615084525357</v>
      </c>
    </row>
    <row r="82" spans="1:14" s="47" customFormat="1" ht="12.75" customHeight="1" x14ac:dyDescent="0.2">
      <c r="A82" s="203"/>
      <c r="B82" s="203"/>
      <c r="C82" s="203">
        <v>421</v>
      </c>
      <c r="D82" s="301"/>
      <c r="E82" s="299" t="s">
        <v>84</v>
      </c>
      <c r="F82" s="117">
        <f t="shared" ref="F82:M82" si="53">SUM(F83:F83)</f>
        <v>69605570.090000004</v>
      </c>
      <c r="G82" s="117">
        <f t="shared" si="53"/>
        <v>30938000</v>
      </c>
      <c r="H82" s="136">
        <f t="shared" si="45"/>
        <v>44.447592283199697</v>
      </c>
      <c r="I82" s="117">
        <f t="shared" si="53"/>
        <v>12629000</v>
      </c>
      <c r="J82" s="136">
        <f t="shared" si="30"/>
        <v>40.820350378175704</v>
      </c>
      <c r="K82" s="297">
        <f t="shared" si="53"/>
        <v>0</v>
      </c>
      <c r="L82" s="307">
        <f t="shared" si="42"/>
        <v>0</v>
      </c>
      <c r="M82" s="297">
        <f t="shared" si="53"/>
        <v>0</v>
      </c>
      <c r="N82" s="307" t="s">
        <v>182</v>
      </c>
    </row>
    <row r="83" spans="1:14" s="42" customFormat="1" hidden="1" x14ac:dyDescent="0.2">
      <c r="A83" s="123"/>
      <c r="B83" s="123"/>
      <c r="C83" s="123"/>
      <c r="D83" s="124">
        <v>4214</v>
      </c>
      <c r="E83" s="124" t="s">
        <v>144</v>
      </c>
      <c r="F83" s="117">
        <v>69605570.090000004</v>
      </c>
      <c r="G83" s="117">
        <v>30938000</v>
      </c>
      <c r="H83" s="136">
        <f t="shared" si="45"/>
        <v>44.447592283199697</v>
      </c>
      <c r="I83" s="117">
        <v>12629000</v>
      </c>
      <c r="J83" s="136">
        <f t="shared" si="30"/>
        <v>40.820350378175704</v>
      </c>
      <c r="K83" s="297">
        <v>0</v>
      </c>
      <c r="L83" s="307">
        <f t="shared" si="42"/>
        <v>0</v>
      </c>
      <c r="M83" s="297">
        <v>0</v>
      </c>
      <c r="N83" s="307" t="s">
        <v>182</v>
      </c>
    </row>
    <row r="84" spans="1:14" s="47" customFormat="1" x14ac:dyDescent="0.2">
      <c r="A84" s="203"/>
      <c r="B84" s="203"/>
      <c r="C84" s="203">
        <v>422</v>
      </c>
      <c r="D84" s="301"/>
      <c r="E84" s="299" t="s">
        <v>25</v>
      </c>
      <c r="F84" s="117">
        <f t="shared" ref="F84:G84" si="54">SUM(F85:F88)</f>
        <v>11713077.960000001</v>
      </c>
      <c r="G84" s="117">
        <f t="shared" si="54"/>
        <v>14187000</v>
      </c>
      <c r="H84" s="136">
        <f t="shared" si="45"/>
        <v>121.12102428113609</v>
      </c>
      <c r="I84" s="117">
        <f>SUM(I85:I88)</f>
        <v>2045000</v>
      </c>
      <c r="J84" s="136">
        <f t="shared" si="30"/>
        <v>14.414604919997181</v>
      </c>
      <c r="K84" s="297">
        <f>SUM(K85:K88)</f>
        <v>2495000</v>
      </c>
      <c r="L84" s="307">
        <f t="shared" si="42"/>
        <v>122.00488997555013</v>
      </c>
      <c r="M84" s="297">
        <f>SUM(M85:M88)</f>
        <v>720000</v>
      </c>
      <c r="N84" s="307">
        <f t="shared" si="42"/>
        <v>28.857715430861724</v>
      </c>
    </row>
    <row r="85" spans="1:14" s="42" customFormat="1" hidden="1" x14ac:dyDescent="0.2">
      <c r="A85" s="123"/>
      <c r="B85" s="123"/>
      <c r="C85" s="123"/>
      <c r="D85" s="132" t="s">
        <v>21</v>
      </c>
      <c r="E85" s="235" t="s">
        <v>22</v>
      </c>
      <c r="F85" s="117">
        <v>1205420.75</v>
      </c>
      <c r="G85" s="117">
        <v>1480000</v>
      </c>
      <c r="H85" s="136">
        <f t="shared" si="45"/>
        <v>122.77870610739031</v>
      </c>
      <c r="I85" s="117">
        <v>1900000</v>
      </c>
      <c r="J85" s="136">
        <f t="shared" si="30"/>
        <v>128.37837837837839</v>
      </c>
      <c r="K85" s="297">
        <v>2100000</v>
      </c>
      <c r="L85" s="307">
        <f t="shared" si="42"/>
        <v>110.5263157894737</v>
      </c>
      <c r="M85" s="297">
        <v>700000</v>
      </c>
      <c r="N85" s="307">
        <f t="shared" si="42"/>
        <v>33.333333333333329</v>
      </c>
    </row>
    <row r="86" spans="1:14" s="42" customFormat="1" hidden="1" x14ac:dyDescent="0.2">
      <c r="A86" s="123"/>
      <c r="B86" s="123"/>
      <c r="C86" s="123"/>
      <c r="D86" s="79" t="s">
        <v>23</v>
      </c>
      <c r="E86" s="79" t="s">
        <v>24</v>
      </c>
      <c r="F86" s="117">
        <v>114436.3</v>
      </c>
      <c r="G86" s="117">
        <v>16000</v>
      </c>
      <c r="H86" s="136">
        <f t="shared" si="45"/>
        <v>13.981577523915051</v>
      </c>
      <c r="I86" s="117">
        <v>0</v>
      </c>
      <c r="J86" s="136">
        <f t="shared" si="30"/>
        <v>0</v>
      </c>
      <c r="K86" s="297">
        <v>375000</v>
      </c>
      <c r="L86" s="307" t="s">
        <v>182</v>
      </c>
      <c r="M86" s="297">
        <v>0</v>
      </c>
      <c r="N86" s="307">
        <f t="shared" si="42"/>
        <v>0</v>
      </c>
    </row>
    <row r="87" spans="1:14" s="42" customFormat="1" hidden="1" x14ac:dyDescent="0.2">
      <c r="A87" s="123"/>
      <c r="B87" s="123"/>
      <c r="C87" s="123"/>
      <c r="D87" s="79">
        <v>4225</v>
      </c>
      <c r="E87" s="124" t="s">
        <v>138</v>
      </c>
      <c r="F87" s="117">
        <v>10375277.16</v>
      </c>
      <c r="G87" s="117">
        <v>12521000</v>
      </c>
      <c r="H87" s="136">
        <f t="shared" si="45"/>
        <v>120.68111344796112</v>
      </c>
      <c r="I87" s="117">
        <v>0</v>
      </c>
      <c r="J87" s="136">
        <f t="shared" ref="J87:J92" si="55">I87/G87*100</f>
        <v>0</v>
      </c>
      <c r="K87" s="297">
        <v>0</v>
      </c>
      <c r="L87" s="307" t="s">
        <v>182</v>
      </c>
      <c r="M87" s="297">
        <v>0</v>
      </c>
      <c r="N87" s="307" t="s">
        <v>182</v>
      </c>
    </row>
    <row r="88" spans="1:14" s="42" customFormat="1" hidden="1" x14ac:dyDescent="0.2">
      <c r="A88" s="123"/>
      <c r="B88" s="123"/>
      <c r="C88" s="123"/>
      <c r="D88" s="79">
        <v>4227</v>
      </c>
      <c r="E88" s="124" t="s">
        <v>139</v>
      </c>
      <c r="F88" s="117">
        <v>17943.75</v>
      </c>
      <c r="G88" s="117">
        <v>170000</v>
      </c>
      <c r="H88" s="136">
        <f t="shared" si="45"/>
        <v>947.4050853361199</v>
      </c>
      <c r="I88" s="117">
        <v>145000</v>
      </c>
      <c r="J88" s="136">
        <f t="shared" si="55"/>
        <v>85.294117647058826</v>
      </c>
      <c r="K88" s="297">
        <v>20000</v>
      </c>
      <c r="L88" s="307">
        <f t="shared" si="42"/>
        <v>13.793103448275861</v>
      </c>
      <c r="M88" s="297">
        <v>20000</v>
      </c>
      <c r="N88" s="307">
        <f t="shared" si="42"/>
        <v>100</v>
      </c>
    </row>
    <row r="89" spans="1:14" s="42" customFormat="1" x14ac:dyDescent="0.2">
      <c r="A89" s="123"/>
      <c r="B89" s="123"/>
      <c r="C89" s="203">
        <v>423</v>
      </c>
      <c r="D89" s="123"/>
      <c r="E89" s="236" t="s">
        <v>219</v>
      </c>
      <c r="F89" s="148">
        <f t="shared" ref="F89:M89" si="56">F90</f>
        <v>0</v>
      </c>
      <c r="G89" s="148">
        <f t="shared" si="56"/>
        <v>200000</v>
      </c>
      <c r="H89" s="158" t="s">
        <v>182</v>
      </c>
      <c r="I89" s="148">
        <f t="shared" si="56"/>
        <v>0</v>
      </c>
      <c r="J89" s="158">
        <f t="shared" si="55"/>
        <v>0</v>
      </c>
      <c r="K89" s="297">
        <f t="shared" si="56"/>
        <v>0</v>
      </c>
      <c r="L89" s="307" t="s">
        <v>182</v>
      </c>
      <c r="M89" s="297">
        <f t="shared" si="56"/>
        <v>0</v>
      </c>
      <c r="N89" s="307" t="s">
        <v>182</v>
      </c>
    </row>
    <row r="90" spans="1:14" s="42" customFormat="1" hidden="1" x14ac:dyDescent="0.2">
      <c r="A90" s="123"/>
      <c r="B90" s="123"/>
      <c r="C90" s="123"/>
      <c r="D90" s="132">
        <v>4231</v>
      </c>
      <c r="E90" s="236" t="s">
        <v>26</v>
      </c>
      <c r="F90" s="148">
        <v>0</v>
      </c>
      <c r="G90" s="148">
        <v>200000</v>
      </c>
      <c r="H90" s="158" t="s">
        <v>182</v>
      </c>
      <c r="I90" s="148">
        <v>0</v>
      </c>
      <c r="J90" s="158">
        <f t="shared" si="55"/>
        <v>0</v>
      </c>
      <c r="K90" s="297">
        <v>0</v>
      </c>
      <c r="L90" s="307" t="s">
        <v>182</v>
      </c>
      <c r="M90" s="297">
        <v>0</v>
      </c>
      <c r="N90" s="307" t="s">
        <v>182</v>
      </c>
    </row>
    <row r="91" spans="1:14" s="47" customFormat="1" x14ac:dyDescent="0.2">
      <c r="A91" s="203"/>
      <c r="B91" s="203"/>
      <c r="C91" s="203">
        <v>426</v>
      </c>
      <c r="D91" s="304"/>
      <c r="E91" s="306" t="s">
        <v>27</v>
      </c>
      <c r="F91" s="117">
        <f t="shared" ref="F91:M91" si="57">F92</f>
        <v>505182.5</v>
      </c>
      <c r="G91" s="117">
        <f t="shared" si="57"/>
        <v>1800000</v>
      </c>
      <c r="H91" s="158">
        <f t="shared" si="45"/>
        <v>356.30687919712182</v>
      </c>
      <c r="I91" s="117">
        <f t="shared" si="57"/>
        <v>5750000</v>
      </c>
      <c r="J91" s="158">
        <f t="shared" si="55"/>
        <v>319.44444444444446</v>
      </c>
      <c r="K91" s="297">
        <f t="shared" si="57"/>
        <v>1350000</v>
      </c>
      <c r="L91" s="307">
        <f t="shared" si="42"/>
        <v>23.478260869565219</v>
      </c>
      <c r="M91" s="297">
        <f t="shared" si="57"/>
        <v>1350000</v>
      </c>
      <c r="N91" s="307">
        <f t="shared" si="42"/>
        <v>100</v>
      </c>
    </row>
    <row r="92" spans="1:14" s="42" customFormat="1" hidden="1" x14ac:dyDescent="0.2">
      <c r="A92" s="123"/>
      <c r="B92" s="123"/>
      <c r="C92" s="123"/>
      <c r="D92" s="79" t="s">
        <v>60</v>
      </c>
      <c r="E92" s="228" t="s">
        <v>1</v>
      </c>
      <c r="F92" s="4">
        <v>505182.5</v>
      </c>
      <c r="G92" s="4">
        <v>1800000</v>
      </c>
      <c r="H92" s="144">
        <f t="shared" si="45"/>
        <v>356.30687919712182</v>
      </c>
      <c r="I92" s="4">
        <v>5750000</v>
      </c>
      <c r="J92" s="144">
        <f t="shared" si="55"/>
        <v>319.44444444444446</v>
      </c>
      <c r="K92" s="4">
        <v>1350000</v>
      </c>
      <c r="L92" s="136">
        <f t="shared" si="42"/>
        <v>23.478260869565219</v>
      </c>
      <c r="M92" s="4">
        <v>1350000</v>
      </c>
      <c r="N92" s="136">
        <f t="shared" si="42"/>
        <v>100</v>
      </c>
    </row>
    <row r="93" spans="1:14" s="3" customFormat="1" x14ac:dyDescent="0.2">
      <c r="A93" s="125"/>
      <c r="B93" s="125"/>
      <c r="C93" s="125"/>
      <c r="D93" s="125"/>
      <c r="E93" s="41"/>
      <c r="F93" s="147"/>
      <c r="G93" s="201"/>
      <c r="H93" s="201"/>
    </row>
    <row r="94" spans="1:14" s="3" customFormat="1" x14ac:dyDescent="0.2">
      <c r="A94" s="125"/>
      <c r="B94" s="125"/>
      <c r="C94" s="125"/>
      <c r="D94" s="125"/>
      <c r="F94" s="4"/>
      <c r="G94" s="201"/>
      <c r="H94" s="201"/>
    </row>
    <row r="95" spans="1:14" s="3" customFormat="1" x14ac:dyDescent="0.2">
      <c r="A95" s="125"/>
      <c r="B95" s="125"/>
      <c r="C95" s="125"/>
      <c r="D95" s="125"/>
      <c r="F95" s="4"/>
      <c r="G95" s="201"/>
      <c r="H95" s="201"/>
    </row>
    <row r="96" spans="1:14" s="3" customFormat="1" x14ac:dyDescent="0.2">
      <c r="A96" s="125"/>
      <c r="B96" s="125"/>
      <c r="C96" s="125"/>
      <c r="D96" s="125"/>
      <c r="F96" s="4"/>
      <c r="G96" s="201"/>
      <c r="H96" s="201"/>
    </row>
    <row r="97" spans="1:8" s="3" customFormat="1" x14ac:dyDescent="0.2">
      <c r="A97" s="125"/>
      <c r="B97" s="125"/>
      <c r="C97" s="125"/>
      <c r="D97" s="125"/>
      <c r="F97" s="4"/>
      <c r="G97" s="201"/>
      <c r="H97" s="201"/>
    </row>
    <row r="98" spans="1:8" s="3" customFormat="1" x14ac:dyDescent="0.2">
      <c r="A98" s="125"/>
      <c r="B98" s="125"/>
      <c r="C98" s="125"/>
      <c r="D98" s="125"/>
      <c r="F98" s="4"/>
      <c r="G98" s="201"/>
      <c r="H98" s="201"/>
    </row>
    <row r="99" spans="1:8" s="3" customFormat="1" x14ac:dyDescent="0.2">
      <c r="A99" s="125"/>
      <c r="B99" s="125"/>
      <c r="C99" s="125"/>
      <c r="D99" s="125"/>
      <c r="F99" s="4"/>
      <c r="G99" s="201"/>
      <c r="H99" s="201"/>
    </row>
    <row r="100" spans="1:8" s="3" customFormat="1" x14ac:dyDescent="0.2">
      <c r="A100" s="125"/>
      <c r="B100" s="125"/>
      <c r="C100" s="125"/>
      <c r="D100" s="125"/>
      <c r="F100" s="4"/>
      <c r="G100" s="201"/>
      <c r="H100" s="201"/>
    </row>
    <row r="101" spans="1:8" s="3" customFormat="1" x14ac:dyDescent="0.2">
      <c r="A101" s="125"/>
      <c r="B101" s="125"/>
      <c r="C101" s="125"/>
      <c r="D101" s="125"/>
      <c r="F101" s="4"/>
      <c r="G101" s="201"/>
      <c r="H101" s="201"/>
    </row>
    <row r="102" spans="1:8" s="3" customFormat="1" x14ac:dyDescent="0.2">
      <c r="A102" s="125"/>
      <c r="B102" s="125"/>
      <c r="C102" s="125"/>
      <c r="D102" s="125"/>
      <c r="F102" s="4"/>
      <c r="G102" s="201"/>
      <c r="H102" s="201"/>
    </row>
    <row r="103" spans="1:8" s="3" customFormat="1" x14ac:dyDescent="0.2">
      <c r="A103" s="125"/>
      <c r="B103" s="125"/>
      <c r="C103" s="125"/>
      <c r="D103" s="125"/>
      <c r="F103" s="4"/>
      <c r="G103" s="201"/>
      <c r="H103" s="201"/>
    </row>
    <row r="104" spans="1:8" s="3" customFormat="1" x14ac:dyDescent="0.2">
      <c r="A104" s="125"/>
      <c r="B104" s="125"/>
      <c r="C104" s="125"/>
      <c r="D104" s="125"/>
      <c r="F104" s="4"/>
      <c r="G104" s="201"/>
      <c r="H104" s="201"/>
    </row>
    <row r="105" spans="1:8" s="3" customFormat="1" x14ac:dyDescent="0.2">
      <c r="A105" s="125"/>
      <c r="B105" s="125"/>
      <c r="C105" s="125"/>
      <c r="D105" s="125"/>
      <c r="F105" s="4"/>
      <c r="G105" s="201"/>
      <c r="H105" s="201"/>
    </row>
    <row r="106" spans="1:8" s="3" customFormat="1" x14ac:dyDescent="0.2">
      <c r="A106" s="125"/>
      <c r="B106" s="125"/>
      <c r="C106" s="125"/>
      <c r="D106" s="125"/>
      <c r="F106" s="4"/>
      <c r="G106" s="201"/>
      <c r="H106" s="201"/>
    </row>
    <row r="107" spans="1:8" s="3" customFormat="1" x14ac:dyDescent="0.2">
      <c r="A107" s="125"/>
      <c r="B107" s="125"/>
      <c r="C107" s="125"/>
      <c r="D107" s="125"/>
      <c r="F107" s="4"/>
      <c r="G107" s="201"/>
      <c r="H107" s="201"/>
    </row>
    <row r="108" spans="1:8" s="3" customFormat="1" x14ac:dyDescent="0.2">
      <c r="A108" s="125"/>
      <c r="B108" s="125"/>
      <c r="C108" s="125"/>
      <c r="D108" s="125"/>
      <c r="F108" s="4"/>
      <c r="G108" s="201"/>
      <c r="H108" s="201"/>
    </row>
    <row r="109" spans="1:8" s="3" customFormat="1" x14ac:dyDescent="0.2">
      <c r="A109" s="125"/>
      <c r="B109" s="125"/>
      <c r="C109" s="125"/>
      <c r="D109" s="125"/>
      <c r="F109" s="4"/>
      <c r="G109" s="201"/>
      <c r="H109" s="201"/>
    </row>
    <row r="110" spans="1:8" s="3" customFormat="1" x14ac:dyDescent="0.2">
      <c r="A110" s="125"/>
      <c r="B110" s="125"/>
      <c r="C110" s="125"/>
      <c r="D110" s="125"/>
      <c r="F110" s="4"/>
      <c r="G110" s="201"/>
      <c r="H110" s="201"/>
    </row>
    <row r="111" spans="1:8" s="3" customFormat="1" x14ac:dyDescent="0.2">
      <c r="A111" s="125"/>
      <c r="B111" s="125"/>
      <c r="C111" s="125"/>
      <c r="D111" s="125"/>
      <c r="F111" s="4"/>
      <c r="G111" s="201"/>
      <c r="H111" s="201"/>
    </row>
    <row r="112" spans="1:8" s="3" customFormat="1" x14ac:dyDescent="0.2">
      <c r="A112" s="125"/>
      <c r="B112" s="125"/>
      <c r="C112" s="125"/>
      <c r="D112" s="125"/>
      <c r="F112" s="4"/>
      <c r="G112" s="201"/>
      <c r="H112" s="201"/>
    </row>
    <row r="113" spans="1:8" s="3" customFormat="1" x14ac:dyDescent="0.2">
      <c r="A113" s="125"/>
      <c r="B113" s="125"/>
      <c r="C113" s="125"/>
      <c r="D113" s="125"/>
      <c r="F113" s="4"/>
      <c r="G113" s="201"/>
      <c r="H113" s="201"/>
    </row>
    <row r="114" spans="1:8" s="3" customFormat="1" x14ac:dyDescent="0.2">
      <c r="A114" s="125"/>
      <c r="B114" s="125"/>
      <c r="C114" s="125"/>
      <c r="D114" s="125"/>
      <c r="F114" s="4"/>
      <c r="G114" s="201"/>
      <c r="H114" s="201"/>
    </row>
    <row r="115" spans="1:8" s="3" customFormat="1" x14ac:dyDescent="0.2">
      <c r="A115" s="125"/>
      <c r="B115" s="125"/>
      <c r="C115" s="125"/>
      <c r="D115" s="125"/>
      <c r="F115" s="4"/>
      <c r="G115" s="201"/>
      <c r="H115" s="201"/>
    </row>
    <row r="116" spans="1:8" s="3" customFormat="1" x14ac:dyDescent="0.2">
      <c r="A116" s="125"/>
      <c r="B116" s="125"/>
      <c r="C116" s="125"/>
      <c r="D116" s="125"/>
      <c r="F116" s="4"/>
      <c r="G116" s="201"/>
      <c r="H116" s="201"/>
    </row>
    <row r="117" spans="1:8" s="3" customFormat="1" x14ac:dyDescent="0.2">
      <c r="A117" s="125"/>
      <c r="B117" s="125"/>
      <c r="C117" s="125"/>
      <c r="D117" s="125"/>
      <c r="F117" s="4"/>
      <c r="G117" s="201"/>
      <c r="H117" s="201"/>
    </row>
    <row r="118" spans="1:8" s="3" customFormat="1" x14ac:dyDescent="0.2">
      <c r="A118" s="125"/>
      <c r="B118" s="125"/>
      <c r="C118" s="125"/>
      <c r="D118" s="125"/>
      <c r="F118" s="4"/>
      <c r="G118" s="201"/>
      <c r="H118" s="201"/>
    </row>
    <row r="119" spans="1:8" s="3" customFormat="1" x14ac:dyDescent="0.2">
      <c r="A119" s="125"/>
      <c r="B119" s="125"/>
      <c r="C119" s="125"/>
      <c r="D119" s="125"/>
      <c r="F119" s="4"/>
      <c r="G119" s="201"/>
      <c r="H119" s="201"/>
    </row>
    <row r="120" spans="1:8" s="3" customFormat="1" x14ac:dyDescent="0.2">
      <c r="A120" s="125"/>
      <c r="B120" s="125"/>
      <c r="C120" s="125"/>
      <c r="D120" s="125"/>
      <c r="F120" s="4"/>
      <c r="G120" s="201"/>
      <c r="H120" s="201"/>
    </row>
    <row r="121" spans="1:8" s="3" customFormat="1" x14ac:dyDescent="0.2">
      <c r="A121" s="125"/>
      <c r="B121" s="125"/>
      <c r="C121" s="125"/>
      <c r="D121" s="125"/>
      <c r="F121" s="4"/>
      <c r="G121" s="201"/>
      <c r="H121" s="201"/>
    </row>
    <row r="122" spans="1:8" s="3" customFormat="1" x14ac:dyDescent="0.2">
      <c r="A122" s="125"/>
      <c r="B122" s="125"/>
      <c r="C122" s="125"/>
      <c r="D122" s="125"/>
      <c r="F122" s="4"/>
      <c r="G122" s="201"/>
      <c r="H122" s="201"/>
    </row>
    <row r="123" spans="1:8" s="3" customFormat="1" x14ac:dyDescent="0.2">
      <c r="A123" s="125"/>
      <c r="B123" s="125"/>
      <c r="C123" s="125"/>
      <c r="D123" s="125"/>
      <c r="F123" s="4"/>
      <c r="G123" s="201"/>
      <c r="H123" s="201"/>
    </row>
    <row r="124" spans="1:8" s="3" customFormat="1" x14ac:dyDescent="0.2">
      <c r="A124" s="125"/>
      <c r="B124" s="125"/>
      <c r="C124" s="125"/>
      <c r="D124" s="125"/>
      <c r="F124" s="4"/>
      <c r="G124" s="201"/>
      <c r="H124" s="201"/>
    </row>
    <row r="125" spans="1:8" s="3" customFormat="1" x14ac:dyDescent="0.2">
      <c r="A125" s="125"/>
      <c r="B125" s="125"/>
      <c r="C125" s="125"/>
      <c r="D125" s="125"/>
      <c r="F125" s="4"/>
      <c r="G125" s="201"/>
      <c r="H125" s="201"/>
    </row>
    <row r="126" spans="1:8" s="3" customFormat="1" x14ac:dyDescent="0.2">
      <c r="A126" s="125"/>
      <c r="B126" s="125"/>
      <c r="C126" s="125"/>
      <c r="D126" s="125"/>
      <c r="F126" s="4"/>
      <c r="G126" s="201"/>
      <c r="H126" s="201"/>
    </row>
    <row r="127" spans="1:8" s="3" customFormat="1" x14ac:dyDescent="0.2">
      <c r="A127" s="125"/>
      <c r="B127" s="125"/>
      <c r="C127" s="125"/>
      <c r="D127" s="125"/>
      <c r="F127" s="4"/>
      <c r="G127" s="201"/>
      <c r="H127" s="201"/>
    </row>
    <row r="128" spans="1:8" s="3" customFormat="1" x14ac:dyDescent="0.2">
      <c r="A128" s="125"/>
      <c r="B128" s="125"/>
      <c r="C128" s="125"/>
      <c r="D128" s="125"/>
      <c r="F128" s="4"/>
      <c r="G128" s="201"/>
      <c r="H128" s="201"/>
    </row>
    <row r="129" spans="1:8" s="3" customFormat="1" x14ac:dyDescent="0.2">
      <c r="A129" s="125"/>
      <c r="B129" s="125"/>
      <c r="C129" s="125"/>
      <c r="D129" s="125"/>
      <c r="F129" s="4"/>
      <c r="G129" s="201"/>
      <c r="H129" s="201"/>
    </row>
    <row r="130" spans="1:8" s="3" customFormat="1" x14ac:dyDescent="0.2">
      <c r="A130" s="125"/>
      <c r="B130" s="125"/>
      <c r="C130" s="125"/>
      <c r="D130" s="125"/>
      <c r="F130" s="4"/>
      <c r="G130" s="201"/>
      <c r="H130" s="201"/>
    </row>
    <row r="131" spans="1:8" s="3" customFormat="1" x14ac:dyDescent="0.2">
      <c r="A131" s="125"/>
      <c r="B131" s="125"/>
      <c r="C131" s="125"/>
      <c r="D131" s="125"/>
      <c r="F131" s="4"/>
      <c r="G131" s="201"/>
      <c r="H131" s="201"/>
    </row>
    <row r="132" spans="1:8" s="3" customFormat="1" x14ac:dyDescent="0.2">
      <c r="A132" s="125"/>
      <c r="B132" s="125"/>
      <c r="C132" s="125"/>
      <c r="D132" s="125"/>
      <c r="F132" s="4"/>
      <c r="G132" s="201"/>
      <c r="H132" s="201"/>
    </row>
    <row r="133" spans="1:8" s="3" customFormat="1" x14ac:dyDescent="0.2">
      <c r="A133" s="125"/>
      <c r="B133" s="125"/>
      <c r="C133" s="125"/>
      <c r="D133" s="125"/>
      <c r="F133" s="4"/>
      <c r="G133" s="201"/>
      <c r="H133" s="201"/>
    </row>
    <row r="134" spans="1:8" s="3" customFormat="1" x14ac:dyDescent="0.2">
      <c r="A134" s="125"/>
      <c r="B134" s="125"/>
      <c r="C134" s="125"/>
      <c r="D134" s="125"/>
      <c r="F134" s="4"/>
      <c r="G134" s="201"/>
      <c r="H134" s="201"/>
    </row>
    <row r="135" spans="1:8" s="3" customFormat="1" x14ac:dyDescent="0.2">
      <c r="A135" s="125"/>
      <c r="B135" s="125"/>
      <c r="C135" s="125"/>
      <c r="D135" s="125"/>
      <c r="F135" s="4"/>
      <c r="G135" s="201"/>
      <c r="H135" s="201"/>
    </row>
    <row r="136" spans="1:8" s="3" customFormat="1" x14ac:dyDescent="0.2">
      <c r="A136" s="125"/>
      <c r="B136" s="125"/>
      <c r="C136" s="125"/>
      <c r="D136" s="125"/>
      <c r="F136" s="4"/>
      <c r="G136" s="201"/>
      <c r="H136" s="201"/>
    </row>
    <row r="137" spans="1:8" s="3" customFormat="1" x14ac:dyDescent="0.2">
      <c r="A137" s="125"/>
      <c r="B137" s="125"/>
      <c r="C137" s="125"/>
      <c r="D137" s="125"/>
      <c r="F137" s="4"/>
      <c r="G137" s="201"/>
      <c r="H137" s="201"/>
    </row>
    <row r="138" spans="1:8" s="3" customFormat="1" x14ac:dyDescent="0.2">
      <c r="A138" s="125"/>
      <c r="B138" s="125"/>
      <c r="C138" s="125"/>
      <c r="D138" s="125"/>
      <c r="F138" s="4"/>
      <c r="G138" s="201"/>
      <c r="H138" s="201"/>
    </row>
    <row r="139" spans="1:8" s="3" customFormat="1" x14ac:dyDescent="0.2">
      <c r="A139" s="125"/>
      <c r="B139" s="125"/>
      <c r="C139" s="125"/>
      <c r="D139" s="125"/>
      <c r="F139" s="4"/>
      <c r="G139" s="201"/>
      <c r="H139" s="201"/>
    </row>
    <row r="140" spans="1:8" s="3" customFormat="1" x14ac:dyDescent="0.2">
      <c r="A140" s="125"/>
      <c r="B140" s="125"/>
      <c r="C140" s="125"/>
      <c r="D140" s="125"/>
      <c r="F140" s="4"/>
      <c r="G140" s="201"/>
      <c r="H140" s="201"/>
    </row>
    <row r="141" spans="1:8" s="3" customFormat="1" x14ac:dyDescent="0.2">
      <c r="A141" s="125"/>
      <c r="B141" s="125"/>
      <c r="C141" s="125"/>
      <c r="D141" s="125"/>
      <c r="F141" s="4"/>
      <c r="G141" s="201"/>
      <c r="H141" s="201"/>
    </row>
    <row r="142" spans="1:8" s="3" customFormat="1" x14ac:dyDescent="0.2">
      <c r="A142" s="125"/>
      <c r="B142" s="125"/>
      <c r="C142" s="125"/>
      <c r="D142" s="125"/>
      <c r="F142" s="4"/>
      <c r="G142" s="201"/>
      <c r="H142" s="201"/>
    </row>
    <row r="143" spans="1:8" s="3" customFormat="1" x14ac:dyDescent="0.2">
      <c r="A143" s="125"/>
      <c r="B143" s="125"/>
      <c r="C143" s="125"/>
      <c r="D143" s="125"/>
      <c r="F143" s="4"/>
      <c r="G143" s="201"/>
      <c r="H143" s="201"/>
    </row>
    <row r="144" spans="1:8" s="3" customFormat="1" x14ac:dyDescent="0.2">
      <c r="A144" s="125"/>
      <c r="B144" s="125"/>
      <c r="C144" s="125"/>
      <c r="D144" s="125"/>
      <c r="F144" s="4"/>
      <c r="G144" s="201"/>
      <c r="H144" s="201"/>
    </row>
    <row r="145" spans="1:8" s="3" customFormat="1" x14ac:dyDescent="0.2">
      <c r="A145" s="125"/>
      <c r="B145" s="125"/>
      <c r="C145" s="125"/>
      <c r="D145" s="125"/>
      <c r="F145" s="4"/>
      <c r="G145" s="201"/>
      <c r="H145" s="201"/>
    </row>
    <row r="146" spans="1:8" s="3" customFormat="1" x14ac:dyDescent="0.2">
      <c r="A146" s="125"/>
      <c r="B146" s="125"/>
      <c r="C146" s="125"/>
      <c r="D146" s="125"/>
      <c r="F146" s="4"/>
      <c r="G146" s="201"/>
      <c r="H146" s="201"/>
    </row>
    <row r="147" spans="1:8" s="3" customFormat="1" x14ac:dyDescent="0.2">
      <c r="A147" s="125"/>
      <c r="B147" s="125"/>
      <c r="C147" s="125"/>
      <c r="D147" s="125"/>
      <c r="F147" s="4"/>
      <c r="G147" s="201"/>
      <c r="H147" s="201"/>
    </row>
    <row r="148" spans="1:8" s="3" customFormat="1" x14ac:dyDescent="0.2">
      <c r="A148" s="125"/>
      <c r="B148" s="125"/>
      <c r="C148" s="125"/>
      <c r="D148" s="125"/>
      <c r="F148" s="4"/>
      <c r="G148" s="201"/>
      <c r="H148" s="201"/>
    </row>
    <row r="149" spans="1:8" s="3" customFormat="1" x14ac:dyDescent="0.2">
      <c r="A149" s="125"/>
      <c r="B149" s="125"/>
      <c r="C149" s="125"/>
      <c r="D149" s="125"/>
      <c r="F149" s="4"/>
      <c r="G149" s="201"/>
      <c r="H149" s="201"/>
    </row>
    <row r="150" spans="1:8" s="3" customFormat="1" x14ac:dyDescent="0.2">
      <c r="A150" s="125"/>
      <c r="B150" s="125"/>
      <c r="C150" s="125"/>
      <c r="D150" s="125"/>
      <c r="F150" s="4"/>
      <c r="G150" s="201"/>
      <c r="H150" s="201"/>
    </row>
    <row r="151" spans="1:8" s="3" customFormat="1" x14ac:dyDescent="0.2">
      <c r="A151" s="125"/>
      <c r="B151" s="125"/>
      <c r="C151" s="125"/>
      <c r="D151" s="125"/>
      <c r="F151" s="4"/>
      <c r="G151" s="201"/>
      <c r="H151" s="201"/>
    </row>
    <row r="152" spans="1:8" s="3" customFormat="1" x14ac:dyDescent="0.2">
      <c r="A152" s="125"/>
      <c r="B152" s="125"/>
      <c r="C152" s="125"/>
      <c r="D152" s="125"/>
      <c r="F152" s="4"/>
      <c r="G152" s="201"/>
      <c r="H152" s="201"/>
    </row>
    <row r="153" spans="1:8" s="3" customFormat="1" x14ac:dyDescent="0.2">
      <c r="A153" s="125"/>
      <c r="B153" s="125"/>
      <c r="C153" s="125"/>
      <c r="D153" s="125"/>
      <c r="F153" s="4"/>
      <c r="G153" s="201"/>
      <c r="H153" s="201"/>
    </row>
    <row r="154" spans="1:8" s="3" customFormat="1" x14ac:dyDescent="0.2">
      <c r="A154" s="125"/>
      <c r="B154" s="125"/>
      <c r="C154" s="125"/>
      <c r="D154" s="125"/>
      <c r="F154" s="4"/>
      <c r="G154" s="201"/>
      <c r="H154" s="201"/>
    </row>
    <row r="155" spans="1:8" s="3" customFormat="1" x14ac:dyDescent="0.2">
      <c r="A155" s="125"/>
      <c r="B155" s="125"/>
      <c r="C155" s="125"/>
      <c r="D155" s="125"/>
      <c r="F155" s="4"/>
      <c r="G155" s="201"/>
      <c r="H155" s="201"/>
    </row>
    <row r="156" spans="1:8" s="3" customFormat="1" x14ac:dyDescent="0.2">
      <c r="A156" s="125"/>
      <c r="B156" s="125"/>
      <c r="C156" s="125"/>
      <c r="D156" s="125"/>
      <c r="F156" s="4"/>
      <c r="G156" s="201"/>
      <c r="H156" s="201"/>
    </row>
    <row r="157" spans="1:8" s="3" customFormat="1" x14ac:dyDescent="0.2">
      <c r="A157" s="125"/>
      <c r="B157" s="125"/>
      <c r="C157" s="125"/>
      <c r="D157" s="125"/>
      <c r="F157" s="4"/>
      <c r="G157" s="201"/>
      <c r="H157" s="201"/>
    </row>
    <row r="158" spans="1:8" s="3" customFormat="1" x14ac:dyDescent="0.2">
      <c r="A158" s="125"/>
      <c r="B158" s="125"/>
      <c r="C158" s="125"/>
      <c r="D158" s="125"/>
      <c r="F158" s="4"/>
      <c r="G158" s="201"/>
      <c r="H158" s="201"/>
    </row>
    <row r="159" spans="1:8" s="3" customFormat="1" x14ac:dyDescent="0.2">
      <c r="A159" s="125"/>
      <c r="B159" s="125"/>
      <c r="C159" s="125"/>
      <c r="D159" s="125"/>
      <c r="F159" s="4"/>
      <c r="G159" s="201"/>
      <c r="H159" s="201"/>
    </row>
    <row r="160" spans="1:8" s="3" customFormat="1" x14ac:dyDescent="0.2">
      <c r="A160" s="125"/>
      <c r="B160" s="125"/>
      <c r="C160" s="125"/>
      <c r="D160" s="125"/>
      <c r="F160" s="4"/>
      <c r="G160" s="201"/>
      <c r="H160" s="201"/>
    </row>
    <row r="161" spans="1:8" s="3" customFormat="1" x14ac:dyDescent="0.2">
      <c r="A161" s="125"/>
      <c r="B161" s="125"/>
      <c r="C161" s="125"/>
      <c r="D161" s="125"/>
      <c r="F161" s="4"/>
      <c r="G161" s="201"/>
      <c r="H161" s="201"/>
    </row>
    <row r="162" spans="1:8" s="3" customFormat="1" x14ac:dyDescent="0.2">
      <c r="A162" s="125"/>
      <c r="B162" s="125"/>
      <c r="C162" s="125"/>
      <c r="D162" s="125"/>
      <c r="F162" s="4"/>
      <c r="G162" s="201"/>
      <c r="H162" s="201"/>
    </row>
    <row r="163" spans="1:8" s="3" customFormat="1" x14ac:dyDescent="0.2">
      <c r="A163" s="125"/>
      <c r="B163" s="125"/>
      <c r="C163" s="125"/>
      <c r="D163" s="125"/>
      <c r="F163" s="4"/>
      <c r="G163" s="201"/>
      <c r="H163" s="201"/>
    </row>
    <row r="164" spans="1:8" s="3" customFormat="1" x14ac:dyDescent="0.2">
      <c r="A164" s="125"/>
      <c r="B164" s="125"/>
      <c r="C164" s="125"/>
      <c r="D164" s="125"/>
      <c r="F164" s="4"/>
      <c r="G164" s="201"/>
      <c r="H164" s="201"/>
    </row>
    <row r="165" spans="1:8" s="3" customFormat="1" x14ac:dyDescent="0.2">
      <c r="A165" s="125"/>
      <c r="B165" s="125"/>
      <c r="C165" s="125"/>
      <c r="D165" s="125"/>
      <c r="F165" s="4"/>
      <c r="G165" s="201"/>
      <c r="H165" s="201"/>
    </row>
    <row r="166" spans="1:8" s="3" customFormat="1" x14ac:dyDescent="0.2">
      <c r="A166" s="125"/>
      <c r="B166" s="125"/>
      <c r="C166" s="125"/>
      <c r="D166" s="125"/>
      <c r="F166" s="4"/>
      <c r="G166" s="201"/>
      <c r="H166" s="201"/>
    </row>
    <row r="167" spans="1:8" s="3" customFormat="1" x14ac:dyDescent="0.2">
      <c r="A167" s="125"/>
      <c r="B167" s="125"/>
      <c r="C167" s="125"/>
      <c r="D167" s="125"/>
      <c r="F167" s="4"/>
      <c r="G167" s="201"/>
      <c r="H167" s="201"/>
    </row>
    <row r="168" spans="1:8" s="3" customFormat="1" x14ac:dyDescent="0.2">
      <c r="A168" s="125"/>
      <c r="B168" s="125"/>
      <c r="C168" s="125"/>
      <c r="D168" s="125"/>
      <c r="F168" s="4"/>
      <c r="G168" s="201"/>
      <c r="H168" s="201"/>
    </row>
    <row r="169" spans="1:8" s="3" customFormat="1" x14ac:dyDescent="0.2">
      <c r="A169" s="125"/>
      <c r="B169" s="125"/>
      <c r="C169" s="125"/>
      <c r="D169" s="125"/>
      <c r="F169" s="4"/>
      <c r="G169" s="201"/>
      <c r="H169" s="201"/>
    </row>
    <row r="170" spans="1:8" s="3" customFormat="1" x14ac:dyDescent="0.2">
      <c r="A170" s="125"/>
      <c r="B170" s="125"/>
      <c r="C170" s="125"/>
      <c r="D170" s="125"/>
      <c r="F170" s="4"/>
      <c r="G170" s="201"/>
      <c r="H170" s="201"/>
    </row>
    <row r="171" spans="1:8" s="3" customFormat="1" x14ac:dyDescent="0.2">
      <c r="A171" s="125"/>
      <c r="B171" s="125"/>
      <c r="C171" s="125"/>
      <c r="D171" s="125"/>
      <c r="F171" s="4"/>
      <c r="G171" s="201"/>
      <c r="H171" s="201"/>
    </row>
    <row r="172" spans="1:8" s="3" customFormat="1" x14ac:dyDescent="0.2">
      <c r="A172" s="125"/>
      <c r="B172" s="125"/>
      <c r="C172" s="125"/>
      <c r="D172" s="125"/>
      <c r="F172" s="4"/>
      <c r="G172" s="201"/>
      <c r="H172" s="201"/>
    </row>
    <row r="173" spans="1:8" s="3" customFormat="1" x14ac:dyDescent="0.2">
      <c r="A173" s="125"/>
      <c r="B173" s="125"/>
      <c r="C173" s="125"/>
      <c r="D173" s="125"/>
      <c r="F173" s="4"/>
      <c r="G173" s="201"/>
      <c r="H173" s="201"/>
    </row>
    <row r="174" spans="1:8" s="3" customFormat="1" x14ac:dyDescent="0.2">
      <c r="A174" s="125"/>
      <c r="B174" s="125"/>
      <c r="C174" s="125"/>
      <c r="D174" s="125"/>
      <c r="F174" s="4"/>
      <c r="G174" s="201"/>
      <c r="H174" s="201"/>
    </row>
    <row r="175" spans="1:8" s="3" customFormat="1" x14ac:dyDescent="0.2">
      <c r="A175" s="125"/>
      <c r="B175" s="125"/>
      <c r="C175" s="125"/>
      <c r="D175" s="125"/>
      <c r="F175" s="4"/>
      <c r="G175" s="201"/>
      <c r="H175" s="201"/>
    </row>
    <row r="176" spans="1:8" s="3" customFormat="1" x14ac:dyDescent="0.2">
      <c r="A176" s="125"/>
      <c r="B176" s="125"/>
      <c r="C176" s="125"/>
      <c r="D176" s="125"/>
      <c r="F176" s="4"/>
      <c r="G176" s="201"/>
      <c r="H176" s="201"/>
    </row>
    <row r="177" spans="1:8" s="3" customFormat="1" x14ac:dyDescent="0.2">
      <c r="A177" s="125"/>
      <c r="B177" s="125"/>
      <c r="C177" s="125"/>
      <c r="D177" s="125"/>
      <c r="F177" s="4"/>
      <c r="G177" s="201"/>
      <c r="H177" s="201"/>
    </row>
    <row r="178" spans="1:8" s="3" customFormat="1" x14ac:dyDescent="0.2">
      <c r="A178" s="125"/>
      <c r="B178" s="125"/>
      <c r="C178" s="125"/>
      <c r="D178" s="125"/>
      <c r="F178" s="4"/>
      <c r="G178" s="201"/>
      <c r="H178" s="201"/>
    </row>
    <row r="179" spans="1:8" s="3" customFormat="1" x14ac:dyDescent="0.2">
      <c r="A179" s="125"/>
      <c r="B179" s="125"/>
      <c r="C179" s="125"/>
      <c r="D179" s="125"/>
      <c r="F179" s="4"/>
      <c r="G179" s="201"/>
      <c r="H179" s="201"/>
    </row>
    <row r="180" spans="1:8" s="3" customFormat="1" x14ac:dyDescent="0.2">
      <c r="A180" s="125"/>
      <c r="B180" s="125"/>
      <c r="C180" s="125"/>
      <c r="D180" s="125"/>
      <c r="F180" s="4"/>
      <c r="G180" s="201"/>
      <c r="H180" s="201"/>
    </row>
    <row r="181" spans="1:8" s="3" customFormat="1" x14ac:dyDescent="0.2">
      <c r="A181" s="125"/>
      <c r="B181" s="125"/>
      <c r="C181" s="125"/>
      <c r="D181" s="125"/>
      <c r="F181" s="4"/>
      <c r="G181" s="201"/>
      <c r="H181" s="201"/>
    </row>
    <row r="182" spans="1:8" s="3" customFormat="1" x14ac:dyDescent="0.2">
      <c r="A182" s="125"/>
      <c r="B182" s="125"/>
      <c r="C182" s="125"/>
      <c r="D182" s="125"/>
      <c r="F182" s="4"/>
      <c r="G182" s="201"/>
      <c r="H182" s="201"/>
    </row>
    <row r="183" spans="1:8" s="3" customFormat="1" x14ac:dyDescent="0.2">
      <c r="A183" s="125"/>
      <c r="B183" s="125"/>
      <c r="C183" s="125"/>
      <c r="D183" s="125"/>
      <c r="F183" s="4"/>
      <c r="G183" s="201"/>
      <c r="H183" s="201"/>
    </row>
    <row r="184" spans="1:8" s="3" customFormat="1" x14ac:dyDescent="0.2">
      <c r="A184" s="125"/>
      <c r="B184" s="125"/>
      <c r="C184" s="125"/>
      <c r="D184" s="125"/>
      <c r="F184" s="4"/>
      <c r="G184" s="201"/>
      <c r="H184" s="201"/>
    </row>
    <row r="185" spans="1:8" s="3" customFormat="1" x14ac:dyDescent="0.2">
      <c r="A185" s="125"/>
      <c r="B185" s="125"/>
      <c r="C185" s="125"/>
      <c r="D185" s="125"/>
      <c r="F185" s="4"/>
      <c r="G185" s="201"/>
      <c r="H185" s="201"/>
    </row>
    <row r="186" spans="1:8" s="3" customFormat="1" x14ac:dyDescent="0.2">
      <c r="A186" s="125"/>
      <c r="B186" s="125"/>
      <c r="C186" s="125"/>
      <c r="D186" s="125"/>
      <c r="F186" s="4"/>
      <c r="G186" s="201"/>
      <c r="H186" s="201"/>
    </row>
    <row r="187" spans="1:8" s="3" customFormat="1" x14ac:dyDescent="0.2">
      <c r="A187" s="125"/>
      <c r="B187" s="125"/>
      <c r="C187" s="125"/>
      <c r="D187" s="125"/>
      <c r="F187" s="4"/>
      <c r="G187" s="201"/>
      <c r="H187" s="201"/>
    </row>
    <row r="188" spans="1:8" s="3" customFormat="1" x14ac:dyDescent="0.2">
      <c r="A188" s="125"/>
      <c r="B188" s="125"/>
      <c r="C188" s="125"/>
      <c r="D188" s="125"/>
      <c r="F188" s="4"/>
      <c r="G188" s="201"/>
      <c r="H188" s="201"/>
    </row>
    <row r="189" spans="1:8" s="3" customFormat="1" x14ac:dyDescent="0.2">
      <c r="A189" s="125"/>
      <c r="B189" s="125"/>
      <c r="C189" s="125"/>
      <c r="D189" s="125"/>
      <c r="F189" s="4"/>
      <c r="G189" s="201"/>
      <c r="H189" s="201"/>
    </row>
    <row r="190" spans="1:8" s="3" customFormat="1" x14ac:dyDescent="0.2">
      <c r="A190" s="125"/>
      <c r="B190" s="125"/>
      <c r="C190" s="125"/>
      <c r="D190" s="125"/>
      <c r="F190" s="4"/>
      <c r="G190" s="201"/>
      <c r="H190" s="201"/>
    </row>
    <row r="191" spans="1:8" s="3" customFormat="1" x14ac:dyDescent="0.2">
      <c r="A191" s="125"/>
      <c r="B191" s="125"/>
      <c r="C191" s="125"/>
      <c r="D191" s="125"/>
      <c r="F191" s="4"/>
      <c r="G191" s="201"/>
      <c r="H191" s="201"/>
    </row>
    <row r="192" spans="1:8" s="3" customFormat="1" x14ac:dyDescent="0.2">
      <c r="A192" s="125"/>
      <c r="B192" s="125"/>
      <c r="C192" s="125"/>
      <c r="D192" s="125"/>
      <c r="F192" s="4"/>
      <c r="G192" s="201"/>
      <c r="H192" s="201"/>
    </row>
    <row r="193" spans="1:8" s="3" customFormat="1" x14ac:dyDescent="0.2">
      <c r="A193" s="125"/>
      <c r="B193" s="125"/>
      <c r="C193" s="125"/>
      <c r="D193" s="125"/>
      <c r="F193" s="4"/>
      <c r="G193" s="201"/>
      <c r="H193" s="201"/>
    </row>
    <row r="194" spans="1:8" s="3" customFormat="1" x14ac:dyDescent="0.2">
      <c r="A194" s="125"/>
      <c r="B194" s="125"/>
      <c r="C194" s="125"/>
      <c r="D194" s="125"/>
      <c r="F194" s="4"/>
      <c r="G194" s="201"/>
      <c r="H194" s="201"/>
    </row>
    <row r="195" spans="1:8" s="3" customFormat="1" x14ac:dyDescent="0.2">
      <c r="A195" s="125"/>
      <c r="B195" s="125"/>
      <c r="C195" s="125"/>
      <c r="D195" s="125"/>
      <c r="F195" s="4"/>
      <c r="G195" s="201"/>
      <c r="H195" s="201"/>
    </row>
    <row r="196" spans="1:8" s="3" customFormat="1" x14ac:dyDescent="0.2">
      <c r="A196" s="125"/>
      <c r="B196" s="125"/>
      <c r="C196" s="125"/>
      <c r="D196" s="125"/>
      <c r="F196" s="4"/>
      <c r="G196" s="201"/>
      <c r="H196" s="201"/>
    </row>
    <row r="197" spans="1:8" s="3" customFormat="1" x14ac:dyDescent="0.2">
      <c r="A197" s="125"/>
      <c r="B197" s="125"/>
      <c r="C197" s="125"/>
      <c r="D197" s="125"/>
      <c r="F197" s="4"/>
      <c r="G197" s="201"/>
      <c r="H197" s="201"/>
    </row>
    <row r="198" spans="1:8" s="3" customFormat="1" x14ac:dyDescent="0.2">
      <c r="A198" s="125"/>
      <c r="B198" s="125"/>
      <c r="C198" s="125"/>
      <c r="D198" s="125"/>
      <c r="F198" s="4"/>
      <c r="G198" s="201"/>
      <c r="H198" s="201"/>
    </row>
    <row r="199" spans="1:8" s="3" customFormat="1" x14ac:dyDescent="0.2">
      <c r="A199" s="125"/>
      <c r="B199" s="125"/>
      <c r="C199" s="125"/>
      <c r="D199" s="125"/>
      <c r="F199" s="4"/>
      <c r="G199" s="201"/>
      <c r="H199" s="201"/>
    </row>
    <row r="200" spans="1:8" s="3" customFormat="1" x14ac:dyDescent="0.2">
      <c r="A200" s="125"/>
      <c r="B200" s="125"/>
      <c r="C200" s="125"/>
      <c r="D200" s="125"/>
      <c r="F200" s="4"/>
      <c r="G200" s="201"/>
      <c r="H200" s="201"/>
    </row>
    <row r="201" spans="1:8" s="3" customFormat="1" x14ac:dyDescent="0.2">
      <c r="A201" s="125"/>
      <c r="B201" s="125"/>
      <c r="C201" s="125"/>
      <c r="D201" s="125"/>
      <c r="F201" s="4"/>
      <c r="G201" s="201"/>
      <c r="H201" s="201"/>
    </row>
    <row r="202" spans="1:8" s="3" customFormat="1" x14ac:dyDescent="0.2">
      <c r="A202" s="125"/>
      <c r="B202" s="125"/>
      <c r="C202" s="125"/>
      <c r="D202" s="125"/>
      <c r="F202" s="4"/>
      <c r="G202" s="201"/>
      <c r="H202" s="201"/>
    </row>
    <row r="203" spans="1:8" s="3" customFormat="1" x14ac:dyDescent="0.2">
      <c r="A203" s="125"/>
      <c r="B203" s="125"/>
      <c r="C203" s="125"/>
      <c r="D203" s="125"/>
      <c r="F203" s="4"/>
      <c r="G203" s="201"/>
      <c r="H203" s="201"/>
    </row>
    <row r="204" spans="1:8" s="3" customFormat="1" x14ac:dyDescent="0.2">
      <c r="A204" s="125"/>
      <c r="B204" s="125"/>
      <c r="C204" s="125"/>
      <c r="D204" s="125"/>
      <c r="F204" s="4"/>
      <c r="G204" s="201"/>
      <c r="H204" s="201"/>
    </row>
    <row r="205" spans="1:8" s="3" customFormat="1" x14ac:dyDescent="0.2">
      <c r="A205" s="125"/>
      <c r="B205" s="125"/>
      <c r="C205" s="125"/>
      <c r="D205" s="125"/>
      <c r="F205" s="4"/>
      <c r="G205" s="201"/>
      <c r="H205" s="201"/>
    </row>
    <row r="206" spans="1:8" s="3" customFormat="1" x14ac:dyDescent="0.2">
      <c r="A206" s="125"/>
      <c r="B206" s="125"/>
      <c r="C206" s="125"/>
      <c r="D206" s="125"/>
      <c r="F206" s="4"/>
      <c r="G206" s="201"/>
      <c r="H206" s="201"/>
    </row>
    <row r="207" spans="1:8" s="3" customFormat="1" x14ac:dyDescent="0.2">
      <c r="A207" s="125"/>
      <c r="B207" s="125"/>
      <c r="C207" s="125"/>
      <c r="D207" s="125"/>
      <c r="F207" s="4"/>
      <c r="G207" s="201"/>
      <c r="H207" s="201"/>
    </row>
    <row r="208" spans="1:8" s="3" customFormat="1" x14ac:dyDescent="0.2">
      <c r="A208" s="125"/>
      <c r="B208" s="125"/>
      <c r="C208" s="125"/>
      <c r="D208" s="125"/>
      <c r="F208" s="4"/>
      <c r="G208" s="201"/>
      <c r="H208" s="201"/>
    </row>
    <row r="209" spans="1:8" s="3" customFormat="1" x14ac:dyDescent="0.2">
      <c r="A209" s="125"/>
      <c r="B209" s="125"/>
      <c r="C209" s="125"/>
      <c r="D209" s="125"/>
      <c r="F209" s="4"/>
      <c r="G209" s="201"/>
      <c r="H209" s="201"/>
    </row>
    <row r="210" spans="1:8" s="3" customFormat="1" x14ac:dyDescent="0.2">
      <c r="A210" s="125"/>
      <c r="B210" s="125"/>
      <c r="C210" s="125"/>
      <c r="D210" s="125"/>
      <c r="F210" s="4"/>
      <c r="G210" s="201"/>
      <c r="H210" s="201"/>
    </row>
    <row r="211" spans="1:8" s="3" customFormat="1" x14ac:dyDescent="0.2">
      <c r="A211" s="125"/>
      <c r="B211" s="125"/>
      <c r="C211" s="125"/>
      <c r="D211" s="125"/>
      <c r="F211" s="4"/>
      <c r="G211" s="201"/>
      <c r="H211" s="201"/>
    </row>
    <row r="212" spans="1:8" s="3" customFormat="1" x14ac:dyDescent="0.2">
      <c r="A212" s="125"/>
      <c r="B212" s="125"/>
      <c r="C212" s="125"/>
      <c r="D212" s="125"/>
      <c r="F212" s="4"/>
      <c r="G212" s="201"/>
      <c r="H212" s="201"/>
    </row>
    <row r="213" spans="1:8" s="3" customFormat="1" x14ac:dyDescent="0.2">
      <c r="A213" s="125"/>
      <c r="B213" s="125"/>
      <c r="C213" s="125"/>
      <c r="D213" s="125"/>
      <c r="F213" s="4"/>
      <c r="G213" s="201"/>
      <c r="H213" s="201"/>
    </row>
    <row r="214" spans="1:8" s="3" customFormat="1" x14ac:dyDescent="0.2">
      <c r="A214" s="125"/>
      <c r="B214" s="125"/>
      <c r="C214" s="125"/>
      <c r="D214" s="125"/>
      <c r="F214" s="4"/>
      <c r="G214" s="201"/>
      <c r="H214" s="201"/>
    </row>
    <row r="215" spans="1:8" s="3" customFormat="1" x14ac:dyDescent="0.2">
      <c r="A215" s="125"/>
      <c r="B215" s="125"/>
      <c r="C215" s="125"/>
      <c r="D215" s="125"/>
      <c r="F215" s="4"/>
      <c r="G215" s="201"/>
      <c r="H215" s="201"/>
    </row>
    <row r="216" spans="1:8" s="3" customFormat="1" x14ac:dyDescent="0.2">
      <c r="A216" s="125"/>
      <c r="B216" s="125"/>
      <c r="C216" s="125"/>
      <c r="D216" s="125"/>
      <c r="F216" s="4"/>
      <c r="G216" s="201"/>
      <c r="H216" s="201"/>
    </row>
    <row r="217" spans="1:8" s="3" customFormat="1" x14ac:dyDescent="0.2">
      <c r="A217" s="125"/>
      <c r="B217" s="125"/>
      <c r="C217" s="125"/>
      <c r="D217" s="125"/>
      <c r="F217" s="4"/>
      <c r="G217" s="201"/>
      <c r="H217" s="201"/>
    </row>
    <row r="218" spans="1:8" s="3" customFormat="1" x14ac:dyDescent="0.2">
      <c r="A218" s="125"/>
      <c r="B218" s="125"/>
      <c r="C218" s="125"/>
      <c r="D218" s="125"/>
      <c r="F218" s="4"/>
      <c r="G218" s="201"/>
      <c r="H218" s="201"/>
    </row>
    <row r="219" spans="1:8" s="3" customFormat="1" x14ac:dyDescent="0.2">
      <c r="A219" s="125"/>
      <c r="B219" s="125"/>
      <c r="C219" s="125"/>
      <c r="D219" s="125"/>
      <c r="F219" s="4"/>
      <c r="G219" s="201"/>
      <c r="H219" s="201"/>
    </row>
    <row r="220" spans="1:8" s="3" customFormat="1" x14ac:dyDescent="0.2">
      <c r="A220" s="125"/>
      <c r="B220" s="125"/>
      <c r="C220" s="125"/>
      <c r="D220" s="125"/>
      <c r="F220" s="4"/>
      <c r="G220" s="201"/>
      <c r="H220" s="201"/>
    </row>
    <row r="221" spans="1:8" s="3" customFormat="1" x14ac:dyDescent="0.2">
      <c r="A221" s="125"/>
      <c r="B221" s="125"/>
      <c r="C221" s="125"/>
      <c r="D221" s="125"/>
      <c r="F221" s="4"/>
      <c r="G221" s="201"/>
      <c r="H221" s="201"/>
    </row>
    <row r="222" spans="1:8" s="3" customFormat="1" x14ac:dyDescent="0.2">
      <c r="A222" s="125"/>
      <c r="B222" s="125"/>
      <c r="C222" s="125"/>
      <c r="D222" s="125"/>
      <c r="F222" s="4"/>
      <c r="G222" s="201"/>
      <c r="H222" s="201"/>
    </row>
    <row r="223" spans="1:8" s="3" customFormat="1" x14ac:dyDescent="0.2">
      <c r="A223" s="125"/>
      <c r="B223" s="125"/>
      <c r="C223" s="125"/>
      <c r="D223" s="125"/>
      <c r="F223" s="4"/>
      <c r="G223" s="201"/>
      <c r="H223" s="201"/>
    </row>
    <row r="224" spans="1:8" s="3" customFormat="1" x14ac:dyDescent="0.2">
      <c r="A224" s="125"/>
      <c r="B224" s="125"/>
      <c r="C224" s="125"/>
      <c r="D224" s="125"/>
      <c r="F224" s="4"/>
      <c r="G224" s="201"/>
      <c r="H224" s="201"/>
    </row>
    <row r="225" spans="1:8" s="3" customFormat="1" x14ac:dyDescent="0.2">
      <c r="A225" s="125"/>
      <c r="B225" s="125"/>
      <c r="C225" s="125"/>
      <c r="D225" s="125"/>
      <c r="F225" s="4"/>
      <c r="G225" s="201"/>
      <c r="H225" s="201"/>
    </row>
    <row r="226" spans="1:8" s="3" customFormat="1" x14ac:dyDescent="0.2">
      <c r="A226" s="125"/>
      <c r="B226" s="125"/>
      <c r="C226" s="125"/>
      <c r="D226" s="125"/>
      <c r="F226" s="4"/>
      <c r="G226" s="201"/>
      <c r="H226" s="201"/>
    </row>
    <row r="227" spans="1:8" s="3" customFormat="1" x14ac:dyDescent="0.2">
      <c r="A227" s="125"/>
      <c r="B227" s="125"/>
      <c r="C227" s="125"/>
      <c r="D227" s="125"/>
      <c r="F227" s="4"/>
      <c r="G227" s="201"/>
      <c r="H227" s="201"/>
    </row>
    <row r="228" spans="1:8" s="3" customFormat="1" x14ac:dyDescent="0.2">
      <c r="A228" s="125"/>
      <c r="B228" s="125"/>
      <c r="C228" s="125"/>
      <c r="D228" s="125"/>
      <c r="F228" s="4"/>
      <c r="G228" s="201"/>
      <c r="H228" s="201"/>
    </row>
    <row r="229" spans="1:8" s="3" customFormat="1" x14ac:dyDescent="0.2">
      <c r="A229" s="125"/>
      <c r="B229" s="125"/>
      <c r="C229" s="125"/>
      <c r="D229" s="125"/>
      <c r="F229" s="4"/>
      <c r="G229" s="201"/>
      <c r="H229" s="201"/>
    </row>
    <row r="230" spans="1:8" s="3" customFormat="1" x14ac:dyDescent="0.2">
      <c r="A230" s="125"/>
      <c r="B230" s="125"/>
      <c r="C230" s="125"/>
      <c r="D230" s="125"/>
      <c r="F230" s="4"/>
      <c r="G230" s="201"/>
      <c r="H230" s="201"/>
    </row>
    <row r="231" spans="1:8" s="3" customFormat="1" x14ac:dyDescent="0.2">
      <c r="A231" s="125"/>
      <c r="B231" s="125"/>
      <c r="C231" s="125"/>
      <c r="D231" s="125"/>
      <c r="F231" s="4"/>
      <c r="G231" s="201"/>
      <c r="H231" s="201"/>
    </row>
    <row r="232" spans="1:8" s="3" customFormat="1" x14ac:dyDescent="0.2">
      <c r="A232" s="125"/>
      <c r="B232" s="125"/>
      <c r="C232" s="125"/>
      <c r="D232" s="125"/>
      <c r="F232" s="4"/>
      <c r="G232" s="201"/>
      <c r="H232" s="201"/>
    </row>
    <row r="233" spans="1:8" s="3" customFormat="1" x14ac:dyDescent="0.2">
      <c r="A233" s="125"/>
      <c r="B233" s="125"/>
      <c r="C233" s="125"/>
      <c r="D233" s="125"/>
      <c r="F233" s="4"/>
      <c r="G233" s="201"/>
      <c r="H233" s="201"/>
    </row>
    <row r="234" spans="1:8" s="3" customFormat="1" x14ac:dyDescent="0.2">
      <c r="A234" s="125"/>
      <c r="B234" s="125"/>
      <c r="C234" s="125"/>
      <c r="D234" s="125"/>
      <c r="F234" s="4"/>
      <c r="G234" s="201"/>
      <c r="H234" s="201"/>
    </row>
    <row r="235" spans="1:8" s="3" customFormat="1" x14ac:dyDescent="0.2">
      <c r="A235" s="125"/>
      <c r="B235" s="125"/>
      <c r="C235" s="125"/>
      <c r="D235" s="125"/>
      <c r="F235" s="4"/>
      <c r="G235" s="201"/>
      <c r="H235" s="201"/>
    </row>
    <row r="236" spans="1:8" s="3" customFormat="1" x14ac:dyDescent="0.2">
      <c r="A236" s="125"/>
      <c r="B236" s="125"/>
      <c r="C236" s="125"/>
      <c r="D236" s="125"/>
      <c r="F236" s="4"/>
      <c r="G236" s="201"/>
      <c r="H236" s="201"/>
    </row>
    <row r="237" spans="1:8" s="3" customFormat="1" x14ac:dyDescent="0.2">
      <c r="A237" s="125"/>
      <c r="B237" s="125"/>
      <c r="C237" s="125"/>
      <c r="D237" s="125"/>
      <c r="F237" s="4"/>
      <c r="G237" s="201"/>
      <c r="H237" s="201"/>
    </row>
    <row r="238" spans="1:8" s="3" customFormat="1" x14ac:dyDescent="0.2">
      <c r="A238" s="125"/>
      <c r="B238" s="125"/>
      <c r="C238" s="125"/>
      <c r="D238" s="125"/>
      <c r="F238" s="4"/>
      <c r="G238" s="201"/>
      <c r="H238" s="201"/>
    </row>
    <row r="239" spans="1:8" s="3" customFormat="1" x14ac:dyDescent="0.2">
      <c r="A239" s="125"/>
      <c r="B239" s="125"/>
      <c r="C239" s="125"/>
      <c r="D239" s="125"/>
      <c r="F239" s="4"/>
      <c r="G239" s="201"/>
      <c r="H239" s="201"/>
    </row>
    <row r="240" spans="1:8" s="3" customFormat="1" x14ac:dyDescent="0.2">
      <c r="A240" s="125"/>
      <c r="B240" s="125"/>
      <c r="C240" s="125"/>
      <c r="D240" s="125"/>
      <c r="F240" s="4"/>
      <c r="G240" s="201"/>
      <c r="H240" s="201"/>
    </row>
    <row r="241" spans="1:8" s="3" customFormat="1" x14ac:dyDescent="0.2">
      <c r="A241" s="125"/>
      <c r="B241" s="125"/>
      <c r="C241" s="125"/>
      <c r="D241" s="125"/>
      <c r="F241" s="4"/>
      <c r="G241" s="201"/>
      <c r="H241" s="201"/>
    </row>
    <row r="242" spans="1:8" s="3" customFormat="1" x14ac:dyDescent="0.2">
      <c r="A242" s="125"/>
      <c r="B242" s="125"/>
      <c r="C242" s="125"/>
      <c r="D242" s="125"/>
      <c r="F242" s="4"/>
      <c r="G242" s="201"/>
      <c r="H242" s="201"/>
    </row>
    <row r="243" spans="1:8" s="3" customFormat="1" x14ac:dyDescent="0.2">
      <c r="A243" s="125"/>
      <c r="B243" s="125"/>
      <c r="C243" s="125"/>
      <c r="D243" s="125"/>
      <c r="F243" s="4"/>
      <c r="G243" s="201"/>
      <c r="H243" s="201"/>
    </row>
    <row r="244" spans="1:8" s="3" customFormat="1" x14ac:dyDescent="0.2">
      <c r="A244" s="125"/>
      <c r="B244" s="125"/>
      <c r="C244" s="125"/>
      <c r="D244" s="125"/>
      <c r="F244" s="4"/>
      <c r="G244" s="201"/>
      <c r="H244" s="201"/>
    </row>
    <row r="245" spans="1:8" s="3" customFormat="1" x14ac:dyDescent="0.2">
      <c r="A245" s="125"/>
      <c r="B245" s="125"/>
      <c r="C245" s="125"/>
      <c r="D245" s="125"/>
      <c r="F245" s="4"/>
      <c r="G245" s="201"/>
      <c r="H245" s="201"/>
    </row>
    <row r="246" spans="1:8" s="3" customFormat="1" x14ac:dyDescent="0.2">
      <c r="A246" s="125"/>
      <c r="B246" s="125"/>
      <c r="C246" s="125"/>
      <c r="D246" s="125"/>
      <c r="F246" s="4"/>
      <c r="G246" s="201"/>
      <c r="H246" s="201"/>
    </row>
    <row r="247" spans="1:8" s="3" customFormat="1" x14ac:dyDescent="0.2">
      <c r="A247" s="125"/>
      <c r="B247" s="125"/>
      <c r="C247" s="125"/>
      <c r="D247" s="125"/>
      <c r="F247" s="4"/>
      <c r="G247" s="201"/>
      <c r="H247" s="201"/>
    </row>
    <row r="248" spans="1:8" s="3" customFormat="1" x14ac:dyDescent="0.2">
      <c r="A248" s="125"/>
      <c r="B248" s="125"/>
      <c r="C248" s="125"/>
      <c r="D248" s="125"/>
      <c r="F248" s="4"/>
      <c r="G248" s="201"/>
      <c r="H248" s="201"/>
    </row>
    <row r="249" spans="1:8" s="3" customFormat="1" x14ac:dyDescent="0.2">
      <c r="A249" s="125"/>
      <c r="B249" s="125"/>
      <c r="C249" s="125"/>
      <c r="D249" s="125"/>
      <c r="F249" s="4"/>
      <c r="G249" s="201"/>
      <c r="H249" s="201"/>
    </row>
    <row r="250" spans="1:8" s="3" customFormat="1" x14ac:dyDescent="0.2">
      <c r="A250" s="125"/>
      <c r="B250" s="125"/>
      <c r="C250" s="125"/>
      <c r="D250" s="125"/>
      <c r="F250" s="4"/>
      <c r="G250" s="201"/>
      <c r="H250" s="201"/>
    </row>
    <row r="251" spans="1:8" s="3" customFormat="1" x14ac:dyDescent="0.2">
      <c r="A251" s="125"/>
      <c r="B251" s="125"/>
      <c r="C251" s="125"/>
      <c r="D251" s="125"/>
      <c r="F251" s="4"/>
      <c r="G251" s="201"/>
      <c r="H251" s="201"/>
    </row>
    <row r="252" spans="1:8" s="3" customFormat="1" x14ac:dyDescent="0.2">
      <c r="A252" s="125"/>
      <c r="B252" s="125"/>
      <c r="C252" s="125"/>
      <c r="D252" s="125"/>
      <c r="F252" s="4"/>
      <c r="G252" s="201"/>
      <c r="H252" s="201"/>
    </row>
    <row r="253" spans="1:8" s="3" customFormat="1" x14ac:dyDescent="0.2">
      <c r="A253" s="125"/>
      <c r="B253" s="125"/>
      <c r="C253" s="125"/>
      <c r="D253" s="125"/>
      <c r="F253" s="4"/>
      <c r="G253" s="201"/>
      <c r="H253" s="201"/>
    </row>
    <row r="254" spans="1:8" s="3" customFormat="1" x14ac:dyDescent="0.2">
      <c r="A254" s="125"/>
      <c r="B254" s="125"/>
      <c r="C254" s="125"/>
      <c r="D254" s="125"/>
      <c r="F254" s="4"/>
      <c r="G254" s="201"/>
      <c r="H254" s="201"/>
    </row>
    <row r="255" spans="1:8" s="3" customFormat="1" x14ac:dyDescent="0.2">
      <c r="A255" s="125"/>
      <c r="B255" s="125"/>
      <c r="C255" s="125"/>
      <c r="D255" s="125"/>
      <c r="F255" s="4"/>
      <c r="G255" s="201"/>
      <c r="H255" s="201"/>
    </row>
    <row r="256" spans="1:8" s="3" customFormat="1" x14ac:dyDescent="0.2">
      <c r="A256" s="125"/>
      <c r="B256" s="125"/>
      <c r="C256" s="125"/>
      <c r="D256" s="125"/>
      <c r="F256" s="4"/>
      <c r="G256" s="201"/>
      <c r="H256" s="201"/>
    </row>
    <row r="257" spans="1:8" s="3" customFormat="1" x14ac:dyDescent="0.2">
      <c r="A257" s="125"/>
      <c r="B257" s="125"/>
      <c r="C257" s="125"/>
      <c r="D257" s="125"/>
      <c r="F257" s="4"/>
      <c r="G257" s="201"/>
      <c r="H257" s="201"/>
    </row>
    <row r="258" spans="1:8" s="3" customFormat="1" x14ac:dyDescent="0.2">
      <c r="A258" s="125"/>
      <c r="B258" s="125"/>
      <c r="C258" s="125"/>
      <c r="D258" s="125"/>
      <c r="F258" s="4"/>
      <c r="G258" s="201"/>
      <c r="H258" s="201"/>
    </row>
    <row r="259" spans="1:8" s="3" customFormat="1" x14ac:dyDescent="0.2">
      <c r="A259" s="125"/>
      <c r="B259" s="125"/>
      <c r="C259" s="125"/>
      <c r="D259" s="125"/>
      <c r="F259" s="4"/>
      <c r="G259" s="201"/>
      <c r="H259" s="201"/>
    </row>
    <row r="260" spans="1:8" s="3" customFormat="1" x14ac:dyDescent="0.2">
      <c r="A260" s="125"/>
      <c r="B260" s="125"/>
      <c r="C260" s="125"/>
      <c r="D260" s="125"/>
      <c r="F260" s="4"/>
      <c r="G260" s="201"/>
      <c r="H260" s="201"/>
    </row>
    <row r="261" spans="1:8" s="3" customFormat="1" x14ac:dyDescent="0.2">
      <c r="A261" s="125"/>
      <c r="B261" s="125"/>
      <c r="C261" s="125"/>
      <c r="D261" s="125"/>
      <c r="F261" s="4"/>
      <c r="G261" s="201"/>
      <c r="H261" s="201"/>
    </row>
    <row r="262" spans="1:8" s="3" customFormat="1" x14ac:dyDescent="0.2">
      <c r="A262" s="125"/>
      <c r="B262" s="125"/>
      <c r="C262" s="125"/>
      <c r="D262" s="125"/>
      <c r="F262" s="4"/>
      <c r="G262" s="201"/>
      <c r="H262" s="201"/>
    </row>
    <row r="263" spans="1:8" s="3" customFormat="1" x14ac:dyDescent="0.2">
      <c r="A263" s="125"/>
      <c r="B263" s="125"/>
      <c r="C263" s="125"/>
      <c r="D263" s="125"/>
      <c r="F263" s="4"/>
      <c r="G263" s="201"/>
      <c r="H263" s="201"/>
    </row>
    <row r="264" spans="1:8" s="3" customFormat="1" x14ac:dyDescent="0.2">
      <c r="A264" s="125"/>
      <c r="B264" s="125"/>
      <c r="C264" s="125"/>
      <c r="D264" s="125"/>
      <c r="F264" s="4"/>
      <c r="G264" s="201"/>
      <c r="H264" s="201"/>
    </row>
    <row r="265" spans="1:8" s="3" customFormat="1" x14ac:dyDescent="0.2">
      <c r="A265" s="125"/>
      <c r="B265" s="125"/>
      <c r="C265" s="125"/>
      <c r="D265" s="125"/>
      <c r="F265" s="4"/>
      <c r="G265" s="201"/>
      <c r="H265" s="201"/>
    </row>
    <row r="266" spans="1:8" s="3" customFormat="1" x14ac:dyDescent="0.2">
      <c r="A266" s="125"/>
      <c r="B266" s="125"/>
      <c r="C266" s="125"/>
      <c r="D266" s="125"/>
      <c r="F266" s="4"/>
      <c r="G266" s="201"/>
      <c r="H266" s="201"/>
    </row>
    <row r="267" spans="1:8" s="3" customFormat="1" x14ac:dyDescent="0.2">
      <c r="A267" s="125"/>
      <c r="B267" s="125"/>
      <c r="C267" s="125"/>
      <c r="D267" s="125"/>
      <c r="F267" s="4"/>
      <c r="G267" s="201"/>
      <c r="H267" s="201"/>
    </row>
    <row r="268" spans="1:8" s="3" customFormat="1" x14ac:dyDescent="0.2">
      <c r="A268" s="125"/>
      <c r="B268" s="125"/>
      <c r="C268" s="125"/>
      <c r="D268" s="125"/>
      <c r="F268" s="4"/>
      <c r="G268" s="201"/>
      <c r="H268" s="201"/>
    </row>
    <row r="269" spans="1:8" s="3" customFormat="1" x14ac:dyDescent="0.2">
      <c r="A269" s="125"/>
      <c r="B269" s="125"/>
      <c r="C269" s="125"/>
      <c r="D269" s="125"/>
      <c r="F269" s="4"/>
      <c r="G269" s="201"/>
      <c r="H269" s="201"/>
    </row>
    <row r="270" spans="1:8" s="3" customFormat="1" x14ac:dyDescent="0.2">
      <c r="A270" s="125"/>
      <c r="B270" s="125"/>
      <c r="C270" s="125"/>
      <c r="D270" s="125"/>
      <c r="F270" s="4"/>
      <c r="G270" s="201"/>
      <c r="H270" s="201"/>
    </row>
    <row r="271" spans="1:8" s="3" customFormat="1" x14ac:dyDescent="0.2">
      <c r="A271" s="125"/>
      <c r="B271" s="125"/>
      <c r="C271" s="125"/>
      <c r="D271" s="125"/>
      <c r="F271" s="4"/>
      <c r="G271" s="201"/>
      <c r="H271" s="201"/>
    </row>
    <row r="272" spans="1:8" s="3" customFormat="1" x14ac:dyDescent="0.2">
      <c r="A272" s="125"/>
      <c r="B272" s="125"/>
      <c r="C272" s="125"/>
      <c r="D272" s="125"/>
      <c r="F272" s="4"/>
      <c r="G272" s="201"/>
      <c r="H272" s="201"/>
    </row>
    <row r="273" spans="1:8" s="3" customFormat="1" x14ac:dyDescent="0.2">
      <c r="A273" s="125"/>
      <c r="B273" s="125"/>
      <c r="C273" s="125"/>
      <c r="D273" s="125"/>
      <c r="F273" s="4"/>
      <c r="G273" s="201"/>
      <c r="H273" s="201"/>
    </row>
    <row r="274" spans="1:8" s="3" customFormat="1" x14ac:dyDescent="0.2">
      <c r="A274" s="125"/>
      <c r="B274" s="125"/>
      <c r="C274" s="125"/>
      <c r="D274" s="125"/>
      <c r="F274" s="4"/>
      <c r="G274" s="201"/>
      <c r="H274" s="201"/>
    </row>
    <row r="275" spans="1:8" s="3" customFormat="1" x14ac:dyDescent="0.2">
      <c r="A275" s="125"/>
      <c r="B275" s="125"/>
      <c r="C275" s="125"/>
      <c r="D275" s="125"/>
      <c r="F275" s="4"/>
      <c r="G275" s="201"/>
      <c r="H275" s="201"/>
    </row>
    <row r="276" spans="1:8" s="3" customFormat="1" x14ac:dyDescent="0.2">
      <c r="A276" s="125"/>
      <c r="B276" s="125"/>
      <c r="C276" s="125"/>
      <c r="D276" s="125"/>
      <c r="F276" s="4"/>
      <c r="G276" s="201"/>
      <c r="H276" s="201"/>
    </row>
    <row r="277" spans="1:8" s="3" customFormat="1" x14ac:dyDescent="0.2">
      <c r="A277" s="125"/>
      <c r="B277" s="125"/>
      <c r="C277" s="125"/>
      <c r="D277" s="125"/>
      <c r="F277" s="4"/>
      <c r="G277" s="201"/>
      <c r="H277" s="201"/>
    </row>
    <row r="278" spans="1:8" s="3" customFormat="1" x14ac:dyDescent="0.2">
      <c r="A278" s="125"/>
      <c r="B278" s="125"/>
      <c r="C278" s="125"/>
      <c r="D278" s="125"/>
      <c r="F278" s="4"/>
      <c r="G278" s="201"/>
      <c r="H278" s="201"/>
    </row>
    <row r="279" spans="1:8" s="3" customFormat="1" x14ac:dyDescent="0.2">
      <c r="A279" s="125"/>
      <c r="B279" s="125"/>
      <c r="C279" s="125"/>
      <c r="D279" s="125"/>
      <c r="F279" s="4"/>
      <c r="G279" s="201"/>
      <c r="H279" s="201"/>
    </row>
    <row r="280" spans="1:8" s="3" customFormat="1" x14ac:dyDescent="0.2">
      <c r="A280" s="125"/>
      <c r="B280" s="125"/>
      <c r="C280" s="125"/>
      <c r="D280" s="125"/>
      <c r="F280" s="4"/>
      <c r="G280" s="201"/>
      <c r="H280" s="201"/>
    </row>
    <row r="281" spans="1:8" s="3" customFormat="1" x14ac:dyDescent="0.2">
      <c r="A281" s="125"/>
      <c r="B281" s="125"/>
      <c r="C281" s="125"/>
      <c r="D281" s="125"/>
      <c r="F281" s="4"/>
      <c r="G281" s="201"/>
      <c r="H281" s="201"/>
    </row>
    <row r="282" spans="1:8" s="3" customFormat="1" x14ac:dyDescent="0.2">
      <c r="A282" s="125"/>
      <c r="B282" s="125"/>
      <c r="C282" s="125"/>
      <c r="D282" s="125"/>
      <c r="F282" s="4"/>
      <c r="G282" s="201"/>
      <c r="H282" s="201"/>
    </row>
    <row r="283" spans="1:8" s="3" customFormat="1" x14ac:dyDescent="0.2">
      <c r="A283" s="125"/>
      <c r="B283" s="125"/>
      <c r="C283" s="125"/>
      <c r="D283" s="125"/>
      <c r="F283" s="4"/>
      <c r="G283" s="201"/>
      <c r="H283" s="201"/>
    </row>
    <row r="284" spans="1:8" s="3" customFormat="1" x14ac:dyDescent="0.2">
      <c r="A284" s="125"/>
      <c r="B284" s="125"/>
      <c r="C284" s="125"/>
      <c r="D284" s="125"/>
      <c r="F284" s="4"/>
      <c r="G284" s="201"/>
      <c r="H284" s="201"/>
    </row>
    <row r="285" spans="1:8" s="3" customFormat="1" x14ac:dyDescent="0.2">
      <c r="A285" s="125"/>
      <c r="B285" s="125"/>
      <c r="C285" s="125"/>
      <c r="D285" s="125"/>
      <c r="F285" s="4"/>
      <c r="G285" s="201"/>
      <c r="H285" s="201"/>
    </row>
    <row r="286" spans="1:8" s="3" customFormat="1" x14ac:dyDescent="0.2">
      <c r="A286" s="125"/>
      <c r="B286" s="125"/>
      <c r="C286" s="125"/>
      <c r="D286" s="125"/>
      <c r="F286" s="4"/>
      <c r="G286" s="201"/>
      <c r="H286" s="201"/>
    </row>
    <row r="287" spans="1:8" s="3" customFormat="1" x14ac:dyDescent="0.2">
      <c r="A287" s="125"/>
      <c r="B287" s="125"/>
      <c r="C287" s="125"/>
      <c r="D287" s="125"/>
      <c r="F287" s="4"/>
      <c r="G287" s="201"/>
      <c r="H287" s="201"/>
    </row>
    <row r="288" spans="1:8" s="3" customFormat="1" x14ac:dyDescent="0.2">
      <c r="A288" s="125"/>
      <c r="B288" s="125"/>
      <c r="C288" s="125"/>
      <c r="D288" s="125"/>
      <c r="F288" s="4"/>
      <c r="G288" s="201"/>
      <c r="H288" s="201"/>
    </row>
    <row r="289" spans="1:8" s="3" customFormat="1" x14ac:dyDescent="0.2">
      <c r="A289" s="125"/>
      <c r="B289" s="125"/>
      <c r="C289" s="125"/>
      <c r="D289" s="125"/>
      <c r="F289" s="4"/>
      <c r="G289" s="201"/>
      <c r="H289" s="201"/>
    </row>
    <row r="290" spans="1:8" s="3" customFormat="1" x14ac:dyDescent="0.2">
      <c r="A290" s="125"/>
      <c r="B290" s="125"/>
      <c r="C290" s="125"/>
      <c r="D290" s="125"/>
      <c r="F290" s="4"/>
      <c r="G290" s="201"/>
      <c r="H290" s="201"/>
    </row>
    <row r="291" spans="1:8" s="3" customFormat="1" x14ac:dyDescent="0.2">
      <c r="A291" s="125"/>
      <c r="B291" s="125"/>
      <c r="C291" s="125"/>
      <c r="D291" s="125"/>
      <c r="F291" s="4"/>
      <c r="G291" s="201"/>
      <c r="H291" s="201"/>
    </row>
    <row r="292" spans="1:8" s="3" customFormat="1" x14ac:dyDescent="0.2">
      <c r="A292" s="125"/>
      <c r="B292" s="125"/>
      <c r="C292" s="125"/>
      <c r="D292" s="125"/>
      <c r="F292" s="4"/>
      <c r="G292" s="201"/>
      <c r="H292" s="201"/>
    </row>
    <row r="293" spans="1:8" s="3" customFormat="1" x14ac:dyDescent="0.2">
      <c r="A293" s="125"/>
      <c r="B293" s="125"/>
      <c r="C293" s="125"/>
      <c r="D293" s="125"/>
      <c r="F293" s="4"/>
      <c r="G293" s="201"/>
      <c r="H293" s="201"/>
    </row>
    <row r="294" spans="1:8" s="3" customFormat="1" x14ac:dyDescent="0.2">
      <c r="A294" s="125"/>
      <c r="B294" s="125"/>
      <c r="C294" s="125"/>
      <c r="D294" s="125"/>
      <c r="F294" s="4"/>
      <c r="G294" s="201"/>
      <c r="H294" s="201"/>
    </row>
    <row r="295" spans="1:8" s="3" customFormat="1" x14ac:dyDescent="0.2">
      <c r="A295" s="125"/>
      <c r="B295" s="125"/>
      <c r="C295" s="125"/>
      <c r="D295" s="125"/>
      <c r="F295" s="4"/>
      <c r="G295" s="201"/>
      <c r="H295" s="201"/>
    </row>
    <row r="296" spans="1:8" s="3" customFormat="1" x14ac:dyDescent="0.2">
      <c r="A296" s="125"/>
      <c r="B296" s="125"/>
      <c r="C296" s="125"/>
      <c r="D296" s="125"/>
      <c r="F296" s="4"/>
      <c r="G296" s="201"/>
      <c r="H296" s="201"/>
    </row>
    <row r="297" spans="1:8" s="3" customFormat="1" x14ac:dyDescent="0.2">
      <c r="A297" s="125"/>
      <c r="B297" s="125"/>
      <c r="C297" s="125"/>
      <c r="D297" s="125"/>
      <c r="F297" s="4"/>
      <c r="G297" s="201"/>
      <c r="H297" s="201"/>
    </row>
    <row r="298" spans="1:8" s="3" customFormat="1" x14ac:dyDescent="0.2">
      <c r="A298" s="125"/>
      <c r="B298" s="125"/>
      <c r="C298" s="125"/>
      <c r="D298" s="125"/>
      <c r="F298" s="4"/>
      <c r="G298" s="201"/>
      <c r="H298" s="201"/>
    </row>
    <row r="299" spans="1:8" s="3" customFormat="1" x14ac:dyDescent="0.2">
      <c r="A299" s="125"/>
      <c r="B299" s="125"/>
      <c r="C299" s="125"/>
      <c r="D299" s="125"/>
      <c r="F299" s="4"/>
      <c r="G299" s="201"/>
      <c r="H299" s="201"/>
    </row>
    <row r="300" spans="1:8" s="3" customFormat="1" x14ac:dyDescent="0.2">
      <c r="A300" s="125"/>
      <c r="B300" s="125"/>
      <c r="C300" s="125"/>
      <c r="D300" s="125"/>
      <c r="F300" s="4"/>
      <c r="G300" s="201"/>
      <c r="H300" s="201"/>
    </row>
    <row r="301" spans="1:8" s="3" customFormat="1" x14ac:dyDescent="0.2">
      <c r="A301" s="125"/>
      <c r="B301" s="125"/>
      <c r="C301" s="125"/>
      <c r="D301" s="125"/>
      <c r="F301" s="4"/>
      <c r="G301" s="201"/>
      <c r="H301" s="201"/>
    </row>
    <row r="302" spans="1:8" s="3" customFormat="1" x14ac:dyDescent="0.2">
      <c r="A302" s="125"/>
      <c r="B302" s="125"/>
      <c r="C302" s="125"/>
      <c r="D302" s="125"/>
      <c r="F302" s="4"/>
      <c r="G302" s="201"/>
      <c r="H302" s="201"/>
    </row>
    <row r="303" spans="1:8" s="3" customFormat="1" x14ac:dyDescent="0.2">
      <c r="A303" s="125"/>
      <c r="B303" s="125"/>
      <c r="C303" s="125"/>
      <c r="D303" s="125"/>
      <c r="F303" s="4"/>
      <c r="G303" s="201"/>
      <c r="H303" s="201"/>
    </row>
    <row r="304" spans="1:8" s="3" customFormat="1" x14ac:dyDescent="0.2">
      <c r="A304" s="125"/>
      <c r="B304" s="125"/>
      <c r="C304" s="125"/>
      <c r="D304" s="125"/>
      <c r="F304" s="4"/>
      <c r="G304" s="201"/>
      <c r="H304" s="201"/>
    </row>
    <row r="305" spans="1:8" s="3" customFormat="1" x14ac:dyDescent="0.2">
      <c r="A305" s="125"/>
      <c r="B305" s="125"/>
      <c r="C305" s="125"/>
      <c r="D305" s="125"/>
      <c r="F305" s="4"/>
      <c r="G305" s="201"/>
      <c r="H305" s="201"/>
    </row>
    <row r="306" spans="1:8" s="3" customFormat="1" x14ac:dyDescent="0.2">
      <c r="A306" s="125"/>
      <c r="B306" s="125"/>
      <c r="C306" s="125"/>
      <c r="D306" s="125"/>
      <c r="F306" s="4"/>
      <c r="G306" s="201"/>
      <c r="H306" s="201"/>
    </row>
    <row r="307" spans="1:8" s="3" customFormat="1" x14ac:dyDescent="0.2">
      <c r="A307" s="125"/>
      <c r="B307" s="125"/>
      <c r="C307" s="125"/>
      <c r="D307" s="125"/>
      <c r="F307" s="4"/>
      <c r="G307" s="201"/>
      <c r="H307" s="201"/>
    </row>
    <row r="308" spans="1:8" s="3" customFormat="1" x14ac:dyDescent="0.2">
      <c r="A308" s="125"/>
      <c r="B308" s="125"/>
      <c r="C308" s="125"/>
      <c r="D308" s="125"/>
      <c r="F308" s="4"/>
      <c r="G308" s="201"/>
      <c r="H308" s="201"/>
    </row>
    <row r="309" spans="1:8" s="3" customFormat="1" x14ac:dyDescent="0.2">
      <c r="A309" s="125"/>
      <c r="B309" s="125"/>
      <c r="C309" s="125"/>
      <c r="D309" s="125"/>
      <c r="F309" s="4"/>
      <c r="G309" s="201"/>
      <c r="H309" s="201"/>
    </row>
    <row r="310" spans="1:8" s="3" customFormat="1" x14ac:dyDescent="0.2">
      <c r="A310" s="125"/>
      <c r="B310" s="125"/>
      <c r="C310" s="125"/>
      <c r="D310" s="125"/>
      <c r="F310" s="4"/>
      <c r="G310" s="201"/>
      <c r="H310" s="201"/>
    </row>
    <row r="311" spans="1:8" s="3" customFormat="1" x14ac:dyDescent="0.2">
      <c r="A311" s="125"/>
      <c r="B311" s="125"/>
      <c r="C311" s="125"/>
      <c r="D311" s="125"/>
      <c r="F311" s="4"/>
      <c r="G311" s="201"/>
      <c r="H311" s="201"/>
    </row>
    <row r="312" spans="1:8" s="3" customFormat="1" x14ac:dyDescent="0.2">
      <c r="A312" s="125"/>
      <c r="B312" s="125"/>
      <c r="C312" s="125"/>
      <c r="D312" s="125"/>
      <c r="F312" s="4"/>
      <c r="G312" s="201"/>
      <c r="H312" s="201"/>
    </row>
    <row r="313" spans="1:8" s="3" customFormat="1" x14ac:dyDescent="0.2">
      <c r="A313" s="125"/>
      <c r="B313" s="125"/>
      <c r="C313" s="125"/>
      <c r="D313" s="125"/>
      <c r="F313" s="4"/>
      <c r="G313" s="201"/>
      <c r="H313" s="201"/>
    </row>
    <row r="314" spans="1:8" s="3" customFormat="1" x14ac:dyDescent="0.2">
      <c r="A314" s="125"/>
      <c r="B314" s="125"/>
      <c r="C314" s="125"/>
      <c r="D314" s="125"/>
      <c r="F314" s="4"/>
      <c r="G314" s="201"/>
      <c r="H314" s="201"/>
    </row>
    <row r="315" spans="1:8" s="3" customFormat="1" x14ac:dyDescent="0.2">
      <c r="A315" s="125"/>
      <c r="B315" s="125"/>
      <c r="C315" s="125"/>
      <c r="D315" s="125"/>
      <c r="F315" s="4"/>
      <c r="G315" s="201"/>
      <c r="H315" s="201"/>
    </row>
    <row r="316" spans="1:8" s="3" customFormat="1" x14ac:dyDescent="0.2">
      <c r="A316" s="125"/>
      <c r="B316" s="125"/>
      <c r="C316" s="125"/>
      <c r="D316" s="125"/>
      <c r="F316" s="4"/>
      <c r="G316" s="201"/>
      <c r="H316" s="201"/>
    </row>
    <row r="317" spans="1:8" s="3" customFormat="1" x14ac:dyDescent="0.2">
      <c r="A317" s="125"/>
      <c r="B317" s="125"/>
      <c r="C317" s="125"/>
      <c r="D317" s="125"/>
      <c r="F317" s="4"/>
      <c r="G317" s="201"/>
      <c r="H317" s="201"/>
    </row>
    <row r="318" spans="1:8" s="3" customFormat="1" x14ac:dyDescent="0.2">
      <c r="A318" s="125"/>
      <c r="B318" s="125"/>
      <c r="C318" s="125"/>
      <c r="D318" s="125"/>
      <c r="F318" s="4"/>
      <c r="G318" s="201"/>
      <c r="H318" s="201"/>
    </row>
  </sheetData>
  <mergeCells count="1">
    <mergeCell ref="A1:N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90" firstPageNumber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zoomScaleNormal="100" workbookViewId="0">
      <selection activeCell="M3" sqref="M3"/>
    </sheetView>
  </sheetViews>
  <sheetFormatPr defaultColWidth="11.42578125" defaultRowHeight="12.75" x14ac:dyDescent="0.2"/>
  <cols>
    <col min="1" max="2" width="4.28515625" style="125" customWidth="1"/>
    <col min="3" max="3" width="5.85546875" style="125" customWidth="1"/>
    <col min="4" max="4" width="5" style="133" hidden="1" customWidth="1"/>
    <col min="5" max="5" width="47.85546875" customWidth="1"/>
    <col min="6" max="6" width="11.5703125" style="256" customWidth="1"/>
    <col min="7" max="7" width="11.7109375" style="256" customWidth="1"/>
    <col min="8" max="8" width="8" style="202" customWidth="1"/>
    <col min="9" max="9" width="13" customWidth="1"/>
    <col min="10" max="10" width="8" customWidth="1"/>
    <col min="11" max="11" width="14" customWidth="1"/>
    <col min="12" max="12" width="8.140625" customWidth="1"/>
    <col min="13" max="13" width="12.28515625" customWidth="1"/>
    <col min="14" max="14" width="8.140625" customWidth="1"/>
  </cols>
  <sheetData>
    <row r="1" spans="1:15" s="23" customFormat="1" ht="30" customHeight="1" x14ac:dyDescent="0.3">
      <c r="A1" s="346" t="s">
        <v>35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</row>
    <row r="2" spans="1:15" s="3" customFormat="1" ht="27.6" customHeight="1" x14ac:dyDescent="0.2">
      <c r="A2" s="90" t="s">
        <v>241</v>
      </c>
      <c r="B2" s="90" t="s">
        <v>242</v>
      </c>
      <c r="C2" s="90" t="s">
        <v>243</v>
      </c>
      <c r="D2" s="90" t="s">
        <v>244</v>
      </c>
      <c r="E2" s="84"/>
      <c r="F2" s="276" t="s">
        <v>301</v>
      </c>
      <c r="G2" s="277" t="s">
        <v>302</v>
      </c>
      <c r="H2" s="278" t="s">
        <v>270</v>
      </c>
      <c r="I2" s="276" t="s">
        <v>269</v>
      </c>
      <c r="J2" s="278" t="s">
        <v>238</v>
      </c>
      <c r="K2" s="276" t="s">
        <v>215</v>
      </c>
      <c r="L2" s="278" t="s">
        <v>239</v>
      </c>
      <c r="M2" s="276" t="s">
        <v>250</v>
      </c>
      <c r="N2" s="278" t="s">
        <v>256</v>
      </c>
    </row>
    <row r="3" spans="1:15" s="32" customFormat="1" ht="26.45" customHeight="1" x14ac:dyDescent="0.2">
      <c r="A3" s="145"/>
      <c r="B3" s="121"/>
      <c r="C3" s="121"/>
      <c r="D3" s="121"/>
      <c r="E3" s="200" t="s">
        <v>61</v>
      </c>
      <c r="F3" s="81">
        <f>F4-F19</f>
        <v>44710974.859999999</v>
      </c>
      <c r="G3" s="81">
        <f>G4-G19</f>
        <v>509357600</v>
      </c>
      <c r="H3" s="141" t="s">
        <v>182</v>
      </c>
      <c r="I3" s="81">
        <f>I4-I19</f>
        <v>53672000</v>
      </c>
      <c r="J3" s="141">
        <f t="shared" ref="J3:J11" si="0">I3/G3*100</f>
        <v>10.537194301213921</v>
      </c>
      <c r="K3" s="81">
        <f>K4-K19</f>
        <v>-95754000</v>
      </c>
      <c r="L3" s="141" t="s">
        <v>182</v>
      </c>
      <c r="M3" s="81">
        <f>M4-M19</f>
        <v>-97104000</v>
      </c>
      <c r="N3" s="141">
        <f>M3/K3*100</f>
        <v>101.40986277335674</v>
      </c>
    </row>
    <row r="4" spans="1:15" s="32" customFormat="1" ht="24.6" customHeight="1" x14ac:dyDescent="0.2">
      <c r="A4" s="121">
        <v>8</v>
      </c>
      <c r="B4" s="121"/>
      <c r="C4" s="121"/>
      <c r="D4" s="121"/>
      <c r="E4" s="29" t="s">
        <v>28</v>
      </c>
      <c r="F4" s="81">
        <f>F5+F16</f>
        <v>52245392.269999996</v>
      </c>
      <c r="G4" s="81">
        <f>G5+G16</f>
        <v>511480000</v>
      </c>
      <c r="H4" s="141">
        <f t="shared" ref="H4:H24" si="1">G4/F4*100</f>
        <v>978.9954248150965</v>
      </c>
      <c r="I4" s="81">
        <f>I5+I16</f>
        <v>506084000</v>
      </c>
      <c r="J4" s="141">
        <f t="shared" si="0"/>
        <v>98.945022288261526</v>
      </c>
      <c r="K4" s="81">
        <f>K5+K16</f>
        <v>4347000</v>
      </c>
      <c r="L4" s="141">
        <f t="shared" ref="L4:N25" si="2">K4/I4*100</f>
        <v>0.85894831688020179</v>
      </c>
      <c r="M4" s="81">
        <f>M5+M16</f>
        <v>3057000</v>
      </c>
      <c r="N4" s="141">
        <f t="shared" si="2"/>
        <v>70.324361628709454</v>
      </c>
      <c r="O4" s="205"/>
    </row>
    <row r="5" spans="1:15" s="32" customFormat="1" ht="13.5" customHeight="1" x14ac:dyDescent="0.2">
      <c r="A5" s="121"/>
      <c r="B5" s="121">
        <v>81</v>
      </c>
      <c r="C5" s="121"/>
      <c r="D5" s="121"/>
      <c r="E5" s="247" t="s">
        <v>191</v>
      </c>
      <c r="F5" s="81">
        <f>F6+F8+F11+F14</f>
        <v>52245392.269999996</v>
      </c>
      <c r="G5" s="81">
        <f>G6+G8+G11+G14</f>
        <v>11480000</v>
      </c>
      <c r="H5" s="141">
        <f t="shared" si="1"/>
        <v>21.973229602090612</v>
      </c>
      <c r="I5" s="81">
        <f>I6+I8+I11+I14</f>
        <v>6084000</v>
      </c>
      <c r="J5" s="141">
        <f t="shared" si="0"/>
        <v>52.99651567944251</v>
      </c>
      <c r="K5" s="81">
        <f>K6+K8+K11+K14</f>
        <v>4347000</v>
      </c>
      <c r="L5" s="141">
        <f t="shared" si="2"/>
        <v>71.449704142011839</v>
      </c>
      <c r="M5" s="81">
        <f>M6+M8+M11+M14</f>
        <v>3057000</v>
      </c>
      <c r="N5" s="141">
        <f t="shared" si="2"/>
        <v>70.324361628709454</v>
      </c>
      <c r="O5" s="205"/>
    </row>
    <row r="6" spans="1:15" s="47" customFormat="1" ht="25.5" x14ac:dyDescent="0.2">
      <c r="A6" s="203"/>
      <c r="B6" s="203"/>
      <c r="C6" s="203">
        <v>814</v>
      </c>
      <c r="D6" s="203"/>
      <c r="E6" s="248" t="s">
        <v>257</v>
      </c>
      <c r="F6" s="117">
        <f>F7</f>
        <v>0</v>
      </c>
      <c r="G6" s="117">
        <f>G7</f>
        <v>0</v>
      </c>
      <c r="H6" s="136" t="s">
        <v>182</v>
      </c>
      <c r="I6" s="117">
        <f>I7</f>
        <v>291000</v>
      </c>
      <c r="J6" s="136" t="s">
        <v>182</v>
      </c>
      <c r="K6" s="297">
        <f>K7</f>
        <v>291000</v>
      </c>
      <c r="L6" s="307">
        <f t="shared" si="2"/>
        <v>100</v>
      </c>
      <c r="M6" s="297">
        <f>M7</f>
        <v>291000</v>
      </c>
      <c r="N6" s="307">
        <f t="shared" si="2"/>
        <v>100</v>
      </c>
      <c r="O6" s="248"/>
    </row>
    <row r="7" spans="1:15" s="47" customFormat="1" ht="13.15" hidden="1" customHeight="1" x14ac:dyDescent="0.2">
      <c r="A7" s="203"/>
      <c r="B7" s="203"/>
      <c r="C7" s="203"/>
      <c r="D7" s="203">
        <v>8141</v>
      </c>
      <c r="E7" s="248" t="s">
        <v>258</v>
      </c>
      <c r="F7" s="117">
        <v>0</v>
      </c>
      <c r="G7" s="117">
        <v>0</v>
      </c>
      <c r="H7" s="136" t="s">
        <v>182</v>
      </c>
      <c r="I7" s="117">
        <v>291000</v>
      </c>
      <c r="J7" s="136" t="s">
        <v>182</v>
      </c>
      <c r="K7" s="297">
        <v>291000</v>
      </c>
      <c r="L7" s="307">
        <f t="shared" si="2"/>
        <v>100</v>
      </c>
      <c r="M7" s="297">
        <v>291000</v>
      </c>
      <c r="N7" s="307">
        <f t="shared" si="2"/>
        <v>100</v>
      </c>
      <c r="O7" s="248"/>
    </row>
    <row r="8" spans="1:15" s="47" customFormat="1" ht="26.25" customHeight="1" x14ac:dyDescent="0.2">
      <c r="A8" s="203"/>
      <c r="B8" s="203"/>
      <c r="C8" s="203">
        <v>816</v>
      </c>
      <c r="D8" s="203"/>
      <c r="E8" s="248" t="s">
        <v>288</v>
      </c>
      <c r="F8" s="148">
        <f t="shared" ref="F8" si="3">F9+F10</f>
        <v>11936167.27</v>
      </c>
      <c r="G8" s="148">
        <f t="shared" ref="G8:K8" si="4">G9+G10</f>
        <v>11200000</v>
      </c>
      <c r="H8" s="136">
        <f t="shared" si="1"/>
        <v>93.832465201369459</v>
      </c>
      <c r="I8" s="148">
        <f t="shared" si="4"/>
        <v>5743000</v>
      </c>
      <c r="J8" s="136">
        <f t="shared" si="0"/>
        <v>51.276785714285708</v>
      </c>
      <c r="K8" s="297">
        <f t="shared" si="4"/>
        <v>4056000</v>
      </c>
      <c r="L8" s="307">
        <f t="shared" si="2"/>
        <v>70.625108828138607</v>
      </c>
      <c r="M8" s="297">
        <f t="shared" ref="M8" si="5">M9+M10</f>
        <v>2766000</v>
      </c>
      <c r="N8" s="307">
        <f t="shared" si="2"/>
        <v>68.195266272189343</v>
      </c>
      <c r="O8" s="248"/>
    </row>
    <row r="9" spans="1:15" s="42" customFormat="1" ht="26.25" hidden="1" customHeight="1" x14ac:dyDescent="0.2">
      <c r="A9" s="123"/>
      <c r="B9" s="123"/>
      <c r="C9" s="123"/>
      <c r="D9" s="123">
        <v>8163</v>
      </c>
      <c r="E9" s="220" t="s">
        <v>127</v>
      </c>
      <c r="F9" s="148">
        <v>11451197.869999999</v>
      </c>
      <c r="G9" s="148">
        <v>11000000</v>
      </c>
      <c r="H9" s="136">
        <f t="shared" si="1"/>
        <v>96.059819460616836</v>
      </c>
      <c r="I9" s="148">
        <v>5625000</v>
      </c>
      <c r="J9" s="136">
        <f t="shared" si="0"/>
        <v>51.136363636363633</v>
      </c>
      <c r="K9" s="297">
        <v>3940000</v>
      </c>
      <c r="L9" s="307">
        <f t="shared" si="2"/>
        <v>70.044444444444437</v>
      </c>
      <c r="M9" s="297">
        <v>2766000</v>
      </c>
      <c r="N9" s="307">
        <f t="shared" si="2"/>
        <v>70.203045685279193</v>
      </c>
    </row>
    <row r="10" spans="1:15" s="42" customFormat="1" ht="12.75" hidden="1" customHeight="1" x14ac:dyDescent="0.2">
      <c r="A10" s="123"/>
      <c r="B10" s="123"/>
      <c r="C10" s="123"/>
      <c r="D10" s="123">
        <v>8164</v>
      </c>
      <c r="E10" s="220" t="s">
        <v>140</v>
      </c>
      <c r="F10" s="148">
        <v>484969.4</v>
      </c>
      <c r="G10" s="148">
        <v>200000</v>
      </c>
      <c r="H10" s="136">
        <f t="shared" si="1"/>
        <v>41.239715330493013</v>
      </c>
      <c r="I10" s="148">
        <v>118000</v>
      </c>
      <c r="J10" s="136">
        <f t="shared" si="0"/>
        <v>59</v>
      </c>
      <c r="K10" s="297">
        <v>116000</v>
      </c>
      <c r="L10" s="307">
        <f t="shared" si="2"/>
        <v>98.305084745762713</v>
      </c>
      <c r="M10" s="297">
        <v>0</v>
      </c>
      <c r="N10" s="307">
        <f t="shared" si="2"/>
        <v>0</v>
      </c>
    </row>
    <row r="11" spans="1:15" s="42" customFormat="1" ht="13.5" customHeight="1" x14ac:dyDescent="0.2">
      <c r="A11" s="123"/>
      <c r="B11" s="123"/>
      <c r="C11" s="123">
        <v>817</v>
      </c>
      <c r="D11" s="123"/>
      <c r="E11" s="308" t="s">
        <v>289</v>
      </c>
      <c r="F11" s="148">
        <f>F12+F13</f>
        <v>309225</v>
      </c>
      <c r="G11" s="148">
        <f>G12+G13</f>
        <v>280000</v>
      </c>
      <c r="H11" s="136">
        <f t="shared" si="1"/>
        <v>90.548953027730619</v>
      </c>
      <c r="I11" s="148">
        <f>I12+I13</f>
        <v>50000</v>
      </c>
      <c r="J11" s="136">
        <f t="shared" si="0"/>
        <v>17.857142857142858</v>
      </c>
      <c r="K11" s="297">
        <f>K12+K13</f>
        <v>0</v>
      </c>
      <c r="L11" s="307" t="s">
        <v>182</v>
      </c>
      <c r="M11" s="297">
        <f>M12+M13</f>
        <v>0</v>
      </c>
      <c r="N11" s="307" t="s">
        <v>182</v>
      </c>
    </row>
    <row r="12" spans="1:15" s="42" customFormat="1" ht="13.5" hidden="1" customHeight="1" x14ac:dyDescent="0.2">
      <c r="A12" s="123"/>
      <c r="B12" s="123"/>
      <c r="C12" s="123"/>
      <c r="D12" s="123">
        <v>8174</v>
      </c>
      <c r="E12" s="220" t="s">
        <v>290</v>
      </c>
      <c r="F12" s="148">
        <v>24225</v>
      </c>
      <c r="G12" s="148">
        <v>60000</v>
      </c>
      <c r="H12" s="136">
        <f t="shared" si="1"/>
        <v>247.67801857585141</v>
      </c>
      <c r="I12" s="148">
        <v>50000</v>
      </c>
      <c r="J12" s="136" t="s">
        <v>182</v>
      </c>
      <c r="K12" s="297">
        <v>0</v>
      </c>
      <c r="L12" s="307" t="s">
        <v>182</v>
      </c>
      <c r="M12" s="297">
        <v>0</v>
      </c>
      <c r="N12" s="307" t="s">
        <v>182</v>
      </c>
    </row>
    <row r="13" spans="1:15" s="42" customFormat="1" ht="27.75" hidden="1" customHeight="1" x14ac:dyDescent="0.2">
      <c r="A13" s="123"/>
      <c r="B13" s="123"/>
      <c r="C13" s="123"/>
      <c r="D13" s="123">
        <v>8176</v>
      </c>
      <c r="E13" s="220" t="s">
        <v>291</v>
      </c>
      <c r="F13" s="148">
        <v>285000</v>
      </c>
      <c r="G13" s="148">
        <v>220000</v>
      </c>
      <c r="H13" s="136">
        <f t="shared" si="1"/>
        <v>77.192982456140342</v>
      </c>
      <c r="I13" s="148">
        <v>0</v>
      </c>
      <c r="J13" s="136">
        <f>I13/G13*100</f>
        <v>0</v>
      </c>
      <c r="K13" s="297">
        <v>0</v>
      </c>
      <c r="L13" s="307" t="s">
        <v>182</v>
      </c>
      <c r="M13" s="297">
        <v>0</v>
      </c>
      <c r="N13" s="307" t="s">
        <v>182</v>
      </c>
    </row>
    <row r="14" spans="1:15" s="42" customFormat="1" ht="15" customHeight="1" x14ac:dyDescent="0.2">
      <c r="A14" s="123"/>
      <c r="B14" s="123"/>
      <c r="C14" s="123">
        <v>818</v>
      </c>
      <c r="D14" s="123"/>
      <c r="E14" s="220" t="s">
        <v>276</v>
      </c>
      <c r="F14" s="148">
        <f>F15</f>
        <v>40000000</v>
      </c>
      <c r="G14" s="148">
        <f>G15</f>
        <v>0</v>
      </c>
      <c r="H14" s="136">
        <f t="shared" si="1"/>
        <v>0</v>
      </c>
      <c r="I14" s="204">
        <f>I15</f>
        <v>0</v>
      </c>
      <c r="J14" s="136" t="s">
        <v>182</v>
      </c>
      <c r="K14" s="297">
        <f>K15</f>
        <v>0</v>
      </c>
      <c r="L14" s="307" t="s">
        <v>182</v>
      </c>
      <c r="M14" s="297">
        <f>M15</f>
        <v>0</v>
      </c>
      <c r="N14" s="307" t="s">
        <v>182</v>
      </c>
    </row>
    <row r="15" spans="1:15" s="42" customFormat="1" ht="27" hidden="1" customHeight="1" x14ac:dyDescent="0.2">
      <c r="A15" s="123"/>
      <c r="B15" s="123"/>
      <c r="C15" s="123"/>
      <c r="D15" s="123">
        <v>8181</v>
      </c>
      <c r="E15" s="220" t="s">
        <v>277</v>
      </c>
      <c r="F15" s="148">
        <v>40000000</v>
      </c>
      <c r="G15" s="148">
        <v>0</v>
      </c>
      <c r="H15" s="136">
        <f t="shared" si="1"/>
        <v>0</v>
      </c>
      <c r="I15" s="148">
        <v>0</v>
      </c>
      <c r="J15" s="136" t="s">
        <v>182</v>
      </c>
      <c r="K15" s="148">
        <v>0</v>
      </c>
      <c r="L15" s="136" t="s">
        <v>182</v>
      </c>
      <c r="M15" s="148">
        <v>0</v>
      </c>
      <c r="N15" s="136" t="s">
        <v>182</v>
      </c>
    </row>
    <row r="16" spans="1:15" s="42" customFormat="1" ht="12" customHeight="1" x14ac:dyDescent="0.2">
      <c r="A16" s="123"/>
      <c r="B16" s="78">
        <v>84</v>
      </c>
      <c r="C16" s="78"/>
      <c r="D16" s="78"/>
      <c r="E16" s="219" t="s">
        <v>259</v>
      </c>
      <c r="F16" s="147">
        <f>F17</f>
        <v>0</v>
      </c>
      <c r="G16" s="147">
        <f>G17</f>
        <v>500000000</v>
      </c>
      <c r="H16" s="141" t="s">
        <v>182</v>
      </c>
      <c r="I16" s="147">
        <f>I17</f>
        <v>500000000</v>
      </c>
      <c r="J16" s="141">
        <f t="shared" ref="J16:J18" si="6">I16/G16*100</f>
        <v>100</v>
      </c>
      <c r="K16" s="147">
        <f t="shared" ref="K16:M17" si="7">K17</f>
        <v>0</v>
      </c>
      <c r="L16" s="141" t="s">
        <v>182</v>
      </c>
      <c r="M16" s="147">
        <f t="shared" si="7"/>
        <v>0</v>
      </c>
      <c r="N16" s="141" t="s">
        <v>182</v>
      </c>
    </row>
    <row r="17" spans="1:14" s="42" customFormat="1" ht="26.25" customHeight="1" x14ac:dyDescent="0.2">
      <c r="A17" s="123"/>
      <c r="B17" s="123"/>
      <c r="C17" s="123">
        <v>844</v>
      </c>
      <c r="D17" s="123"/>
      <c r="E17" s="220" t="s">
        <v>260</v>
      </c>
      <c r="F17" s="148">
        <f>F18</f>
        <v>0</v>
      </c>
      <c r="G17" s="148">
        <f>G18</f>
        <v>500000000</v>
      </c>
      <c r="H17" s="136" t="s">
        <v>182</v>
      </c>
      <c r="I17" s="148">
        <f>I18</f>
        <v>500000000</v>
      </c>
      <c r="J17" s="136">
        <f t="shared" si="6"/>
        <v>100</v>
      </c>
      <c r="K17" s="297">
        <f t="shared" si="7"/>
        <v>0</v>
      </c>
      <c r="L17" s="307" t="s">
        <v>182</v>
      </c>
      <c r="M17" s="297">
        <f>M18</f>
        <v>0</v>
      </c>
      <c r="N17" s="307" t="s">
        <v>182</v>
      </c>
    </row>
    <row r="18" spans="1:14" s="42" customFormat="1" ht="25.5" hidden="1" customHeight="1" x14ac:dyDescent="0.2">
      <c r="A18" s="123"/>
      <c r="B18" s="123"/>
      <c r="C18" s="123"/>
      <c r="D18" s="123">
        <v>8443</v>
      </c>
      <c r="E18" s="220" t="s">
        <v>261</v>
      </c>
      <c r="F18" s="148">
        <v>0</v>
      </c>
      <c r="G18" s="148">
        <v>500000000</v>
      </c>
      <c r="H18" s="136" t="s">
        <v>182</v>
      </c>
      <c r="I18" s="148">
        <v>500000000</v>
      </c>
      <c r="J18" s="136">
        <f t="shared" si="6"/>
        <v>100</v>
      </c>
      <c r="K18" s="148">
        <v>0</v>
      </c>
      <c r="L18" s="136" t="s">
        <v>182</v>
      </c>
      <c r="M18" s="148">
        <v>0</v>
      </c>
      <c r="N18" s="136" t="s">
        <v>182</v>
      </c>
    </row>
    <row r="19" spans="1:14" s="3" customFormat="1" ht="26.45" customHeight="1" x14ac:dyDescent="0.2">
      <c r="A19" s="120">
        <v>5</v>
      </c>
      <c r="B19" s="120"/>
      <c r="C19" s="120"/>
      <c r="D19" s="120"/>
      <c r="E19" s="10" t="s">
        <v>29</v>
      </c>
      <c r="F19" s="135">
        <f>F20+F25</f>
        <v>7534417.4100000001</v>
      </c>
      <c r="G19" s="135">
        <f>G20+G25</f>
        <v>2122400</v>
      </c>
      <c r="H19" s="141">
        <f t="shared" si="1"/>
        <v>28.169397638934367</v>
      </c>
      <c r="I19" s="135">
        <f>I20+I25</f>
        <v>452412000</v>
      </c>
      <c r="J19" s="141" t="s">
        <v>182</v>
      </c>
      <c r="K19" s="135">
        <f>K20+K25</f>
        <v>100101000</v>
      </c>
      <c r="L19" s="141">
        <f t="shared" si="2"/>
        <v>22.126070926500624</v>
      </c>
      <c r="M19" s="135">
        <f>M20+M25</f>
        <v>100161000</v>
      </c>
      <c r="N19" s="141">
        <f>M19/K19*100</f>
        <v>100.05993946114424</v>
      </c>
    </row>
    <row r="20" spans="1:14" s="3" customFormat="1" ht="13.5" customHeight="1" x14ac:dyDescent="0.2">
      <c r="A20" s="120"/>
      <c r="B20" s="120">
        <v>51</v>
      </c>
      <c r="C20" s="120"/>
      <c r="D20" s="120"/>
      <c r="E20" s="249" t="s">
        <v>287</v>
      </c>
      <c r="F20" s="135">
        <f>F21+F23</f>
        <v>7534417.4100000001</v>
      </c>
      <c r="G20" s="135">
        <f>G21+G23</f>
        <v>2122400</v>
      </c>
      <c r="H20" s="141">
        <f t="shared" si="1"/>
        <v>28.169397638934367</v>
      </c>
      <c r="I20" s="135">
        <f>I21+I23</f>
        <v>2412000</v>
      </c>
      <c r="J20" s="141">
        <f t="shared" ref="J20:J24" si="8">I20/G20*100</f>
        <v>113.64493026762158</v>
      </c>
      <c r="K20" s="135">
        <f>K21+K23</f>
        <v>101000</v>
      </c>
      <c r="L20" s="141">
        <f t="shared" si="2"/>
        <v>4.1873963515754555</v>
      </c>
      <c r="M20" s="135">
        <f>M21+M23</f>
        <v>161000</v>
      </c>
      <c r="N20" s="141">
        <f>M20/K20*100</f>
        <v>159.40594059405942</v>
      </c>
    </row>
    <row r="21" spans="1:14" s="42" customFormat="1" ht="13.5" customHeight="1" x14ac:dyDescent="0.2">
      <c r="A21" s="123"/>
      <c r="B21" s="123"/>
      <c r="C21" s="123">
        <v>514</v>
      </c>
      <c r="D21" s="123"/>
      <c r="E21" s="230" t="s">
        <v>86</v>
      </c>
      <c r="F21" s="148">
        <f t="shared" ref="F21:M21" si="9">F22</f>
        <v>939932</v>
      </c>
      <c r="G21" s="148">
        <f t="shared" si="9"/>
        <v>340400</v>
      </c>
      <c r="H21" s="136">
        <f t="shared" si="1"/>
        <v>36.215385793865941</v>
      </c>
      <c r="I21" s="148">
        <f t="shared" si="9"/>
        <v>2412000</v>
      </c>
      <c r="J21" s="136">
        <f t="shared" si="8"/>
        <v>708.57814336075205</v>
      </c>
      <c r="K21" s="297">
        <f t="shared" si="9"/>
        <v>0</v>
      </c>
      <c r="L21" s="307">
        <f t="shared" si="2"/>
        <v>0</v>
      </c>
      <c r="M21" s="297">
        <f t="shared" si="9"/>
        <v>0</v>
      </c>
      <c r="N21" s="307" t="s">
        <v>182</v>
      </c>
    </row>
    <row r="22" spans="1:14" s="42" customFormat="1" ht="13.5" hidden="1" customHeight="1" x14ac:dyDescent="0.2">
      <c r="A22" s="123"/>
      <c r="B22" s="123"/>
      <c r="C22" s="123"/>
      <c r="D22" s="123">
        <v>5141</v>
      </c>
      <c r="E22" s="230" t="s">
        <v>85</v>
      </c>
      <c r="F22" s="148">
        <v>939932</v>
      </c>
      <c r="G22" s="148">
        <v>340400</v>
      </c>
      <c r="H22" s="136">
        <f t="shared" si="1"/>
        <v>36.215385793865941</v>
      </c>
      <c r="I22" s="148">
        <v>2412000</v>
      </c>
      <c r="J22" s="136">
        <f t="shared" si="8"/>
        <v>708.57814336075205</v>
      </c>
      <c r="K22" s="148">
        <v>0</v>
      </c>
      <c r="L22" s="136">
        <f t="shared" si="2"/>
        <v>0</v>
      </c>
      <c r="M22" s="148">
        <v>0</v>
      </c>
      <c r="N22" s="136" t="s">
        <v>182</v>
      </c>
    </row>
    <row r="23" spans="1:14" s="47" customFormat="1" ht="25.5" x14ac:dyDescent="0.2">
      <c r="A23" s="203"/>
      <c r="B23" s="203"/>
      <c r="C23" s="203">
        <v>516</v>
      </c>
      <c r="D23" s="203"/>
      <c r="E23" s="308" t="s">
        <v>128</v>
      </c>
      <c r="F23" s="148">
        <f t="shared" ref="F23:M23" si="10">SUM(F24:F24)</f>
        <v>6594485.4100000001</v>
      </c>
      <c r="G23" s="148">
        <f t="shared" si="10"/>
        <v>1782000</v>
      </c>
      <c r="H23" s="136">
        <f t="shared" si="1"/>
        <v>27.022578551735698</v>
      </c>
      <c r="I23" s="148">
        <f t="shared" si="10"/>
        <v>0</v>
      </c>
      <c r="J23" s="136">
        <f t="shared" si="8"/>
        <v>0</v>
      </c>
      <c r="K23" s="297">
        <f t="shared" si="10"/>
        <v>101000</v>
      </c>
      <c r="L23" s="307" t="s">
        <v>182</v>
      </c>
      <c r="M23" s="297">
        <f t="shared" si="10"/>
        <v>161000</v>
      </c>
      <c r="N23" s="307">
        <f>M23/K23*100</f>
        <v>159.40594059405942</v>
      </c>
    </row>
    <row r="24" spans="1:14" s="42" customFormat="1" ht="13.15" hidden="1" customHeight="1" x14ac:dyDescent="0.2">
      <c r="A24" s="123"/>
      <c r="B24" s="123"/>
      <c r="C24" s="123"/>
      <c r="D24" s="123">
        <v>5163</v>
      </c>
      <c r="E24" s="230" t="s">
        <v>129</v>
      </c>
      <c r="F24" s="148">
        <v>6594485.4100000001</v>
      </c>
      <c r="G24" s="148">
        <v>1782000</v>
      </c>
      <c r="H24" s="136">
        <f t="shared" si="1"/>
        <v>27.022578551735698</v>
      </c>
      <c r="I24" s="148">
        <v>0</v>
      </c>
      <c r="J24" s="136">
        <f t="shared" si="8"/>
        <v>0</v>
      </c>
      <c r="K24" s="148">
        <v>101000</v>
      </c>
      <c r="L24" s="136" t="s">
        <v>182</v>
      </c>
      <c r="M24" s="148">
        <v>161000</v>
      </c>
      <c r="N24" s="136">
        <f>M24/K24*100</f>
        <v>159.40594059405942</v>
      </c>
    </row>
    <row r="25" spans="1:14" s="3" customFormat="1" x14ac:dyDescent="0.2">
      <c r="A25" s="121"/>
      <c r="B25" s="121">
        <v>54</v>
      </c>
      <c r="C25" s="121"/>
      <c r="D25" s="121"/>
      <c r="E25" s="205" t="s">
        <v>263</v>
      </c>
      <c r="F25" s="81">
        <f>F26</f>
        <v>0</v>
      </c>
      <c r="G25" s="81">
        <f>G26</f>
        <v>0</v>
      </c>
      <c r="H25" s="136" t="s">
        <v>182</v>
      </c>
      <c r="I25" s="81">
        <f t="shared" ref="I25:M26" si="11">I26</f>
        <v>450000000</v>
      </c>
      <c r="J25" s="136" t="s">
        <v>182</v>
      </c>
      <c r="K25" s="81">
        <f t="shared" si="11"/>
        <v>100000000</v>
      </c>
      <c r="L25" s="141" t="s">
        <v>182</v>
      </c>
      <c r="M25" s="81">
        <f t="shared" si="11"/>
        <v>100000000</v>
      </c>
      <c r="N25" s="141">
        <f t="shared" si="2"/>
        <v>100</v>
      </c>
    </row>
    <row r="26" spans="1:14" s="47" customFormat="1" ht="24.6" customHeight="1" x14ac:dyDescent="0.2">
      <c r="A26" s="203"/>
      <c r="B26" s="203"/>
      <c r="C26" s="203">
        <v>544</v>
      </c>
      <c r="D26" s="203"/>
      <c r="E26" s="248" t="s">
        <v>303</v>
      </c>
      <c r="F26" s="117">
        <f>F27</f>
        <v>0</v>
      </c>
      <c r="G26" s="117">
        <f>G27</f>
        <v>0</v>
      </c>
      <c r="H26" s="136" t="s">
        <v>182</v>
      </c>
      <c r="I26" s="117">
        <f t="shared" si="11"/>
        <v>450000000</v>
      </c>
      <c r="J26" s="136" t="s">
        <v>182</v>
      </c>
      <c r="K26" s="297">
        <f t="shared" si="11"/>
        <v>100000000</v>
      </c>
      <c r="L26" s="307" t="s">
        <v>182</v>
      </c>
      <c r="M26" s="297">
        <f t="shared" si="11"/>
        <v>100000000</v>
      </c>
      <c r="N26" s="307">
        <f t="shared" ref="N26:N27" si="12">M26/K26*100</f>
        <v>100</v>
      </c>
    </row>
    <row r="27" spans="1:14" s="3" customFormat="1" ht="27" hidden="1" customHeight="1" x14ac:dyDescent="0.2">
      <c r="A27" s="125"/>
      <c r="B27" s="125"/>
      <c r="C27" s="125"/>
      <c r="D27" s="125">
        <v>5443</v>
      </c>
      <c r="E27" s="248" t="s">
        <v>264</v>
      </c>
      <c r="F27" s="4">
        <v>0</v>
      </c>
      <c r="G27" s="4">
        <v>0</v>
      </c>
      <c r="H27" s="136" t="s">
        <v>182</v>
      </c>
      <c r="I27" s="148">
        <v>450000000</v>
      </c>
      <c r="J27" s="136" t="s">
        <v>182</v>
      </c>
      <c r="K27" s="148">
        <v>100000000</v>
      </c>
      <c r="L27" s="136" t="s">
        <v>182</v>
      </c>
      <c r="M27" s="148">
        <v>100000000</v>
      </c>
      <c r="N27" s="136">
        <f t="shared" si="12"/>
        <v>100</v>
      </c>
    </row>
    <row r="28" spans="1:14" s="3" customFormat="1" x14ac:dyDescent="0.2">
      <c r="A28" s="125"/>
      <c r="B28" s="125"/>
      <c r="C28" s="125"/>
      <c r="D28" s="125"/>
      <c r="F28" s="4"/>
      <c r="G28" s="4"/>
      <c r="H28" s="201"/>
    </row>
    <row r="29" spans="1:14" s="3" customFormat="1" x14ac:dyDescent="0.2">
      <c r="A29" s="125"/>
      <c r="B29" s="125"/>
      <c r="C29" s="125"/>
      <c r="D29" s="125"/>
      <c r="F29" s="4"/>
      <c r="G29" s="4"/>
      <c r="H29" s="201"/>
    </row>
    <row r="30" spans="1:14" s="3" customFormat="1" x14ac:dyDescent="0.2">
      <c r="A30" s="125"/>
      <c r="B30" s="125"/>
      <c r="C30" s="125"/>
      <c r="D30" s="125"/>
      <c r="F30" s="4"/>
      <c r="G30" s="4"/>
      <c r="H30" s="201"/>
    </row>
    <row r="31" spans="1:14" s="3" customFormat="1" x14ac:dyDescent="0.2">
      <c r="A31" s="125"/>
      <c r="B31" s="125"/>
      <c r="C31" s="125"/>
      <c r="D31" s="125"/>
      <c r="F31" s="4"/>
      <c r="G31" s="4"/>
      <c r="H31" s="201"/>
    </row>
    <row r="32" spans="1:14" s="3" customFormat="1" x14ac:dyDescent="0.2">
      <c r="A32" s="125"/>
      <c r="B32" s="125"/>
      <c r="C32" s="125"/>
      <c r="D32" s="125"/>
      <c r="F32" s="4"/>
      <c r="G32" s="4"/>
      <c r="H32" s="201"/>
    </row>
    <row r="33" spans="1:8" s="3" customFormat="1" x14ac:dyDescent="0.2">
      <c r="A33" s="125"/>
      <c r="B33" s="125"/>
      <c r="C33" s="125"/>
      <c r="D33" s="125"/>
      <c r="F33" s="4"/>
      <c r="G33" s="4"/>
      <c r="H33" s="201"/>
    </row>
    <row r="34" spans="1:8" s="3" customFormat="1" x14ac:dyDescent="0.2">
      <c r="A34" s="125"/>
      <c r="B34" s="125"/>
      <c r="C34" s="125"/>
      <c r="D34" s="125"/>
      <c r="F34" s="4"/>
      <c r="G34" s="4"/>
      <c r="H34" s="201"/>
    </row>
    <row r="35" spans="1:8" s="3" customFormat="1" x14ac:dyDescent="0.2">
      <c r="A35" s="125"/>
      <c r="B35" s="125"/>
      <c r="C35" s="125"/>
      <c r="D35" s="125"/>
      <c r="F35" s="4"/>
      <c r="G35" s="4"/>
      <c r="H35" s="201"/>
    </row>
    <row r="36" spans="1:8" s="3" customFormat="1" x14ac:dyDescent="0.2">
      <c r="A36" s="125"/>
      <c r="B36" s="125"/>
      <c r="C36" s="125"/>
      <c r="D36" s="125"/>
      <c r="F36" s="4"/>
      <c r="G36" s="4"/>
      <c r="H36" s="201"/>
    </row>
    <row r="37" spans="1:8" s="3" customFormat="1" x14ac:dyDescent="0.2">
      <c r="A37" s="125"/>
      <c r="B37" s="125"/>
      <c r="C37" s="125"/>
      <c r="D37" s="125"/>
      <c r="F37" s="4"/>
      <c r="G37" s="4"/>
      <c r="H37" s="201"/>
    </row>
    <row r="38" spans="1:8" s="3" customFormat="1" x14ac:dyDescent="0.2">
      <c r="A38" s="125"/>
      <c r="B38" s="125"/>
      <c r="C38" s="125"/>
      <c r="D38" s="125"/>
      <c r="F38" s="4"/>
      <c r="G38" s="4"/>
      <c r="H38" s="201"/>
    </row>
    <row r="39" spans="1:8" s="3" customFormat="1" x14ac:dyDescent="0.2">
      <c r="A39" s="125"/>
      <c r="B39" s="125"/>
      <c r="C39" s="125"/>
      <c r="D39" s="125"/>
      <c r="F39" s="4"/>
      <c r="G39" s="4"/>
      <c r="H39" s="201"/>
    </row>
    <row r="40" spans="1:8" s="3" customFormat="1" x14ac:dyDescent="0.2">
      <c r="A40" s="125"/>
      <c r="B40" s="125"/>
      <c r="C40" s="125"/>
      <c r="D40" s="125"/>
      <c r="F40" s="4"/>
      <c r="G40" s="4"/>
      <c r="H40" s="201"/>
    </row>
    <row r="41" spans="1:8" s="3" customFormat="1" x14ac:dyDescent="0.2">
      <c r="A41" s="125"/>
      <c r="B41" s="125"/>
      <c r="C41" s="125"/>
      <c r="D41" s="125"/>
      <c r="F41" s="4"/>
      <c r="G41" s="4"/>
      <c r="H41" s="201"/>
    </row>
    <row r="42" spans="1:8" s="3" customFormat="1" x14ac:dyDescent="0.2">
      <c r="A42" s="125"/>
      <c r="B42" s="125"/>
      <c r="C42" s="125"/>
      <c r="D42" s="125"/>
      <c r="F42" s="4"/>
      <c r="G42" s="4"/>
      <c r="H42" s="201"/>
    </row>
    <row r="43" spans="1:8" s="3" customFormat="1" x14ac:dyDescent="0.2">
      <c r="A43" s="125"/>
      <c r="B43" s="125"/>
      <c r="C43" s="125"/>
      <c r="D43" s="125"/>
      <c r="F43" s="4"/>
      <c r="G43" s="4"/>
      <c r="H43" s="201"/>
    </row>
    <row r="44" spans="1:8" s="3" customFormat="1" x14ac:dyDescent="0.2">
      <c r="A44" s="125"/>
      <c r="B44" s="125"/>
      <c r="C44" s="125"/>
      <c r="D44" s="125"/>
      <c r="F44" s="4"/>
      <c r="G44" s="4"/>
      <c r="H44" s="201"/>
    </row>
    <row r="45" spans="1:8" s="3" customFormat="1" x14ac:dyDescent="0.2">
      <c r="A45" s="125"/>
      <c r="B45" s="125"/>
      <c r="C45" s="125"/>
      <c r="D45" s="125"/>
      <c r="F45" s="4"/>
      <c r="G45" s="4"/>
      <c r="H45" s="201"/>
    </row>
    <row r="46" spans="1:8" s="3" customFormat="1" x14ac:dyDescent="0.2">
      <c r="A46" s="125"/>
      <c r="B46" s="125"/>
      <c r="C46" s="125"/>
      <c r="D46" s="125"/>
      <c r="F46" s="4"/>
      <c r="G46" s="4"/>
      <c r="H46" s="201"/>
    </row>
    <row r="47" spans="1:8" s="3" customFormat="1" x14ac:dyDescent="0.2">
      <c r="A47" s="125"/>
      <c r="B47" s="125"/>
      <c r="C47" s="125"/>
      <c r="D47" s="125"/>
      <c r="F47" s="4"/>
      <c r="G47" s="4"/>
      <c r="H47" s="201"/>
    </row>
    <row r="48" spans="1:8" s="3" customFormat="1" x14ac:dyDescent="0.2">
      <c r="A48" s="125"/>
      <c r="B48" s="125"/>
      <c r="C48" s="125"/>
      <c r="D48" s="125"/>
      <c r="F48" s="4"/>
      <c r="G48" s="4"/>
      <c r="H48" s="201"/>
    </row>
    <row r="49" spans="1:8" s="3" customFormat="1" x14ac:dyDescent="0.2">
      <c r="A49" s="125"/>
      <c r="B49" s="125"/>
      <c r="C49" s="125"/>
      <c r="D49" s="125"/>
      <c r="F49" s="4"/>
      <c r="G49" s="4"/>
      <c r="H49" s="201"/>
    </row>
    <row r="50" spans="1:8" s="3" customFormat="1" x14ac:dyDescent="0.2">
      <c r="A50" s="125"/>
      <c r="B50" s="125"/>
      <c r="C50" s="125"/>
      <c r="D50" s="125"/>
      <c r="F50" s="4"/>
      <c r="G50" s="4"/>
      <c r="H50" s="201"/>
    </row>
    <row r="51" spans="1:8" s="3" customFormat="1" x14ac:dyDescent="0.2">
      <c r="A51" s="125"/>
      <c r="B51" s="125"/>
      <c r="C51" s="125"/>
      <c r="D51" s="125"/>
      <c r="F51" s="4"/>
      <c r="G51" s="4"/>
      <c r="H51" s="201"/>
    </row>
    <row r="52" spans="1:8" s="3" customFormat="1" x14ac:dyDescent="0.2">
      <c r="A52" s="125"/>
      <c r="B52" s="125"/>
      <c r="C52" s="125"/>
      <c r="D52" s="125"/>
      <c r="F52" s="4"/>
      <c r="G52" s="4"/>
      <c r="H52" s="201"/>
    </row>
    <row r="53" spans="1:8" s="3" customFormat="1" x14ac:dyDescent="0.2">
      <c r="A53" s="125"/>
      <c r="B53" s="125"/>
      <c r="C53" s="125"/>
      <c r="D53" s="125"/>
      <c r="F53" s="4"/>
      <c r="G53" s="4"/>
      <c r="H53" s="201"/>
    </row>
    <row r="54" spans="1:8" s="3" customFormat="1" x14ac:dyDescent="0.2">
      <c r="A54" s="125"/>
      <c r="B54" s="125"/>
      <c r="C54" s="125"/>
      <c r="D54" s="125"/>
      <c r="F54" s="4"/>
      <c r="G54" s="4"/>
      <c r="H54" s="201"/>
    </row>
    <row r="55" spans="1:8" s="3" customFormat="1" x14ac:dyDescent="0.2">
      <c r="A55" s="125"/>
      <c r="B55" s="125"/>
      <c r="C55" s="125"/>
      <c r="D55" s="125"/>
      <c r="F55" s="4"/>
      <c r="G55" s="4"/>
      <c r="H55" s="201"/>
    </row>
    <row r="56" spans="1:8" s="3" customFormat="1" x14ac:dyDescent="0.2">
      <c r="A56" s="125"/>
      <c r="B56" s="125"/>
      <c r="C56" s="125"/>
      <c r="D56" s="125"/>
      <c r="F56" s="4"/>
      <c r="G56" s="4"/>
      <c r="H56" s="201"/>
    </row>
    <row r="57" spans="1:8" s="3" customFormat="1" x14ac:dyDescent="0.2">
      <c r="A57" s="125"/>
      <c r="B57" s="125"/>
      <c r="C57" s="125"/>
      <c r="D57" s="125"/>
      <c r="F57" s="4"/>
      <c r="G57" s="4"/>
      <c r="H57" s="201"/>
    </row>
    <row r="58" spans="1:8" s="3" customFormat="1" x14ac:dyDescent="0.2">
      <c r="A58" s="125"/>
      <c r="B58" s="125"/>
      <c r="C58" s="125"/>
      <c r="D58" s="125"/>
      <c r="F58" s="4"/>
      <c r="G58" s="4"/>
      <c r="H58" s="201"/>
    </row>
    <row r="59" spans="1:8" s="3" customFormat="1" x14ac:dyDescent="0.2">
      <c r="A59" s="125"/>
      <c r="B59" s="125"/>
      <c r="C59" s="125"/>
      <c r="D59" s="125"/>
      <c r="F59" s="4"/>
      <c r="G59" s="4"/>
      <c r="H59" s="201"/>
    </row>
    <row r="60" spans="1:8" s="3" customFormat="1" x14ac:dyDescent="0.2">
      <c r="A60" s="125"/>
      <c r="B60" s="125"/>
      <c r="C60" s="125"/>
      <c r="D60" s="125"/>
      <c r="F60" s="4"/>
      <c r="G60" s="4"/>
      <c r="H60" s="201"/>
    </row>
    <row r="61" spans="1:8" s="3" customFormat="1" x14ac:dyDescent="0.2">
      <c r="A61" s="125"/>
      <c r="B61" s="125"/>
      <c r="C61" s="125"/>
      <c r="D61" s="125"/>
      <c r="F61" s="4"/>
      <c r="G61" s="4"/>
      <c r="H61" s="201"/>
    </row>
    <row r="62" spans="1:8" s="3" customFormat="1" x14ac:dyDescent="0.2">
      <c r="A62" s="125"/>
      <c r="B62" s="125"/>
      <c r="C62" s="125"/>
      <c r="D62" s="125"/>
      <c r="F62" s="4"/>
      <c r="G62" s="4"/>
      <c r="H62" s="201"/>
    </row>
    <row r="63" spans="1:8" s="3" customFormat="1" x14ac:dyDescent="0.2">
      <c r="A63" s="125"/>
      <c r="B63" s="125"/>
      <c r="C63" s="125"/>
      <c r="D63" s="125"/>
      <c r="F63" s="4"/>
      <c r="G63" s="4"/>
      <c r="H63" s="201"/>
    </row>
    <row r="64" spans="1:8" s="3" customFormat="1" x14ac:dyDescent="0.2">
      <c r="A64" s="125"/>
      <c r="B64" s="125"/>
      <c r="C64" s="125"/>
      <c r="D64" s="125"/>
      <c r="F64" s="4"/>
      <c r="G64" s="4"/>
      <c r="H64" s="201"/>
    </row>
    <row r="65" spans="1:8" s="3" customFormat="1" x14ac:dyDescent="0.2">
      <c r="A65" s="125"/>
      <c r="B65" s="125"/>
      <c r="C65" s="125"/>
      <c r="D65" s="125"/>
      <c r="F65" s="4"/>
      <c r="G65" s="4"/>
      <c r="H65" s="201"/>
    </row>
    <row r="66" spans="1:8" s="3" customFormat="1" x14ac:dyDescent="0.2">
      <c r="A66" s="125"/>
      <c r="B66" s="125"/>
      <c r="C66" s="125"/>
      <c r="D66" s="125"/>
      <c r="F66" s="4"/>
      <c r="G66" s="4"/>
      <c r="H66" s="201"/>
    </row>
    <row r="67" spans="1:8" s="3" customFormat="1" x14ac:dyDescent="0.2">
      <c r="A67" s="125"/>
      <c r="B67" s="125"/>
      <c r="C67" s="125"/>
      <c r="D67" s="125"/>
      <c r="F67" s="4"/>
      <c r="G67" s="4"/>
      <c r="H67" s="201"/>
    </row>
    <row r="68" spans="1:8" s="3" customFormat="1" x14ac:dyDescent="0.2">
      <c r="A68" s="125"/>
      <c r="B68" s="125"/>
      <c r="C68" s="125"/>
      <c r="D68" s="125"/>
      <c r="F68" s="4"/>
      <c r="G68" s="4"/>
      <c r="H68" s="201"/>
    </row>
    <row r="69" spans="1:8" s="3" customFormat="1" x14ac:dyDescent="0.2">
      <c r="A69" s="125"/>
      <c r="B69" s="125"/>
      <c r="C69" s="125"/>
      <c r="D69" s="125"/>
      <c r="F69" s="4"/>
      <c r="G69" s="4"/>
      <c r="H69" s="201"/>
    </row>
    <row r="70" spans="1:8" s="3" customFormat="1" x14ac:dyDescent="0.2">
      <c r="A70" s="125"/>
      <c r="B70" s="125"/>
      <c r="C70" s="125"/>
      <c r="D70" s="125"/>
      <c r="F70" s="4"/>
      <c r="G70" s="4"/>
      <c r="H70" s="201"/>
    </row>
    <row r="71" spans="1:8" s="3" customFormat="1" x14ac:dyDescent="0.2">
      <c r="A71" s="125"/>
      <c r="B71" s="125"/>
      <c r="C71" s="125"/>
      <c r="D71" s="125"/>
      <c r="F71" s="4"/>
      <c r="G71" s="4"/>
      <c r="H71" s="201"/>
    </row>
    <row r="72" spans="1:8" s="3" customFormat="1" x14ac:dyDescent="0.2">
      <c r="A72" s="125"/>
      <c r="B72" s="125"/>
      <c r="C72" s="125"/>
      <c r="D72" s="125"/>
      <c r="F72" s="4"/>
      <c r="G72" s="4"/>
      <c r="H72" s="201"/>
    </row>
    <row r="73" spans="1:8" s="3" customFormat="1" x14ac:dyDescent="0.2">
      <c r="A73" s="125"/>
      <c r="B73" s="125"/>
      <c r="C73" s="125"/>
      <c r="D73" s="125"/>
      <c r="F73" s="4"/>
      <c r="G73" s="4"/>
      <c r="H73" s="201"/>
    </row>
    <row r="74" spans="1:8" s="3" customFormat="1" x14ac:dyDescent="0.2">
      <c r="A74" s="125"/>
      <c r="B74" s="125"/>
      <c r="C74" s="125"/>
      <c r="D74" s="125"/>
      <c r="F74" s="4"/>
      <c r="G74" s="4"/>
      <c r="H74" s="201"/>
    </row>
    <row r="75" spans="1:8" s="3" customFormat="1" x14ac:dyDescent="0.2">
      <c r="A75" s="125"/>
      <c r="B75" s="125"/>
      <c r="C75" s="125"/>
      <c r="D75" s="125"/>
      <c r="F75" s="4"/>
      <c r="G75" s="4"/>
      <c r="H75" s="201"/>
    </row>
    <row r="76" spans="1:8" s="3" customFormat="1" x14ac:dyDescent="0.2">
      <c r="A76" s="125"/>
      <c r="B76" s="125"/>
      <c r="C76" s="125"/>
      <c r="D76" s="125"/>
      <c r="F76" s="4"/>
      <c r="G76" s="4"/>
      <c r="H76" s="201"/>
    </row>
    <row r="77" spans="1:8" s="3" customFormat="1" x14ac:dyDescent="0.2">
      <c r="A77" s="125"/>
      <c r="B77" s="125"/>
      <c r="C77" s="125"/>
      <c r="D77" s="125"/>
      <c r="F77" s="4"/>
      <c r="G77" s="4"/>
      <c r="H77" s="201"/>
    </row>
    <row r="78" spans="1:8" s="3" customFormat="1" x14ac:dyDescent="0.2">
      <c r="A78" s="125"/>
      <c r="B78" s="125"/>
      <c r="C78" s="125"/>
      <c r="D78" s="125"/>
      <c r="F78" s="4"/>
      <c r="G78" s="4"/>
      <c r="H78" s="201"/>
    </row>
    <row r="79" spans="1:8" s="3" customFormat="1" x14ac:dyDescent="0.2">
      <c r="A79" s="125"/>
      <c r="B79" s="125"/>
      <c r="C79" s="125"/>
      <c r="D79" s="125"/>
      <c r="F79" s="4"/>
      <c r="G79" s="4"/>
      <c r="H79" s="201"/>
    </row>
    <row r="80" spans="1:8" s="3" customFormat="1" x14ac:dyDescent="0.2">
      <c r="A80" s="125"/>
      <c r="B80" s="125"/>
      <c r="C80" s="125"/>
      <c r="D80" s="125"/>
      <c r="F80" s="4"/>
      <c r="G80" s="4"/>
      <c r="H80" s="201"/>
    </row>
    <row r="81" spans="1:8" s="3" customFormat="1" x14ac:dyDescent="0.2">
      <c r="A81" s="125"/>
      <c r="B81" s="125"/>
      <c r="C81" s="125"/>
      <c r="D81" s="125"/>
      <c r="F81" s="4"/>
      <c r="G81" s="4"/>
      <c r="H81" s="201"/>
    </row>
    <row r="82" spans="1:8" s="3" customFormat="1" x14ac:dyDescent="0.2">
      <c r="A82" s="125"/>
      <c r="B82" s="125"/>
      <c r="C82" s="125"/>
      <c r="D82" s="125"/>
      <c r="F82" s="4"/>
      <c r="G82" s="4"/>
      <c r="H82" s="201"/>
    </row>
    <row r="83" spans="1:8" s="3" customFormat="1" x14ac:dyDescent="0.2">
      <c r="A83" s="125"/>
      <c r="B83" s="125"/>
      <c r="C83" s="125"/>
      <c r="D83" s="125"/>
      <c r="F83" s="4"/>
      <c r="G83" s="4"/>
      <c r="H83" s="201"/>
    </row>
    <row r="84" spans="1:8" s="3" customFormat="1" x14ac:dyDescent="0.2">
      <c r="A84" s="125"/>
      <c r="B84" s="125"/>
      <c r="C84" s="125"/>
      <c r="D84" s="125"/>
      <c r="F84" s="4"/>
      <c r="G84" s="4"/>
      <c r="H84" s="201"/>
    </row>
    <row r="85" spans="1:8" s="3" customFormat="1" x14ac:dyDescent="0.2">
      <c r="A85" s="125"/>
      <c r="B85" s="125"/>
      <c r="C85" s="125"/>
      <c r="D85" s="125"/>
      <c r="F85" s="4"/>
      <c r="G85" s="4"/>
      <c r="H85" s="201"/>
    </row>
    <row r="86" spans="1:8" s="3" customFormat="1" x14ac:dyDescent="0.2">
      <c r="A86" s="125"/>
      <c r="B86" s="125"/>
      <c r="C86" s="125"/>
      <c r="D86" s="125"/>
      <c r="F86" s="4"/>
      <c r="G86" s="4"/>
      <c r="H86" s="201"/>
    </row>
    <row r="87" spans="1:8" s="3" customFormat="1" x14ac:dyDescent="0.2">
      <c r="A87" s="125"/>
      <c r="B87" s="125"/>
      <c r="C87" s="125"/>
      <c r="D87" s="125"/>
      <c r="F87" s="4"/>
      <c r="G87" s="4"/>
      <c r="H87" s="201"/>
    </row>
    <row r="88" spans="1:8" s="3" customFormat="1" x14ac:dyDescent="0.2">
      <c r="A88" s="125"/>
      <c r="B88" s="125"/>
      <c r="C88" s="125"/>
      <c r="D88" s="125"/>
      <c r="F88" s="4"/>
      <c r="G88" s="4"/>
      <c r="H88" s="201"/>
    </row>
    <row r="89" spans="1:8" s="3" customFormat="1" x14ac:dyDescent="0.2">
      <c r="A89" s="125"/>
      <c r="B89" s="125"/>
      <c r="C89" s="125"/>
      <c r="D89" s="125"/>
      <c r="F89" s="4"/>
      <c r="G89" s="4"/>
      <c r="H89" s="201"/>
    </row>
    <row r="90" spans="1:8" s="3" customFormat="1" x14ac:dyDescent="0.2">
      <c r="A90" s="125"/>
      <c r="B90" s="125"/>
      <c r="C90" s="125"/>
      <c r="D90" s="125"/>
      <c r="F90" s="4"/>
      <c r="G90" s="4"/>
      <c r="H90" s="201"/>
    </row>
    <row r="91" spans="1:8" s="3" customFormat="1" x14ac:dyDescent="0.2">
      <c r="A91" s="125"/>
      <c r="B91" s="125"/>
      <c r="C91" s="125"/>
      <c r="D91" s="125"/>
      <c r="F91" s="4"/>
      <c r="G91" s="4"/>
      <c r="H91" s="201"/>
    </row>
    <row r="92" spans="1:8" s="3" customFormat="1" x14ac:dyDescent="0.2">
      <c r="A92" s="125"/>
      <c r="B92" s="125"/>
      <c r="C92" s="125"/>
      <c r="D92" s="125"/>
      <c r="F92" s="4"/>
      <c r="G92" s="4"/>
      <c r="H92" s="201"/>
    </row>
    <row r="93" spans="1:8" s="3" customFormat="1" x14ac:dyDescent="0.2">
      <c r="A93" s="125"/>
      <c r="B93" s="125"/>
      <c r="C93" s="125"/>
      <c r="D93" s="125"/>
      <c r="F93" s="4"/>
      <c r="G93" s="4"/>
      <c r="H93" s="201"/>
    </row>
    <row r="94" spans="1:8" s="3" customFormat="1" x14ac:dyDescent="0.2">
      <c r="A94" s="125"/>
      <c r="B94" s="125"/>
      <c r="C94" s="125"/>
      <c r="D94" s="125"/>
      <c r="F94" s="4"/>
      <c r="G94" s="4"/>
      <c r="H94" s="201"/>
    </row>
    <row r="95" spans="1:8" s="3" customFormat="1" x14ac:dyDescent="0.2">
      <c r="A95" s="125"/>
      <c r="B95" s="125"/>
      <c r="C95" s="125"/>
      <c r="D95" s="125"/>
      <c r="F95" s="4"/>
      <c r="G95" s="4"/>
      <c r="H95" s="201"/>
    </row>
    <row r="96" spans="1:8" s="3" customFormat="1" x14ac:dyDescent="0.2">
      <c r="A96" s="125"/>
      <c r="B96" s="125"/>
      <c r="C96" s="125"/>
      <c r="D96" s="125"/>
      <c r="F96" s="4"/>
      <c r="G96" s="4"/>
      <c r="H96" s="201"/>
    </row>
    <row r="97" spans="1:8" s="3" customFormat="1" x14ac:dyDescent="0.2">
      <c r="A97" s="125"/>
      <c r="B97" s="125"/>
      <c r="C97" s="125"/>
      <c r="D97" s="125"/>
      <c r="F97" s="4"/>
      <c r="G97" s="4"/>
      <c r="H97" s="201"/>
    </row>
    <row r="98" spans="1:8" s="3" customFormat="1" x14ac:dyDescent="0.2">
      <c r="A98" s="125"/>
      <c r="B98" s="125"/>
      <c r="C98" s="125"/>
      <c r="D98" s="125"/>
      <c r="F98" s="4"/>
      <c r="G98" s="4"/>
      <c r="H98" s="201"/>
    </row>
    <row r="99" spans="1:8" s="3" customFormat="1" x14ac:dyDescent="0.2">
      <c r="A99" s="125"/>
      <c r="B99" s="125"/>
      <c r="C99" s="125"/>
      <c r="D99" s="125"/>
      <c r="F99" s="4"/>
      <c r="G99" s="4"/>
      <c r="H99" s="201"/>
    </row>
    <row r="100" spans="1:8" s="3" customFormat="1" x14ac:dyDescent="0.2">
      <c r="A100" s="125"/>
      <c r="B100" s="125"/>
      <c r="C100" s="125"/>
      <c r="D100" s="125"/>
      <c r="F100" s="4"/>
      <c r="G100" s="4"/>
      <c r="H100" s="201"/>
    </row>
    <row r="101" spans="1:8" s="3" customFormat="1" x14ac:dyDescent="0.2">
      <c r="A101" s="125"/>
      <c r="B101" s="125"/>
      <c r="C101" s="125"/>
      <c r="D101" s="125"/>
      <c r="F101" s="4"/>
      <c r="G101" s="4"/>
      <c r="H101" s="201"/>
    </row>
    <row r="102" spans="1:8" s="3" customFormat="1" x14ac:dyDescent="0.2">
      <c r="A102" s="125"/>
      <c r="B102" s="125"/>
      <c r="C102" s="125"/>
      <c r="D102" s="125"/>
      <c r="F102" s="4"/>
      <c r="G102" s="4"/>
      <c r="H102" s="201"/>
    </row>
    <row r="103" spans="1:8" s="3" customFormat="1" x14ac:dyDescent="0.2">
      <c r="A103" s="125"/>
      <c r="B103" s="125"/>
      <c r="C103" s="125"/>
      <c r="D103" s="125"/>
      <c r="F103" s="4"/>
      <c r="G103" s="4"/>
      <c r="H103" s="201"/>
    </row>
    <row r="104" spans="1:8" s="3" customFormat="1" x14ac:dyDescent="0.2">
      <c r="A104" s="125"/>
      <c r="B104" s="125"/>
      <c r="C104" s="125"/>
      <c r="D104" s="125"/>
      <c r="F104" s="4"/>
      <c r="G104" s="4"/>
      <c r="H104" s="201"/>
    </row>
    <row r="105" spans="1:8" s="3" customFormat="1" x14ac:dyDescent="0.2">
      <c r="A105" s="125"/>
      <c r="B105" s="125"/>
      <c r="C105" s="125"/>
      <c r="D105" s="125"/>
      <c r="F105" s="4"/>
      <c r="G105" s="4"/>
      <c r="H105" s="201"/>
    </row>
    <row r="106" spans="1:8" s="3" customFormat="1" x14ac:dyDescent="0.2">
      <c r="A106" s="125"/>
      <c r="B106" s="125"/>
      <c r="C106" s="125"/>
      <c r="D106" s="125"/>
      <c r="F106" s="4"/>
      <c r="G106" s="4"/>
      <c r="H106" s="201"/>
    </row>
    <row r="107" spans="1:8" s="3" customFormat="1" x14ac:dyDescent="0.2">
      <c r="A107" s="125"/>
      <c r="B107" s="125"/>
      <c r="C107" s="125"/>
      <c r="D107" s="125"/>
      <c r="F107" s="4"/>
      <c r="G107" s="4"/>
      <c r="H107" s="201"/>
    </row>
    <row r="108" spans="1:8" s="3" customFormat="1" x14ac:dyDescent="0.2">
      <c r="A108" s="125"/>
      <c r="B108" s="125"/>
      <c r="C108" s="125"/>
      <c r="D108" s="125"/>
      <c r="F108" s="4"/>
      <c r="G108" s="4"/>
      <c r="H108" s="201"/>
    </row>
    <row r="109" spans="1:8" s="3" customFormat="1" x14ac:dyDescent="0.2">
      <c r="A109" s="125"/>
      <c r="B109" s="125"/>
      <c r="C109" s="125"/>
      <c r="D109" s="125"/>
      <c r="F109" s="4"/>
      <c r="G109" s="4"/>
      <c r="H109" s="201"/>
    </row>
    <row r="110" spans="1:8" s="3" customFormat="1" x14ac:dyDescent="0.2">
      <c r="A110" s="125"/>
      <c r="B110" s="125"/>
      <c r="C110" s="125"/>
      <c r="D110" s="125"/>
      <c r="F110" s="4"/>
      <c r="G110" s="4"/>
      <c r="H110" s="201"/>
    </row>
    <row r="111" spans="1:8" s="3" customFormat="1" x14ac:dyDescent="0.2">
      <c r="A111" s="125"/>
      <c r="B111" s="125"/>
      <c r="C111" s="125"/>
      <c r="D111" s="125"/>
      <c r="F111" s="4"/>
      <c r="G111" s="4"/>
      <c r="H111" s="201"/>
    </row>
    <row r="112" spans="1:8" s="3" customFormat="1" x14ac:dyDescent="0.2">
      <c r="A112" s="125"/>
      <c r="B112" s="125"/>
      <c r="C112" s="125"/>
      <c r="D112" s="125"/>
      <c r="F112" s="4"/>
      <c r="G112" s="4"/>
      <c r="H112" s="201"/>
    </row>
    <row r="113" spans="1:8" s="3" customFormat="1" x14ac:dyDescent="0.2">
      <c r="A113" s="125"/>
      <c r="B113" s="125"/>
      <c r="C113" s="125"/>
      <c r="D113" s="125"/>
      <c r="F113" s="4"/>
      <c r="G113" s="4"/>
      <c r="H113" s="201"/>
    </row>
    <row r="114" spans="1:8" s="3" customFormat="1" x14ac:dyDescent="0.2">
      <c r="A114" s="125"/>
      <c r="B114" s="125"/>
      <c r="C114" s="125"/>
      <c r="D114" s="125"/>
      <c r="F114" s="4"/>
      <c r="G114" s="4"/>
      <c r="H114" s="201"/>
    </row>
    <row r="115" spans="1:8" s="3" customFormat="1" x14ac:dyDescent="0.2">
      <c r="A115" s="125"/>
      <c r="B115" s="125"/>
      <c r="C115" s="125"/>
      <c r="D115" s="125"/>
      <c r="F115" s="4"/>
      <c r="G115" s="4"/>
      <c r="H115" s="201"/>
    </row>
    <row r="116" spans="1:8" s="3" customFormat="1" x14ac:dyDescent="0.2">
      <c r="A116" s="125"/>
      <c r="B116" s="125"/>
      <c r="C116" s="125"/>
      <c r="D116" s="125"/>
      <c r="F116" s="4"/>
      <c r="G116" s="4"/>
      <c r="H116" s="201"/>
    </row>
    <row r="117" spans="1:8" s="3" customFormat="1" x14ac:dyDescent="0.2">
      <c r="A117" s="125"/>
      <c r="B117" s="125"/>
      <c r="C117" s="125"/>
      <c r="D117" s="125"/>
      <c r="F117" s="4"/>
      <c r="G117" s="4"/>
      <c r="H117" s="201"/>
    </row>
    <row r="118" spans="1:8" s="3" customFormat="1" x14ac:dyDescent="0.2">
      <c r="A118" s="125"/>
      <c r="B118" s="125"/>
      <c r="C118" s="125"/>
      <c r="D118" s="125"/>
      <c r="F118" s="4"/>
      <c r="G118" s="4"/>
      <c r="H118" s="201"/>
    </row>
    <row r="119" spans="1:8" s="3" customFormat="1" x14ac:dyDescent="0.2">
      <c r="A119" s="125"/>
      <c r="B119" s="125"/>
      <c r="C119" s="125"/>
      <c r="D119" s="125"/>
      <c r="F119" s="4"/>
      <c r="G119" s="4"/>
      <c r="H119" s="201"/>
    </row>
    <row r="120" spans="1:8" s="3" customFormat="1" x14ac:dyDescent="0.2">
      <c r="A120" s="125"/>
      <c r="B120" s="125"/>
      <c r="C120" s="125"/>
      <c r="D120" s="125"/>
      <c r="F120" s="4"/>
      <c r="G120" s="4"/>
      <c r="H120" s="201"/>
    </row>
    <row r="121" spans="1:8" s="3" customFormat="1" x14ac:dyDescent="0.2">
      <c r="A121" s="125"/>
      <c r="B121" s="125"/>
      <c r="C121" s="125"/>
      <c r="D121" s="125"/>
      <c r="F121" s="4"/>
      <c r="G121" s="4"/>
      <c r="H121" s="201"/>
    </row>
    <row r="122" spans="1:8" s="3" customFormat="1" x14ac:dyDescent="0.2">
      <c r="A122" s="125"/>
      <c r="B122" s="125"/>
      <c r="C122" s="125"/>
      <c r="D122" s="125"/>
      <c r="F122" s="4"/>
      <c r="G122" s="4"/>
      <c r="H122" s="201"/>
    </row>
    <row r="123" spans="1:8" s="3" customFormat="1" x14ac:dyDescent="0.2">
      <c r="A123" s="125"/>
      <c r="B123" s="125"/>
      <c r="C123" s="125"/>
      <c r="D123" s="125"/>
      <c r="F123" s="4"/>
      <c r="G123" s="4"/>
      <c r="H123" s="201"/>
    </row>
    <row r="124" spans="1:8" s="3" customFormat="1" x14ac:dyDescent="0.2">
      <c r="A124" s="125"/>
      <c r="B124" s="125"/>
      <c r="C124" s="125"/>
      <c r="D124" s="125"/>
      <c r="F124" s="4"/>
      <c r="G124" s="4"/>
      <c r="H124" s="201"/>
    </row>
    <row r="125" spans="1:8" s="3" customFormat="1" x14ac:dyDescent="0.2">
      <c r="A125" s="125"/>
      <c r="B125" s="125"/>
      <c r="C125" s="125"/>
      <c r="D125" s="125"/>
      <c r="F125" s="4"/>
      <c r="G125" s="4"/>
      <c r="H125" s="201"/>
    </row>
    <row r="126" spans="1:8" s="3" customFormat="1" x14ac:dyDescent="0.2">
      <c r="A126" s="125"/>
      <c r="B126" s="125"/>
      <c r="C126" s="125"/>
      <c r="D126" s="125"/>
      <c r="F126" s="4"/>
      <c r="G126" s="4"/>
      <c r="H126" s="201"/>
    </row>
    <row r="127" spans="1:8" s="3" customFormat="1" x14ac:dyDescent="0.2">
      <c r="A127" s="125"/>
      <c r="B127" s="125"/>
      <c r="C127" s="125"/>
      <c r="D127" s="125"/>
      <c r="F127" s="4"/>
      <c r="G127" s="4"/>
      <c r="H127" s="201"/>
    </row>
    <row r="128" spans="1:8" s="3" customFormat="1" x14ac:dyDescent="0.2">
      <c r="A128" s="125"/>
      <c r="B128" s="125"/>
      <c r="C128" s="125"/>
      <c r="D128" s="125"/>
      <c r="F128" s="4"/>
      <c r="G128" s="4"/>
      <c r="H128" s="201"/>
    </row>
    <row r="129" spans="1:8" s="3" customFormat="1" x14ac:dyDescent="0.2">
      <c r="A129" s="125"/>
      <c r="B129" s="125"/>
      <c r="C129" s="125"/>
      <c r="D129" s="125"/>
      <c r="F129" s="4"/>
      <c r="G129" s="4"/>
      <c r="H129" s="201"/>
    </row>
    <row r="130" spans="1:8" s="3" customFormat="1" x14ac:dyDescent="0.2">
      <c r="A130" s="125"/>
      <c r="B130" s="125"/>
      <c r="C130" s="125"/>
      <c r="D130" s="125"/>
      <c r="F130" s="4"/>
      <c r="G130" s="4"/>
      <c r="H130" s="201"/>
    </row>
    <row r="131" spans="1:8" s="3" customFormat="1" x14ac:dyDescent="0.2">
      <c r="A131" s="125"/>
      <c r="B131" s="125"/>
      <c r="C131" s="125"/>
      <c r="D131" s="125"/>
      <c r="F131" s="4"/>
      <c r="G131" s="4"/>
      <c r="H131" s="201"/>
    </row>
    <row r="132" spans="1:8" s="3" customFormat="1" x14ac:dyDescent="0.2">
      <c r="A132" s="125"/>
      <c r="B132" s="125"/>
      <c r="C132" s="125"/>
      <c r="D132" s="125"/>
      <c r="F132" s="4"/>
      <c r="G132" s="4"/>
      <c r="H132" s="201"/>
    </row>
    <row r="133" spans="1:8" s="3" customFormat="1" x14ac:dyDescent="0.2">
      <c r="A133" s="125"/>
      <c r="B133" s="125"/>
      <c r="C133" s="125"/>
      <c r="D133" s="125"/>
      <c r="F133" s="4"/>
      <c r="G133" s="4"/>
      <c r="H133" s="201"/>
    </row>
    <row r="134" spans="1:8" s="3" customFormat="1" x14ac:dyDescent="0.2">
      <c r="A134" s="125"/>
      <c r="B134" s="125"/>
      <c r="C134" s="125"/>
      <c r="D134" s="125"/>
      <c r="F134" s="4"/>
      <c r="G134" s="4"/>
      <c r="H134" s="201"/>
    </row>
    <row r="135" spans="1:8" s="3" customFormat="1" x14ac:dyDescent="0.2">
      <c r="A135" s="125"/>
      <c r="B135" s="125"/>
      <c r="C135" s="125"/>
      <c r="D135" s="125"/>
      <c r="F135" s="4"/>
      <c r="G135" s="4"/>
      <c r="H135" s="201"/>
    </row>
    <row r="136" spans="1:8" s="3" customFormat="1" x14ac:dyDescent="0.2">
      <c r="A136" s="125"/>
      <c r="B136" s="125"/>
      <c r="C136" s="125"/>
      <c r="D136" s="125"/>
      <c r="F136" s="4"/>
      <c r="G136" s="4"/>
      <c r="H136" s="201"/>
    </row>
    <row r="137" spans="1:8" s="3" customFormat="1" x14ac:dyDescent="0.2">
      <c r="A137" s="125"/>
      <c r="B137" s="125"/>
      <c r="C137" s="125"/>
      <c r="D137" s="125"/>
      <c r="F137" s="4"/>
      <c r="G137" s="4"/>
      <c r="H137" s="201"/>
    </row>
    <row r="138" spans="1:8" s="3" customFormat="1" x14ac:dyDescent="0.2">
      <c r="A138" s="125"/>
      <c r="B138" s="125"/>
      <c r="C138" s="125"/>
      <c r="D138" s="125"/>
      <c r="F138" s="4"/>
      <c r="G138" s="4"/>
      <c r="H138" s="201"/>
    </row>
    <row r="139" spans="1:8" s="3" customFormat="1" x14ac:dyDescent="0.2">
      <c r="A139" s="125"/>
      <c r="B139" s="125"/>
      <c r="C139" s="125"/>
      <c r="D139" s="125"/>
      <c r="F139" s="4"/>
      <c r="G139" s="4"/>
      <c r="H139" s="201"/>
    </row>
    <row r="140" spans="1:8" s="3" customFormat="1" x14ac:dyDescent="0.2">
      <c r="A140" s="125"/>
      <c r="B140" s="125"/>
      <c r="C140" s="125"/>
      <c r="D140" s="125"/>
      <c r="F140" s="4"/>
      <c r="G140" s="4"/>
      <c r="H140" s="201"/>
    </row>
    <row r="141" spans="1:8" s="3" customFormat="1" x14ac:dyDescent="0.2">
      <c r="A141" s="125"/>
      <c r="B141" s="125"/>
      <c r="C141" s="125"/>
      <c r="D141" s="125"/>
      <c r="F141" s="4"/>
      <c r="G141" s="4"/>
      <c r="H141" s="201"/>
    </row>
    <row r="142" spans="1:8" s="3" customFormat="1" x14ac:dyDescent="0.2">
      <c r="A142" s="125"/>
      <c r="B142" s="125"/>
      <c r="C142" s="125"/>
      <c r="D142" s="125"/>
      <c r="F142" s="4"/>
      <c r="G142" s="4"/>
      <c r="H142" s="201"/>
    </row>
    <row r="143" spans="1:8" s="3" customFormat="1" x14ac:dyDescent="0.2">
      <c r="A143" s="125"/>
      <c r="B143" s="125"/>
      <c r="C143" s="125"/>
      <c r="D143" s="125"/>
      <c r="F143" s="4"/>
      <c r="G143" s="4"/>
      <c r="H143" s="201"/>
    </row>
    <row r="144" spans="1:8" s="3" customFormat="1" x14ac:dyDescent="0.2">
      <c r="A144" s="125"/>
      <c r="B144" s="125"/>
      <c r="C144" s="125"/>
      <c r="D144" s="125"/>
      <c r="F144" s="4"/>
      <c r="G144" s="4"/>
      <c r="H144" s="201"/>
    </row>
    <row r="145" spans="1:8" s="3" customFormat="1" x14ac:dyDescent="0.2">
      <c r="A145" s="125"/>
      <c r="B145" s="125"/>
      <c r="C145" s="125"/>
      <c r="D145" s="125"/>
      <c r="F145" s="4"/>
      <c r="G145" s="4"/>
      <c r="H145" s="201"/>
    </row>
    <row r="146" spans="1:8" s="3" customFormat="1" x14ac:dyDescent="0.2">
      <c r="A146" s="125"/>
      <c r="B146" s="125"/>
      <c r="C146" s="125"/>
      <c r="D146" s="125"/>
      <c r="F146" s="4"/>
      <c r="G146" s="4"/>
      <c r="H146" s="201"/>
    </row>
    <row r="147" spans="1:8" s="3" customFormat="1" x14ac:dyDescent="0.2">
      <c r="A147" s="125"/>
      <c r="B147" s="125"/>
      <c r="C147" s="125"/>
      <c r="D147" s="125"/>
      <c r="F147" s="4"/>
      <c r="G147" s="4"/>
      <c r="H147" s="201"/>
    </row>
    <row r="148" spans="1:8" s="3" customFormat="1" x14ac:dyDescent="0.2">
      <c r="A148" s="125"/>
      <c r="B148" s="125"/>
      <c r="C148" s="125"/>
      <c r="D148" s="125"/>
      <c r="F148" s="4"/>
      <c r="G148" s="4"/>
      <c r="H148" s="201"/>
    </row>
    <row r="149" spans="1:8" s="3" customFormat="1" x14ac:dyDescent="0.2">
      <c r="A149" s="125"/>
      <c r="B149" s="125"/>
      <c r="C149" s="125"/>
      <c r="D149" s="125"/>
      <c r="F149" s="4"/>
      <c r="G149" s="4"/>
      <c r="H149" s="201"/>
    </row>
    <row r="150" spans="1:8" s="3" customFormat="1" x14ac:dyDescent="0.2">
      <c r="A150" s="125"/>
      <c r="B150" s="125"/>
      <c r="C150" s="125"/>
      <c r="D150" s="125"/>
      <c r="F150" s="4"/>
      <c r="G150" s="4"/>
      <c r="H150" s="201"/>
    </row>
    <row r="151" spans="1:8" s="3" customFormat="1" x14ac:dyDescent="0.2">
      <c r="A151" s="125"/>
      <c r="B151" s="125"/>
      <c r="C151" s="125"/>
      <c r="D151" s="125"/>
      <c r="F151" s="4"/>
      <c r="G151" s="4"/>
      <c r="H151" s="201"/>
    </row>
    <row r="152" spans="1:8" s="3" customFormat="1" x14ac:dyDescent="0.2">
      <c r="A152" s="125"/>
      <c r="B152" s="125"/>
      <c r="C152" s="125"/>
      <c r="D152" s="125"/>
      <c r="F152" s="4"/>
      <c r="G152" s="4"/>
      <c r="H152" s="201"/>
    </row>
    <row r="153" spans="1:8" s="3" customFormat="1" x14ac:dyDescent="0.2">
      <c r="A153" s="125"/>
      <c r="B153" s="125"/>
      <c r="C153" s="125"/>
      <c r="D153" s="125"/>
      <c r="F153" s="4"/>
      <c r="G153" s="4"/>
      <c r="H153" s="201"/>
    </row>
    <row r="154" spans="1:8" s="3" customFormat="1" x14ac:dyDescent="0.2">
      <c r="A154" s="125"/>
      <c r="B154" s="125"/>
      <c r="C154" s="125"/>
      <c r="D154" s="125"/>
      <c r="F154" s="4"/>
      <c r="G154" s="4"/>
      <c r="H154" s="201"/>
    </row>
    <row r="155" spans="1:8" s="3" customFormat="1" x14ac:dyDescent="0.2">
      <c r="A155" s="125"/>
      <c r="B155" s="125"/>
      <c r="C155" s="125"/>
      <c r="D155" s="125"/>
      <c r="F155" s="4"/>
      <c r="G155" s="4"/>
      <c r="H155" s="201"/>
    </row>
    <row r="156" spans="1:8" s="3" customFormat="1" x14ac:dyDescent="0.2">
      <c r="A156" s="125"/>
      <c r="B156" s="125"/>
      <c r="C156" s="125"/>
      <c r="D156" s="125"/>
      <c r="F156" s="4"/>
      <c r="G156" s="4"/>
      <c r="H156" s="201"/>
    </row>
    <row r="157" spans="1:8" s="3" customFormat="1" x14ac:dyDescent="0.2">
      <c r="A157" s="125"/>
      <c r="B157" s="125"/>
      <c r="C157" s="125"/>
      <c r="D157" s="125"/>
      <c r="F157" s="4"/>
      <c r="G157" s="4"/>
      <c r="H157" s="201"/>
    </row>
    <row r="158" spans="1:8" s="3" customFormat="1" x14ac:dyDescent="0.2">
      <c r="A158" s="125"/>
      <c r="B158" s="125"/>
      <c r="C158" s="125"/>
      <c r="D158" s="125"/>
      <c r="F158" s="4"/>
      <c r="G158" s="4"/>
      <c r="H158" s="201"/>
    </row>
    <row r="159" spans="1:8" s="3" customFormat="1" x14ac:dyDescent="0.2">
      <c r="A159" s="125"/>
      <c r="B159" s="125"/>
      <c r="C159" s="125"/>
      <c r="D159" s="125"/>
      <c r="F159" s="4"/>
      <c r="G159" s="4"/>
      <c r="H159" s="201"/>
    </row>
    <row r="160" spans="1:8" s="3" customFormat="1" x14ac:dyDescent="0.2">
      <c r="A160" s="125"/>
      <c r="B160" s="125"/>
      <c r="C160" s="125"/>
      <c r="D160" s="125"/>
      <c r="F160" s="4"/>
      <c r="G160" s="4"/>
      <c r="H160" s="201"/>
    </row>
    <row r="161" spans="1:8" s="3" customFormat="1" x14ac:dyDescent="0.2">
      <c r="A161" s="125"/>
      <c r="B161" s="125"/>
      <c r="C161" s="125"/>
      <c r="D161" s="125"/>
      <c r="F161" s="4"/>
      <c r="G161" s="4"/>
      <c r="H161" s="201"/>
    </row>
    <row r="162" spans="1:8" s="3" customFormat="1" x14ac:dyDescent="0.2">
      <c r="A162" s="125"/>
      <c r="B162" s="125"/>
      <c r="C162" s="125"/>
      <c r="D162" s="125"/>
      <c r="F162" s="4"/>
      <c r="G162" s="4"/>
      <c r="H162" s="201"/>
    </row>
    <row r="163" spans="1:8" s="3" customFormat="1" x14ac:dyDescent="0.2">
      <c r="A163" s="125"/>
      <c r="B163" s="125"/>
      <c r="C163" s="125"/>
      <c r="D163" s="125"/>
      <c r="F163" s="4"/>
      <c r="G163" s="4"/>
      <c r="H163" s="201"/>
    </row>
    <row r="164" spans="1:8" s="3" customFormat="1" x14ac:dyDescent="0.2">
      <c r="A164" s="125"/>
      <c r="B164" s="125"/>
      <c r="C164" s="125"/>
      <c r="D164" s="125"/>
      <c r="F164" s="4"/>
      <c r="G164" s="4"/>
      <c r="H164" s="201"/>
    </row>
    <row r="165" spans="1:8" s="3" customFormat="1" x14ac:dyDescent="0.2">
      <c r="A165" s="125"/>
      <c r="B165" s="125"/>
      <c r="C165" s="125"/>
      <c r="D165" s="125"/>
      <c r="F165" s="4"/>
      <c r="G165" s="4"/>
      <c r="H165" s="201"/>
    </row>
    <row r="166" spans="1:8" s="3" customFormat="1" x14ac:dyDescent="0.2">
      <c r="A166" s="125"/>
      <c r="B166" s="125"/>
      <c r="C166" s="125"/>
      <c r="D166" s="125"/>
      <c r="F166" s="4"/>
      <c r="G166" s="4"/>
      <c r="H166" s="201"/>
    </row>
    <row r="167" spans="1:8" s="3" customFormat="1" x14ac:dyDescent="0.2">
      <c r="A167" s="125"/>
      <c r="B167" s="125"/>
      <c r="C167" s="125"/>
      <c r="D167" s="125"/>
      <c r="F167" s="4"/>
      <c r="G167" s="4"/>
      <c r="H167" s="201"/>
    </row>
    <row r="168" spans="1:8" s="3" customFormat="1" x14ac:dyDescent="0.2">
      <c r="A168" s="125"/>
      <c r="B168" s="125"/>
      <c r="C168" s="125"/>
      <c r="D168" s="125"/>
      <c r="F168" s="4"/>
      <c r="G168" s="4"/>
      <c r="H168" s="201"/>
    </row>
    <row r="169" spans="1:8" s="3" customFormat="1" x14ac:dyDescent="0.2">
      <c r="A169" s="125"/>
      <c r="B169" s="125"/>
      <c r="C169" s="125"/>
      <c r="D169" s="125"/>
      <c r="F169" s="4"/>
      <c r="G169" s="4"/>
      <c r="H169" s="201"/>
    </row>
    <row r="170" spans="1:8" s="3" customFormat="1" x14ac:dyDescent="0.2">
      <c r="A170" s="125"/>
      <c r="B170" s="125"/>
      <c r="C170" s="125"/>
      <c r="D170" s="125"/>
      <c r="F170" s="4"/>
      <c r="G170" s="4"/>
      <c r="H170" s="201"/>
    </row>
    <row r="171" spans="1:8" s="3" customFormat="1" x14ac:dyDescent="0.2">
      <c r="A171" s="125"/>
      <c r="B171" s="125"/>
      <c r="C171" s="125"/>
      <c r="D171" s="125"/>
      <c r="F171" s="4"/>
      <c r="G171" s="4"/>
      <c r="H171" s="201"/>
    </row>
    <row r="172" spans="1:8" s="3" customFormat="1" x14ac:dyDescent="0.2">
      <c r="A172" s="125"/>
      <c r="B172" s="125"/>
      <c r="C172" s="125"/>
      <c r="D172" s="125"/>
      <c r="F172" s="4"/>
      <c r="G172" s="4"/>
      <c r="H172" s="201"/>
    </row>
    <row r="173" spans="1:8" s="3" customFormat="1" x14ac:dyDescent="0.2">
      <c r="A173" s="125"/>
      <c r="B173" s="125"/>
      <c r="C173" s="125"/>
      <c r="D173" s="125"/>
      <c r="F173" s="4"/>
      <c r="G173" s="4"/>
      <c r="H173" s="201"/>
    </row>
    <row r="174" spans="1:8" s="3" customFormat="1" x14ac:dyDescent="0.2">
      <c r="A174" s="125"/>
      <c r="B174" s="125"/>
      <c r="C174" s="125"/>
      <c r="D174" s="125"/>
      <c r="F174" s="4"/>
      <c r="G174" s="4"/>
      <c r="H174" s="201"/>
    </row>
    <row r="175" spans="1:8" s="3" customFormat="1" x14ac:dyDescent="0.2">
      <c r="A175" s="125"/>
      <c r="B175" s="125"/>
      <c r="C175" s="125"/>
      <c r="D175" s="125"/>
      <c r="F175" s="4"/>
      <c r="G175" s="4"/>
      <c r="H175" s="201"/>
    </row>
    <row r="176" spans="1:8" s="3" customFormat="1" x14ac:dyDescent="0.2">
      <c r="A176" s="125"/>
      <c r="B176" s="125"/>
      <c r="C176" s="125"/>
      <c r="D176" s="125"/>
      <c r="F176" s="4"/>
      <c r="G176" s="4"/>
      <c r="H176" s="201"/>
    </row>
    <row r="177" spans="1:8" s="3" customFormat="1" x14ac:dyDescent="0.2">
      <c r="A177" s="125"/>
      <c r="B177" s="125"/>
      <c r="C177" s="125"/>
      <c r="D177" s="125"/>
      <c r="F177" s="4"/>
      <c r="G177" s="4"/>
      <c r="H177" s="201"/>
    </row>
    <row r="178" spans="1:8" s="3" customFormat="1" x14ac:dyDescent="0.2">
      <c r="A178" s="125"/>
      <c r="B178" s="125"/>
      <c r="C178" s="125"/>
      <c r="D178" s="125"/>
      <c r="F178" s="4"/>
      <c r="G178" s="4"/>
      <c r="H178" s="201"/>
    </row>
    <row r="179" spans="1:8" s="3" customFormat="1" x14ac:dyDescent="0.2">
      <c r="A179" s="125"/>
      <c r="B179" s="125"/>
      <c r="C179" s="125"/>
      <c r="D179" s="125"/>
      <c r="F179" s="4"/>
      <c r="G179" s="4"/>
      <c r="H179" s="201"/>
    </row>
    <row r="180" spans="1:8" s="3" customFormat="1" x14ac:dyDescent="0.2">
      <c r="A180" s="125"/>
      <c r="B180" s="125"/>
      <c r="C180" s="125"/>
      <c r="D180" s="125"/>
      <c r="F180" s="4"/>
      <c r="G180" s="4"/>
      <c r="H180" s="201"/>
    </row>
    <row r="181" spans="1:8" s="3" customFormat="1" x14ac:dyDescent="0.2">
      <c r="A181" s="125"/>
      <c r="B181" s="125"/>
      <c r="C181" s="125"/>
      <c r="D181" s="125"/>
      <c r="F181" s="4"/>
      <c r="G181" s="4"/>
      <c r="H181" s="201"/>
    </row>
    <row r="182" spans="1:8" s="3" customFormat="1" x14ac:dyDescent="0.2">
      <c r="A182" s="125"/>
      <c r="B182" s="125"/>
      <c r="C182" s="125"/>
      <c r="D182" s="125"/>
      <c r="F182" s="4"/>
      <c r="G182" s="4"/>
      <c r="H182" s="201"/>
    </row>
    <row r="183" spans="1:8" s="3" customFormat="1" x14ac:dyDescent="0.2">
      <c r="A183" s="125"/>
      <c r="B183" s="125"/>
      <c r="C183" s="125"/>
      <c r="D183" s="125"/>
      <c r="F183" s="4"/>
      <c r="G183" s="4"/>
      <c r="H183" s="201"/>
    </row>
    <row r="184" spans="1:8" s="3" customFormat="1" x14ac:dyDescent="0.2">
      <c r="A184" s="125"/>
      <c r="B184" s="125"/>
      <c r="C184" s="125"/>
      <c r="D184" s="125"/>
      <c r="F184" s="4"/>
      <c r="G184" s="4"/>
      <c r="H184" s="201"/>
    </row>
    <row r="185" spans="1:8" s="3" customFormat="1" x14ac:dyDescent="0.2">
      <c r="A185" s="125"/>
      <c r="B185" s="125"/>
      <c r="C185" s="125"/>
      <c r="D185" s="125"/>
      <c r="F185" s="4"/>
      <c r="G185" s="4"/>
      <c r="H185" s="201"/>
    </row>
    <row r="186" spans="1:8" s="3" customFormat="1" x14ac:dyDescent="0.2">
      <c r="A186" s="125"/>
      <c r="B186" s="125"/>
      <c r="C186" s="125"/>
      <c r="D186" s="125"/>
      <c r="F186" s="4"/>
      <c r="G186" s="4"/>
      <c r="H186" s="201"/>
    </row>
    <row r="187" spans="1:8" s="3" customFormat="1" x14ac:dyDescent="0.2">
      <c r="A187" s="125"/>
      <c r="B187" s="125"/>
      <c r="C187" s="125"/>
      <c r="D187" s="125"/>
      <c r="F187" s="4"/>
      <c r="G187" s="4"/>
      <c r="H187" s="201"/>
    </row>
    <row r="188" spans="1:8" s="3" customFormat="1" x14ac:dyDescent="0.2">
      <c r="A188" s="125"/>
      <c r="B188" s="125"/>
      <c r="C188" s="125"/>
      <c r="D188" s="125"/>
      <c r="F188" s="4"/>
      <c r="G188" s="4"/>
      <c r="H188" s="201"/>
    </row>
    <row r="189" spans="1:8" s="3" customFormat="1" x14ac:dyDescent="0.2">
      <c r="A189" s="125"/>
      <c r="B189" s="125"/>
      <c r="C189" s="125"/>
      <c r="D189" s="125"/>
      <c r="F189" s="4"/>
      <c r="G189" s="4"/>
      <c r="H189" s="201"/>
    </row>
    <row r="190" spans="1:8" s="3" customFormat="1" x14ac:dyDescent="0.2">
      <c r="A190" s="125"/>
      <c r="B190" s="125"/>
      <c r="C190" s="125"/>
      <c r="D190" s="125"/>
      <c r="F190" s="4"/>
      <c r="G190" s="4"/>
      <c r="H190" s="201"/>
    </row>
    <row r="191" spans="1:8" s="3" customFormat="1" x14ac:dyDescent="0.2">
      <c r="A191" s="125"/>
      <c r="B191" s="125"/>
      <c r="C191" s="125"/>
      <c r="D191" s="125"/>
      <c r="F191" s="4"/>
      <c r="G191" s="4"/>
      <c r="H191" s="201"/>
    </row>
    <row r="192" spans="1:8" s="3" customFormat="1" x14ac:dyDescent="0.2">
      <c r="A192" s="125"/>
      <c r="B192" s="125"/>
      <c r="C192" s="125"/>
      <c r="D192" s="125"/>
      <c r="F192" s="4"/>
      <c r="G192" s="4"/>
      <c r="H192" s="201"/>
    </row>
    <row r="193" spans="1:8" s="3" customFormat="1" x14ac:dyDescent="0.2">
      <c r="A193" s="125"/>
      <c r="B193" s="125"/>
      <c r="C193" s="125"/>
      <c r="D193" s="125"/>
      <c r="F193" s="4"/>
      <c r="G193" s="4"/>
      <c r="H193" s="201"/>
    </row>
    <row r="194" spans="1:8" s="3" customFormat="1" x14ac:dyDescent="0.2">
      <c r="A194" s="125"/>
      <c r="B194" s="125"/>
      <c r="C194" s="125"/>
      <c r="D194" s="125"/>
      <c r="F194" s="4"/>
      <c r="G194" s="4"/>
      <c r="H194" s="201"/>
    </row>
    <row r="195" spans="1:8" s="3" customFormat="1" x14ac:dyDescent="0.2">
      <c r="A195" s="125"/>
      <c r="B195" s="125"/>
      <c r="C195" s="125"/>
      <c r="D195" s="125"/>
      <c r="F195" s="4"/>
      <c r="G195" s="4"/>
      <c r="H195" s="201"/>
    </row>
    <row r="196" spans="1:8" s="3" customFormat="1" x14ac:dyDescent="0.2">
      <c r="A196" s="125"/>
      <c r="B196" s="125"/>
      <c r="C196" s="125"/>
      <c r="D196" s="125"/>
      <c r="F196" s="4"/>
      <c r="G196" s="4"/>
      <c r="H196" s="201"/>
    </row>
    <row r="197" spans="1:8" s="3" customFormat="1" x14ac:dyDescent="0.2">
      <c r="A197" s="125"/>
      <c r="B197" s="125"/>
      <c r="C197" s="125"/>
      <c r="D197" s="125"/>
      <c r="F197" s="4"/>
      <c r="G197" s="4"/>
      <c r="H197" s="201"/>
    </row>
    <row r="198" spans="1:8" s="3" customFormat="1" x14ac:dyDescent="0.2">
      <c r="A198" s="125"/>
      <c r="B198" s="125"/>
      <c r="C198" s="125"/>
      <c r="D198" s="125"/>
      <c r="F198" s="4"/>
      <c r="G198" s="4"/>
      <c r="H198" s="201"/>
    </row>
    <row r="199" spans="1:8" s="3" customFormat="1" x14ac:dyDescent="0.2">
      <c r="A199" s="125"/>
      <c r="B199" s="125"/>
      <c r="C199" s="125"/>
      <c r="D199" s="125"/>
      <c r="F199" s="4"/>
      <c r="G199" s="4"/>
      <c r="H199" s="201"/>
    </row>
    <row r="200" spans="1:8" s="3" customFormat="1" x14ac:dyDescent="0.2">
      <c r="A200" s="125"/>
      <c r="B200" s="125"/>
      <c r="C200" s="125"/>
      <c r="D200" s="125"/>
      <c r="F200" s="4"/>
      <c r="G200" s="4"/>
      <c r="H200" s="201"/>
    </row>
    <row r="201" spans="1:8" s="3" customFormat="1" x14ac:dyDescent="0.2">
      <c r="A201" s="125"/>
      <c r="B201" s="125"/>
      <c r="C201" s="125"/>
      <c r="D201" s="125"/>
      <c r="F201" s="4"/>
      <c r="G201" s="4"/>
      <c r="H201" s="201"/>
    </row>
    <row r="202" spans="1:8" s="3" customFormat="1" x14ac:dyDescent="0.2">
      <c r="A202" s="125"/>
      <c r="B202" s="125"/>
      <c r="C202" s="125"/>
      <c r="D202" s="125"/>
      <c r="F202" s="4"/>
      <c r="G202" s="4"/>
      <c r="H202" s="201"/>
    </row>
    <row r="203" spans="1:8" s="3" customFormat="1" x14ac:dyDescent="0.2">
      <c r="A203" s="125"/>
      <c r="B203" s="125"/>
      <c r="C203" s="125"/>
      <c r="D203" s="125"/>
      <c r="F203" s="4"/>
      <c r="G203" s="4"/>
      <c r="H203" s="201"/>
    </row>
    <row r="204" spans="1:8" s="3" customFormat="1" x14ac:dyDescent="0.2">
      <c r="A204" s="125"/>
      <c r="B204" s="125"/>
      <c r="C204" s="125"/>
      <c r="D204" s="125"/>
      <c r="F204" s="4"/>
      <c r="G204" s="4"/>
      <c r="H204" s="201"/>
    </row>
    <row r="205" spans="1:8" s="3" customFormat="1" x14ac:dyDescent="0.2">
      <c r="A205" s="125"/>
      <c r="B205" s="125"/>
      <c r="C205" s="125"/>
      <c r="D205" s="125"/>
      <c r="F205" s="4"/>
      <c r="G205" s="4"/>
      <c r="H205" s="201"/>
    </row>
    <row r="206" spans="1:8" s="3" customFormat="1" x14ac:dyDescent="0.2">
      <c r="A206" s="125"/>
      <c r="B206" s="125"/>
      <c r="C206" s="125"/>
      <c r="D206" s="125"/>
      <c r="F206" s="4"/>
      <c r="G206" s="4"/>
      <c r="H206" s="201"/>
    </row>
    <row r="207" spans="1:8" s="3" customFormat="1" x14ac:dyDescent="0.2">
      <c r="A207" s="125"/>
      <c r="B207" s="125"/>
      <c r="C207" s="125"/>
      <c r="D207" s="125"/>
      <c r="F207" s="4"/>
      <c r="G207" s="4"/>
      <c r="H207" s="201"/>
    </row>
    <row r="208" spans="1:8" s="3" customFormat="1" x14ac:dyDescent="0.2">
      <c r="A208" s="125"/>
      <c r="B208" s="125"/>
      <c r="C208" s="125"/>
      <c r="D208" s="125"/>
      <c r="F208" s="4"/>
      <c r="G208" s="4"/>
      <c r="H208" s="201"/>
    </row>
    <row r="209" spans="1:8" s="3" customFormat="1" x14ac:dyDescent="0.2">
      <c r="A209" s="125"/>
      <c r="B209" s="125"/>
      <c r="C209" s="125"/>
      <c r="D209" s="125"/>
      <c r="F209" s="4"/>
      <c r="G209" s="4"/>
      <c r="H209" s="201"/>
    </row>
    <row r="210" spans="1:8" s="3" customFormat="1" x14ac:dyDescent="0.2">
      <c r="A210" s="125"/>
      <c r="B210" s="125"/>
      <c r="C210" s="125"/>
      <c r="D210" s="125"/>
      <c r="F210" s="4"/>
      <c r="G210" s="4"/>
      <c r="H210" s="201"/>
    </row>
    <row r="211" spans="1:8" s="3" customFormat="1" x14ac:dyDescent="0.2">
      <c r="A211" s="125"/>
      <c r="B211" s="125"/>
      <c r="C211" s="125"/>
      <c r="D211" s="125"/>
      <c r="F211" s="4"/>
      <c r="G211" s="4"/>
      <c r="H211" s="201"/>
    </row>
    <row r="212" spans="1:8" s="3" customFormat="1" x14ac:dyDescent="0.2">
      <c r="A212" s="125"/>
      <c r="B212" s="125"/>
      <c r="C212" s="125"/>
      <c r="D212" s="125"/>
      <c r="F212" s="4"/>
      <c r="G212" s="4"/>
      <c r="H212" s="201"/>
    </row>
    <row r="213" spans="1:8" s="3" customFormat="1" x14ac:dyDescent="0.2">
      <c r="A213" s="125"/>
      <c r="B213" s="125"/>
      <c r="C213" s="125"/>
      <c r="D213" s="125"/>
      <c r="F213" s="4"/>
      <c r="G213" s="4"/>
      <c r="H213" s="201"/>
    </row>
  </sheetData>
  <mergeCells count="1">
    <mergeCell ref="A1:N1"/>
  </mergeCells>
  <printOptions horizontalCentered="1"/>
  <pageMargins left="0.19685039370078741" right="0.19685039370078741" top="0.43307086614173229" bottom="0.39370078740157483" header="0.31496062992125984" footer="0.31496062992125984"/>
  <pageSetup paperSize="9" scale="90" firstPageNumber="4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2"/>
  <sheetViews>
    <sheetView zoomScaleNormal="100" workbookViewId="0">
      <selection activeCell="A150" sqref="A150:XFD150"/>
    </sheetView>
  </sheetViews>
  <sheetFormatPr defaultColWidth="11.42578125" defaultRowHeight="12.75" x14ac:dyDescent="0.2"/>
  <cols>
    <col min="1" max="1" width="6.5703125" style="67" customWidth="1"/>
    <col min="2" max="2" width="48.28515625" style="40" customWidth="1"/>
    <col min="3" max="3" width="13" style="143" bestFit="1" customWidth="1"/>
    <col min="4" max="4" width="12.7109375" style="167" customWidth="1"/>
    <col min="5" max="5" width="8" style="189" customWidth="1"/>
    <col min="6" max="6" width="12.7109375" style="189" customWidth="1"/>
    <col min="7" max="7" width="8.140625" style="171" customWidth="1"/>
    <col min="8" max="8" width="13.85546875" style="183" customWidth="1"/>
    <col min="9" max="9" width="8.140625" style="171" customWidth="1"/>
    <col min="10" max="10" width="13.85546875" style="66" customWidth="1"/>
    <col min="11" max="11" width="8.140625" style="66" customWidth="1"/>
    <col min="12" max="12" width="11.42578125" style="66"/>
    <col min="13" max="13" width="15" style="66" customWidth="1"/>
    <col min="14" max="14" width="15.85546875" style="66" customWidth="1"/>
    <col min="15" max="15" width="15.42578125" style="66" customWidth="1"/>
    <col min="16" max="16" width="21.5703125" style="66" bestFit="1" customWidth="1"/>
    <col min="17" max="17" width="13.42578125" style="66" bestFit="1" customWidth="1"/>
    <col min="18" max="16384" width="11.42578125" style="66"/>
  </cols>
  <sheetData>
    <row r="1" spans="1:16" ht="31.15" customHeight="1" x14ac:dyDescent="0.2">
      <c r="A1" s="347" t="s">
        <v>71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6" ht="27.6" customHeight="1" x14ac:dyDescent="0.2">
      <c r="A2" s="199" t="s">
        <v>245</v>
      </c>
      <c r="B2" s="199" t="s">
        <v>246</v>
      </c>
      <c r="C2" s="276" t="s">
        <v>301</v>
      </c>
      <c r="D2" s="277" t="s">
        <v>302</v>
      </c>
      <c r="E2" s="278" t="s">
        <v>270</v>
      </c>
      <c r="F2" s="276" t="s">
        <v>269</v>
      </c>
      <c r="G2" s="278" t="s">
        <v>238</v>
      </c>
      <c r="H2" s="276" t="s">
        <v>215</v>
      </c>
      <c r="I2" s="278" t="s">
        <v>239</v>
      </c>
      <c r="J2" s="276" t="s">
        <v>250</v>
      </c>
      <c r="K2" s="278" t="s">
        <v>256</v>
      </c>
      <c r="L2" s="207"/>
    </row>
    <row r="3" spans="1:16" ht="4.9000000000000004" customHeight="1" x14ac:dyDescent="0.2">
      <c r="A3" s="75"/>
      <c r="B3" s="150"/>
      <c r="C3" s="151"/>
      <c r="D3" s="151"/>
      <c r="E3" s="152"/>
      <c r="F3" s="151"/>
      <c r="G3" s="152"/>
      <c r="H3" s="151"/>
      <c r="I3" s="152"/>
      <c r="J3" s="151"/>
      <c r="K3" s="152"/>
      <c r="L3" s="208"/>
      <c r="M3" s="209"/>
      <c r="N3" s="209"/>
      <c r="O3" s="209"/>
      <c r="P3" s="209"/>
    </row>
    <row r="4" spans="1:16" ht="27" customHeight="1" x14ac:dyDescent="0.2">
      <c r="A4" s="149" t="s">
        <v>76</v>
      </c>
      <c r="B4" s="153" t="s">
        <v>75</v>
      </c>
      <c r="C4" s="147">
        <f>C5+C123+C399+C632</f>
        <v>1686692198.8099999</v>
      </c>
      <c r="D4" s="147">
        <f>D5+D123+D399+D632</f>
        <v>1937974100</v>
      </c>
      <c r="E4" s="154">
        <f>D4/C4*100</f>
        <v>114.89791091506116</v>
      </c>
      <c r="F4" s="147">
        <f>F5+F123+F399+F632</f>
        <v>1659977000</v>
      </c>
      <c r="G4" s="154">
        <f>F4/D4*100</f>
        <v>85.655272689144809</v>
      </c>
      <c r="H4" s="147">
        <f>H5+H123+H399+H632</f>
        <v>1172403000</v>
      </c>
      <c r="I4" s="154">
        <f>H4/F4*100</f>
        <v>70.627665323073757</v>
      </c>
      <c r="J4" s="147">
        <f>J5+J123+J399+J632</f>
        <v>1209408000</v>
      </c>
      <c r="K4" s="154">
        <f>J4/H4*100</f>
        <v>103.15633788040461</v>
      </c>
      <c r="M4" s="212"/>
      <c r="N4" s="212"/>
      <c r="O4" s="212"/>
      <c r="P4" s="212"/>
    </row>
    <row r="5" spans="1:16" ht="18.75" customHeight="1" x14ac:dyDescent="0.25">
      <c r="A5" s="146">
        <v>100</v>
      </c>
      <c r="B5" s="96" t="s">
        <v>77</v>
      </c>
      <c r="C5" s="147">
        <f>C7+C64+C106+C114+C76</f>
        <v>67551073.350000009</v>
      </c>
      <c r="D5" s="147">
        <f>D7+D64+D106+D114+D76</f>
        <v>82274700</v>
      </c>
      <c r="E5" s="154">
        <f>D5/C5*100</f>
        <v>121.79628823025948</v>
      </c>
      <c r="F5" s="147">
        <f>F7+F64+F106+F114+F76</f>
        <v>576028500</v>
      </c>
      <c r="G5" s="154">
        <f>F5/D5*100</f>
        <v>700.12835051358434</v>
      </c>
      <c r="H5" s="147">
        <f>H7+H64+H106+H114+H76</f>
        <v>207149000</v>
      </c>
      <c r="I5" s="154">
        <f t="shared" ref="I5:K71" si="0">H5/F5*100</f>
        <v>35.96158870611437</v>
      </c>
      <c r="J5" s="147">
        <f>J7+J64+J106+J114+J76</f>
        <v>202924500</v>
      </c>
      <c r="K5" s="154">
        <f t="shared" si="0"/>
        <v>97.960646684270742</v>
      </c>
      <c r="L5" s="73"/>
      <c r="M5" s="213"/>
      <c r="N5" s="212"/>
      <c r="O5" s="212"/>
    </row>
    <row r="6" spans="1:16" ht="10.5" customHeight="1" x14ac:dyDescent="0.2">
      <c r="A6" s="44"/>
      <c r="C6" s="147"/>
      <c r="D6" s="147"/>
      <c r="E6" s="154"/>
      <c r="F6" s="147"/>
      <c r="G6" s="154"/>
      <c r="H6" s="147"/>
      <c r="I6" s="154"/>
      <c r="J6" s="147"/>
      <c r="K6" s="154"/>
      <c r="M6" s="73"/>
    </row>
    <row r="7" spans="1:16" ht="12.75" customHeight="1" x14ac:dyDescent="0.2">
      <c r="A7" s="54" t="s">
        <v>64</v>
      </c>
      <c r="B7" s="96" t="s">
        <v>65</v>
      </c>
      <c r="C7" s="147">
        <f>C8</f>
        <v>65499838.870000012</v>
      </c>
      <c r="D7" s="147">
        <f>D8</f>
        <v>67026700</v>
      </c>
      <c r="E7" s="154">
        <f>D7/C7*100</f>
        <v>102.33109142914138</v>
      </c>
      <c r="F7" s="147">
        <f>F8</f>
        <v>68786000</v>
      </c>
      <c r="G7" s="154">
        <f t="shared" ref="G7:G17" si="1">F7/D7*100</f>
        <v>102.62477490313562</v>
      </c>
      <c r="H7" s="147">
        <f>H8</f>
        <v>67944000</v>
      </c>
      <c r="I7" s="154">
        <f t="shared" si="0"/>
        <v>98.775913703369866</v>
      </c>
      <c r="J7" s="147">
        <f>J8</f>
        <v>67944500</v>
      </c>
      <c r="K7" s="154">
        <f t="shared" si="0"/>
        <v>100.00073590015306</v>
      </c>
      <c r="M7" s="73"/>
    </row>
    <row r="8" spans="1:16" ht="12.75" hidden="1" customHeight="1" x14ac:dyDescent="0.2">
      <c r="A8" s="54">
        <v>3</v>
      </c>
      <c r="B8" s="155" t="s">
        <v>38</v>
      </c>
      <c r="C8" s="147">
        <f>C9+C20+C50+C55+C60</f>
        <v>65499838.870000012</v>
      </c>
      <c r="D8" s="147">
        <f>D9+D20+D50+D55+D60</f>
        <v>67026700</v>
      </c>
      <c r="E8" s="154">
        <f t="shared" ref="E8:E62" si="2">D8/C8*100</f>
        <v>102.33109142914138</v>
      </c>
      <c r="F8" s="147">
        <f>F9+F20+F50+F55+F60</f>
        <v>68786000</v>
      </c>
      <c r="G8" s="154">
        <f t="shared" si="1"/>
        <v>102.62477490313562</v>
      </c>
      <c r="H8" s="147">
        <f>H9+H20+H50+H55+H60</f>
        <v>67944000</v>
      </c>
      <c r="I8" s="154">
        <f t="shared" si="0"/>
        <v>98.775913703369866</v>
      </c>
      <c r="J8" s="147">
        <f>J9+J20+J50+J55+J60</f>
        <v>67944500</v>
      </c>
      <c r="K8" s="154">
        <f t="shared" si="0"/>
        <v>100.00073590015306</v>
      </c>
    </row>
    <row r="9" spans="1:16" ht="12.75" customHeight="1" x14ac:dyDescent="0.2">
      <c r="A9" s="68">
        <v>31</v>
      </c>
      <c r="B9" s="156" t="s">
        <v>39</v>
      </c>
      <c r="C9" s="147">
        <f t="shared" ref="C9" si="3">C10+C14+C16</f>
        <v>42027882.920000009</v>
      </c>
      <c r="D9" s="147">
        <f t="shared" ref="D9:H9" si="4">D10+D14+D16</f>
        <v>44617000</v>
      </c>
      <c r="E9" s="154">
        <f t="shared" si="2"/>
        <v>106.16047466613621</v>
      </c>
      <c r="F9" s="147">
        <f t="shared" si="4"/>
        <v>43651000</v>
      </c>
      <c r="G9" s="154">
        <f t="shared" si="1"/>
        <v>97.834905977542192</v>
      </c>
      <c r="H9" s="147">
        <f t="shared" si="4"/>
        <v>43417500</v>
      </c>
      <c r="I9" s="154">
        <f t="shared" si="0"/>
        <v>99.465075256007879</v>
      </c>
      <c r="J9" s="147">
        <f t="shared" ref="J9" si="5">J10+J14+J16</f>
        <v>43417500</v>
      </c>
      <c r="K9" s="154">
        <f t="shared" si="0"/>
        <v>100</v>
      </c>
    </row>
    <row r="10" spans="1:16" ht="12.75" customHeight="1" x14ac:dyDescent="0.2">
      <c r="A10" s="52">
        <v>311</v>
      </c>
      <c r="B10" s="157" t="s">
        <v>118</v>
      </c>
      <c r="C10" s="148">
        <f t="shared" ref="C10" si="6">C11+C12+C13</f>
        <v>35029378.970000006</v>
      </c>
      <c r="D10" s="148">
        <f t="shared" ref="D10:H10" si="7">D11+D12+D13</f>
        <v>36185000</v>
      </c>
      <c r="E10" s="158">
        <f t="shared" si="2"/>
        <v>103.29900518930037</v>
      </c>
      <c r="F10" s="148">
        <f>F11+F12+F13</f>
        <v>35535000</v>
      </c>
      <c r="G10" s="158">
        <f t="shared" si="1"/>
        <v>98.203675556169685</v>
      </c>
      <c r="H10" s="297">
        <f t="shared" si="7"/>
        <v>35335000</v>
      </c>
      <c r="I10" s="307">
        <f t="shared" si="0"/>
        <v>99.437174616575206</v>
      </c>
      <c r="J10" s="297">
        <f t="shared" ref="J10" si="8">J11+J12+J13</f>
        <v>35335000</v>
      </c>
      <c r="K10" s="307">
        <f t="shared" si="0"/>
        <v>100</v>
      </c>
    </row>
    <row r="11" spans="1:16" ht="12.75" hidden="1" customHeight="1" x14ac:dyDescent="0.2">
      <c r="A11" s="52">
        <v>3111</v>
      </c>
      <c r="B11" s="157" t="s">
        <v>40</v>
      </c>
      <c r="C11" s="148">
        <v>34111928.670000002</v>
      </c>
      <c r="D11" s="148">
        <v>35750000</v>
      </c>
      <c r="E11" s="158">
        <f t="shared" si="2"/>
        <v>104.80204841493061</v>
      </c>
      <c r="F11" s="148">
        <v>35200000</v>
      </c>
      <c r="G11" s="158">
        <f t="shared" si="1"/>
        <v>98.461538461538467</v>
      </c>
      <c r="H11" s="297">
        <v>35000000</v>
      </c>
      <c r="I11" s="307">
        <f t="shared" si="0"/>
        <v>99.431818181818173</v>
      </c>
      <c r="J11" s="297">
        <v>35000000</v>
      </c>
      <c r="K11" s="307">
        <f t="shared" si="0"/>
        <v>100</v>
      </c>
      <c r="M11" s="73"/>
      <c r="N11" s="73"/>
    </row>
    <row r="12" spans="1:16" ht="12.75" hidden="1" customHeight="1" x14ac:dyDescent="0.2">
      <c r="A12" s="52">
        <v>3112</v>
      </c>
      <c r="B12" s="157" t="s">
        <v>202</v>
      </c>
      <c r="C12" s="148">
        <v>193054.24</v>
      </c>
      <c r="D12" s="148">
        <v>235000</v>
      </c>
      <c r="E12" s="158">
        <f t="shared" si="2"/>
        <v>121.72744820315783</v>
      </c>
      <c r="F12" s="148">
        <v>235000</v>
      </c>
      <c r="G12" s="158">
        <f t="shared" si="1"/>
        <v>100</v>
      </c>
      <c r="H12" s="297">
        <v>235000</v>
      </c>
      <c r="I12" s="307">
        <f t="shared" si="0"/>
        <v>100</v>
      </c>
      <c r="J12" s="297">
        <v>235000</v>
      </c>
      <c r="K12" s="307">
        <f t="shared" si="0"/>
        <v>100</v>
      </c>
    </row>
    <row r="13" spans="1:16" ht="12.75" hidden="1" customHeight="1" x14ac:dyDescent="0.2">
      <c r="A13" s="52">
        <v>3113</v>
      </c>
      <c r="B13" s="157" t="s">
        <v>41</v>
      </c>
      <c r="C13" s="148">
        <v>724396.06</v>
      </c>
      <c r="D13" s="148">
        <v>200000</v>
      </c>
      <c r="E13" s="158">
        <f t="shared" si="2"/>
        <v>27.609205936321629</v>
      </c>
      <c r="F13" s="148">
        <v>100000</v>
      </c>
      <c r="G13" s="158">
        <f t="shared" si="1"/>
        <v>50</v>
      </c>
      <c r="H13" s="297">
        <v>100000</v>
      </c>
      <c r="I13" s="307">
        <f t="shared" si="0"/>
        <v>100</v>
      </c>
      <c r="J13" s="297">
        <v>100000</v>
      </c>
      <c r="K13" s="307">
        <f t="shared" si="0"/>
        <v>100</v>
      </c>
    </row>
    <row r="14" spans="1:16" ht="12.75" customHeight="1" x14ac:dyDescent="0.2">
      <c r="A14" s="52">
        <v>312</v>
      </c>
      <c r="B14" s="162" t="s">
        <v>42</v>
      </c>
      <c r="C14" s="148">
        <f t="shared" ref="C14:J14" si="9">C15</f>
        <v>994365.07</v>
      </c>
      <c r="D14" s="148">
        <f t="shared" si="9"/>
        <v>2200000</v>
      </c>
      <c r="E14" s="158">
        <f t="shared" si="2"/>
        <v>221.24670972201389</v>
      </c>
      <c r="F14" s="148">
        <f t="shared" si="9"/>
        <v>2000000</v>
      </c>
      <c r="G14" s="158">
        <f t="shared" si="1"/>
        <v>90.909090909090907</v>
      </c>
      <c r="H14" s="297">
        <f t="shared" si="9"/>
        <v>2000000</v>
      </c>
      <c r="I14" s="307">
        <f t="shared" si="0"/>
        <v>100</v>
      </c>
      <c r="J14" s="297">
        <f t="shared" si="9"/>
        <v>2000000</v>
      </c>
      <c r="K14" s="307">
        <f t="shared" si="0"/>
        <v>100</v>
      </c>
    </row>
    <row r="15" spans="1:16" ht="12.75" hidden="1" customHeight="1" x14ac:dyDescent="0.2">
      <c r="A15" s="52">
        <v>3121</v>
      </c>
      <c r="B15" s="157" t="s">
        <v>42</v>
      </c>
      <c r="C15" s="148">
        <v>994365.07</v>
      </c>
      <c r="D15" s="148">
        <v>2200000</v>
      </c>
      <c r="E15" s="158">
        <f t="shared" si="2"/>
        <v>221.24670972201389</v>
      </c>
      <c r="F15" s="148">
        <v>2000000</v>
      </c>
      <c r="G15" s="158">
        <f t="shared" si="1"/>
        <v>90.909090909090907</v>
      </c>
      <c r="H15" s="297">
        <v>2000000</v>
      </c>
      <c r="I15" s="307">
        <f t="shared" si="0"/>
        <v>100</v>
      </c>
      <c r="J15" s="297">
        <v>2000000</v>
      </c>
      <c r="K15" s="307">
        <f t="shared" si="0"/>
        <v>100</v>
      </c>
    </row>
    <row r="16" spans="1:16" ht="12.75" customHeight="1" x14ac:dyDescent="0.2">
      <c r="A16" s="52">
        <v>313</v>
      </c>
      <c r="B16" s="162" t="s">
        <v>43</v>
      </c>
      <c r="C16" s="148">
        <f t="shared" ref="C16:D16" si="10">C17+C18+C19</f>
        <v>6004138.8799999999</v>
      </c>
      <c r="D16" s="148">
        <f t="shared" si="10"/>
        <v>6232000</v>
      </c>
      <c r="E16" s="158">
        <f t="shared" si="2"/>
        <v>103.79506744520872</v>
      </c>
      <c r="F16" s="148">
        <f>F17+F18+F19</f>
        <v>6116000</v>
      </c>
      <c r="G16" s="158">
        <f t="shared" si="1"/>
        <v>98.138639281129656</v>
      </c>
      <c r="H16" s="297">
        <f>H17+H18+H19</f>
        <v>6082500</v>
      </c>
      <c r="I16" s="307">
        <f t="shared" si="0"/>
        <v>99.452256376716804</v>
      </c>
      <c r="J16" s="297">
        <f>J17+J18+J19</f>
        <v>6082500</v>
      </c>
      <c r="K16" s="307">
        <f t="shared" si="0"/>
        <v>100</v>
      </c>
    </row>
    <row r="17" spans="1:11" ht="12.75" hidden="1" customHeight="1" x14ac:dyDescent="0.2">
      <c r="A17" s="52">
        <v>3131</v>
      </c>
      <c r="B17" s="162" t="s">
        <v>247</v>
      </c>
      <c r="C17" s="148">
        <v>0</v>
      </c>
      <c r="D17" s="148">
        <v>27000</v>
      </c>
      <c r="E17" s="158" t="s">
        <v>182</v>
      </c>
      <c r="F17" s="148">
        <v>0</v>
      </c>
      <c r="G17" s="158">
        <f t="shared" si="1"/>
        <v>0</v>
      </c>
      <c r="H17" s="148">
        <v>0</v>
      </c>
      <c r="I17" s="158" t="s">
        <v>182</v>
      </c>
      <c r="J17" s="148">
        <v>0</v>
      </c>
      <c r="K17" s="158" t="s">
        <v>182</v>
      </c>
    </row>
    <row r="18" spans="1:11" ht="12.75" hidden="1" customHeight="1" x14ac:dyDescent="0.2">
      <c r="A18" s="52">
        <v>3132</v>
      </c>
      <c r="B18" s="157" t="s">
        <v>217</v>
      </c>
      <c r="C18" s="148">
        <v>5410707.2000000002</v>
      </c>
      <c r="D18" s="148">
        <v>5560000</v>
      </c>
      <c r="E18" s="158">
        <f t="shared" si="2"/>
        <v>102.75921047806837</v>
      </c>
      <c r="F18" s="148">
        <v>5480000</v>
      </c>
      <c r="G18" s="158">
        <f t="shared" ref="G18:G25" si="11">F18/D18*100</f>
        <v>98.561151079136692</v>
      </c>
      <c r="H18" s="148">
        <v>5450000</v>
      </c>
      <c r="I18" s="158">
        <f t="shared" si="0"/>
        <v>99.452554744525543</v>
      </c>
      <c r="J18" s="148">
        <v>5450000</v>
      </c>
      <c r="K18" s="158">
        <f t="shared" si="0"/>
        <v>100</v>
      </c>
    </row>
    <row r="19" spans="1:11" ht="12.75" hidden="1" customHeight="1" x14ac:dyDescent="0.2">
      <c r="A19" s="52">
        <v>3133</v>
      </c>
      <c r="B19" s="157" t="s">
        <v>119</v>
      </c>
      <c r="C19" s="148">
        <v>593431.68000000005</v>
      </c>
      <c r="D19" s="148">
        <v>645000</v>
      </c>
      <c r="E19" s="158">
        <f t="shared" si="2"/>
        <v>108.68984952067268</v>
      </c>
      <c r="F19" s="148">
        <v>636000</v>
      </c>
      <c r="G19" s="158">
        <f t="shared" si="11"/>
        <v>98.604651162790702</v>
      </c>
      <c r="H19" s="148">
        <v>632500</v>
      </c>
      <c r="I19" s="158">
        <f t="shared" si="0"/>
        <v>99.449685534591197</v>
      </c>
      <c r="J19" s="148">
        <v>632500</v>
      </c>
      <c r="K19" s="158">
        <f t="shared" si="0"/>
        <v>100</v>
      </c>
    </row>
    <row r="20" spans="1:11" ht="12.75" customHeight="1" x14ac:dyDescent="0.2">
      <c r="A20" s="54">
        <v>32</v>
      </c>
      <c r="B20" s="159" t="s">
        <v>3</v>
      </c>
      <c r="C20" s="147">
        <f>C21+C26+C32+C42</f>
        <v>22704772.879999999</v>
      </c>
      <c r="D20" s="147">
        <f>D21+D26+D32+D42</f>
        <v>21398700</v>
      </c>
      <c r="E20" s="154">
        <f t="shared" si="2"/>
        <v>94.247584475286772</v>
      </c>
      <c r="F20" s="147">
        <f>F21+F26+F32+F42</f>
        <v>23525000</v>
      </c>
      <c r="G20" s="154">
        <f t="shared" si="11"/>
        <v>109.93658493272956</v>
      </c>
      <c r="H20" s="147">
        <f>H21+H26+H32+H42</f>
        <v>22916500</v>
      </c>
      <c r="I20" s="154">
        <f t="shared" si="0"/>
        <v>97.413390010626983</v>
      </c>
      <c r="J20" s="147">
        <f>J21+J26+J32+J42</f>
        <v>22917000</v>
      </c>
      <c r="K20" s="154">
        <f t="shared" si="0"/>
        <v>100.00218183404969</v>
      </c>
    </row>
    <row r="21" spans="1:11" ht="12.75" customHeight="1" x14ac:dyDescent="0.2">
      <c r="A21" s="52">
        <v>321</v>
      </c>
      <c r="B21" s="160" t="s">
        <v>7</v>
      </c>
      <c r="C21" s="148">
        <f t="shared" ref="C21" si="12">C22+C23+C24+C25</f>
        <v>3179588.7600000002</v>
      </c>
      <c r="D21" s="148">
        <f t="shared" ref="D21:H21" si="13">D22+D23+D24+D25</f>
        <v>3269500</v>
      </c>
      <c r="E21" s="158">
        <f t="shared" si="2"/>
        <v>102.82776317274438</v>
      </c>
      <c r="F21" s="148">
        <f>F22+F23+F24+F25</f>
        <v>2820000</v>
      </c>
      <c r="G21" s="158">
        <f t="shared" si="11"/>
        <v>86.25172044655146</v>
      </c>
      <c r="H21" s="297">
        <f t="shared" si="13"/>
        <v>2800000</v>
      </c>
      <c r="I21" s="307">
        <f t="shared" si="0"/>
        <v>99.290780141843967</v>
      </c>
      <c r="J21" s="297">
        <f t="shared" ref="J21" si="14">J22+J23+J24+J25</f>
        <v>2800000</v>
      </c>
      <c r="K21" s="307">
        <f t="shared" si="0"/>
        <v>100</v>
      </c>
    </row>
    <row r="22" spans="1:11" ht="12.75" hidden="1" customHeight="1" x14ac:dyDescent="0.2">
      <c r="A22" s="52">
        <v>3211</v>
      </c>
      <c r="B22" s="139" t="s">
        <v>44</v>
      </c>
      <c r="C22" s="148">
        <v>1235532.29</v>
      </c>
      <c r="D22" s="148">
        <v>1200000</v>
      </c>
      <c r="E22" s="158">
        <f t="shared" si="2"/>
        <v>97.124131009153956</v>
      </c>
      <c r="F22" s="148">
        <v>1000000</v>
      </c>
      <c r="G22" s="158">
        <f t="shared" si="11"/>
        <v>83.333333333333343</v>
      </c>
      <c r="H22" s="297">
        <v>1000000</v>
      </c>
      <c r="I22" s="307">
        <f t="shared" si="0"/>
        <v>100</v>
      </c>
      <c r="J22" s="297">
        <v>1000000</v>
      </c>
      <c r="K22" s="307">
        <f t="shared" si="0"/>
        <v>100</v>
      </c>
    </row>
    <row r="23" spans="1:11" ht="12.75" hidden="1" customHeight="1" x14ac:dyDescent="0.2">
      <c r="A23" s="52">
        <v>3212</v>
      </c>
      <c r="B23" s="139" t="s">
        <v>45</v>
      </c>
      <c r="C23" s="148">
        <v>1428882.53</v>
      </c>
      <c r="D23" s="148">
        <v>1390000</v>
      </c>
      <c r="E23" s="158">
        <f t="shared" si="2"/>
        <v>97.27881549507083</v>
      </c>
      <c r="F23" s="148">
        <v>1370000</v>
      </c>
      <c r="G23" s="158">
        <f t="shared" si="11"/>
        <v>98.561151079136692</v>
      </c>
      <c r="H23" s="297">
        <v>1350000</v>
      </c>
      <c r="I23" s="307">
        <f t="shared" si="0"/>
        <v>98.540145985401466</v>
      </c>
      <c r="J23" s="297">
        <v>1350000</v>
      </c>
      <c r="K23" s="307">
        <f t="shared" si="0"/>
        <v>100</v>
      </c>
    </row>
    <row r="24" spans="1:11" ht="12.75" hidden="1" customHeight="1" x14ac:dyDescent="0.2">
      <c r="A24" s="55" t="s">
        <v>5</v>
      </c>
      <c r="B24" s="160" t="s">
        <v>6</v>
      </c>
      <c r="C24" s="148">
        <v>515173.94</v>
      </c>
      <c r="D24" s="148">
        <v>677500</v>
      </c>
      <c r="E24" s="158">
        <f t="shared" si="2"/>
        <v>131.50898121904225</v>
      </c>
      <c r="F24" s="148">
        <v>450000</v>
      </c>
      <c r="G24" s="158">
        <f t="shared" si="11"/>
        <v>66.420664206642073</v>
      </c>
      <c r="H24" s="297">
        <v>450000</v>
      </c>
      <c r="I24" s="307">
        <f t="shared" si="0"/>
        <v>100</v>
      </c>
      <c r="J24" s="297">
        <v>450000</v>
      </c>
      <c r="K24" s="307">
        <f t="shared" si="0"/>
        <v>100</v>
      </c>
    </row>
    <row r="25" spans="1:11" ht="12.75" hidden="1" customHeight="1" x14ac:dyDescent="0.2">
      <c r="A25" s="55">
        <v>3214</v>
      </c>
      <c r="B25" s="160" t="s">
        <v>120</v>
      </c>
      <c r="C25" s="148">
        <v>0</v>
      </c>
      <c r="D25" s="148">
        <v>2000</v>
      </c>
      <c r="E25" s="158" t="s">
        <v>182</v>
      </c>
      <c r="F25" s="148">
        <v>0</v>
      </c>
      <c r="G25" s="158">
        <f t="shared" si="11"/>
        <v>0</v>
      </c>
      <c r="H25" s="297">
        <v>0</v>
      </c>
      <c r="I25" s="307" t="s">
        <v>182</v>
      </c>
      <c r="J25" s="297">
        <v>0</v>
      </c>
      <c r="K25" s="307" t="s">
        <v>182</v>
      </c>
    </row>
    <row r="26" spans="1:11" ht="12.75" customHeight="1" x14ac:dyDescent="0.2">
      <c r="A26" s="55">
        <v>322</v>
      </c>
      <c r="B26" s="161" t="s">
        <v>46</v>
      </c>
      <c r="C26" s="148">
        <f t="shared" ref="C26" si="15">C27+C28+C29+C30+C31</f>
        <v>1537285.9200000002</v>
      </c>
      <c r="D26" s="148">
        <f t="shared" ref="D26:H26" si="16">D27+D28+D29+D30+D31</f>
        <v>1160000</v>
      </c>
      <c r="E26" s="158">
        <f t="shared" si="2"/>
        <v>75.457661122662202</v>
      </c>
      <c r="F26" s="148">
        <f t="shared" si="16"/>
        <v>1457600</v>
      </c>
      <c r="G26" s="158">
        <f t="shared" ref="G26:G55" si="17">F26/D26*100</f>
        <v>125.6551724137931</v>
      </c>
      <c r="H26" s="297">
        <f t="shared" si="16"/>
        <v>1370000</v>
      </c>
      <c r="I26" s="307">
        <f t="shared" si="0"/>
        <v>93.990120746432495</v>
      </c>
      <c r="J26" s="297">
        <f t="shared" ref="J26" si="18">J27+J28+J29+J30+J31</f>
        <v>1370000</v>
      </c>
      <c r="K26" s="307">
        <f t="shared" si="0"/>
        <v>100</v>
      </c>
    </row>
    <row r="27" spans="1:11" ht="12.75" hidden="1" customHeight="1" x14ac:dyDescent="0.2">
      <c r="A27" s="55">
        <v>3221</v>
      </c>
      <c r="B27" s="157" t="s">
        <v>47</v>
      </c>
      <c r="C27" s="148">
        <v>1026314.28</v>
      </c>
      <c r="D27" s="148">
        <v>715000</v>
      </c>
      <c r="E27" s="158">
        <f t="shared" si="2"/>
        <v>69.666769130407118</v>
      </c>
      <c r="F27" s="148">
        <v>1000000</v>
      </c>
      <c r="G27" s="158">
        <f t="shared" si="17"/>
        <v>139.86013986013987</v>
      </c>
      <c r="H27" s="297">
        <v>1000000</v>
      </c>
      <c r="I27" s="307">
        <f t="shared" si="0"/>
        <v>100</v>
      </c>
      <c r="J27" s="297">
        <v>1000000</v>
      </c>
      <c r="K27" s="307">
        <f t="shared" si="0"/>
        <v>100</v>
      </c>
    </row>
    <row r="28" spans="1:11" ht="12.75" hidden="1" customHeight="1" x14ac:dyDescent="0.2">
      <c r="A28" s="55">
        <v>3223</v>
      </c>
      <c r="B28" s="157" t="s">
        <v>48</v>
      </c>
      <c r="C28" s="148">
        <v>372893.03</v>
      </c>
      <c r="D28" s="148">
        <v>250000</v>
      </c>
      <c r="E28" s="158">
        <f t="shared" si="2"/>
        <v>67.043355570362891</v>
      </c>
      <c r="F28" s="148">
        <v>347600</v>
      </c>
      <c r="G28" s="158">
        <f t="shared" si="17"/>
        <v>139.04000000000002</v>
      </c>
      <c r="H28" s="297">
        <v>250000</v>
      </c>
      <c r="I28" s="307">
        <f t="shared" si="0"/>
        <v>71.921749136939013</v>
      </c>
      <c r="J28" s="297">
        <v>250000</v>
      </c>
      <c r="K28" s="307">
        <f t="shared" si="0"/>
        <v>100</v>
      </c>
    </row>
    <row r="29" spans="1:11" ht="12.75" hidden="1" customHeight="1" x14ac:dyDescent="0.2">
      <c r="A29" s="55">
        <v>3224</v>
      </c>
      <c r="B29" s="161" t="s">
        <v>8</v>
      </c>
      <c r="C29" s="148">
        <v>904.58</v>
      </c>
      <c r="D29" s="148">
        <v>25000</v>
      </c>
      <c r="E29" s="158" t="s">
        <v>182</v>
      </c>
      <c r="F29" s="148">
        <v>5000</v>
      </c>
      <c r="G29" s="158">
        <f t="shared" si="17"/>
        <v>20</v>
      </c>
      <c r="H29" s="297">
        <v>5000</v>
      </c>
      <c r="I29" s="307">
        <f t="shared" si="0"/>
        <v>100</v>
      </c>
      <c r="J29" s="297">
        <v>5000</v>
      </c>
      <c r="K29" s="307">
        <f t="shared" si="0"/>
        <v>100</v>
      </c>
    </row>
    <row r="30" spans="1:11" ht="12.75" hidden="1" customHeight="1" x14ac:dyDescent="0.2">
      <c r="A30" s="55" t="s">
        <v>9</v>
      </c>
      <c r="B30" s="161" t="s">
        <v>10</v>
      </c>
      <c r="C30" s="148">
        <v>120430.03</v>
      </c>
      <c r="D30" s="148">
        <v>90000</v>
      </c>
      <c r="E30" s="158">
        <f t="shared" si="2"/>
        <v>74.732190965990796</v>
      </c>
      <c r="F30" s="148">
        <v>75000</v>
      </c>
      <c r="G30" s="158">
        <f t="shared" si="17"/>
        <v>83.333333333333343</v>
      </c>
      <c r="H30" s="297">
        <v>85000</v>
      </c>
      <c r="I30" s="307">
        <f t="shared" si="0"/>
        <v>113.33333333333333</v>
      </c>
      <c r="J30" s="297">
        <v>85000</v>
      </c>
      <c r="K30" s="307">
        <f t="shared" si="0"/>
        <v>100</v>
      </c>
    </row>
    <row r="31" spans="1:11" ht="12.75" hidden="1" customHeight="1" x14ac:dyDescent="0.2">
      <c r="A31" s="55">
        <v>3227</v>
      </c>
      <c r="B31" s="162" t="s">
        <v>121</v>
      </c>
      <c r="C31" s="148">
        <v>16744</v>
      </c>
      <c r="D31" s="148">
        <v>80000</v>
      </c>
      <c r="E31" s="158">
        <f t="shared" si="2"/>
        <v>477.78308647873865</v>
      </c>
      <c r="F31" s="148">
        <v>30000</v>
      </c>
      <c r="G31" s="158">
        <f t="shared" si="17"/>
        <v>37.5</v>
      </c>
      <c r="H31" s="297">
        <v>30000</v>
      </c>
      <c r="I31" s="307">
        <f t="shared" si="0"/>
        <v>100</v>
      </c>
      <c r="J31" s="297">
        <v>30000</v>
      </c>
      <c r="K31" s="307">
        <f t="shared" si="0"/>
        <v>100</v>
      </c>
    </row>
    <row r="32" spans="1:11" ht="12.75" customHeight="1" x14ac:dyDescent="0.2">
      <c r="A32" s="55">
        <v>323</v>
      </c>
      <c r="B32" s="161" t="s">
        <v>11</v>
      </c>
      <c r="C32" s="148">
        <f t="shared" ref="C32" si="19">SUM(C33:C41)</f>
        <v>17269648.699999999</v>
      </c>
      <c r="D32" s="148">
        <f t="shared" ref="D32:H32" si="20">SUM(D33:D41)</f>
        <v>16380000</v>
      </c>
      <c r="E32" s="158">
        <f t="shared" si="2"/>
        <v>94.848484092209702</v>
      </c>
      <c r="F32" s="148">
        <f t="shared" si="20"/>
        <v>18749500</v>
      </c>
      <c r="G32" s="158">
        <f t="shared" si="17"/>
        <v>114.46581196581195</v>
      </c>
      <c r="H32" s="297">
        <f t="shared" si="20"/>
        <v>18249500</v>
      </c>
      <c r="I32" s="307">
        <f t="shared" si="0"/>
        <v>97.333262220325878</v>
      </c>
      <c r="J32" s="297">
        <f t="shared" ref="J32" si="21">SUM(J33:J41)</f>
        <v>18249500</v>
      </c>
      <c r="K32" s="307">
        <f t="shared" si="0"/>
        <v>100</v>
      </c>
    </row>
    <row r="33" spans="1:11" ht="12.75" hidden="1" customHeight="1" x14ac:dyDescent="0.2">
      <c r="A33" s="52">
        <v>3231</v>
      </c>
      <c r="B33" s="157" t="s">
        <v>49</v>
      </c>
      <c r="C33" s="143">
        <v>1779743.91</v>
      </c>
      <c r="D33" s="143">
        <v>1600000</v>
      </c>
      <c r="E33" s="144">
        <f t="shared" si="2"/>
        <v>89.900574515802106</v>
      </c>
      <c r="F33" s="143">
        <v>1800000</v>
      </c>
      <c r="G33" s="144">
        <f t="shared" si="17"/>
        <v>112.5</v>
      </c>
      <c r="H33" s="297">
        <v>1700000</v>
      </c>
      <c r="I33" s="307">
        <f t="shared" si="0"/>
        <v>94.444444444444443</v>
      </c>
      <c r="J33" s="297">
        <v>1700000</v>
      </c>
      <c r="K33" s="307">
        <f t="shared" si="0"/>
        <v>100</v>
      </c>
    </row>
    <row r="34" spans="1:11" ht="12.75" hidden="1" customHeight="1" x14ac:dyDescent="0.2">
      <c r="A34" s="52">
        <v>3232</v>
      </c>
      <c r="B34" s="161" t="s">
        <v>12</v>
      </c>
      <c r="C34" s="143">
        <v>2957565.3</v>
      </c>
      <c r="D34" s="143">
        <v>2795000</v>
      </c>
      <c r="E34" s="144">
        <f t="shared" si="2"/>
        <v>94.503407921373721</v>
      </c>
      <c r="F34" s="143">
        <v>2800000</v>
      </c>
      <c r="G34" s="144">
        <f t="shared" si="17"/>
        <v>100.17889087656529</v>
      </c>
      <c r="H34" s="297">
        <v>2800000</v>
      </c>
      <c r="I34" s="307">
        <f t="shared" si="0"/>
        <v>100</v>
      </c>
      <c r="J34" s="297">
        <v>2800000</v>
      </c>
      <c r="K34" s="307">
        <f t="shared" si="0"/>
        <v>100</v>
      </c>
    </row>
    <row r="35" spans="1:11" ht="12.75" hidden="1" customHeight="1" x14ac:dyDescent="0.2">
      <c r="A35" s="52">
        <v>3233</v>
      </c>
      <c r="B35" s="139" t="s">
        <v>50</v>
      </c>
      <c r="C35" s="143">
        <v>1572820.74</v>
      </c>
      <c r="D35" s="143">
        <v>500000</v>
      </c>
      <c r="E35" s="144">
        <f t="shared" si="2"/>
        <v>31.790018231829777</v>
      </c>
      <c r="F35" s="143">
        <v>1500000</v>
      </c>
      <c r="G35" s="144">
        <f t="shared" si="17"/>
        <v>300</v>
      </c>
      <c r="H35" s="297">
        <v>1500000</v>
      </c>
      <c r="I35" s="307">
        <f t="shared" si="0"/>
        <v>100</v>
      </c>
      <c r="J35" s="297">
        <v>1500000</v>
      </c>
      <c r="K35" s="307">
        <f t="shared" si="0"/>
        <v>100</v>
      </c>
    </row>
    <row r="36" spans="1:11" ht="12.75" hidden="1" customHeight="1" x14ac:dyDescent="0.2">
      <c r="A36" s="52">
        <v>3234</v>
      </c>
      <c r="B36" s="139" t="s">
        <v>51</v>
      </c>
      <c r="C36" s="143">
        <v>265813.34999999998</v>
      </c>
      <c r="D36" s="143">
        <v>210000</v>
      </c>
      <c r="E36" s="144">
        <f t="shared" si="2"/>
        <v>79.002804035237517</v>
      </c>
      <c r="F36" s="143">
        <v>255000</v>
      </c>
      <c r="G36" s="144">
        <f t="shared" si="17"/>
        <v>121.42857142857142</v>
      </c>
      <c r="H36" s="297">
        <v>255000</v>
      </c>
      <c r="I36" s="307">
        <f t="shared" si="0"/>
        <v>100</v>
      </c>
      <c r="J36" s="297">
        <v>255000</v>
      </c>
      <c r="K36" s="307">
        <f t="shared" si="0"/>
        <v>100</v>
      </c>
    </row>
    <row r="37" spans="1:11" ht="12.75" hidden="1" customHeight="1" x14ac:dyDescent="0.2">
      <c r="A37" s="52">
        <v>3235</v>
      </c>
      <c r="B37" s="139" t="s">
        <v>52</v>
      </c>
      <c r="C37" s="143">
        <v>7155658.3899999997</v>
      </c>
      <c r="D37" s="143">
        <v>8600000</v>
      </c>
      <c r="E37" s="144">
        <f t="shared" si="2"/>
        <v>120.18460819787681</v>
      </c>
      <c r="F37" s="143">
        <v>8700000</v>
      </c>
      <c r="G37" s="144">
        <f t="shared" si="17"/>
        <v>101.16279069767442</v>
      </c>
      <c r="H37" s="297">
        <v>8300000</v>
      </c>
      <c r="I37" s="307">
        <f t="shared" si="0"/>
        <v>95.402298850574709</v>
      </c>
      <c r="J37" s="297">
        <v>8300000</v>
      </c>
      <c r="K37" s="307">
        <f t="shared" si="0"/>
        <v>100</v>
      </c>
    </row>
    <row r="38" spans="1:11" ht="12.75" hidden="1" customHeight="1" x14ac:dyDescent="0.2">
      <c r="A38" s="52">
        <v>3236</v>
      </c>
      <c r="B38" s="139" t="s">
        <v>53</v>
      </c>
      <c r="C38" s="143">
        <v>497367.69</v>
      </c>
      <c r="D38" s="143">
        <v>285000</v>
      </c>
      <c r="E38" s="144">
        <f t="shared" si="2"/>
        <v>57.30167152594894</v>
      </c>
      <c r="F38" s="143">
        <v>650000</v>
      </c>
      <c r="G38" s="144">
        <f t="shared" si="17"/>
        <v>228.07017543859649</v>
      </c>
      <c r="H38" s="297">
        <v>650000</v>
      </c>
      <c r="I38" s="307">
        <f t="shared" si="0"/>
        <v>100</v>
      </c>
      <c r="J38" s="297">
        <v>650000</v>
      </c>
      <c r="K38" s="307">
        <f t="shared" si="0"/>
        <v>100</v>
      </c>
    </row>
    <row r="39" spans="1:11" ht="12.75" hidden="1" customHeight="1" x14ac:dyDescent="0.2">
      <c r="A39" s="52">
        <v>3237</v>
      </c>
      <c r="B39" s="161" t="s">
        <v>13</v>
      </c>
      <c r="C39" s="143">
        <v>1895734.26</v>
      </c>
      <c r="D39" s="143">
        <v>1550000</v>
      </c>
      <c r="E39" s="144">
        <f t="shared" si="2"/>
        <v>81.762514541463219</v>
      </c>
      <c r="F39" s="143">
        <v>1350000</v>
      </c>
      <c r="G39" s="144">
        <f t="shared" si="17"/>
        <v>87.096774193548384</v>
      </c>
      <c r="H39" s="297">
        <v>1350000</v>
      </c>
      <c r="I39" s="307">
        <f t="shared" si="0"/>
        <v>100</v>
      </c>
      <c r="J39" s="297">
        <v>1350000</v>
      </c>
      <c r="K39" s="307">
        <f t="shared" si="0"/>
        <v>100</v>
      </c>
    </row>
    <row r="40" spans="1:11" ht="12.75" hidden="1" customHeight="1" x14ac:dyDescent="0.2">
      <c r="A40" s="52">
        <v>3238</v>
      </c>
      <c r="B40" s="161" t="s">
        <v>14</v>
      </c>
      <c r="C40" s="143">
        <v>788694.38</v>
      </c>
      <c r="D40" s="143">
        <v>740000</v>
      </c>
      <c r="E40" s="144">
        <f t="shared" si="2"/>
        <v>93.825950680667972</v>
      </c>
      <c r="F40" s="143">
        <v>1344500</v>
      </c>
      <c r="G40" s="144">
        <f t="shared" si="17"/>
        <v>181.68918918918919</v>
      </c>
      <c r="H40" s="297">
        <v>1344500</v>
      </c>
      <c r="I40" s="307">
        <f t="shared" si="0"/>
        <v>100</v>
      </c>
      <c r="J40" s="297">
        <v>1344500</v>
      </c>
      <c r="K40" s="307">
        <f t="shared" si="0"/>
        <v>100</v>
      </c>
    </row>
    <row r="41" spans="1:11" ht="12.75" hidden="1" customHeight="1" x14ac:dyDescent="0.2">
      <c r="A41" s="52">
        <v>3239</v>
      </c>
      <c r="B41" s="161" t="s">
        <v>54</v>
      </c>
      <c r="C41" s="143">
        <v>356250.68</v>
      </c>
      <c r="D41" s="143">
        <v>100000</v>
      </c>
      <c r="E41" s="144">
        <f t="shared" si="2"/>
        <v>28.070121859135821</v>
      </c>
      <c r="F41" s="143">
        <v>350000</v>
      </c>
      <c r="G41" s="144">
        <f t="shared" si="17"/>
        <v>350</v>
      </c>
      <c r="H41" s="297">
        <v>350000</v>
      </c>
      <c r="I41" s="307">
        <f t="shared" si="0"/>
        <v>100</v>
      </c>
      <c r="J41" s="297">
        <v>350000</v>
      </c>
      <c r="K41" s="307">
        <f t="shared" si="0"/>
        <v>100</v>
      </c>
    </row>
    <row r="42" spans="1:11" ht="12.75" customHeight="1" x14ac:dyDescent="0.2">
      <c r="A42" s="44">
        <v>329</v>
      </c>
      <c r="B42" s="157" t="s">
        <v>55</v>
      </c>
      <c r="C42" s="148">
        <f t="shared" ref="C42" si="22">SUM(C43:C49)</f>
        <v>718249.5</v>
      </c>
      <c r="D42" s="148">
        <f t="shared" ref="D42:H42" si="23">SUM(D43:D49)</f>
        <v>589200</v>
      </c>
      <c r="E42" s="158">
        <f t="shared" si="2"/>
        <v>82.032775518813452</v>
      </c>
      <c r="F42" s="148">
        <f t="shared" si="23"/>
        <v>497900</v>
      </c>
      <c r="G42" s="158">
        <f t="shared" si="17"/>
        <v>84.504412763068572</v>
      </c>
      <c r="H42" s="297">
        <f t="shared" si="23"/>
        <v>497000</v>
      </c>
      <c r="I42" s="307">
        <f t="shared" si="0"/>
        <v>99.819240811407923</v>
      </c>
      <c r="J42" s="297">
        <f t="shared" ref="J42" si="24">SUM(J43:J49)</f>
        <v>497500</v>
      </c>
      <c r="K42" s="307">
        <f t="shared" si="0"/>
        <v>100.10060362173039</v>
      </c>
    </row>
    <row r="43" spans="1:11" ht="12.75" hidden="1" customHeight="1" x14ac:dyDescent="0.2">
      <c r="A43" s="52">
        <v>3291</v>
      </c>
      <c r="B43" s="162" t="s">
        <v>83</v>
      </c>
      <c r="C43" s="143">
        <v>206025.3</v>
      </c>
      <c r="D43" s="143">
        <v>200000</v>
      </c>
      <c r="E43" s="144">
        <f t="shared" si="2"/>
        <v>97.075456266778886</v>
      </c>
      <c r="F43" s="143">
        <v>200000</v>
      </c>
      <c r="G43" s="144">
        <f t="shared" si="17"/>
        <v>100</v>
      </c>
      <c r="H43" s="143">
        <v>200000</v>
      </c>
      <c r="I43" s="144">
        <f t="shared" si="0"/>
        <v>100</v>
      </c>
      <c r="J43" s="143">
        <v>200000</v>
      </c>
      <c r="K43" s="144">
        <f t="shared" si="0"/>
        <v>100</v>
      </c>
    </row>
    <row r="44" spans="1:11" ht="12.75" hidden="1" customHeight="1" x14ac:dyDescent="0.2">
      <c r="A44" s="52">
        <v>3292</v>
      </c>
      <c r="B44" s="162" t="s">
        <v>255</v>
      </c>
      <c r="C44" s="143">
        <v>212399.92</v>
      </c>
      <c r="D44" s="143">
        <v>100000</v>
      </c>
      <c r="E44" s="144">
        <f t="shared" si="2"/>
        <v>47.08099701732467</v>
      </c>
      <c r="F44" s="143">
        <v>100000</v>
      </c>
      <c r="G44" s="144">
        <f t="shared" si="17"/>
        <v>100</v>
      </c>
      <c r="H44" s="143">
        <v>100000</v>
      </c>
      <c r="I44" s="144">
        <f t="shared" si="0"/>
        <v>100</v>
      </c>
      <c r="J44" s="143">
        <v>100000</v>
      </c>
      <c r="K44" s="144">
        <f t="shared" si="0"/>
        <v>100</v>
      </c>
    </row>
    <row r="45" spans="1:11" ht="12.75" hidden="1" customHeight="1" x14ac:dyDescent="0.2">
      <c r="A45" s="52">
        <v>3293</v>
      </c>
      <c r="B45" s="162" t="s">
        <v>57</v>
      </c>
      <c r="C45" s="143">
        <v>70510.83</v>
      </c>
      <c r="D45" s="143">
        <v>70000</v>
      </c>
      <c r="E45" s="144">
        <f t="shared" si="2"/>
        <v>99.275529730681086</v>
      </c>
      <c r="F45" s="143">
        <v>70000</v>
      </c>
      <c r="G45" s="144">
        <f t="shared" si="17"/>
        <v>100</v>
      </c>
      <c r="H45" s="143">
        <v>70000</v>
      </c>
      <c r="I45" s="144">
        <f t="shared" si="0"/>
        <v>100</v>
      </c>
      <c r="J45" s="143">
        <v>70000</v>
      </c>
      <c r="K45" s="144">
        <f t="shared" si="0"/>
        <v>100</v>
      </c>
    </row>
    <row r="46" spans="1:11" ht="12.75" hidden="1" customHeight="1" x14ac:dyDescent="0.2">
      <c r="A46" s="52">
        <v>3294</v>
      </c>
      <c r="B46" s="162" t="s">
        <v>189</v>
      </c>
      <c r="C46" s="143">
        <v>14423.65</v>
      </c>
      <c r="D46" s="143">
        <v>15000</v>
      </c>
      <c r="E46" s="144">
        <f t="shared" si="2"/>
        <v>103.99586789751554</v>
      </c>
      <c r="F46" s="143">
        <v>20000</v>
      </c>
      <c r="G46" s="144">
        <f t="shared" si="17"/>
        <v>133.33333333333331</v>
      </c>
      <c r="H46" s="143">
        <v>20000</v>
      </c>
      <c r="I46" s="144">
        <f t="shared" si="0"/>
        <v>100</v>
      </c>
      <c r="J46" s="143">
        <v>20000</v>
      </c>
      <c r="K46" s="144">
        <f t="shared" si="0"/>
        <v>100</v>
      </c>
    </row>
    <row r="47" spans="1:11" ht="12.75" hidden="1" customHeight="1" x14ac:dyDescent="0.2">
      <c r="A47" s="52">
        <v>3295</v>
      </c>
      <c r="B47" s="162" t="s">
        <v>122</v>
      </c>
      <c r="C47" s="143">
        <v>88258.55</v>
      </c>
      <c r="D47" s="143">
        <v>120000</v>
      </c>
      <c r="E47" s="144">
        <f t="shared" si="2"/>
        <v>135.96416437840867</v>
      </c>
      <c r="F47" s="143">
        <v>85000</v>
      </c>
      <c r="G47" s="144">
        <f t="shared" si="17"/>
        <v>70.833333333333343</v>
      </c>
      <c r="H47" s="143">
        <v>85000</v>
      </c>
      <c r="I47" s="144">
        <f t="shared" si="0"/>
        <v>100</v>
      </c>
      <c r="J47" s="143">
        <v>85000</v>
      </c>
      <c r="K47" s="144">
        <f t="shared" si="0"/>
        <v>100</v>
      </c>
    </row>
    <row r="48" spans="1:11" ht="12.75" hidden="1" customHeight="1" x14ac:dyDescent="0.2">
      <c r="A48" s="52">
        <v>3296</v>
      </c>
      <c r="B48" s="162" t="s">
        <v>203</v>
      </c>
      <c r="C48" s="143">
        <v>116879.08</v>
      </c>
      <c r="D48" s="143">
        <v>74200</v>
      </c>
      <c r="E48" s="144">
        <f t="shared" si="2"/>
        <v>63.484414832834069</v>
      </c>
      <c r="F48" s="143">
        <v>20000</v>
      </c>
      <c r="G48" s="144">
        <f t="shared" si="17"/>
        <v>26.954177897574123</v>
      </c>
      <c r="H48" s="143">
        <v>20000</v>
      </c>
      <c r="I48" s="144">
        <f t="shared" si="0"/>
        <v>100</v>
      </c>
      <c r="J48" s="143">
        <v>20000</v>
      </c>
      <c r="K48" s="144">
        <f t="shared" si="0"/>
        <v>100</v>
      </c>
    </row>
    <row r="49" spans="1:11" ht="12.75" hidden="1" customHeight="1" x14ac:dyDescent="0.2">
      <c r="A49" s="52">
        <v>3299</v>
      </c>
      <c r="B49" s="157" t="s">
        <v>55</v>
      </c>
      <c r="C49" s="143">
        <v>9752.17</v>
      </c>
      <c r="D49" s="143">
        <v>10000</v>
      </c>
      <c r="E49" s="144">
        <f t="shared" si="2"/>
        <v>102.54128055601983</v>
      </c>
      <c r="F49" s="143">
        <v>2900</v>
      </c>
      <c r="G49" s="144">
        <f t="shared" si="17"/>
        <v>28.999999999999996</v>
      </c>
      <c r="H49" s="143">
        <v>2000</v>
      </c>
      <c r="I49" s="144">
        <f t="shared" si="0"/>
        <v>68.965517241379317</v>
      </c>
      <c r="J49" s="143">
        <v>2500</v>
      </c>
      <c r="K49" s="144">
        <f t="shared" si="0"/>
        <v>125</v>
      </c>
    </row>
    <row r="50" spans="1:11" ht="12.75" customHeight="1" x14ac:dyDescent="0.2">
      <c r="A50" s="54">
        <v>34</v>
      </c>
      <c r="B50" s="159" t="s">
        <v>15</v>
      </c>
      <c r="C50" s="147">
        <f t="shared" ref="C50:J50" si="25">C51</f>
        <v>636065.56999999995</v>
      </c>
      <c r="D50" s="147">
        <f t="shared" si="25"/>
        <v>971000</v>
      </c>
      <c r="E50" s="154">
        <f t="shared" si="2"/>
        <v>152.65721739977218</v>
      </c>
      <c r="F50" s="147">
        <f t="shared" si="25"/>
        <v>952000</v>
      </c>
      <c r="G50" s="154">
        <f t="shared" si="17"/>
        <v>98.043254376931003</v>
      </c>
      <c r="H50" s="147">
        <f t="shared" si="25"/>
        <v>952000</v>
      </c>
      <c r="I50" s="154">
        <f t="shared" si="0"/>
        <v>100</v>
      </c>
      <c r="J50" s="147">
        <f t="shared" si="25"/>
        <v>952000</v>
      </c>
      <c r="K50" s="154">
        <f t="shared" si="0"/>
        <v>100</v>
      </c>
    </row>
    <row r="51" spans="1:11" ht="12.75" customHeight="1" x14ac:dyDescent="0.2">
      <c r="A51" s="52">
        <v>343</v>
      </c>
      <c r="B51" s="157" t="s">
        <v>62</v>
      </c>
      <c r="C51" s="148">
        <f t="shared" ref="C51" si="26">SUM(C52:C54)</f>
        <v>636065.56999999995</v>
      </c>
      <c r="D51" s="148">
        <f t="shared" ref="D51:H51" si="27">SUM(D52:D54)</f>
        <v>971000</v>
      </c>
      <c r="E51" s="158">
        <f t="shared" si="2"/>
        <v>152.65721739977218</v>
      </c>
      <c r="F51" s="148">
        <f t="shared" si="27"/>
        <v>952000</v>
      </c>
      <c r="G51" s="158">
        <f t="shared" si="17"/>
        <v>98.043254376931003</v>
      </c>
      <c r="H51" s="297">
        <f t="shared" si="27"/>
        <v>952000</v>
      </c>
      <c r="I51" s="307">
        <f t="shared" si="0"/>
        <v>100</v>
      </c>
      <c r="J51" s="297">
        <f t="shared" ref="J51" si="28">SUM(J52:J54)</f>
        <v>952000</v>
      </c>
      <c r="K51" s="307">
        <f t="shared" si="0"/>
        <v>100</v>
      </c>
    </row>
    <row r="52" spans="1:11" ht="12.75" hidden="1" customHeight="1" x14ac:dyDescent="0.2">
      <c r="A52" s="44">
        <v>3431</v>
      </c>
      <c r="B52" s="163" t="s">
        <v>63</v>
      </c>
      <c r="C52" s="143">
        <v>635105.34</v>
      </c>
      <c r="D52" s="143">
        <v>950000</v>
      </c>
      <c r="E52" s="144">
        <f t="shared" si="2"/>
        <v>149.5814851753569</v>
      </c>
      <c r="F52" s="143">
        <v>950000</v>
      </c>
      <c r="G52" s="144">
        <f t="shared" si="17"/>
        <v>100</v>
      </c>
      <c r="H52" s="143">
        <v>950000</v>
      </c>
      <c r="I52" s="144">
        <f t="shared" si="0"/>
        <v>100</v>
      </c>
      <c r="J52" s="143">
        <v>950000</v>
      </c>
      <c r="K52" s="144">
        <f t="shared" si="0"/>
        <v>100</v>
      </c>
    </row>
    <row r="53" spans="1:11" ht="12.75" hidden="1" customHeight="1" x14ac:dyDescent="0.2">
      <c r="A53" s="44">
        <v>3432</v>
      </c>
      <c r="B53" s="157" t="s">
        <v>134</v>
      </c>
      <c r="C53" s="143">
        <v>579.14</v>
      </c>
      <c r="D53" s="143">
        <v>20000</v>
      </c>
      <c r="E53" s="144" t="s">
        <v>182</v>
      </c>
      <c r="F53" s="143">
        <v>1000</v>
      </c>
      <c r="G53" s="144">
        <f t="shared" si="17"/>
        <v>5</v>
      </c>
      <c r="H53" s="143">
        <v>1000</v>
      </c>
      <c r="I53" s="144">
        <f t="shared" si="0"/>
        <v>100</v>
      </c>
      <c r="J53" s="143">
        <v>1000</v>
      </c>
      <c r="K53" s="144">
        <f t="shared" si="0"/>
        <v>100</v>
      </c>
    </row>
    <row r="54" spans="1:11" ht="13.5" hidden="1" customHeight="1" x14ac:dyDescent="0.2">
      <c r="A54" s="44">
        <v>3433</v>
      </c>
      <c r="B54" s="163" t="s">
        <v>78</v>
      </c>
      <c r="C54" s="143">
        <v>381.09</v>
      </c>
      <c r="D54" s="143">
        <v>1000</v>
      </c>
      <c r="E54" s="144">
        <f t="shared" si="2"/>
        <v>262.4052061192894</v>
      </c>
      <c r="F54" s="143">
        <v>1000</v>
      </c>
      <c r="G54" s="144">
        <f t="shared" si="17"/>
        <v>100</v>
      </c>
      <c r="H54" s="143">
        <v>1000</v>
      </c>
      <c r="I54" s="144">
        <f t="shared" si="0"/>
        <v>100</v>
      </c>
      <c r="J54" s="143">
        <v>1000</v>
      </c>
      <c r="K54" s="144">
        <f t="shared" si="0"/>
        <v>100</v>
      </c>
    </row>
    <row r="55" spans="1:11" s="69" customFormat="1" ht="13.5" customHeight="1" x14ac:dyDescent="0.2">
      <c r="A55" s="78">
        <v>37</v>
      </c>
      <c r="B55" s="258" t="s">
        <v>153</v>
      </c>
      <c r="C55" s="259">
        <f t="shared" ref="C55" si="29">C56+C58</f>
        <v>124117.5</v>
      </c>
      <c r="D55" s="259">
        <f t="shared" ref="D55:H55" si="30">D56+D58</f>
        <v>40000</v>
      </c>
      <c r="E55" s="260">
        <f t="shared" si="2"/>
        <v>32.227526335931678</v>
      </c>
      <c r="F55" s="259">
        <f t="shared" si="30"/>
        <v>158000</v>
      </c>
      <c r="G55" s="260">
        <f t="shared" si="17"/>
        <v>395</v>
      </c>
      <c r="H55" s="259">
        <f t="shared" si="30"/>
        <v>158000</v>
      </c>
      <c r="I55" s="260">
        <f t="shared" si="0"/>
        <v>100</v>
      </c>
      <c r="J55" s="259">
        <f t="shared" ref="J55" si="31">J56+J58</f>
        <v>158000</v>
      </c>
      <c r="K55" s="260">
        <f t="shared" si="0"/>
        <v>100</v>
      </c>
    </row>
    <row r="56" spans="1:11" ht="12.75" customHeight="1" x14ac:dyDescent="0.2">
      <c r="A56" s="123">
        <v>371</v>
      </c>
      <c r="B56" s="140" t="s">
        <v>209</v>
      </c>
      <c r="C56" s="117">
        <f t="shared" ref="C56:J56" si="32">C57</f>
        <v>6780</v>
      </c>
      <c r="D56" s="117">
        <f t="shared" si="32"/>
        <v>0</v>
      </c>
      <c r="E56" s="136">
        <f t="shared" si="2"/>
        <v>0</v>
      </c>
      <c r="F56" s="117">
        <f t="shared" si="32"/>
        <v>8000</v>
      </c>
      <c r="G56" s="136" t="s">
        <v>182</v>
      </c>
      <c r="H56" s="297">
        <f t="shared" si="32"/>
        <v>8000</v>
      </c>
      <c r="I56" s="307">
        <f t="shared" si="0"/>
        <v>100</v>
      </c>
      <c r="J56" s="297">
        <f t="shared" si="32"/>
        <v>8000</v>
      </c>
      <c r="K56" s="307">
        <f t="shared" si="0"/>
        <v>100</v>
      </c>
    </row>
    <row r="57" spans="1:11" ht="25.5" hidden="1" x14ac:dyDescent="0.2">
      <c r="A57" s="79">
        <v>3712</v>
      </c>
      <c r="B57" s="140" t="s">
        <v>208</v>
      </c>
      <c r="C57" s="117">
        <v>6780</v>
      </c>
      <c r="D57" s="117">
        <v>0</v>
      </c>
      <c r="E57" s="136">
        <f t="shared" si="2"/>
        <v>0</v>
      </c>
      <c r="F57" s="117">
        <v>8000</v>
      </c>
      <c r="G57" s="136" t="s">
        <v>182</v>
      </c>
      <c r="H57" s="297">
        <v>8000</v>
      </c>
      <c r="I57" s="307">
        <f t="shared" si="0"/>
        <v>100</v>
      </c>
      <c r="J57" s="297">
        <v>8000</v>
      </c>
      <c r="K57" s="307">
        <f t="shared" si="0"/>
        <v>100</v>
      </c>
    </row>
    <row r="58" spans="1:11" ht="12.75" customHeight="1" x14ac:dyDescent="0.2">
      <c r="A58" s="44">
        <v>372</v>
      </c>
      <c r="B58" s="162" t="s">
        <v>154</v>
      </c>
      <c r="C58" s="143">
        <f t="shared" ref="C58:J58" si="33">C59</f>
        <v>117337.5</v>
      </c>
      <c r="D58" s="143">
        <f t="shared" si="33"/>
        <v>40000</v>
      </c>
      <c r="E58" s="144">
        <f t="shared" si="2"/>
        <v>34.089698519228726</v>
      </c>
      <c r="F58" s="143">
        <f t="shared" si="33"/>
        <v>150000</v>
      </c>
      <c r="G58" s="144">
        <f>F58/D58*100</f>
        <v>375</v>
      </c>
      <c r="H58" s="297">
        <f t="shared" si="33"/>
        <v>150000</v>
      </c>
      <c r="I58" s="307">
        <f t="shared" si="0"/>
        <v>100</v>
      </c>
      <c r="J58" s="297">
        <f t="shared" si="33"/>
        <v>150000</v>
      </c>
      <c r="K58" s="307">
        <f t="shared" si="0"/>
        <v>100</v>
      </c>
    </row>
    <row r="59" spans="1:11" ht="12.75" hidden="1" customHeight="1" x14ac:dyDescent="0.2">
      <c r="A59" s="44">
        <v>3721</v>
      </c>
      <c r="B59" s="162" t="s">
        <v>155</v>
      </c>
      <c r="C59" s="143">
        <v>117337.5</v>
      </c>
      <c r="D59" s="143">
        <v>40000</v>
      </c>
      <c r="E59" s="144">
        <f t="shared" si="2"/>
        <v>34.089698519228726</v>
      </c>
      <c r="F59" s="143">
        <v>150000</v>
      </c>
      <c r="G59" s="144">
        <f>F59/D59*100</f>
        <v>375</v>
      </c>
      <c r="H59" s="143">
        <v>150000</v>
      </c>
      <c r="I59" s="144">
        <f t="shared" si="0"/>
        <v>100</v>
      </c>
      <c r="J59" s="143">
        <v>150000</v>
      </c>
      <c r="K59" s="144">
        <f t="shared" si="0"/>
        <v>100</v>
      </c>
    </row>
    <row r="60" spans="1:11" ht="12.75" customHeight="1" x14ac:dyDescent="0.2">
      <c r="A60" s="49">
        <v>38</v>
      </c>
      <c r="B60" s="164" t="s">
        <v>58</v>
      </c>
      <c r="C60" s="174">
        <f t="shared" ref="C60:J61" si="34">C61</f>
        <v>7000</v>
      </c>
      <c r="D60" s="174">
        <f t="shared" si="34"/>
        <v>0</v>
      </c>
      <c r="E60" s="175">
        <f t="shared" si="2"/>
        <v>0</v>
      </c>
      <c r="F60" s="174">
        <f t="shared" si="34"/>
        <v>500000</v>
      </c>
      <c r="G60" s="175" t="s">
        <v>182</v>
      </c>
      <c r="H60" s="174">
        <f t="shared" si="34"/>
        <v>500000</v>
      </c>
      <c r="I60" s="154">
        <f t="shared" si="0"/>
        <v>100</v>
      </c>
      <c r="J60" s="174">
        <f t="shared" si="34"/>
        <v>500000</v>
      </c>
      <c r="K60" s="154">
        <f t="shared" si="0"/>
        <v>100</v>
      </c>
    </row>
    <row r="61" spans="1:11" ht="12.75" customHeight="1" x14ac:dyDescent="0.2">
      <c r="A61" s="44">
        <v>381</v>
      </c>
      <c r="B61" s="139" t="s">
        <v>37</v>
      </c>
      <c r="C61" s="169">
        <f t="shared" si="34"/>
        <v>7000</v>
      </c>
      <c r="D61" s="169">
        <f t="shared" si="34"/>
        <v>0</v>
      </c>
      <c r="E61" s="170">
        <f t="shared" si="2"/>
        <v>0</v>
      </c>
      <c r="F61" s="169">
        <f t="shared" si="34"/>
        <v>500000</v>
      </c>
      <c r="G61" s="170" t="s">
        <v>182</v>
      </c>
      <c r="H61" s="318">
        <f t="shared" si="34"/>
        <v>500000</v>
      </c>
      <c r="I61" s="307">
        <f t="shared" si="0"/>
        <v>100</v>
      </c>
      <c r="J61" s="318">
        <f t="shared" si="34"/>
        <v>500000</v>
      </c>
      <c r="K61" s="307">
        <f t="shared" si="0"/>
        <v>100</v>
      </c>
    </row>
    <row r="62" spans="1:11" ht="12.75" hidden="1" customHeight="1" x14ac:dyDescent="0.2">
      <c r="A62" s="52">
        <v>3811</v>
      </c>
      <c r="B62" s="157" t="s">
        <v>19</v>
      </c>
      <c r="C62" s="148">
        <v>7000</v>
      </c>
      <c r="D62" s="148">
        <v>0</v>
      </c>
      <c r="E62" s="158">
        <f t="shared" si="2"/>
        <v>0</v>
      </c>
      <c r="F62" s="148">
        <v>500000</v>
      </c>
      <c r="G62" s="158" t="s">
        <v>182</v>
      </c>
      <c r="H62" s="148">
        <v>500000</v>
      </c>
      <c r="I62" s="144">
        <f t="shared" si="0"/>
        <v>100</v>
      </c>
      <c r="J62" s="148">
        <v>500000</v>
      </c>
      <c r="K62" s="144">
        <f t="shared" si="0"/>
        <v>100</v>
      </c>
    </row>
    <row r="63" spans="1:11" ht="7.5" customHeight="1" x14ac:dyDescent="0.2">
      <c r="A63" s="44"/>
      <c r="B63" s="162"/>
      <c r="D63" s="143"/>
      <c r="E63" s="144"/>
      <c r="F63" s="143"/>
      <c r="G63" s="144"/>
      <c r="H63" s="143"/>
      <c r="I63" s="144"/>
      <c r="J63" s="143"/>
      <c r="K63" s="144"/>
    </row>
    <row r="64" spans="1:11" ht="12.75" customHeight="1" x14ac:dyDescent="0.2">
      <c r="A64" s="49" t="s">
        <v>268</v>
      </c>
      <c r="B64" s="156" t="s">
        <v>266</v>
      </c>
      <c r="C64" s="147">
        <f>C65+C71</f>
        <v>0</v>
      </c>
      <c r="D64" s="147">
        <f>D65+D71</f>
        <v>0</v>
      </c>
      <c r="E64" s="154" t="s">
        <v>182</v>
      </c>
      <c r="F64" s="147">
        <f>F65+F71</f>
        <v>474300000</v>
      </c>
      <c r="G64" s="154" t="s">
        <v>182</v>
      </c>
      <c r="H64" s="147">
        <f>H65+H71</f>
        <v>114000000</v>
      </c>
      <c r="I64" s="154">
        <f>H64/F64*100</f>
        <v>24.035420619860847</v>
      </c>
      <c r="J64" s="147">
        <f>J65+J71</f>
        <v>111000000</v>
      </c>
      <c r="K64" s="154">
        <f>J64/H64*100</f>
        <v>97.368421052631575</v>
      </c>
    </row>
    <row r="65" spans="1:13" ht="12.75" hidden="1" customHeight="1" x14ac:dyDescent="0.2">
      <c r="A65" s="54">
        <v>3</v>
      </c>
      <c r="B65" s="155" t="s">
        <v>38</v>
      </c>
      <c r="C65" s="147">
        <f t="shared" ref="C65:F69" si="35">C66</f>
        <v>0</v>
      </c>
      <c r="D65" s="147">
        <f t="shared" si="35"/>
        <v>0</v>
      </c>
      <c r="E65" s="154" t="s">
        <v>182</v>
      </c>
      <c r="F65" s="147">
        <f t="shared" si="35"/>
        <v>24300000</v>
      </c>
      <c r="G65" s="154" t="s">
        <v>182</v>
      </c>
      <c r="H65" s="147">
        <f>H66</f>
        <v>14000000</v>
      </c>
      <c r="I65" s="154">
        <f t="shared" ref="I65" si="36">H65/F65*100</f>
        <v>57.613168724279838</v>
      </c>
      <c r="J65" s="147">
        <f>J66</f>
        <v>11000000</v>
      </c>
      <c r="K65" s="154">
        <f t="shared" ref="K65" si="37">J65/H65*100</f>
        <v>78.571428571428569</v>
      </c>
    </row>
    <row r="66" spans="1:13" ht="12.75" customHeight="1" x14ac:dyDescent="0.2">
      <c r="A66" s="54">
        <v>34</v>
      </c>
      <c r="B66" s="159" t="s">
        <v>15</v>
      </c>
      <c r="C66" s="147">
        <f>C67+C69</f>
        <v>0</v>
      </c>
      <c r="D66" s="147">
        <f>D67+D69</f>
        <v>0</v>
      </c>
      <c r="E66" s="154" t="s">
        <v>182</v>
      </c>
      <c r="F66" s="147">
        <f>F67+F69</f>
        <v>24300000</v>
      </c>
      <c r="G66" s="154" t="s">
        <v>182</v>
      </c>
      <c r="H66" s="147">
        <f>H67+H69</f>
        <v>14000000</v>
      </c>
      <c r="I66" s="154">
        <f t="shared" ref="I66:I74" si="38">H66/F66*100</f>
        <v>57.613168724279838</v>
      </c>
      <c r="J66" s="147">
        <f>J67+J69</f>
        <v>11000000</v>
      </c>
      <c r="K66" s="154">
        <f t="shared" ref="K66:K68" si="39">J66/H66*100</f>
        <v>78.571428571428569</v>
      </c>
    </row>
    <row r="67" spans="1:13" ht="12.75" customHeight="1" x14ac:dyDescent="0.2">
      <c r="A67" s="52">
        <v>342</v>
      </c>
      <c r="B67" s="160" t="s">
        <v>297</v>
      </c>
      <c r="C67" s="148">
        <f>C68</f>
        <v>0</v>
      </c>
      <c r="D67" s="148">
        <f>D68</f>
        <v>0</v>
      </c>
      <c r="E67" s="158"/>
      <c r="F67" s="148">
        <f>F68</f>
        <v>23000000</v>
      </c>
      <c r="G67" s="158" t="s">
        <v>182</v>
      </c>
      <c r="H67" s="297">
        <f>H68</f>
        <v>14000000</v>
      </c>
      <c r="I67" s="307">
        <f t="shared" si="38"/>
        <v>60.869565217391312</v>
      </c>
      <c r="J67" s="297">
        <f>J68</f>
        <v>11000000</v>
      </c>
      <c r="K67" s="307">
        <f t="shared" si="39"/>
        <v>78.571428571428569</v>
      </c>
    </row>
    <row r="68" spans="1:13" ht="25.5" hidden="1" x14ac:dyDescent="0.2">
      <c r="A68" s="128">
        <v>3423</v>
      </c>
      <c r="B68" s="257" t="s">
        <v>298</v>
      </c>
      <c r="C68" s="148">
        <v>0</v>
      </c>
      <c r="D68" s="148">
        <v>0</v>
      </c>
      <c r="E68" s="158" t="s">
        <v>182</v>
      </c>
      <c r="F68" s="148">
        <v>23000000</v>
      </c>
      <c r="G68" s="158" t="s">
        <v>182</v>
      </c>
      <c r="H68" s="297">
        <v>14000000</v>
      </c>
      <c r="I68" s="307">
        <f t="shared" si="38"/>
        <v>60.869565217391312</v>
      </c>
      <c r="J68" s="297">
        <v>11000000</v>
      </c>
      <c r="K68" s="307">
        <f t="shared" si="39"/>
        <v>78.571428571428569</v>
      </c>
    </row>
    <row r="69" spans="1:13" ht="12.75" customHeight="1" x14ac:dyDescent="0.2">
      <c r="A69" s="52">
        <v>343</v>
      </c>
      <c r="B69" s="157" t="s">
        <v>62</v>
      </c>
      <c r="C69" s="148">
        <f t="shared" si="35"/>
        <v>0</v>
      </c>
      <c r="D69" s="148">
        <f t="shared" si="35"/>
        <v>0</v>
      </c>
      <c r="E69" s="158" t="s">
        <v>182</v>
      </c>
      <c r="F69" s="148">
        <f t="shared" si="35"/>
        <v>1300000</v>
      </c>
      <c r="G69" s="158" t="s">
        <v>182</v>
      </c>
      <c r="H69" s="297">
        <f>H70</f>
        <v>0</v>
      </c>
      <c r="I69" s="307">
        <f t="shared" si="38"/>
        <v>0</v>
      </c>
      <c r="J69" s="297">
        <f>J70</f>
        <v>0</v>
      </c>
      <c r="K69" s="307" t="s">
        <v>182</v>
      </c>
    </row>
    <row r="70" spans="1:13" ht="12.75" hidden="1" customHeight="1" x14ac:dyDescent="0.2">
      <c r="A70" s="44">
        <v>3431</v>
      </c>
      <c r="B70" s="163" t="s">
        <v>63</v>
      </c>
      <c r="C70" s="143">
        <v>0</v>
      </c>
      <c r="D70" s="143">
        <v>0</v>
      </c>
      <c r="E70" s="144" t="s">
        <v>182</v>
      </c>
      <c r="F70" s="143">
        <v>1300000</v>
      </c>
      <c r="G70" s="144" t="s">
        <v>182</v>
      </c>
      <c r="H70" s="143">
        <v>0</v>
      </c>
      <c r="I70" s="144">
        <f t="shared" si="38"/>
        <v>0</v>
      </c>
      <c r="J70" s="143">
        <v>0</v>
      </c>
      <c r="K70" s="144" t="s">
        <v>182</v>
      </c>
    </row>
    <row r="71" spans="1:13" ht="12.75" hidden="1" customHeight="1" x14ac:dyDescent="0.2">
      <c r="A71" s="49">
        <v>5</v>
      </c>
      <c r="B71" s="176" t="s">
        <v>29</v>
      </c>
      <c r="C71" s="147">
        <f t="shared" ref="C71:D73" si="40">C72</f>
        <v>0</v>
      </c>
      <c r="D71" s="147">
        <f t="shared" si="40"/>
        <v>0</v>
      </c>
      <c r="E71" s="154" t="s">
        <v>182</v>
      </c>
      <c r="F71" s="147">
        <f>F72</f>
        <v>450000000</v>
      </c>
      <c r="G71" s="154" t="s">
        <v>182</v>
      </c>
      <c r="H71" s="147">
        <f>H72</f>
        <v>100000000</v>
      </c>
      <c r="I71" s="154">
        <f t="shared" si="38"/>
        <v>22.222222222222221</v>
      </c>
      <c r="J71" s="147">
        <f>J72</f>
        <v>100000000</v>
      </c>
      <c r="K71" s="154">
        <f t="shared" si="0"/>
        <v>100</v>
      </c>
    </row>
    <row r="72" spans="1:13" ht="12.75" customHeight="1" x14ac:dyDescent="0.2">
      <c r="A72" s="49">
        <v>54</v>
      </c>
      <c r="B72" s="29" t="s">
        <v>263</v>
      </c>
      <c r="C72" s="81">
        <f t="shared" si="40"/>
        <v>0</v>
      </c>
      <c r="D72" s="81">
        <f t="shared" si="40"/>
        <v>0</v>
      </c>
      <c r="E72" s="136" t="s">
        <v>182</v>
      </c>
      <c r="F72" s="81">
        <f t="shared" ref="F72:J73" si="41">F73</f>
        <v>450000000</v>
      </c>
      <c r="G72" s="136" t="s">
        <v>182</v>
      </c>
      <c r="H72" s="81">
        <f t="shared" si="41"/>
        <v>100000000</v>
      </c>
      <c r="I72" s="154">
        <f t="shared" si="38"/>
        <v>22.222222222222221</v>
      </c>
      <c r="J72" s="81">
        <f t="shared" si="41"/>
        <v>100000000</v>
      </c>
      <c r="K72" s="141">
        <f t="shared" ref="K72:K74" si="42">J72/H72*100</f>
        <v>100</v>
      </c>
    </row>
    <row r="73" spans="1:13" ht="25.5" x14ac:dyDescent="0.2">
      <c r="A73" s="123">
        <v>544</v>
      </c>
      <c r="B73" s="30" t="s">
        <v>262</v>
      </c>
      <c r="C73" s="117">
        <f t="shared" si="40"/>
        <v>0</v>
      </c>
      <c r="D73" s="117">
        <f t="shared" si="40"/>
        <v>0</v>
      </c>
      <c r="E73" s="136" t="s">
        <v>182</v>
      </c>
      <c r="F73" s="117">
        <f t="shared" si="41"/>
        <v>450000000</v>
      </c>
      <c r="G73" s="136" t="s">
        <v>182</v>
      </c>
      <c r="H73" s="297">
        <f t="shared" si="41"/>
        <v>100000000</v>
      </c>
      <c r="I73" s="307">
        <f t="shared" si="38"/>
        <v>22.222222222222221</v>
      </c>
      <c r="J73" s="297">
        <f t="shared" si="41"/>
        <v>100000000</v>
      </c>
      <c r="K73" s="307">
        <f t="shared" si="42"/>
        <v>100</v>
      </c>
    </row>
    <row r="74" spans="1:13" ht="25.5" hidden="1" x14ac:dyDescent="0.2">
      <c r="A74" s="123">
        <v>5443</v>
      </c>
      <c r="B74" s="30" t="s">
        <v>264</v>
      </c>
      <c r="C74" s="4">
        <v>0</v>
      </c>
      <c r="D74" s="4">
        <v>0</v>
      </c>
      <c r="E74" s="136" t="s">
        <v>182</v>
      </c>
      <c r="F74" s="148">
        <v>450000000</v>
      </c>
      <c r="G74" s="136" t="s">
        <v>182</v>
      </c>
      <c r="H74" s="148">
        <v>100000000</v>
      </c>
      <c r="I74" s="144">
        <f t="shared" si="38"/>
        <v>22.222222222222221</v>
      </c>
      <c r="J74" s="148">
        <v>100000000</v>
      </c>
      <c r="K74" s="136">
        <f t="shared" si="42"/>
        <v>100</v>
      </c>
    </row>
    <row r="75" spans="1:13" ht="9.75" customHeight="1" x14ac:dyDescent="0.2">
      <c r="A75" s="44"/>
      <c r="B75" s="163"/>
      <c r="D75" s="143"/>
      <c r="E75" s="144"/>
      <c r="F75" s="143"/>
      <c r="G75" s="144"/>
      <c r="H75" s="143"/>
      <c r="I75" s="144"/>
      <c r="J75" s="143"/>
      <c r="K75" s="144"/>
    </row>
    <row r="76" spans="1:13" ht="25.5" x14ac:dyDescent="0.2">
      <c r="A76" s="198" t="s">
        <v>225</v>
      </c>
      <c r="B76" s="165" t="s">
        <v>218</v>
      </c>
      <c r="C76" s="147">
        <f>C77+C97</f>
        <v>0</v>
      </c>
      <c r="D76" s="147">
        <f>D77+D97</f>
        <v>12602000</v>
      </c>
      <c r="E76" s="154" t="s">
        <v>182</v>
      </c>
      <c r="F76" s="147">
        <f>F77+F97</f>
        <v>28610000</v>
      </c>
      <c r="G76" s="154">
        <f>F76/D76*100</f>
        <v>227.02745595937154</v>
      </c>
      <c r="H76" s="147">
        <f>H77+H97</f>
        <v>22260000</v>
      </c>
      <c r="I76" s="154">
        <f t="shared" ref="I76:K85" si="43">H76/F76*100</f>
        <v>77.804963299545619</v>
      </c>
      <c r="J76" s="147">
        <f>J77+J97</f>
        <v>22410000</v>
      </c>
      <c r="K76" s="154">
        <f t="shared" si="43"/>
        <v>100.67385444743935</v>
      </c>
    </row>
    <row r="77" spans="1:13" hidden="1" x14ac:dyDescent="0.2">
      <c r="A77" s="54">
        <v>3</v>
      </c>
      <c r="B77" s="155" t="s">
        <v>38</v>
      </c>
      <c r="C77" s="147">
        <f>C78+C85</f>
        <v>0</v>
      </c>
      <c r="D77" s="147">
        <f>D78+D85</f>
        <v>11582000</v>
      </c>
      <c r="E77" s="154" t="s">
        <v>182</v>
      </c>
      <c r="F77" s="147">
        <f>F78+F85</f>
        <v>25110000</v>
      </c>
      <c r="G77" s="154">
        <f>F77/D77*100</f>
        <v>216.80193403557243</v>
      </c>
      <c r="H77" s="147">
        <f>H78+H85</f>
        <v>21360000</v>
      </c>
      <c r="I77" s="154">
        <f t="shared" si="43"/>
        <v>85.065710872162484</v>
      </c>
      <c r="J77" s="147">
        <f>J78+J85</f>
        <v>21910000</v>
      </c>
      <c r="K77" s="154">
        <f t="shared" si="43"/>
        <v>102.57490636704121</v>
      </c>
    </row>
    <row r="78" spans="1:13" x14ac:dyDescent="0.2">
      <c r="A78" s="68">
        <v>31</v>
      </c>
      <c r="B78" s="156" t="s">
        <v>39</v>
      </c>
      <c r="C78" s="147">
        <f>C79+C82</f>
        <v>0</v>
      </c>
      <c r="D78" s="147">
        <f>D79+D82</f>
        <v>4969000</v>
      </c>
      <c r="E78" s="154" t="s">
        <v>182</v>
      </c>
      <c r="F78" s="147">
        <f>F79+F82</f>
        <v>12710000</v>
      </c>
      <c r="G78" s="154">
        <f>F78/D78*100</f>
        <v>255.78587240893538</v>
      </c>
      <c r="H78" s="147">
        <f>H79+H82</f>
        <v>12710000</v>
      </c>
      <c r="I78" s="154">
        <f t="shared" si="43"/>
        <v>100</v>
      </c>
      <c r="J78" s="147">
        <f>J79+J82</f>
        <v>12710000</v>
      </c>
      <c r="K78" s="154">
        <f t="shared" si="43"/>
        <v>100</v>
      </c>
    </row>
    <row r="79" spans="1:13" x14ac:dyDescent="0.2">
      <c r="A79" s="52">
        <v>311</v>
      </c>
      <c r="B79" s="157" t="s">
        <v>118</v>
      </c>
      <c r="C79" s="148">
        <f>C80+C81</f>
        <v>0</v>
      </c>
      <c r="D79" s="148">
        <f>D80+D81</f>
        <v>4254000</v>
      </c>
      <c r="E79" s="158" t="s">
        <v>182</v>
      </c>
      <c r="F79" s="148">
        <f>F80+F81</f>
        <v>10800000</v>
      </c>
      <c r="G79" s="158">
        <f>F79/D79*100</f>
        <v>253.8787023977433</v>
      </c>
      <c r="H79" s="297">
        <f>H80+H81</f>
        <v>10800000</v>
      </c>
      <c r="I79" s="307">
        <f t="shared" si="43"/>
        <v>100</v>
      </c>
      <c r="J79" s="297">
        <f>J80+J81</f>
        <v>10800000</v>
      </c>
      <c r="K79" s="307">
        <f t="shared" si="43"/>
        <v>100</v>
      </c>
    </row>
    <row r="80" spans="1:13" hidden="1" x14ac:dyDescent="0.2">
      <c r="A80" s="52">
        <v>3111</v>
      </c>
      <c r="B80" s="157" t="s">
        <v>40</v>
      </c>
      <c r="C80" s="148">
        <v>0</v>
      </c>
      <c r="D80" s="148">
        <v>4250000</v>
      </c>
      <c r="E80" s="158" t="s">
        <v>182</v>
      </c>
      <c r="F80" s="148">
        <v>10800000</v>
      </c>
      <c r="G80" s="158">
        <f>F80/D80*100</f>
        <v>254.11764705882351</v>
      </c>
      <c r="H80" s="297">
        <v>10800000</v>
      </c>
      <c r="I80" s="307">
        <f t="shared" si="43"/>
        <v>100</v>
      </c>
      <c r="J80" s="297">
        <v>10800000</v>
      </c>
      <c r="K80" s="307">
        <f t="shared" si="43"/>
        <v>100</v>
      </c>
      <c r="M80" s="73"/>
    </row>
    <row r="81" spans="1:11" hidden="1" x14ac:dyDescent="0.2">
      <c r="A81" s="52">
        <v>3113</v>
      </c>
      <c r="B81" s="157" t="s">
        <v>41</v>
      </c>
      <c r="C81" s="148">
        <v>0</v>
      </c>
      <c r="D81" s="148">
        <v>4000</v>
      </c>
      <c r="E81" s="158" t="s">
        <v>182</v>
      </c>
      <c r="F81" s="148">
        <v>0</v>
      </c>
      <c r="G81" s="158" t="s">
        <v>182</v>
      </c>
      <c r="H81" s="297">
        <v>0</v>
      </c>
      <c r="I81" s="307" t="s">
        <v>182</v>
      </c>
      <c r="J81" s="297">
        <v>0</v>
      </c>
      <c r="K81" s="307" t="s">
        <v>182</v>
      </c>
    </row>
    <row r="82" spans="1:11" x14ac:dyDescent="0.2">
      <c r="A82" s="52">
        <v>313</v>
      </c>
      <c r="B82" s="162" t="s">
        <v>43</v>
      </c>
      <c r="C82" s="148">
        <f>C83+C84</f>
        <v>0</v>
      </c>
      <c r="D82" s="148">
        <f>D83+D84</f>
        <v>715000</v>
      </c>
      <c r="E82" s="158" t="s">
        <v>182</v>
      </c>
      <c r="F82" s="148">
        <f>F83+F84</f>
        <v>1910000</v>
      </c>
      <c r="G82" s="158">
        <f t="shared" ref="G82:G92" si="44">F82/D82*100</f>
        <v>267.13286713286715</v>
      </c>
      <c r="H82" s="297">
        <f>H83+H84</f>
        <v>1910000</v>
      </c>
      <c r="I82" s="307">
        <f t="shared" si="43"/>
        <v>100</v>
      </c>
      <c r="J82" s="297">
        <f>J83+J84</f>
        <v>1910000</v>
      </c>
      <c r="K82" s="307">
        <f t="shared" si="43"/>
        <v>100</v>
      </c>
    </row>
    <row r="83" spans="1:11" hidden="1" x14ac:dyDescent="0.2">
      <c r="A83" s="52">
        <v>3132</v>
      </c>
      <c r="B83" s="157" t="s">
        <v>217</v>
      </c>
      <c r="C83" s="148">
        <v>0</v>
      </c>
      <c r="D83" s="148">
        <v>640000</v>
      </c>
      <c r="E83" s="158" t="s">
        <v>182</v>
      </c>
      <c r="F83" s="148">
        <v>1700000</v>
      </c>
      <c r="G83" s="158">
        <f t="shared" si="44"/>
        <v>265.625</v>
      </c>
      <c r="H83" s="148">
        <v>1700000</v>
      </c>
      <c r="I83" s="158">
        <f t="shared" ref="I83:K84" si="45">H83/F83*100</f>
        <v>100</v>
      </c>
      <c r="J83" s="148">
        <v>1700000</v>
      </c>
      <c r="K83" s="158">
        <f t="shared" si="45"/>
        <v>100</v>
      </c>
    </row>
    <row r="84" spans="1:11" hidden="1" x14ac:dyDescent="0.2">
      <c r="A84" s="52">
        <v>3133</v>
      </c>
      <c r="B84" s="157" t="s">
        <v>119</v>
      </c>
      <c r="C84" s="148">
        <v>0</v>
      </c>
      <c r="D84" s="148">
        <v>75000</v>
      </c>
      <c r="E84" s="158" t="s">
        <v>182</v>
      </c>
      <c r="F84" s="148">
        <v>210000</v>
      </c>
      <c r="G84" s="158">
        <f t="shared" si="44"/>
        <v>280</v>
      </c>
      <c r="H84" s="148">
        <v>210000</v>
      </c>
      <c r="I84" s="158">
        <f t="shared" si="45"/>
        <v>100</v>
      </c>
      <c r="J84" s="148">
        <v>210000</v>
      </c>
      <c r="K84" s="158">
        <f t="shared" si="45"/>
        <v>100</v>
      </c>
    </row>
    <row r="85" spans="1:11" x14ac:dyDescent="0.2">
      <c r="A85" s="54">
        <v>32</v>
      </c>
      <c r="B85" s="159" t="s">
        <v>3</v>
      </c>
      <c r="C85" s="147">
        <f>C86+C90+C92</f>
        <v>0</v>
      </c>
      <c r="D85" s="147">
        <f>D86+D90+D92</f>
        <v>6613000</v>
      </c>
      <c r="E85" s="154" t="s">
        <v>182</v>
      </c>
      <c r="F85" s="147">
        <f>F86+F90+F92</f>
        <v>12400000</v>
      </c>
      <c r="G85" s="154">
        <f t="shared" si="44"/>
        <v>187.50945108120368</v>
      </c>
      <c r="H85" s="147">
        <f>H86+H90+H92</f>
        <v>8650000</v>
      </c>
      <c r="I85" s="154">
        <f t="shared" si="43"/>
        <v>69.758064516129039</v>
      </c>
      <c r="J85" s="147">
        <f>J86+J90+J92</f>
        <v>9200000</v>
      </c>
      <c r="K85" s="154">
        <f t="shared" si="43"/>
        <v>106.35838150289017</v>
      </c>
    </row>
    <row r="86" spans="1:11" x14ac:dyDescent="0.2">
      <c r="A86" s="52">
        <v>321</v>
      </c>
      <c r="B86" s="160" t="s">
        <v>7</v>
      </c>
      <c r="C86" s="148">
        <f>C87+C88+C89</f>
        <v>0</v>
      </c>
      <c r="D86" s="148">
        <f>D87+D88+D89</f>
        <v>830000</v>
      </c>
      <c r="E86" s="158" t="s">
        <v>182</v>
      </c>
      <c r="F86" s="148">
        <f>F87+F88+F89</f>
        <v>2300000</v>
      </c>
      <c r="G86" s="158">
        <f t="shared" si="44"/>
        <v>277.10843373493975</v>
      </c>
      <c r="H86" s="297">
        <f>H87+H88+H89</f>
        <v>2300000</v>
      </c>
      <c r="I86" s="307">
        <f t="shared" ref="I86:K94" si="46">H86/F86*100</f>
        <v>100</v>
      </c>
      <c r="J86" s="297">
        <f>J87+J88+J89</f>
        <v>2300000</v>
      </c>
      <c r="K86" s="307">
        <f t="shared" si="46"/>
        <v>100</v>
      </c>
    </row>
    <row r="87" spans="1:11" hidden="1" x14ac:dyDescent="0.2">
      <c r="A87" s="52">
        <v>3211</v>
      </c>
      <c r="B87" s="139" t="s">
        <v>44</v>
      </c>
      <c r="C87" s="148">
        <v>0</v>
      </c>
      <c r="D87" s="148">
        <v>400000</v>
      </c>
      <c r="E87" s="158" t="s">
        <v>182</v>
      </c>
      <c r="F87" s="148">
        <v>1000000</v>
      </c>
      <c r="G87" s="158">
        <f t="shared" si="44"/>
        <v>250</v>
      </c>
      <c r="H87" s="297">
        <v>1000000</v>
      </c>
      <c r="I87" s="307">
        <f t="shared" si="46"/>
        <v>100</v>
      </c>
      <c r="J87" s="297">
        <v>1000000</v>
      </c>
      <c r="K87" s="307">
        <f t="shared" si="46"/>
        <v>100</v>
      </c>
    </row>
    <row r="88" spans="1:11" hidden="1" x14ac:dyDescent="0.2">
      <c r="A88" s="52">
        <v>3212</v>
      </c>
      <c r="B88" s="139" t="s">
        <v>45</v>
      </c>
      <c r="C88" s="148">
        <v>0</v>
      </c>
      <c r="D88" s="148">
        <v>110000</v>
      </c>
      <c r="E88" s="158" t="s">
        <v>182</v>
      </c>
      <c r="F88" s="148">
        <v>300000</v>
      </c>
      <c r="G88" s="158">
        <f t="shared" si="44"/>
        <v>272.72727272727269</v>
      </c>
      <c r="H88" s="297">
        <v>300000</v>
      </c>
      <c r="I88" s="307">
        <f t="shared" si="46"/>
        <v>100</v>
      </c>
      <c r="J88" s="297">
        <v>300000</v>
      </c>
      <c r="K88" s="307">
        <f t="shared" si="46"/>
        <v>100</v>
      </c>
    </row>
    <row r="89" spans="1:11" hidden="1" x14ac:dyDescent="0.2">
      <c r="A89" s="55" t="s">
        <v>5</v>
      </c>
      <c r="B89" s="160" t="s">
        <v>6</v>
      </c>
      <c r="C89" s="148">
        <v>0</v>
      </c>
      <c r="D89" s="148">
        <v>320000</v>
      </c>
      <c r="E89" s="158" t="s">
        <v>182</v>
      </c>
      <c r="F89" s="148">
        <v>1000000</v>
      </c>
      <c r="G89" s="158">
        <f t="shared" si="44"/>
        <v>312.5</v>
      </c>
      <c r="H89" s="297">
        <v>1000000</v>
      </c>
      <c r="I89" s="307">
        <f t="shared" si="46"/>
        <v>100</v>
      </c>
      <c r="J89" s="297">
        <v>1000000</v>
      </c>
      <c r="K89" s="307">
        <f t="shared" si="46"/>
        <v>100</v>
      </c>
    </row>
    <row r="90" spans="1:11" x14ac:dyDescent="0.2">
      <c r="A90" s="55">
        <v>322</v>
      </c>
      <c r="B90" s="161" t="s">
        <v>46</v>
      </c>
      <c r="C90" s="148">
        <f>C91</f>
        <v>0</v>
      </c>
      <c r="D90" s="148">
        <f>D91</f>
        <v>80000</v>
      </c>
      <c r="E90" s="158" t="s">
        <v>182</v>
      </c>
      <c r="F90" s="148">
        <f>F91</f>
        <v>100000</v>
      </c>
      <c r="G90" s="158">
        <f t="shared" si="44"/>
        <v>125</v>
      </c>
      <c r="H90" s="297">
        <f>H91</f>
        <v>100000</v>
      </c>
      <c r="I90" s="307">
        <f t="shared" si="46"/>
        <v>100</v>
      </c>
      <c r="J90" s="297">
        <f>J91</f>
        <v>100000</v>
      </c>
      <c r="K90" s="307">
        <f t="shared" si="46"/>
        <v>100</v>
      </c>
    </row>
    <row r="91" spans="1:11" hidden="1" x14ac:dyDescent="0.2">
      <c r="A91" s="55">
        <v>3227</v>
      </c>
      <c r="B91" s="162" t="s">
        <v>121</v>
      </c>
      <c r="C91" s="148">
        <v>0</v>
      </c>
      <c r="D91" s="148">
        <v>80000</v>
      </c>
      <c r="E91" s="158" t="s">
        <v>182</v>
      </c>
      <c r="F91" s="148">
        <v>100000</v>
      </c>
      <c r="G91" s="158">
        <f t="shared" si="44"/>
        <v>125</v>
      </c>
      <c r="H91" s="297">
        <v>100000</v>
      </c>
      <c r="I91" s="307">
        <f t="shared" si="46"/>
        <v>100</v>
      </c>
      <c r="J91" s="297">
        <v>100000</v>
      </c>
      <c r="K91" s="307">
        <f t="shared" si="46"/>
        <v>100</v>
      </c>
    </row>
    <row r="92" spans="1:11" x14ac:dyDescent="0.2">
      <c r="A92" s="52">
        <v>323</v>
      </c>
      <c r="B92" s="161" t="s">
        <v>11</v>
      </c>
      <c r="C92" s="148">
        <f>C94+C95+C96+C93</f>
        <v>0</v>
      </c>
      <c r="D92" s="148">
        <f>D94+D95+D96+D93</f>
        <v>5703000</v>
      </c>
      <c r="E92" s="158" t="s">
        <v>182</v>
      </c>
      <c r="F92" s="148">
        <f>F94+F95+F96+F93</f>
        <v>10000000</v>
      </c>
      <c r="G92" s="158">
        <f t="shared" si="44"/>
        <v>175.34630896019638</v>
      </c>
      <c r="H92" s="297">
        <f>H94+H95+H96+H93</f>
        <v>6250000</v>
      </c>
      <c r="I92" s="307">
        <f t="shared" si="46"/>
        <v>62.5</v>
      </c>
      <c r="J92" s="297">
        <f>J94+J95+J96+J93</f>
        <v>6800000</v>
      </c>
      <c r="K92" s="307">
        <f t="shared" si="46"/>
        <v>108.80000000000001</v>
      </c>
    </row>
    <row r="93" spans="1:11" hidden="1" x14ac:dyDescent="0.2">
      <c r="A93" s="52">
        <v>3232</v>
      </c>
      <c r="B93" s="210" t="s">
        <v>254</v>
      </c>
      <c r="C93" s="148">
        <v>0</v>
      </c>
      <c r="D93" s="148">
        <v>48000</v>
      </c>
      <c r="E93" s="158" t="s">
        <v>182</v>
      </c>
      <c r="F93" s="148">
        <v>0</v>
      </c>
      <c r="G93" s="158" t="s">
        <v>182</v>
      </c>
      <c r="H93" s="148">
        <v>0</v>
      </c>
      <c r="I93" s="158" t="s">
        <v>182</v>
      </c>
      <c r="J93" s="148">
        <v>0</v>
      </c>
      <c r="K93" s="158" t="s">
        <v>182</v>
      </c>
    </row>
    <row r="94" spans="1:11" hidden="1" x14ac:dyDescent="0.2">
      <c r="A94" s="52">
        <v>3233</v>
      </c>
      <c r="B94" s="139" t="s">
        <v>50</v>
      </c>
      <c r="C94" s="143">
        <v>0</v>
      </c>
      <c r="D94" s="143">
        <v>4000000</v>
      </c>
      <c r="E94" s="144" t="s">
        <v>182</v>
      </c>
      <c r="F94" s="143">
        <v>7000000</v>
      </c>
      <c r="G94" s="144">
        <f t="shared" ref="G94:G102" si="47">F94/D94*100</f>
        <v>175</v>
      </c>
      <c r="H94" s="143">
        <v>3000000</v>
      </c>
      <c r="I94" s="144">
        <f t="shared" ref="I94:K100" si="48">H94/F94*100</f>
        <v>42.857142857142854</v>
      </c>
      <c r="J94" s="143">
        <v>3000000</v>
      </c>
      <c r="K94" s="158">
        <f t="shared" si="46"/>
        <v>100</v>
      </c>
    </row>
    <row r="95" spans="1:11" hidden="1" x14ac:dyDescent="0.2">
      <c r="A95" s="52">
        <v>3235</v>
      </c>
      <c r="B95" s="139" t="s">
        <v>52</v>
      </c>
      <c r="C95" s="143">
        <v>0</v>
      </c>
      <c r="D95" s="143">
        <v>355000</v>
      </c>
      <c r="E95" s="144" t="s">
        <v>182</v>
      </c>
      <c r="F95" s="143">
        <v>500000</v>
      </c>
      <c r="G95" s="144">
        <f t="shared" si="47"/>
        <v>140.8450704225352</v>
      </c>
      <c r="H95" s="143">
        <v>500000</v>
      </c>
      <c r="I95" s="144">
        <f t="shared" si="48"/>
        <v>100</v>
      </c>
      <c r="J95" s="143">
        <v>500000</v>
      </c>
      <c r="K95" s="144">
        <f t="shared" si="48"/>
        <v>100</v>
      </c>
    </row>
    <row r="96" spans="1:11" hidden="1" x14ac:dyDescent="0.2">
      <c r="A96" s="52">
        <v>3237</v>
      </c>
      <c r="B96" s="42" t="s">
        <v>13</v>
      </c>
      <c r="C96" s="148">
        <v>0</v>
      </c>
      <c r="D96" s="148">
        <v>1300000</v>
      </c>
      <c r="E96" s="144" t="s">
        <v>182</v>
      </c>
      <c r="F96" s="148">
        <v>2500000</v>
      </c>
      <c r="G96" s="144">
        <f t="shared" si="47"/>
        <v>192.30769230769232</v>
      </c>
      <c r="H96" s="148">
        <v>2750000</v>
      </c>
      <c r="I96" s="144">
        <f t="shared" si="48"/>
        <v>110.00000000000001</v>
      </c>
      <c r="J96" s="148">
        <v>3300000</v>
      </c>
      <c r="K96" s="144">
        <f t="shared" si="48"/>
        <v>120</v>
      </c>
    </row>
    <row r="97" spans="1:11" ht="12.75" hidden="1" customHeight="1" x14ac:dyDescent="0.2">
      <c r="A97" s="54">
        <v>4</v>
      </c>
      <c r="B97" s="155" t="s">
        <v>59</v>
      </c>
      <c r="C97" s="147">
        <f>C98</f>
        <v>0</v>
      </c>
      <c r="D97" s="147">
        <f>D98</f>
        <v>1020000</v>
      </c>
      <c r="E97" s="154" t="s">
        <v>182</v>
      </c>
      <c r="F97" s="147">
        <f t="shared" ref="F97:J99" si="49">F98</f>
        <v>3500000</v>
      </c>
      <c r="G97" s="154">
        <f t="shared" si="47"/>
        <v>343.13725490196077</v>
      </c>
      <c r="H97" s="147">
        <f t="shared" si="49"/>
        <v>900000</v>
      </c>
      <c r="I97" s="154">
        <f t="shared" si="48"/>
        <v>25.714285714285712</v>
      </c>
      <c r="J97" s="147">
        <f t="shared" si="49"/>
        <v>500000</v>
      </c>
      <c r="K97" s="154">
        <f t="shared" si="48"/>
        <v>55.555555555555557</v>
      </c>
    </row>
    <row r="98" spans="1:11" ht="12.75" customHeight="1" x14ac:dyDescent="0.2">
      <c r="A98" s="54">
        <v>42</v>
      </c>
      <c r="B98" s="155" t="s">
        <v>20</v>
      </c>
      <c r="C98" s="147">
        <f>C99+C101+C103</f>
        <v>0</v>
      </c>
      <c r="D98" s="147">
        <f>D99+D101+D103</f>
        <v>1020000</v>
      </c>
      <c r="E98" s="154" t="s">
        <v>182</v>
      </c>
      <c r="F98" s="147">
        <f>F99+F101+F103</f>
        <v>3500000</v>
      </c>
      <c r="G98" s="154">
        <f t="shared" si="47"/>
        <v>343.13725490196077</v>
      </c>
      <c r="H98" s="147">
        <f>H99+H101+H103</f>
        <v>900000</v>
      </c>
      <c r="I98" s="154">
        <f t="shared" si="48"/>
        <v>25.714285714285712</v>
      </c>
      <c r="J98" s="147">
        <f>J99+J101+J103</f>
        <v>500000</v>
      </c>
      <c r="K98" s="154">
        <f t="shared" si="48"/>
        <v>55.555555555555557</v>
      </c>
    </row>
    <row r="99" spans="1:11" ht="12.75" customHeight="1" x14ac:dyDescent="0.2">
      <c r="A99" s="52">
        <v>422</v>
      </c>
      <c r="B99" s="160" t="s">
        <v>25</v>
      </c>
      <c r="C99" s="148">
        <f>C100</f>
        <v>0</v>
      </c>
      <c r="D99" s="148">
        <f>D100</f>
        <v>820000</v>
      </c>
      <c r="E99" s="158" t="s">
        <v>182</v>
      </c>
      <c r="F99" s="148">
        <f t="shared" si="49"/>
        <v>500000</v>
      </c>
      <c r="G99" s="158">
        <f t="shared" si="47"/>
        <v>60.975609756097562</v>
      </c>
      <c r="H99" s="297">
        <f t="shared" si="49"/>
        <v>200000</v>
      </c>
      <c r="I99" s="307">
        <f t="shared" si="48"/>
        <v>40</v>
      </c>
      <c r="J99" s="297">
        <f t="shared" si="49"/>
        <v>200000</v>
      </c>
      <c r="K99" s="307">
        <f t="shared" si="48"/>
        <v>100</v>
      </c>
    </row>
    <row r="100" spans="1:11" ht="12.75" hidden="1" customHeight="1" x14ac:dyDescent="0.2">
      <c r="A100" s="70" t="s">
        <v>21</v>
      </c>
      <c r="B100" s="166" t="s">
        <v>22</v>
      </c>
      <c r="C100" s="143">
        <v>0</v>
      </c>
      <c r="D100" s="143">
        <v>820000</v>
      </c>
      <c r="E100" s="144" t="s">
        <v>182</v>
      </c>
      <c r="F100" s="143">
        <v>500000</v>
      </c>
      <c r="G100" s="144">
        <f t="shared" si="47"/>
        <v>60.975609756097562</v>
      </c>
      <c r="H100" s="297">
        <v>200000</v>
      </c>
      <c r="I100" s="307">
        <f t="shared" si="48"/>
        <v>40</v>
      </c>
      <c r="J100" s="297">
        <v>200000</v>
      </c>
      <c r="K100" s="307">
        <f t="shared" si="48"/>
        <v>100</v>
      </c>
    </row>
    <row r="101" spans="1:11" ht="12.75" customHeight="1" x14ac:dyDescent="0.2">
      <c r="A101" s="70">
        <v>423</v>
      </c>
      <c r="B101" s="309" t="s">
        <v>219</v>
      </c>
      <c r="C101" s="143">
        <f>C102</f>
        <v>0</v>
      </c>
      <c r="D101" s="143">
        <f>D102</f>
        <v>200000</v>
      </c>
      <c r="E101" s="144" t="s">
        <v>182</v>
      </c>
      <c r="F101" s="143">
        <f t="shared" ref="F101:J101" si="50">F102</f>
        <v>0</v>
      </c>
      <c r="G101" s="144">
        <f t="shared" si="47"/>
        <v>0</v>
      </c>
      <c r="H101" s="297">
        <f t="shared" si="50"/>
        <v>0</v>
      </c>
      <c r="I101" s="307" t="s">
        <v>182</v>
      </c>
      <c r="J101" s="297">
        <f t="shared" si="50"/>
        <v>0</v>
      </c>
      <c r="K101" s="307" t="s">
        <v>182</v>
      </c>
    </row>
    <row r="102" spans="1:11" ht="12.75" hidden="1" customHeight="1" x14ac:dyDescent="0.2">
      <c r="A102" s="70">
        <v>4231</v>
      </c>
      <c r="B102" s="142" t="s">
        <v>26</v>
      </c>
      <c r="C102" s="143">
        <v>0</v>
      </c>
      <c r="D102" s="143">
        <v>200000</v>
      </c>
      <c r="E102" s="144" t="s">
        <v>182</v>
      </c>
      <c r="F102" s="143">
        <v>0</v>
      </c>
      <c r="G102" s="144">
        <f t="shared" si="47"/>
        <v>0</v>
      </c>
      <c r="H102" s="297">
        <v>0</v>
      </c>
      <c r="I102" s="307" t="s">
        <v>182</v>
      </c>
      <c r="J102" s="297">
        <v>0</v>
      </c>
      <c r="K102" s="307" t="s">
        <v>182</v>
      </c>
    </row>
    <row r="103" spans="1:11" ht="12.75" customHeight="1" x14ac:dyDescent="0.2">
      <c r="A103" s="55">
        <v>426</v>
      </c>
      <c r="B103" s="157" t="s">
        <v>27</v>
      </c>
      <c r="C103" s="148">
        <f>C104</f>
        <v>0</v>
      </c>
      <c r="D103" s="148">
        <f>D104</f>
        <v>0</v>
      </c>
      <c r="E103" s="158" t="s">
        <v>182</v>
      </c>
      <c r="F103" s="148">
        <f>F104</f>
        <v>3000000</v>
      </c>
      <c r="G103" s="158" t="s">
        <v>182</v>
      </c>
      <c r="H103" s="297">
        <f>H104</f>
        <v>700000</v>
      </c>
      <c r="I103" s="307">
        <f>H103/F103*100</f>
        <v>23.333333333333332</v>
      </c>
      <c r="J103" s="297">
        <f>J104</f>
        <v>300000</v>
      </c>
      <c r="K103" s="307">
        <f>J103/H103*100</f>
        <v>42.857142857142854</v>
      </c>
    </row>
    <row r="104" spans="1:11" ht="12.75" hidden="1" customHeight="1" x14ac:dyDescent="0.2">
      <c r="A104" s="55">
        <v>4262</v>
      </c>
      <c r="B104" s="162" t="s">
        <v>1</v>
      </c>
      <c r="C104" s="143">
        <v>0</v>
      </c>
      <c r="D104" s="143">
        <v>0</v>
      </c>
      <c r="E104" s="144" t="s">
        <v>182</v>
      </c>
      <c r="F104" s="143">
        <v>3000000</v>
      </c>
      <c r="G104" s="144" t="s">
        <v>182</v>
      </c>
      <c r="H104" s="143">
        <v>700000</v>
      </c>
      <c r="I104" s="144">
        <f>H104/F104*100</f>
        <v>23.333333333333332</v>
      </c>
      <c r="J104" s="143">
        <v>300000</v>
      </c>
      <c r="K104" s="144">
        <f>J104/H104*100</f>
        <v>42.857142857142854</v>
      </c>
    </row>
    <row r="105" spans="1:11" ht="9" customHeight="1" x14ac:dyDescent="0.2">
      <c r="A105" s="70"/>
      <c r="B105" s="166"/>
      <c r="D105" s="143"/>
      <c r="E105" s="144"/>
      <c r="F105" s="143"/>
      <c r="G105" s="144"/>
      <c r="H105" s="143"/>
      <c r="I105" s="144"/>
      <c r="J105" s="143"/>
      <c r="K105" s="144"/>
    </row>
    <row r="106" spans="1:11" ht="12.75" customHeight="1" x14ac:dyDescent="0.2">
      <c r="A106" s="54" t="s">
        <v>66</v>
      </c>
      <c r="B106" s="156" t="s">
        <v>67</v>
      </c>
      <c r="C106" s="147">
        <f>SUM(C110:C112)</f>
        <v>1337800.8</v>
      </c>
      <c r="D106" s="147">
        <f>SUM(D110:D112)</f>
        <v>846000</v>
      </c>
      <c r="E106" s="154">
        <f t="shared" ref="E106:E135" si="51">D106/C106*100</f>
        <v>63.238114373978547</v>
      </c>
      <c r="F106" s="147">
        <f>SUM(F110:F112)</f>
        <v>1545000</v>
      </c>
      <c r="G106" s="154">
        <f t="shared" ref="G106:G111" si="52">F106/D106*100</f>
        <v>182.6241134751773</v>
      </c>
      <c r="H106" s="147">
        <f>SUM(H110:H112)</f>
        <v>2295000</v>
      </c>
      <c r="I106" s="154">
        <f t="shared" ref="I106:K129" si="53">H106/F106*100</f>
        <v>148.54368932038835</v>
      </c>
      <c r="J106" s="147">
        <f>SUM(J110:J112)</f>
        <v>520000</v>
      </c>
      <c r="K106" s="154">
        <f t="shared" si="53"/>
        <v>22.657952069716774</v>
      </c>
    </row>
    <row r="107" spans="1:11" ht="12.75" hidden="1" customHeight="1" x14ac:dyDescent="0.2">
      <c r="A107" s="54">
        <v>4</v>
      </c>
      <c r="B107" s="155" t="s">
        <v>59</v>
      </c>
      <c r="C107" s="147">
        <f t="shared" ref="C107:J108" si="54">C108</f>
        <v>1337800.8</v>
      </c>
      <c r="D107" s="147">
        <f t="shared" si="54"/>
        <v>846000</v>
      </c>
      <c r="E107" s="154">
        <f t="shared" si="51"/>
        <v>63.238114373978547</v>
      </c>
      <c r="F107" s="147">
        <f t="shared" si="54"/>
        <v>1545000</v>
      </c>
      <c r="G107" s="154">
        <f t="shared" si="52"/>
        <v>182.6241134751773</v>
      </c>
      <c r="H107" s="147">
        <f t="shared" si="54"/>
        <v>2295000</v>
      </c>
      <c r="I107" s="154">
        <f t="shared" si="53"/>
        <v>148.54368932038835</v>
      </c>
      <c r="J107" s="147">
        <f t="shared" si="54"/>
        <v>520000</v>
      </c>
      <c r="K107" s="154">
        <f t="shared" si="53"/>
        <v>22.657952069716774</v>
      </c>
    </row>
    <row r="108" spans="1:11" ht="12.75" customHeight="1" x14ac:dyDescent="0.2">
      <c r="A108" s="54">
        <v>42</v>
      </c>
      <c r="B108" s="155" t="s">
        <v>20</v>
      </c>
      <c r="C108" s="147">
        <f t="shared" si="54"/>
        <v>1337800.8</v>
      </c>
      <c r="D108" s="147">
        <f t="shared" si="54"/>
        <v>846000</v>
      </c>
      <c r="E108" s="154">
        <f t="shared" si="51"/>
        <v>63.238114373978547</v>
      </c>
      <c r="F108" s="147">
        <f t="shared" si="54"/>
        <v>1545000</v>
      </c>
      <c r="G108" s="154">
        <f t="shared" si="52"/>
        <v>182.6241134751773</v>
      </c>
      <c r="H108" s="147">
        <f t="shared" si="54"/>
        <v>2295000</v>
      </c>
      <c r="I108" s="154">
        <f t="shared" si="53"/>
        <v>148.54368932038835</v>
      </c>
      <c r="J108" s="147">
        <f t="shared" si="54"/>
        <v>520000</v>
      </c>
      <c r="K108" s="154">
        <f t="shared" si="53"/>
        <v>22.657952069716774</v>
      </c>
    </row>
    <row r="109" spans="1:11" ht="12.75" customHeight="1" x14ac:dyDescent="0.2">
      <c r="A109" s="52">
        <v>422</v>
      </c>
      <c r="B109" s="160" t="s">
        <v>25</v>
      </c>
      <c r="C109" s="148">
        <f>C110+C111+C112</f>
        <v>1337800.8</v>
      </c>
      <c r="D109" s="148">
        <f>D110+D111+D112</f>
        <v>846000</v>
      </c>
      <c r="E109" s="158">
        <f t="shared" si="51"/>
        <v>63.238114373978547</v>
      </c>
      <c r="F109" s="148">
        <f>F110+F111+F112</f>
        <v>1545000</v>
      </c>
      <c r="G109" s="158">
        <f t="shared" si="52"/>
        <v>182.6241134751773</v>
      </c>
      <c r="H109" s="297">
        <f>H110+H111+H112</f>
        <v>2295000</v>
      </c>
      <c r="I109" s="307">
        <f t="shared" si="53"/>
        <v>148.54368932038835</v>
      </c>
      <c r="J109" s="297">
        <f>J110+J111+J112</f>
        <v>520000</v>
      </c>
      <c r="K109" s="307">
        <f t="shared" si="53"/>
        <v>22.657952069716774</v>
      </c>
    </row>
    <row r="110" spans="1:11" ht="12.75" hidden="1" customHeight="1" x14ac:dyDescent="0.2">
      <c r="A110" s="70" t="s">
        <v>21</v>
      </c>
      <c r="B110" s="166" t="s">
        <v>22</v>
      </c>
      <c r="C110" s="143">
        <v>1205420.75</v>
      </c>
      <c r="D110" s="143">
        <v>660000</v>
      </c>
      <c r="E110" s="144">
        <f t="shared" si="51"/>
        <v>54.75266623707946</v>
      </c>
      <c r="F110" s="143">
        <v>1400000</v>
      </c>
      <c r="G110" s="144">
        <f t="shared" si="52"/>
        <v>212.12121212121212</v>
      </c>
      <c r="H110" s="143">
        <v>1900000</v>
      </c>
      <c r="I110" s="144">
        <f t="shared" si="53"/>
        <v>135.71428571428572</v>
      </c>
      <c r="J110" s="143">
        <v>500000</v>
      </c>
      <c r="K110" s="144">
        <f t="shared" si="53"/>
        <v>26.315789473684209</v>
      </c>
    </row>
    <row r="111" spans="1:11" ht="12.75" hidden="1" customHeight="1" x14ac:dyDescent="0.2">
      <c r="A111" s="55" t="s">
        <v>23</v>
      </c>
      <c r="B111" s="161" t="s">
        <v>24</v>
      </c>
      <c r="C111" s="143">
        <v>114436.3</v>
      </c>
      <c r="D111" s="143">
        <v>16000</v>
      </c>
      <c r="E111" s="144">
        <f t="shared" si="51"/>
        <v>13.981577523915051</v>
      </c>
      <c r="F111" s="143">
        <v>0</v>
      </c>
      <c r="G111" s="144">
        <f t="shared" si="52"/>
        <v>0</v>
      </c>
      <c r="H111" s="143">
        <v>375000</v>
      </c>
      <c r="I111" s="144" t="s">
        <v>182</v>
      </c>
      <c r="J111" s="143">
        <v>0</v>
      </c>
      <c r="K111" s="144">
        <f t="shared" si="53"/>
        <v>0</v>
      </c>
    </row>
    <row r="112" spans="1:11" ht="12.75" hidden="1" customHeight="1" x14ac:dyDescent="0.2">
      <c r="A112" s="55">
        <v>4227</v>
      </c>
      <c r="B112" s="162" t="s">
        <v>139</v>
      </c>
      <c r="C112" s="143">
        <v>17943.75</v>
      </c>
      <c r="D112" s="143">
        <v>170000</v>
      </c>
      <c r="E112" s="144">
        <f t="shared" si="51"/>
        <v>947.4050853361199</v>
      </c>
      <c r="F112" s="143">
        <v>145000</v>
      </c>
      <c r="G112" s="144">
        <f>F112/D112*100</f>
        <v>85.294117647058826</v>
      </c>
      <c r="H112" s="143">
        <v>20000</v>
      </c>
      <c r="I112" s="144">
        <f t="shared" si="53"/>
        <v>13.793103448275861</v>
      </c>
      <c r="J112" s="143">
        <v>20000</v>
      </c>
      <c r="K112" s="144">
        <f t="shared" si="53"/>
        <v>100</v>
      </c>
    </row>
    <row r="113" spans="1:17" ht="8.25" customHeight="1" x14ac:dyDescent="0.2">
      <c r="A113" s="55"/>
      <c r="B113" s="161"/>
      <c r="D113" s="143"/>
      <c r="E113" s="144"/>
      <c r="F113" s="143"/>
      <c r="G113" s="144"/>
      <c r="H113" s="143"/>
      <c r="I113" s="144"/>
      <c r="J113" s="143"/>
      <c r="K113" s="144"/>
    </row>
    <row r="114" spans="1:17" ht="12.6" customHeight="1" x14ac:dyDescent="0.2">
      <c r="A114" s="54" t="s">
        <v>68</v>
      </c>
      <c r="B114" s="156" t="s">
        <v>69</v>
      </c>
      <c r="C114" s="147">
        <f t="shared" ref="C114:J114" si="55">C115</f>
        <v>713433.67999999993</v>
      </c>
      <c r="D114" s="147">
        <f t="shared" si="55"/>
        <v>1800000</v>
      </c>
      <c r="E114" s="154">
        <f t="shared" si="51"/>
        <v>252.30095669158766</v>
      </c>
      <c r="F114" s="147">
        <f t="shared" si="55"/>
        <v>2787500</v>
      </c>
      <c r="G114" s="154">
        <f>F114/D114*100</f>
        <v>154.86111111111111</v>
      </c>
      <c r="H114" s="147">
        <f t="shared" si="55"/>
        <v>650000</v>
      </c>
      <c r="I114" s="154">
        <f t="shared" si="53"/>
        <v>23.318385650224215</v>
      </c>
      <c r="J114" s="147">
        <f t="shared" si="55"/>
        <v>1050000</v>
      </c>
      <c r="K114" s="154">
        <f t="shared" si="53"/>
        <v>161.53846153846155</v>
      </c>
    </row>
    <row r="115" spans="1:17" ht="12.75" hidden="1" customHeight="1" x14ac:dyDescent="0.2">
      <c r="A115" s="54">
        <v>4</v>
      </c>
      <c r="B115" s="155" t="s">
        <v>59</v>
      </c>
      <c r="C115" s="147">
        <f t="shared" ref="C115" si="56">C116+C119</f>
        <v>713433.67999999993</v>
      </c>
      <c r="D115" s="147">
        <f t="shared" ref="D115:H115" si="57">D116+D119</f>
        <v>1800000</v>
      </c>
      <c r="E115" s="154">
        <f t="shared" si="51"/>
        <v>252.30095669158766</v>
      </c>
      <c r="F115" s="147">
        <f t="shared" si="57"/>
        <v>2787500</v>
      </c>
      <c r="G115" s="154">
        <f>F115/D115*100</f>
        <v>154.86111111111111</v>
      </c>
      <c r="H115" s="147">
        <f t="shared" si="57"/>
        <v>650000</v>
      </c>
      <c r="I115" s="154">
        <f t="shared" si="53"/>
        <v>23.318385650224215</v>
      </c>
      <c r="J115" s="147">
        <f t="shared" ref="J115" si="58">J116+J119</f>
        <v>1050000</v>
      </c>
      <c r="K115" s="154">
        <f t="shared" si="53"/>
        <v>161.53846153846155</v>
      </c>
    </row>
    <row r="116" spans="1:17" ht="12.75" customHeight="1" x14ac:dyDescent="0.2">
      <c r="A116" s="54">
        <v>41</v>
      </c>
      <c r="B116" s="76" t="s">
        <v>205</v>
      </c>
      <c r="C116" s="81">
        <f t="shared" ref="C116:J117" si="59">C117</f>
        <v>208251.18</v>
      </c>
      <c r="D116" s="81">
        <f t="shared" si="59"/>
        <v>0</v>
      </c>
      <c r="E116" s="141">
        <f t="shared" si="51"/>
        <v>0</v>
      </c>
      <c r="F116" s="81">
        <f t="shared" si="59"/>
        <v>37500</v>
      </c>
      <c r="G116" s="141" t="s">
        <v>182</v>
      </c>
      <c r="H116" s="81">
        <f t="shared" si="59"/>
        <v>0</v>
      </c>
      <c r="I116" s="141">
        <f t="shared" si="53"/>
        <v>0</v>
      </c>
      <c r="J116" s="81">
        <f t="shared" si="59"/>
        <v>0</v>
      </c>
      <c r="K116" s="141" t="s">
        <v>182</v>
      </c>
    </row>
    <row r="117" spans="1:17" ht="12.75" customHeight="1" x14ac:dyDescent="0.2">
      <c r="A117" s="52">
        <v>412</v>
      </c>
      <c r="B117" s="77" t="s">
        <v>206</v>
      </c>
      <c r="C117" s="117">
        <f t="shared" si="59"/>
        <v>208251.18</v>
      </c>
      <c r="D117" s="117">
        <f t="shared" si="59"/>
        <v>0</v>
      </c>
      <c r="E117" s="136">
        <f t="shared" si="51"/>
        <v>0</v>
      </c>
      <c r="F117" s="117">
        <f t="shared" si="59"/>
        <v>37500</v>
      </c>
      <c r="G117" s="136" t="s">
        <v>182</v>
      </c>
      <c r="H117" s="297">
        <f t="shared" si="59"/>
        <v>0</v>
      </c>
      <c r="I117" s="307">
        <f t="shared" si="53"/>
        <v>0</v>
      </c>
      <c r="J117" s="297">
        <f t="shared" si="59"/>
        <v>0</v>
      </c>
      <c r="K117" s="307" t="s">
        <v>182</v>
      </c>
    </row>
    <row r="118" spans="1:17" ht="12.75" hidden="1" customHeight="1" x14ac:dyDescent="0.2">
      <c r="A118" s="52">
        <v>4123</v>
      </c>
      <c r="B118" s="77" t="s">
        <v>207</v>
      </c>
      <c r="C118" s="117">
        <v>208251.18</v>
      </c>
      <c r="D118" s="117">
        <v>0</v>
      </c>
      <c r="E118" s="136">
        <f t="shared" si="51"/>
        <v>0</v>
      </c>
      <c r="F118" s="117">
        <v>37500</v>
      </c>
      <c r="G118" s="136" t="s">
        <v>182</v>
      </c>
      <c r="H118" s="117">
        <v>0</v>
      </c>
      <c r="I118" s="136">
        <f t="shared" si="53"/>
        <v>0</v>
      </c>
      <c r="J118" s="117">
        <v>0</v>
      </c>
      <c r="K118" s="136" t="s">
        <v>182</v>
      </c>
    </row>
    <row r="119" spans="1:17" ht="12.75" customHeight="1" x14ac:dyDescent="0.2">
      <c r="A119" s="54">
        <v>42</v>
      </c>
      <c r="B119" s="155" t="s">
        <v>20</v>
      </c>
      <c r="C119" s="147">
        <f t="shared" ref="C119:J120" si="60">C120</f>
        <v>505182.5</v>
      </c>
      <c r="D119" s="147">
        <f t="shared" si="60"/>
        <v>1800000</v>
      </c>
      <c r="E119" s="154">
        <f t="shared" si="51"/>
        <v>356.30687919712182</v>
      </c>
      <c r="F119" s="147">
        <f t="shared" si="60"/>
        <v>2750000</v>
      </c>
      <c r="G119" s="154">
        <f>F119/D119*100</f>
        <v>152.77777777777777</v>
      </c>
      <c r="H119" s="147">
        <f t="shared" si="60"/>
        <v>650000</v>
      </c>
      <c r="I119" s="154">
        <f t="shared" si="53"/>
        <v>23.636363636363637</v>
      </c>
      <c r="J119" s="147">
        <f t="shared" si="60"/>
        <v>1050000</v>
      </c>
      <c r="K119" s="154">
        <f t="shared" si="53"/>
        <v>161.53846153846155</v>
      </c>
    </row>
    <row r="120" spans="1:17" ht="12.75" customHeight="1" x14ac:dyDescent="0.2">
      <c r="A120" s="52">
        <v>426</v>
      </c>
      <c r="B120" s="166" t="s">
        <v>27</v>
      </c>
      <c r="C120" s="148">
        <f t="shared" si="60"/>
        <v>505182.5</v>
      </c>
      <c r="D120" s="148">
        <f t="shared" si="60"/>
        <v>1800000</v>
      </c>
      <c r="E120" s="158">
        <f t="shared" si="51"/>
        <v>356.30687919712182</v>
      </c>
      <c r="F120" s="148">
        <f t="shared" si="60"/>
        <v>2750000</v>
      </c>
      <c r="G120" s="158">
        <f>F120/D120*100</f>
        <v>152.77777777777777</v>
      </c>
      <c r="H120" s="297">
        <f t="shared" si="60"/>
        <v>650000</v>
      </c>
      <c r="I120" s="307">
        <f t="shared" si="53"/>
        <v>23.636363636363637</v>
      </c>
      <c r="J120" s="297">
        <f t="shared" si="60"/>
        <v>1050000</v>
      </c>
      <c r="K120" s="307">
        <f t="shared" si="53"/>
        <v>161.53846153846155</v>
      </c>
    </row>
    <row r="121" spans="1:17" ht="12.75" hidden="1" customHeight="1" x14ac:dyDescent="0.2">
      <c r="A121" s="55" t="s">
        <v>60</v>
      </c>
      <c r="B121" s="160" t="s">
        <v>1</v>
      </c>
      <c r="C121" s="143">
        <v>505182.5</v>
      </c>
      <c r="D121" s="143">
        <v>1800000</v>
      </c>
      <c r="E121" s="144">
        <f t="shared" si="51"/>
        <v>356.30687919712182</v>
      </c>
      <c r="F121" s="143">
        <v>2750000</v>
      </c>
      <c r="G121" s="144">
        <f>F121/D121*100</f>
        <v>152.77777777777777</v>
      </c>
      <c r="H121" s="143">
        <v>650000</v>
      </c>
      <c r="I121" s="144">
        <f t="shared" si="53"/>
        <v>23.636363636363637</v>
      </c>
      <c r="J121" s="143">
        <v>1050000</v>
      </c>
      <c r="K121" s="144">
        <f t="shared" si="53"/>
        <v>161.53846153846155</v>
      </c>
    </row>
    <row r="122" spans="1:17" ht="7.5" customHeight="1" x14ac:dyDescent="0.2">
      <c r="A122" s="55"/>
      <c r="B122" s="161"/>
      <c r="C122" s="167"/>
      <c r="E122" s="144"/>
      <c r="F122" s="167"/>
      <c r="G122" s="144"/>
      <c r="H122" s="167"/>
      <c r="I122" s="144"/>
      <c r="J122" s="167"/>
      <c r="K122" s="144"/>
    </row>
    <row r="123" spans="1:17" ht="13.15" customHeight="1" x14ac:dyDescent="0.2">
      <c r="A123" s="56">
        <v>101</v>
      </c>
      <c r="B123" s="156" t="s">
        <v>72</v>
      </c>
      <c r="C123" s="147">
        <f>C125+C131+C137+C143+C149+C155+C172+C182+C191+C209+C215+C225+C238+C257++C264+C279+C294+C300+C306+C319+C330+C340+C346+C366+C372+C378+C384+C391</f>
        <v>413977160.94</v>
      </c>
      <c r="D123" s="147">
        <f>D125+D131+D137+D143+D149+D155+D172+D182+D191+D209+D215+D225+D238+D257++D264+D279+D294+D300+D306+D319+D330+D340+D346+D366+D372+D378+D384+D391</f>
        <v>341984600</v>
      </c>
      <c r="E123" s="154">
        <f t="shared" si="51"/>
        <v>82.609533149961806</v>
      </c>
      <c r="F123" s="147">
        <f>F125+F131+F137+F143+F149+F155+F172+F182+F191+F209+F215+F225+F238+F257++F264+F279+F294+F300+F306+F319+F330+F340+F346+F366+F372+F378+F384+F391</f>
        <v>208192600</v>
      </c>
      <c r="G123" s="154">
        <f>F123/D123*100</f>
        <v>60.877770519491229</v>
      </c>
      <c r="H123" s="147">
        <f>H125+H131+H137+H143+H149+H155+H172+H182+H191+H209+H215+H225+H238+H257++H264+H279+H294+H300+H306+H319+H330+H340+H346+H366+H372+H378+H384+H391</f>
        <v>241712500</v>
      </c>
      <c r="I123" s="154">
        <f t="shared" si="53"/>
        <v>116.10042816123148</v>
      </c>
      <c r="J123" s="147">
        <f>J125+J131+J137+J143+J149+J155+J172+J182+J191+J209+J215+J225+J238+J257++J264+J279+J294+J300+J306+J319+J330+J340+J346+J366+J372+J378+J384+J391</f>
        <v>242772100</v>
      </c>
      <c r="K123" s="154">
        <f t="shared" si="53"/>
        <v>100.43837203289033</v>
      </c>
      <c r="L123" s="73"/>
      <c r="M123" s="73"/>
      <c r="N123" s="73"/>
      <c r="O123" s="73"/>
      <c r="P123" s="73"/>
      <c r="Q123" s="73"/>
    </row>
    <row r="124" spans="1:17" ht="9" customHeight="1" x14ac:dyDescent="0.2">
      <c r="A124" s="54"/>
      <c r="B124" s="41"/>
      <c r="C124" s="147"/>
      <c r="D124" s="147"/>
      <c r="E124" s="154"/>
      <c r="F124" s="147"/>
      <c r="G124" s="154"/>
      <c r="H124" s="147"/>
      <c r="I124" s="154"/>
      <c r="J124" s="147"/>
      <c r="K124" s="154"/>
    </row>
    <row r="125" spans="1:17" ht="12.75" customHeight="1" x14ac:dyDescent="0.2">
      <c r="A125" s="54" t="s">
        <v>87</v>
      </c>
      <c r="B125" s="41" t="s">
        <v>226</v>
      </c>
      <c r="C125" s="147">
        <f t="shared" ref="C125:J125" si="61">C126</f>
        <v>46440767.240000002</v>
      </c>
      <c r="D125" s="147">
        <f t="shared" si="61"/>
        <v>47855800</v>
      </c>
      <c r="E125" s="154">
        <f t="shared" si="51"/>
        <v>103.04696249458432</v>
      </c>
      <c r="F125" s="147">
        <f t="shared" si="61"/>
        <v>60000000</v>
      </c>
      <c r="G125" s="154">
        <f>F125/D125*100</f>
        <v>125.37665235979756</v>
      </c>
      <c r="H125" s="147">
        <f t="shared" si="61"/>
        <v>53700000</v>
      </c>
      <c r="I125" s="154">
        <f t="shared" si="53"/>
        <v>89.5</v>
      </c>
      <c r="J125" s="147">
        <f t="shared" si="61"/>
        <v>88385000</v>
      </c>
      <c r="K125" s="154">
        <f t="shared" si="53"/>
        <v>164.59031657355681</v>
      </c>
      <c r="M125" s="212"/>
      <c r="N125" s="212"/>
      <c r="O125" s="212"/>
      <c r="P125" s="212"/>
      <c r="Q125" s="212"/>
    </row>
    <row r="126" spans="1:17" ht="12.75" hidden="1" customHeight="1" x14ac:dyDescent="0.2">
      <c r="A126" s="54">
        <v>3</v>
      </c>
      <c r="B126" s="155" t="s">
        <v>38</v>
      </c>
      <c r="C126" s="147">
        <f>C127</f>
        <v>46440767.240000002</v>
      </c>
      <c r="D126" s="147">
        <f>D127</f>
        <v>47855800</v>
      </c>
      <c r="E126" s="154">
        <f t="shared" si="51"/>
        <v>103.04696249458432</v>
      </c>
      <c r="F126" s="147">
        <f>F127</f>
        <v>60000000</v>
      </c>
      <c r="G126" s="154">
        <f>F126/D126*100</f>
        <v>125.37665235979756</v>
      </c>
      <c r="H126" s="147">
        <f>H127</f>
        <v>53700000</v>
      </c>
      <c r="I126" s="154">
        <f t="shared" si="53"/>
        <v>89.5</v>
      </c>
      <c r="J126" s="147">
        <f>J127</f>
        <v>88385000</v>
      </c>
      <c r="K126" s="154">
        <f t="shared" si="53"/>
        <v>164.59031657355681</v>
      </c>
    </row>
    <row r="127" spans="1:17" ht="12.75" customHeight="1" x14ac:dyDescent="0.2">
      <c r="A127" s="54">
        <v>36</v>
      </c>
      <c r="B127" s="168" t="s">
        <v>192</v>
      </c>
      <c r="C127" s="147">
        <f t="shared" ref="C127:J127" si="62">C128</f>
        <v>46440767.240000002</v>
      </c>
      <c r="D127" s="147">
        <f t="shared" si="62"/>
        <v>47855800</v>
      </c>
      <c r="E127" s="154">
        <f t="shared" si="51"/>
        <v>103.04696249458432</v>
      </c>
      <c r="F127" s="147">
        <f t="shared" si="62"/>
        <v>60000000</v>
      </c>
      <c r="G127" s="154">
        <f>F127/D127*100</f>
        <v>125.37665235979756</v>
      </c>
      <c r="H127" s="147">
        <f t="shared" si="62"/>
        <v>53700000</v>
      </c>
      <c r="I127" s="154">
        <f t="shared" si="53"/>
        <v>89.5</v>
      </c>
      <c r="J127" s="147">
        <f t="shared" si="62"/>
        <v>88385000</v>
      </c>
      <c r="K127" s="154">
        <f t="shared" si="53"/>
        <v>164.59031657355681</v>
      </c>
    </row>
    <row r="128" spans="1:17" ht="12.75" customHeight="1" x14ac:dyDescent="0.2">
      <c r="A128" s="52">
        <v>363</v>
      </c>
      <c r="B128" s="162" t="s">
        <v>124</v>
      </c>
      <c r="C128" s="148">
        <f>C129</f>
        <v>46440767.240000002</v>
      </c>
      <c r="D128" s="148">
        <f>D129</f>
        <v>47855800</v>
      </c>
      <c r="E128" s="158">
        <f t="shared" si="51"/>
        <v>103.04696249458432</v>
      </c>
      <c r="F128" s="148">
        <f>F129</f>
        <v>60000000</v>
      </c>
      <c r="G128" s="158">
        <f>F128/D128*100</f>
        <v>125.37665235979756</v>
      </c>
      <c r="H128" s="297">
        <f>H129</f>
        <v>53700000</v>
      </c>
      <c r="I128" s="307">
        <f t="shared" si="53"/>
        <v>89.5</v>
      </c>
      <c r="J128" s="297">
        <f>J129</f>
        <v>88385000</v>
      </c>
      <c r="K128" s="307">
        <f t="shared" si="53"/>
        <v>164.59031657355681</v>
      </c>
    </row>
    <row r="129" spans="1:11" ht="12.75" hidden="1" customHeight="1" x14ac:dyDescent="0.2">
      <c r="A129" s="52">
        <v>3632</v>
      </c>
      <c r="B129" s="42" t="s">
        <v>125</v>
      </c>
      <c r="C129" s="148">
        <v>46440767.240000002</v>
      </c>
      <c r="D129" s="148">
        <v>47855800</v>
      </c>
      <c r="E129" s="158">
        <f t="shared" si="51"/>
        <v>103.04696249458432</v>
      </c>
      <c r="F129" s="148">
        <v>60000000</v>
      </c>
      <c r="G129" s="158">
        <f>F129/D129*100</f>
        <v>125.37665235979756</v>
      </c>
      <c r="H129" s="148">
        <v>53700000</v>
      </c>
      <c r="I129" s="158">
        <f t="shared" si="53"/>
        <v>89.5</v>
      </c>
      <c r="J129" s="148">
        <v>88385000</v>
      </c>
      <c r="K129" s="158">
        <f t="shared" si="53"/>
        <v>164.59031657355681</v>
      </c>
    </row>
    <row r="130" spans="1:11" ht="9" customHeight="1" x14ac:dyDescent="0.2">
      <c r="A130" s="52"/>
      <c r="B130" s="157"/>
      <c r="C130" s="167"/>
      <c r="E130" s="171"/>
      <c r="F130" s="167"/>
      <c r="H130" s="167"/>
      <c r="J130" s="167"/>
      <c r="K130" s="171"/>
    </row>
    <row r="131" spans="1:11" ht="12.75" customHeight="1" x14ac:dyDescent="0.2">
      <c r="A131" s="54" t="s">
        <v>88</v>
      </c>
      <c r="B131" s="41" t="s">
        <v>106</v>
      </c>
      <c r="C131" s="147">
        <f t="shared" ref="C131:J131" si="63">C132</f>
        <v>486779.68</v>
      </c>
      <c r="D131" s="147">
        <f t="shared" si="63"/>
        <v>340800</v>
      </c>
      <c r="E131" s="154">
        <f t="shared" si="51"/>
        <v>70.011139331041917</v>
      </c>
      <c r="F131" s="147">
        <f t="shared" si="63"/>
        <v>0</v>
      </c>
      <c r="G131" s="154">
        <f>F131/D131*100</f>
        <v>0</v>
      </c>
      <c r="H131" s="147">
        <f t="shared" si="63"/>
        <v>0</v>
      </c>
      <c r="I131" s="154" t="s">
        <v>182</v>
      </c>
      <c r="J131" s="147">
        <f t="shared" si="63"/>
        <v>0</v>
      </c>
      <c r="K131" s="154" t="s">
        <v>182</v>
      </c>
    </row>
    <row r="132" spans="1:11" ht="12.75" hidden="1" customHeight="1" x14ac:dyDescent="0.2">
      <c r="A132" s="54">
        <v>3</v>
      </c>
      <c r="B132" s="155" t="s">
        <v>38</v>
      </c>
      <c r="C132" s="147">
        <f>C133</f>
        <v>486779.68</v>
      </c>
      <c r="D132" s="147">
        <f>D133</f>
        <v>340800</v>
      </c>
      <c r="E132" s="154">
        <f t="shared" si="51"/>
        <v>70.011139331041917</v>
      </c>
      <c r="F132" s="147">
        <f>F133</f>
        <v>0</v>
      </c>
      <c r="G132" s="154">
        <f>F132/D132*100</f>
        <v>0</v>
      </c>
      <c r="H132" s="147">
        <f>H133</f>
        <v>0</v>
      </c>
      <c r="I132" s="154" t="s">
        <v>182</v>
      </c>
      <c r="J132" s="147">
        <f>J133</f>
        <v>0</v>
      </c>
      <c r="K132" s="154" t="s">
        <v>182</v>
      </c>
    </row>
    <row r="133" spans="1:11" ht="12.75" customHeight="1" x14ac:dyDescent="0.2">
      <c r="A133" s="54">
        <v>36</v>
      </c>
      <c r="B133" s="168" t="s">
        <v>192</v>
      </c>
      <c r="C133" s="147">
        <f t="shared" ref="C133" si="64">C135</f>
        <v>486779.68</v>
      </c>
      <c r="D133" s="147">
        <f t="shared" ref="D133:H133" si="65">D135</f>
        <v>340800</v>
      </c>
      <c r="E133" s="154">
        <f t="shared" si="51"/>
        <v>70.011139331041917</v>
      </c>
      <c r="F133" s="147">
        <f t="shared" si="65"/>
        <v>0</v>
      </c>
      <c r="G133" s="154">
        <f>F133/D133*100</f>
        <v>0</v>
      </c>
      <c r="H133" s="147">
        <f t="shared" si="65"/>
        <v>0</v>
      </c>
      <c r="I133" s="154" t="s">
        <v>182</v>
      </c>
      <c r="J133" s="147">
        <f t="shared" ref="J133" si="66">J135</f>
        <v>0</v>
      </c>
      <c r="K133" s="154" t="s">
        <v>182</v>
      </c>
    </row>
    <row r="134" spans="1:11" ht="12.75" customHeight="1" x14ac:dyDescent="0.2">
      <c r="A134" s="52">
        <v>363</v>
      </c>
      <c r="B134" s="162" t="s">
        <v>124</v>
      </c>
      <c r="C134" s="148">
        <f t="shared" ref="C134:J134" si="67">C135</f>
        <v>486779.68</v>
      </c>
      <c r="D134" s="148">
        <f t="shared" si="67"/>
        <v>340800</v>
      </c>
      <c r="E134" s="158">
        <f t="shared" si="51"/>
        <v>70.011139331041917</v>
      </c>
      <c r="F134" s="148">
        <f t="shared" si="67"/>
        <v>0</v>
      </c>
      <c r="G134" s="158">
        <f>F134/D134*100</f>
        <v>0</v>
      </c>
      <c r="H134" s="297">
        <f t="shared" si="67"/>
        <v>0</v>
      </c>
      <c r="I134" s="307" t="s">
        <v>182</v>
      </c>
      <c r="J134" s="297">
        <f t="shared" si="67"/>
        <v>0</v>
      </c>
      <c r="K134" s="307" t="s">
        <v>182</v>
      </c>
    </row>
    <row r="135" spans="1:11" ht="12.75" hidden="1" customHeight="1" x14ac:dyDescent="0.2">
      <c r="A135" s="52">
        <v>3632</v>
      </c>
      <c r="B135" s="42" t="s">
        <v>125</v>
      </c>
      <c r="C135" s="148">
        <v>486779.68</v>
      </c>
      <c r="D135" s="148">
        <v>340800</v>
      </c>
      <c r="E135" s="158">
        <f t="shared" si="51"/>
        <v>70.011139331041917</v>
      </c>
      <c r="F135" s="148">
        <v>0</v>
      </c>
      <c r="G135" s="158">
        <f>F135/D135*100</f>
        <v>0</v>
      </c>
      <c r="H135" s="148">
        <v>0</v>
      </c>
      <c r="I135" s="158" t="s">
        <v>182</v>
      </c>
      <c r="J135" s="148">
        <v>0</v>
      </c>
      <c r="K135" s="158" t="s">
        <v>182</v>
      </c>
    </row>
    <row r="136" spans="1:11" ht="9.75" customHeight="1" x14ac:dyDescent="0.2">
      <c r="A136" s="52"/>
      <c r="B136" s="42"/>
      <c r="C136" s="148"/>
      <c r="D136" s="148"/>
      <c r="E136" s="158"/>
      <c r="F136" s="148"/>
      <c r="G136" s="158"/>
      <c r="H136" s="148"/>
      <c r="I136" s="158"/>
      <c r="J136" s="148"/>
      <c r="K136" s="158"/>
    </row>
    <row r="137" spans="1:11" ht="38.25" x14ac:dyDescent="0.2">
      <c r="A137" s="198" t="s">
        <v>222</v>
      </c>
      <c r="B137" s="219" t="s">
        <v>227</v>
      </c>
      <c r="C137" s="147">
        <f t="shared" ref="C137:J140" si="68">C138</f>
        <v>0</v>
      </c>
      <c r="D137" s="147">
        <f t="shared" si="68"/>
        <v>0</v>
      </c>
      <c r="E137" s="154" t="s">
        <v>182</v>
      </c>
      <c r="F137" s="147">
        <f t="shared" si="68"/>
        <v>0</v>
      </c>
      <c r="G137" s="154" t="s">
        <v>182</v>
      </c>
      <c r="H137" s="147">
        <f t="shared" si="68"/>
        <v>5000000</v>
      </c>
      <c r="I137" s="154" t="s">
        <v>182</v>
      </c>
      <c r="J137" s="147">
        <f t="shared" si="68"/>
        <v>10000000</v>
      </c>
      <c r="K137" s="154">
        <f>J137/H137*100</f>
        <v>200</v>
      </c>
    </row>
    <row r="138" spans="1:11" ht="12.75" hidden="1" customHeight="1" x14ac:dyDescent="0.2">
      <c r="A138" s="54">
        <v>3</v>
      </c>
      <c r="B138" s="155" t="s">
        <v>38</v>
      </c>
      <c r="C138" s="147">
        <f>C139</f>
        <v>0</v>
      </c>
      <c r="D138" s="147">
        <f>D139</f>
        <v>0</v>
      </c>
      <c r="E138" s="154" t="s">
        <v>182</v>
      </c>
      <c r="F138" s="147">
        <f t="shared" si="68"/>
        <v>0</v>
      </c>
      <c r="G138" s="154" t="s">
        <v>182</v>
      </c>
      <c r="H138" s="147">
        <f>H139</f>
        <v>5000000</v>
      </c>
      <c r="I138" s="154" t="str">
        <f t="shared" si="68"/>
        <v>-</v>
      </c>
      <c r="J138" s="147">
        <f>J139</f>
        <v>10000000</v>
      </c>
      <c r="K138" s="154">
        <f t="shared" ref="K138:K141" si="69">J138/H138*100</f>
        <v>200</v>
      </c>
    </row>
    <row r="139" spans="1:11" ht="12.75" customHeight="1" x14ac:dyDescent="0.2">
      <c r="A139" s="54">
        <v>36</v>
      </c>
      <c r="B139" s="168" t="s">
        <v>192</v>
      </c>
      <c r="C139" s="147">
        <f t="shared" si="68"/>
        <v>0</v>
      </c>
      <c r="D139" s="147">
        <f t="shared" si="68"/>
        <v>0</v>
      </c>
      <c r="E139" s="154" t="s">
        <v>182</v>
      </c>
      <c r="F139" s="147">
        <f t="shared" si="68"/>
        <v>0</v>
      </c>
      <c r="G139" s="154" t="s">
        <v>182</v>
      </c>
      <c r="H139" s="147">
        <f t="shared" si="68"/>
        <v>5000000</v>
      </c>
      <c r="I139" s="154" t="s">
        <v>182</v>
      </c>
      <c r="J139" s="147">
        <f t="shared" si="68"/>
        <v>10000000</v>
      </c>
      <c r="K139" s="154">
        <f t="shared" si="69"/>
        <v>200</v>
      </c>
    </row>
    <row r="140" spans="1:11" ht="12.75" hidden="1" customHeight="1" x14ac:dyDescent="0.2">
      <c r="A140" s="52">
        <v>363</v>
      </c>
      <c r="B140" s="162" t="s">
        <v>124</v>
      </c>
      <c r="C140" s="148">
        <f t="shared" si="68"/>
        <v>0</v>
      </c>
      <c r="D140" s="148">
        <f t="shared" si="68"/>
        <v>0</v>
      </c>
      <c r="E140" s="158" t="s">
        <v>182</v>
      </c>
      <c r="F140" s="148">
        <f t="shared" si="68"/>
        <v>0</v>
      </c>
      <c r="G140" s="158" t="s">
        <v>182</v>
      </c>
      <c r="H140" s="297">
        <f t="shared" si="68"/>
        <v>5000000</v>
      </c>
      <c r="I140" s="307" t="s">
        <v>182</v>
      </c>
      <c r="J140" s="297">
        <f t="shared" si="68"/>
        <v>10000000</v>
      </c>
      <c r="K140" s="307">
        <f t="shared" si="69"/>
        <v>200</v>
      </c>
    </row>
    <row r="141" spans="1:11" ht="12.75" hidden="1" customHeight="1" x14ac:dyDescent="0.2">
      <c r="A141" s="52">
        <v>3632</v>
      </c>
      <c r="B141" s="42" t="s">
        <v>125</v>
      </c>
      <c r="C141" s="148">
        <v>0</v>
      </c>
      <c r="D141" s="148">
        <v>0</v>
      </c>
      <c r="E141" s="158" t="s">
        <v>182</v>
      </c>
      <c r="F141" s="148">
        <v>0</v>
      </c>
      <c r="G141" s="158" t="s">
        <v>182</v>
      </c>
      <c r="H141" s="148">
        <v>5000000</v>
      </c>
      <c r="I141" s="158" t="s">
        <v>182</v>
      </c>
      <c r="J141" s="148">
        <v>10000000</v>
      </c>
      <c r="K141" s="158">
        <f t="shared" si="69"/>
        <v>200</v>
      </c>
    </row>
    <row r="142" spans="1:11" ht="9" customHeight="1" x14ac:dyDescent="0.2">
      <c r="A142" s="52"/>
      <c r="B142" s="157"/>
      <c r="C142" s="148"/>
      <c r="D142" s="148"/>
      <c r="E142" s="158"/>
      <c r="F142" s="148"/>
      <c r="G142" s="158"/>
      <c r="H142" s="148"/>
      <c r="I142" s="158"/>
      <c r="J142" s="148"/>
      <c r="K142" s="158"/>
    </row>
    <row r="143" spans="1:11" ht="12.6" customHeight="1" x14ac:dyDescent="0.2">
      <c r="A143" s="54" t="s">
        <v>89</v>
      </c>
      <c r="B143" s="43" t="s">
        <v>221</v>
      </c>
      <c r="C143" s="147">
        <f t="shared" ref="C143:J145" si="70">C144</f>
        <v>42405759.18</v>
      </c>
      <c r="D143" s="147">
        <f t="shared" si="70"/>
        <v>12021000</v>
      </c>
      <c r="E143" s="154">
        <f t="shared" ref="E143:E197" si="71">D143/C143*100</f>
        <v>28.347564652655748</v>
      </c>
      <c r="F143" s="147">
        <f t="shared" si="70"/>
        <v>0</v>
      </c>
      <c r="G143" s="154">
        <f>F143/D143*100</f>
        <v>0</v>
      </c>
      <c r="H143" s="147">
        <f t="shared" si="70"/>
        <v>0</v>
      </c>
      <c r="I143" s="154" t="s">
        <v>182</v>
      </c>
      <c r="J143" s="147">
        <f t="shared" si="70"/>
        <v>0</v>
      </c>
      <c r="K143" s="154" t="s">
        <v>182</v>
      </c>
    </row>
    <row r="144" spans="1:11" ht="12.75" hidden="1" customHeight="1" x14ac:dyDescent="0.2">
      <c r="A144" s="54">
        <v>3</v>
      </c>
      <c r="B144" s="155" t="s">
        <v>38</v>
      </c>
      <c r="C144" s="147">
        <f>C145</f>
        <v>42405759.18</v>
      </c>
      <c r="D144" s="147">
        <f>D145</f>
        <v>12021000</v>
      </c>
      <c r="E144" s="154">
        <f t="shared" si="71"/>
        <v>28.347564652655748</v>
      </c>
      <c r="F144" s="147">
        <f>F145</f>
        <v>0</v>
      </c>
      <c r="G144" s="154">
        <f>F144/D144*100</f>
        <v>0</v>
      </c>
      <c r="H144" s="147">
        <f>H145</f>
        <v>0</v>
      </c>
      <c r="I144" s="154" t="s">
        <v>182</v>
      </c>
      <c r="J144" s="147">
        <f>J145</f>
        <v>0</v>
      </c>
      <c r="K144" s="154" t="s">
        <v>182</v>
      </c>
    </row>
    <row r="145" spans="1:11" ht="12.75" customHeight="1" x14ac:dyDescent="0.2">
      <c r="A145" s="54">
        <v>36</v>
      </c>
      <c r="B145" s="168" t="s">
        <v>192</v>
      </c>
      <c r="C145" s="147">
        <f t="shared" si="70"/>
        <v>42405759.18</v>
      </c>
      <c r="D145" s="147">
        <f t="shared" si="70"/>
        <v>12021000</v>
      </c>
      <c r="E145" s="154">
        <f t="shared" si="71"/>
        <v>28.347564652655748</v>
      </c>
      <c r="F145" s="147">
        <f t="shared" si="70"/>
        <v>0</v>
      </c>
      <c r="G145" s="154">
        <f>F145/D145*100</f>
        <v>0</v>
      </c>
      <c r="H145" s="147">
        <f t="shared" si="70"/>
        <v>0</v>
      </c>
      <c r="I145" s="154" t="s">
        <v>182</v>
      </c>
      <c r="J145" s="147">
        <f t="shared" si="70"/>
        <v>0</v>
      </c>
      <c r="K145" s="154" t="s">
        <v>182</v>
      </c>
    </row>
    <row r="146" spans="1:11" ht="12.75" customHeight="1" x14ac:dyDescent="0.2">
      <c r="A146" s="52">
        <v>363</v>
      </c>
      <c r="B146" s="162" t="s">
        <v>124</v>
      </c>
      <c r="C146" s="148">
        <f>C147</f>
        <v>42405759.18</v>
      </c>
      <c r="D146" s="148">
        <f>D147</f>
        <v>12021000</v>
      </c>
      <c r="E146" s="158">
        <f t="shared" si="71"/>
        <v>28.347564652655748</v>
      </c>
      <c r="F146" s="148">
        <f>F147</f>
        <v>0</v>
      </c>
      <c r="G146" s="158">
        <f>F146/D146*100</f>
        <v>0</v>
      </c>
      <c r="H146" s="297">
        <f>H147</f>
        <v>0</v>
      </c>
      <c r="I146" s="307" t="s">
        <v>182</v>
      </c>
      <c r="J146" s="297">
        <f>J147</f>
        <v>0</v>
      </c>
      <c r="K146" s="307" t="s">
        <v>182</v>
      </c>
    </row>
    <row r="147" spans="1:11" ht="12.75" hidden="1" customHeight="1" x14ac:dyDescent="0.2">
      <c r="A147" s="52">
        <v>3632</v>
      </c>
      <c r="B147" s="42" t="s">
        <v>125</v>
      </c>
      <c r="C147" s="148">
        <v>42405759.18</v>
      </c>
      <c r="D147" s="148">
        <v>12021000</v>
      </c>
      <c r="E147" s="158">
        <f t="shared" si="71"/>
        <v>28.347564652655748</v>
      </c>
      <c r="F147" s="148">
        <v>0</v>
      </c>
      <c r="G147" s="158">
        <f>F147/D147*100</f>
        <v>0</v>
      </c>
      <c r="H147" s="297">
        <v>0</v>
      </c>
      <c r="I147" s="307" t="s">
        <v>182</v>
      </c>
      <c r="J147" s="297">
        <v>0</v>
      </c>
      <c r="K147" s="307" t="s">
        <v>182</v>
      </c>
    </row>
    <row r="148" spans="1:11" ht="8.25" customHeight="1" x14ac:dyDescent="0.2">
      <c r="A148" s="52"/>
      <c r="B148" s="42"/>
      <c r="C148" s="148"/>
      <c r="D148" s="148"/>
      <c r="E148" s="158"/>
      <c r="F148" s="148"/>
      <c r="G148" s="158"/>
      <c r="H148" s="297"/>
      <c r="I148" s="307"/>
      <c r="J148" s="297"/>
      <c r="K148" s="307"/>
    </row>
    <row r="149" spans="1:11" ht="25.15" customHeight="1" x14ac:dyDescent="0.2">
      <c r="A149" s="198" t="s">
        <v>223</v>
      </c>
      <c r="B149" s="262" t="s">
        <v>224</v>
      </c>
      <c r="C149" s="147">
        <f t="shared" ref="C149:J151" si="72">C150</f>
        <v>0</v>
      </c>
      <c r="D149" s="147">
        <f t="shared" si="72"/>
        <v>4800000</v>
      </c>
      <c r="E149" s="154" t="s">
        <v>182</v>
      </c>
      <c r="F149" s="147">
        <f t="shared" si="72"/>
        <v>0</v>
      </c>
      <c r="G149" s="154" t="s">
        <v>182</v>
      </c>
      <c r="H149" s="147">
        <f t="shared" si="72"/>
        <v>0</v>
      </c>
      <c r="I149" s="154" t="s">
        <v>182</v>
      </c>
      <c r="J149" s="147">
        <f t="shared" si="72"/>
        <v>0</v>
      </c>
      <c r="K149" s="154" t="s">
        <v>182</v>
      </c>
    </row>
    <row r="150" spans="1:11" ht="12.75" hidden="1" customHeight="1" x14ac:dyDescent="0.2">
      <c r="A150" s="54">
        <v>3</v>
      </c>
      <c r="B150" s="155" t="s">
        <v>38</v>
      </c>
      <c r="C150" s="147">
        <f>C151</f>
        <v>0</v>
      </c>
      <c r="D150" s="147">
        <f>D151</f>
        <v>4800000</v>
      </c>
      <c r="E150" s="154" t="s">
        <v>182</v>
      </c>
      <c r="F150" s="147">
        <f>F151</f>
        <v>0</v>
      </c>
      <c r="G150" s="154" t="s">
        <v>182</v>
      </c>
      <c r="H150" s="147">
        <f>H151</f>
        <v>0</v>
      </c>
      <c r="I150" s="154" t="s">
        <v>182</v>
      </c>
      <c r="J150" s="147">
        <f>J151</f>
        <v>0</v>
      </c>
      <c r="K150" s="154" t="s">
        <v>182</v>
      </c>
    </row>
    <row r="151" spans="1:11" ht="12.75" customHeight="1" x14ac:dyDescent="0.2">
      <c r="A151" s="54">
        <v>36</v>
      </c>
      <c r="B151" s="168" t="s">
        <v>192</v>
      </c>
      <c r="C151" s="147">
        <f t="shared" si="72"/>
        <v>0</v>
      </c>
      <c r="D151" s="147">
        <f t="shared" si="72"/>
        <v>4800000</v>
      </c>
      <c r="E151" s="154" t="s">
        <v>182</v>
      </c>
      <c r="F151" s="147">
        <f t="shared" si="72"/>
        <v>0</v>
      </c>
      <c r="G151" s="154" t="s">
        <v>182</v>
      </c>
      <c r="H151" s="147">
        <f t="shared" si="72"/>
        <v>0</v>
      </c>
      <c r="I151" s="154" t="s">
        <v>182</v>
      </c>
      <c r="J151" s="147">
        <f t="shared" si="72"/>
        <v>0</v>
      </c>
      <c r="K151" s="154" t="s">
        <v>182</v>
      </c>
    </row>
    <row r="152" spans="1:11" ht="12.75" customHeight="1" x14ac:dyDescent="0.2">
      <c r="A152" s="52">
        <v>363</v>
      </c>
      <c r="B152" s="162" t="s">
        <v>124</v>
      </c>
      <c r="C152" s="148">
        <f>C153</f>
        <v>0</v>
      </c>
      <c r="D152" s="148">
        <f>D153</f>
        <v>4800000</v>
      </c>
      <c r="E152" s="158" t="s">
        <v>182</v>
      </c>
      <c r="F152" s="148">
        <f>F153</f>
        <v>0</v>
      </c>
      <c r="G152" s="158" t="s">
        <v>182</v>
      </c>
      <c r="H152" s="297">
        <f>H153</f>
        <v>0</v>
      </c>
      <c r="I152" s="307" t="s">
        <v>182</v>
      </c>
      <c r="J152" s="297">
        <f>J153</f>
        <v>0</v>
      </c>
      <c r="K152" s="307" t="s">
        <v>182</v>
      </c>
    </row>
    <row r="153" spans="1:11" ht="12.75" hidden="1" customHeight="1" x14ac:dyDescent="0.2">
      <c r="A153" s="52">
        <v>3632</v>
      </c>
      <c r="B153" s="42" t="s">
        <v>125</v>
      </c>
      <c r="C153" s="148">
        <v>0</v>
      </c>
      <c r="D153" s="148">
        <v>4800000</v>
      </c>
      <c r="E153" s="158" t="s">
        <v>182</v>
      </c>
      <c r="F153" s="148">
        <v>0</v>
      </c>
      <c r="G153" s="158" t="s">
        <v>182</v>
      </c>
      <c r="H153" s="148">
        <v>0</v>
      </c>
      <c r="I153" s="158" t="s">
        <v>182</v>
      </c>
      <c r="J153" s="148">
        <v>0</v>
      </c>
      <c r="K153" s="158" t="s">
        <v>182</v>
      </c>
    </row>
    <row r="154" spans="1:11" ht="9" customHeight="1" x14ac:dyDescent="0.2">
      <c r="A154" s="52"/>
      <c r="B154" s="157"/>
      <c r="C154" s="148"/>
      <c r="D154" s="148"/>
      <c r="E154" s="158"/>
      <c r="F154" s="148"/>
      <c r="G154" s="158"/>
      <c r="H154" s="148"/>
      <c r="I154" s="158"/>
      <c r="J154" s="148"/>
      <c r="K154" s="158"/>
    </row>
    <row r="155" spans="1:11" ht="24.6" customHeight="1" x14ac:dyDescent="0.2">
      <c r="A155" s="198" t="s">
        <v>90</v>
      </c>
      <c r="B155" s="43" t="s">
        <v>107</v>
      </c>
      <c r="C155" s="147">
        <f>C156+C167</f>
        <v>13202855.92</v>
      </c>
      <c r="D155" s="147">
        <f>D156+D167</f>
        <v>9754300</v>
      </c>
      <c r="E155" s="154">
        <f t="shared" si="71"/>
        <v>73.88022757427774</v>
      </c>
      <c r="F155" s="147">
        <f>F156+F167</f>
        <v>21000000</v>
      </c>
      <c r="G155" s="154">
        <f t="shared" ref="G155:G166" si="73">F155/D155*100</f>
        <v>215.28966712116707</v>
      </c>
      <c r="H155" s="147">
        <f>H156+H167</f>
        <v>30011600</v>
      </c>
      <c r="I155" s="154">
        <f t="shared" ref="I155:K166" si="74">H155/F155*100</f>
        <v>142.91238095238094</v>
      </c>
      <c r="J155" s="147">
        <f>J156+J167</f>
        <v>40930100</v>
      </c>
      <c r="K155" s="154">
        <f t="shared" si="74"/>
        <v>136.38093270602033</v>
      </c>
    </row>
    <row r="156" spans="1:11" ht="12.75" hidden="1" customHeight="1" x14ac:dyDescent="0.2">
      <c r="A156" s="54">
        <v>3</v>
      </c>
      <c r="B156" s="155" t="s">
        <v>38</v>
      </c>
      <c r="C156" s="147">
        <f>C157+C160+C163</f>
        <v>12262923.92</v>
      </c>
      <c r="D156" s="147">
        <f>D157+D160+D163</f>
        <v>9413900</v>
      </c>
      <c r="E156" s="154">
        <f t="shared" si="71"/>
        <v>76.767172832627338</v>
      </c>
      <c r="F156" s="147">
        <f>F157+F160+F163</f>
        <v>19000000</v>
      </c>
      <c r="G156" s="154">
        <f t="shared" si="73"/>
        <v>201.82920999798171</v>
      </c>
      <c r="H156" s="147">
        <f>H157+H160+H163</f>
        <v>30011600</v>
      </c>
      <c r="I156" s="154">
        <f t="shared" si="74"/>
        <v>157.95578947368421</v>
      </c>
      <c r="J156" s="147">
        <f>J157+J160+J163</f>
        <v>40930100</v>
      </c>
      <c r="K156" s="154">
        <f t="shared" si="74"/>
        <v>136.38093270602033</v>
      </c>
    </row>
    <row r="157" spans="1:11" ht="12.75" customHeight="1" x14ac:dyDescent="0.2">
      <c r="A157" s="54">
        <v>32</v>
      </c>
      <c r="B157" s="159" t="s">
        <v>3</v>
      </c>
      <c r="C157" s="147">
        <f t="shared" ref="C157:J157" si="75">C158</f>
        <v>4353527.8</v>
      </c>
      <c r="D157" s="147">
        <f t="shared" si="75"/>
        <v>1317700</v>
      </c>
      <c r="E157" s="154">
        <f t="shared" si="71"/>
        <v>30.267407503404481</v>
      </c>
      <c r="F157" s="147">
        <f t="shared" si="75"/>
        <v>100000</v>
      </c>
      <c r="G157" s="154">
        <f t="shared" si="73"/>
        <v>7.588980799878577</v>
      </c>
      <c r="H157" s="147">
        <f t="shared" si="75"/>
        <v>0</v>
      </c>
      <c r="I157" s="154" t="s">
        <v>182</v>
      </c>
      <c r="J157" s="147">
        <f t="shared" si="75"/>
        <v>0</v>
      </c>
      <c r="K157" s="154" t="s">
        <v>182</v>
      </c>
    </row>
    <row r="158" spans="1:11" ht="12.75" customHeight="1" x14ac:dyDescent="0.2">
      <c r="A158" s="52">
        <v>323</v>
      </c>
      <c r="B158" s="161" t="s">
        <v>11</v>
      </c>
      <c r="C158" s="148">
        <f>C159</f>
        <v>4353527.8</v>
      </c>
      <c r="D158" s="148">
        <f>D159</f>
        <v>1317700</v>
      </c>
      <c r="E158" s="158">
        <f t="shared" si="71"/>
        <v>30.267407503404481</v>
      </c>
      <c r="F158" s="148">
        <f>F159</f>
        <v>100000</v>
      </c>
      <c r="G158" s="158">
        <f t="shared" si="73"/>
        <v>7.588980799878577</v>
      </c>
      <c r="H158" s="297">
        <f>H159</f>
        <v>0</v>
      </c>
      <c r="I158" s="307" t="s">
        <v>182</v>
      </c>
      <c r="J158" s="297">
        <f>J159</f>
        <v>0</v>
      </c>
      <c r="K158" s="307" t="s">
        <v>182</v>
      </c>
    </row>
    <row r="159" spans="1:11" ht="12.75" hidden="1" customHeight="1" x14ac:dyDescent="0.2">
      <c r="A159" s="52">
        <v>3237</v>
      </c>
      <c r="B159" s="42" t="s">
        <v>13</v>
      </c>
      <c r="C159" s="148">
        <v>4353527.8</v>
      </c>
      <c r="D159" s="148">
        <v>1317700</v>
      </c>
      <c r="E159" s="158">
        <f t="shared" si="71"/>
        <v>30.267407503404481</v>
      </c>
      <c r="F159" s="148">
        <v>100000</v>
      </c>
      <c r="G159" s="158">
        <f t="shared" si="73"/>
        <v>7.588980799878577</v>
      </c>
      <c r="H159" s="148">
        <v>0</v>
      </c>
      <c r="I159" s="158" t="s">
        <v>182</v>
      </c>
      <c r="J159" s="148">
        <v>0</v>
      </c>
      <c r="K159" s="158" t="s">
        <v>182</v>
      </c>
    </row>
    <row r="160" spans="1:11" ht="12.75" customHeight="1" x14ac:dyDescent="0.2">
      <c r="A160" s="54">
        <v>36</v>
      </c>
      <c r="B160" s="168" t="s">
        <v>192</v>
      </c>
      <c r="C160" s="147">
        <f t="shared" ref="C160:J161" si="76">C161</f>
        <v>1301546.1200000001</v>
      </c>
      <c r="D160" s="147">
        <f t="shared" si="76"/>
        <v>269200</v>
      </c>
      <c r="E160" s="154">
        <f t="shared" si="71"/>
        <v>20.683093427376971</v>
      </c>
      <c r="F160" s="147">
        <f t="shared" si="76"/>
        <v>1517000</v>
      </c>
      <c r="G160" s="154">
        <f t="shared" si="73"/>
        <v>563.52154531946508</v>
      </c>
      <c r="H160" s="147">
        <f t="shared" si="76"/>
        <v>0</v>
      </c>
      <c r="I160" s="154" t="s">
        <v>182</v>
      </c>
      <c r="J160" s="147">
        <f t="shared" si="76"/>
        <v>0</v>
      </c>
      <c r="K160" s="154" t="s">
        <v>182</v>
      </c>
    </row>
    <row r="161" spans="1:14" ht="12.75" customHeight="1" x14ac:dyDescent="0.2">
      <c r="A161" s="52">
        <v>363</v>
      </c>
      <c r="B161" s="162" t="s">
        <v>124</v>
      </c>
      <c r="C161" s="148">
        <f t="shared" si="76"/>
        <v>1301546.1200000001</v>
      </c>
      <c r="D161" s="148">
        <f t="shared" si="76"/>
        <v>269200</v>
      </c>
      <c r="E161" s="158">
        <f t="shared" si="71"/>
        <v>20.683093427376971</v>
      </c>
      <c r="F161" s="148">
        <f t="shared" si="76"/>
        <v>1517000</v>
      </c>
      <c r="G161" s="158">
        <f t="shared" si="73"/>
        <v>563.52154531946508</v>
      </c>
      <c r="H161" s="297">
        <f t="shared" si="76"/>
        <v>0</v>
      </c>
      <c r="I161" s="307" t="s">
        <v>182</v>
      </c>
      <c r="J161" s="297">
        <f t="shared" si="76"/>
        <v>0</v>
      </c>
      <c r="K161" s="307" t="s">
        <v>182</v>
      </c>
    </row>
    <row r="162" spans="1:14" ht="12" hidden="1" customHeight="1" x14ac:dyDescent="0.2">
      <c r="A162" s="52">
        <v>3632</v>
      </c>
      <c r="B162" s="42" t="s">
        <v>125</v>
      </c>
      <c r="C162" s="148">
        <v>1301546.1200000001</v>
      </c>
      <c r="D162" s="148">
        <v>269200</v>
      </c>
      <c r="E162" s="158">
        <f t="shared" si="71"/>
        <v>20.683093427376971</v>
      </c>
      <c r="F162" s="148">
        <v>1517000</v>
      </c>
      <c r="G162" s="158">
        <f t="shared" si="73"/>
        <v>563.52154531946508</v>
      </c>
      <c r="H162" s="148">
        <v>0</v>
      </c>
      <c r="I162" s="158" t="s">
        <v>182</v>
      </c>
      <c r="J162" s="148">
        <v>0</v>
      </c>
      <c r="K162" s="158" t="s">
        <v>182</v>
      </c>
    </row>
    <row r="163" spans="1:14" ht="12.75" customHeight="1" x14ac:dyDescent="0.2">
      <c r="A163" s="54">
        <v>38</v>
      </c>
      <c r="B163" s="41" t="s">
        <v>58</v>
      </c>
      <c r="C163" s="147">
        <f t="shared" ref="C163:D163" si="77">C164</f>
        <v>6607850</v>
      </c>
      <c r="D163" s="147">
        <f t="shared" si="77"/>
        <v>7827000</v>
      </c>
      <c r="E163" s="154">
        <f t="shared" si="71"/>
        <v>118.45002534863835</v>
      </c>
      <c r="F163" s="147">
        <f>F164</f>
        <v>17383000</v>
      </c>
      <c r="G163" s="154">
        <f t="shared" si="73"/>
        <v>222.09020058770923</v>
      </c>
      <c r="H163" s="147">
        <f>H164</f>
        <v>30011600</v>
      </c>
      <c r="I163" s="154">
        <f t="shared" si="74"/>
        <v>172.64913996433299</v>
      </c>
      <c r="J163" s="147">
        <f>J164</f>
        <v>40930100</v>
      </c>
      <c r="K163" s="154">
        <f t="shared" si="74"/>
        <v>136.38093270602033</v>
      </c>
    </row>
    <row r="164" spans="1:14" ht="12.75" customHeight="1" x14ac:dyDescent="0.2">
      <c r="A164" s="52">
        <v>386</v>
      </c>
      <c r="B164" s="42" t="s">
        <v>126</v>
      </c>
      <c r="C164" s="148">
        <f>C165+C166</f>
        <v>6607850</v>
      </c>
      <c r="D164" s="148">
        <f>D165+D166</f>
        <v>7827000</v>
      </c>
      <c r="E164" s="158">
        <f t="shared" si="71"/>
        <v>118.45002534863835</v>
      </c>
      <c r="F164" s="148">
        <f>F165+F166</f>
        <v>17383000</v>
      </c>
      <c r="G164" s="158">
        <f t="shared" si="73"/>
        <v>222.09020058770923</v>
      </c>
      <c r="H164" s="297">
        <f>H165+H166</f>
        <v>30011600</v>
      </c>
      <c r="I164" s="307">
        <f t="shared" si="74"/>
        <v>172.64913996433299</v>
      </c>
      <c r="J164" s="297">
        <f>J165+J166</f>
        <v>40930100</v>
      </c>
      <c r="K164" s="307">
        <f t="shared" si="74"/>
        <v>136.38093270602033</v>
      </c>
      <c r="L164" s="319"/>
    </row>
    <row r="165" spans="1:14" ht="26.25" hidden="1" customHeight="1" x14ac:dyDescent="0.2">
      <c r="A165" s="128">
        <v>3861</v>
      </c>
      <c r="B165" s="45" t="s">
        <v>130</v>
      </c>
      <c r="C165" s="148">
        <v>6607850</v>
      </c>
      <c r="D165" s="148">
        <v>3654000</v>
      </c>
      <c r="E165" s="158">
        <f t="shared" si="71"/>
        <v>55.297865417647195</v>
      </c>
      <c r="F165" s="148">
        <v>12530000</v>
      </c>
      <c r="G165" s="158">
        <f t="shared" si="73"/>
        <v>342.91187739463601</v>
      </c>
      <c r="H165" s="148">
        <v>20000000</v>
      </c>
      <c r="I165" s="158">
        <f t="shared" si="74"/>
        <v>159.6169193934557</v>
      </c>
      <c r="J165" s="148">
        <v>38723800</v>
      </c>
      <c r="K165" s="158">
        <f t="shared" si="74"/>
        <v>193.619</v>
      </c>
    </row>
    <row r="166" spans="1:14" ht="26.25" hidden="1" customHeight="1" x14ac:dyDescent="0.2">
      <c r="A166" s="128">
        <v>3862</v>
      </c>
      <c r="B166" s="45" t="s">
        <v>293</v>
      </c>
      <c r="C166" s="148">
        <v>0</v>
      </c>
      <c r="D166" s="148">
        <v>4173000</v>
      </c>
      <c r="E166" s="158" t="s">
        <v>182</v>
      </c>
      <c r="F166" s="148">
        <v>4853000</v>
      </c>
      <c r="G166" s="158">
        <f t="shared" si="73"/>
        <v>116.29523124850228</v>
      </c>
      <c r="H166" s="148">
        <v>10011600</v>
      </c>
      <c r="I166" s="158">
        <f t="shared" si="74"/>
        <v>206.2971357922934</v>
      </c>
      <c r="J166" s="148">
        <v>2206300</v>
      </c>
      <c r="K166" s="158">
        <f t="shared" si="74"/>
        <v>22.037436573574652</v>
      </c>
    </row>
    <row r="167" spans="1:14" ht="12.75" hidden="1" customHeight="1" x14ac:dyDescent="0.2">
      <c r="A167" s="49">
        <v>5</v>
      </c>
      <c r="B167" s="176" t="s">
        <v>29</v>
      </c>
      <c r="C167" s="147">
        <f t="shared" ref="C167:J167" si="78">C168</f>
        <v>939932</v>
      </c>
      <c r="D167" s="147">
        <f t="shared" si="78"/>
        <v>340400</v>
      </c>
      <c r="E167" s="154">
        <f t="shared" si="71"/>
        <v>36.215385793865941</v>
      </c>
      <c r="F167" s="147">
        <f t="shared" si="78"/>
        <v>2000000</v>
      </c>
      <c r="G167" s="154">
        <f>F167/D167*100</f>
        <v>587.54406580493537</v>
      </c>
      <c r="H167" s="147">
        <f t="shared" si="78"/>
        <v>0</v>
      </c>
      <c r="I167" s="154" t="s">
        <v>182</v>
      </c>
      <c r="J167" s="147">
        <f t="shared" si="78"/>
        <v>0</v>
      </c>
      <c r="K167" s="154" t="s">
        <v>182</v>
      </c>
    </row>
    <row r="168" spans="1:14" ht="12.75" customHeight="1" x14ac:dyDescent="0.2">
      <c r="A168" s="49">
        <v>51</v>
      </c>
      <c r="B168" s="177" t="s">
        <v>287</v>
      </c>
      <c r="C168" s="147">
        <f>C169</f>
        <v>939932</v>
      </c>
      <c r="D168" s="147">
        <f>D169</f>
        <v>340400</v>
      </c>
      <c r="E168" s="154">
        <f t="shared" si="71"/>
        <v>36.215385793865941</v>
      </c>
      <c r="F168" s="147">
        <f>F169</f>
        <v>2000000</v>
      </c>
      <c r="G168" s="154">
        <f>F168/D168*100</f>
        <v>587.54406580493537</v>
      </c>
      <c r="H168" s="147">
        <f>H169</f>
        <v>0</v>
      </c>
      <c r="I168" s="154" t="s">
        <v>182</v>
      </c>
      <c r="J168" s="147">
        <f>J169</f>
        <v>0</v>
      </c>
      <c r="K168" s="154" t="s">
        <v>182</v>
      </c>
    </row>
    <row r="169" spans="1:14" ht="12.75" customHeight="1" x14ac:dyDescent="0.2">
      <c r="A169" s="52">
        <v>514</v>
      </c>
      <c r="B169" s="42" t="s">
        <v>86</v>
      </c>
      <c r="C169" s="169">
        <f t="shared" ref="C169:J169" si="79">C170</f>
        <v>939932</v>
      </c>
      <c r="D169" s="169">
        <f t="shared" si="79"/>
        <v>340400</v>
      </c>
      <c r="E169" s="170">
        <f t="shared" si="71"/>
        <v>36.215385793865941</v>
      </c>
      <c r="F169" s="169">
        <f t="shared" si="79"/>
        <v>2000000</v>
      </c>
      <c r="G169" s="170">
        <f>F169/D169*100</f>
        <v>587.54406580493537</v>
      </c>
      <c r="H169" s="318">
        <f t="shared" si="79"/>
        <v>0</v>
      </c>
      <c r="I169" s="307" t="s">
        <v>182</v>
      </c>
      <c r="J169" s="318">
        <f t="shared" si="79"/>
        <v>0</v>
      </c>
      <c r="K169" s="307" t="s">
        <v>182</v>
      </c>
    </row>
    <row r="170" spans="1:14" ht="12.75" hidden="1" customHeight="1" x14ac:dyDescent="0.2">
      <c r="A170" s="52">
        <v>5141</v>
      </c>
      <c r="B170" s="42" t="s">
        <v>85</v>
      </c>
      <c r="C170" s="169">
        <v>939932</v>
      </c>
      <c r="D170" s="169">
        <v>340400</v>
      </c>
      <c r="E170" s="170">
        <f t="shared" si="71"/>
        <v>36.215385793865941</v>
      </c>
      <c r="F170" s="169">
        <v>2000000</v>
      </c>
      <c r="G170" s="170">
        <f>F170/D170*100</f>
        <v>587.54406580493537</v>
      </c>
      <c r="H170" s="169">
        <v>0</v>
      </c>
      <c r="I170" s="158" t="s">
        <v>182</v>
      </c>
      <c r="J170" s="169">
        <v>0</v>
      </c>
      <c r="K170" s="158" t="s">
        <v>182</v>
      </c>
    </row>
    <row r="171" spans="1:14" ht="8.25" customHeight="1" x14ac:dyDescent="0.2">
      <c r="A171" s="52"/>
      <c r="B171" s="157"/>
      <c r="C171" s="167"/>
      <c r="E171" s="171"/>
      <c r="F171" s="167"/>
      <c r="H171" s="167"/>
      <c r="J171" s="167"/>
      <c r="K171" s="171"/>
    </row>
    <row r="172" spans="1:14" ht="24.6" customHeight="1" x14ac:dyDescent="0.2">
      <c r="A172" s="198" t="s">
        <v>91</v>
      </c>
      <c r="B172" s="43" t="s">
        <v>108</v>
      </c>
      <c r="C172" s="172">
        <f>C173+C177</f>
        <v>13820822.130000001</v>
      </c>
      <c r="D172" s="172">
        <f>D173+D177</f>
        <v>28800000</v>
      </c>
      <c r="E172" s="154">
        <f t="shared" si="71"/>
        <v>208.38123614575451</v>
      </c>
      <c r="F172" s="172">
        <f>F173+F177</f>
        <v>10500000</v>
      </c>
      <c r="G172" s="154">
        <f>F172/D172*100</f>
        <v>36.458333333333329</v>
      </c>
      <c r="H172" s="147">
        <f>H173+H177</f>
        <v>0</v>
      </c>
      <c r="I172" s="154" t="s">
        <v>182</v>
      </c>
      <c r="J172" s="147">
        <f>J173+J177</f>
        <v>0</v>
      </c>
      <c r="K172" s="154" t="s">
        <v>182</v>
      </c>
    </row>
    <row r="173" spans="1:14" ht="12.75" hidden="1" customHeight="1" x14ac:dyDescent="0.2">
      <c r="A173" s="54">
        <v>3</v>
      </c>
      <c r="B173" s="155" t="s">
        <v>38</v>
      </c>
      <c r="C173" s="172">
        <f>C174</f>
        <v>13664822.130000001</v>
      </c>
      <c r="D173" s="172">
        <f>D174</f>
        <v>28800000</v>
      </c>
      <c r="E173" s="154">
        <f t="shared" si="71"/>
        <v>210.7601527924169</v>
      </c>
      <c r="F173" s="172">
        <f>F174</f>
        <v>10500000</v>
      </c>
      <c r="G173" s="154">
        <f>F173/D173*100</f>
        <v>36.458333333333329</v>
      </c>
      <c r="H173" s="147">
        <f>H174</f>
        <v>0</v>
      </c>
      <c r="I173" s="154" t="s">
        <v>182</v>
      </c>
      <c r="J173" s="147">
        <f>J174</f>
        <v>0</v>
      </c>
      <c r="K173" s="154" t="s">
        <v>182</v>
      </c>
    </row>
    <row r="174" spans="1:14" s="69" customFormat="1" ht="12.75" customHeight="1" x14ac:dyDescent="0.2">
      <c r="A174" s="54">
        <v>36</v>
      </c>
      <c r="B174" s="168" t="s">
        <v>192</v>
      </c>
      <c r="C174" s="172">
        <f t="shared" ref="C174:J174" si="80">C175</f>
        <v>13664822.130000001</v>
      </c>
      <c r="D174" s="172">
        <f t="shared" si="80"/>
        <v>28800000</v>
      </c>
      <c r="E174" s="154">
        <f t="shared" si="71"/>
        <v>210.7601527924169</v>
      </c>
      <c r="F174" s="172">
        <f t="shared" si="80"/>
        <v>10500000</v>
      </c>
      <c r="G174" s="154">
        <f>F174/D174*100</f>
        <v>36.458333333333329</v>
      </c>
      <c r="H174" s="147">
        <f t="shared" si="80"/>
        <v>0</v>
      </c>
      <c r="I174" s="154" t="s">
        <v>182</v>
      </c>
      <c r="J174" s="147">
        <f t="shared" si="80"/>
        <v>0</v>
      </c>
      <c r="K174" s="154" t="s">
        <v>182</v>
      </c>
      <c r="N174" s="320"/>
    </row>
    <row r="175" spans="1:14" ht="12.75" customHeight="1" x14ac:dyDescent="0.2">
      <c r="A175" s="52">
        <v>363</v>
      </c>
      <c r="B175" s="162" t="s">
        <v>124</v>
      </c>
      <c r="C175" s="173">
        <f>C176</f>
        <v>13664822.130000001</v>
      </c>
      <c r="D175" s="173">
        <f>D176</f>
        <v>28800000</v>
      </c>
      <c r="E175" s="158">
        <f t="shared" si="71"/>
        <v>210.7601527924169</v>
      </c>
      <c r="F175" s="173">
        <f>F176</f>
        <v>10500000</v>
      </c>
      <c r="G175" s="158">
        <f>F175/D175*100</f>
        <v>36.458333333333329</v>
      </c>
      <c r="H175" s="297">
        <f>H176</f>
        <v>0</v>
      </c>
      <c r="I175" s="307" t="s">
        <v>182</v>
      </c>
      <c r="J175" s="297">
        <f>J176</f>
        <v>0</v>
      </c>
      <c r="K175" s="307" t="s">
        <v>182</v>
      </c>
    </row>
    <row r="176" spans="1:14" ht="12.75" hidden="1" customHeight="1" x14ac:dyDescent="0.2">
      <c r="A176" s="52">
        <v>3632</v>
      </c>
      <c r="B176" s="42" t="s">
        <v>125</v>
      </c>
      <c r="C176" s="173">
        <v>13664822.130000001</v>
      </c>
      <c r="D176" s="173">
        <v>28800000</v>
      </c>
      <c r="E176" s="158">
        <f t="shared" si="71"/>
        <v>210.7601527924169</v>
      </c>
      <c r="F176" s="173">
        <v>10500000</v>
      </c>
      <c r="G176" s="158">
        <f>F176/D176*100</f>
        <v>36.458333333333329</v>
      </c>
      <c r="H176" s="148">
        <v>0</v>
      </c>
      <c r="I176" s="158" t="s">
        <v>182</v>
      </c>
      <c r="J176" s="148">
        <v>0</v>
      </c>
      <c r="K176" s="158" t="s">
        <v>182</v>
      </c>
    </row>
    <row r="177" spans="1:14" ht="12.75" hidden="1" customHeight="1" x14ac:dyDescent="0.2">
      <c r="A177" s="49">
        <v>5</v>
      </c>
      <c r="B177" s="176" t="s">
        <v>29</v>
      </c>
      <c r="C177" s="147">
        <f t="shared" ref="C177:J179" si="81">C178</f>
        <v>156000</v>
      </c>
      <c r="D177" s="147">
        <f t="shared" si="81"/>
        <v>0</v>
      </c>
      <c r="E177" s="154">
        <f t="shared" si="71"/>
        <v>0</v>
      </c>
      <c r="F177" s="147">
        <f t="shared" si="81"/>
        <v>0</v>
      </c>
      <c r="G177" s="154" t="s">
        <v>182</v>
      </c>
      <c r="H177" s="147">
        <f t="shared" si="81"/>
        <v>0</v>
      </c>
      <c r="I177" s="154" t="s">
        <v>182</v>
      </c>
      <c r="J177" s="147">
        <f t="shared" si="81"/>
        <v>0</v>
      </c>
      <c r="K177" s="154" t="s">
        <v>182</v>
      </c>
    </row>
    <row r="178" spans="1:14" ht="12.75" customHeight="1" x14ac:dyDescent="0.2">
      <c r="A178" s="49">
        <v>51</v>
      </c>
      <c r="B178" s="177" t="s">
        <v>287</v>
      </c>
      <c r="C178" s="147">
        <f t="shared" si="81"/>
        <v>156000</v>
      </c>
      <c r="D178" s="147">
        <f t="shared" si="81"/>
        <v>0</v>
      </c>
      <c r="E178" s="154">
        <f t="shared" si="71"/>
        <v>0</v>
      </c>
      <c r="F178" s="147">
        <f t="shared" si="81"/>
        <v>0</v>
      </c>
      <c r="G178" s="154" t="s">
        <v>182</v>
      </c>
      <c r="H178" s="147">
        <f t="shared" si="81"/>
        <v>0</v>
      </c>
      <c r="I178" s="154" t="s">
        <v>182</v>
      </c>
      <c r="J178" s="147">
        <f t="shared" si="81"/>
        <v>0</v>
      </c>
      <c r="K178" s="154" t="s">
        <v>182</v>
      </c>
    </row>
    <row r="179" spans="1:14" ht="25.5" x14ac:dyDescent="0.2">
      <c r="A179" s="123">
        <v>516</v>
      </c>
      <c r="B179" s="178" t="s">
        <v>128</v>
      </c>
      <c r="C179" s="148">
        <f t="shared" si="81"/>
        <v>156000</v>
      </c>
      <c r="D179" s="148">
        <f t="shared" si="81"/>
        <v>0</v>
      </c>
      <c r="E179" s="158">
        <f t="shared" si="71"/>
        <v>0</v>
      </c>
      <c r="F179" s="148">
        <f t="shared" si="81"/>
        <v>0</v>
      </c>
      <c r="G179" s="158" t="s">
        <v>182</v>
      </c>
      <c r="H179" s="297">
        <f t="shared" si="81"/>
        <v>0</v>
      </c>
      <c r="I179" s="307" t="s">
        <v>182</v>
      </c>
      <c r="J179" s="297">
        <f t="shared" si="81"/>
        <v>0</v>
      </c>
      <c r="K179" s="307" t="s">
        <v>182</v>
      </c>
    </row>
    <row r="180" spans="1:14" ht="12.75" hidden="1" customHeight="1" x14ac:dyDescent="0.2">
      <c r="A180" s="52">
        <v>5163</v>
      </c>
      <c r="B180" s="178" t="s">
        <v>129</v>
      </c>
      <c r="C180" s="148">
        <v>156000</v>
      </c>
      <c r="D180" s="148">
        <v>0</v>
      </c>
      <c r="E180" s="158">
        <f t="shared" si="71"/>
        <v>0</v>
      </c>
      <c r="F180" s="148">
        <v>0</v>
      </c>
      <c r="G180" s="158" t="s">
        <v>182</v>
      </c>
      <c r="H180" s="148">
        <v>0</v>
      </c>
      <c r="I180" s="158" t="s">
        <v>182</v>
      </c>
      <c r="J180" s="148">
        <v>0</v>
      </c>
      <c r="K180" s="158" t="s">
        <v>182</v>
      </c>
    </row>
    <row r="181" spans="1:14" s="69" customFormat="1" ht="8.25" customHeight="1" x14ac:dyDescent="0.2">
      <c r="B181" s="179"/>
      <c r="C181" s="181"/>
      <c r="D181" s="181"/>
      <c r="E181" s="182"/>
      <c r="F181" s="181"/>
      <c r="G181" s="182"/>
      <c r="H181" s="180"/>
      <c r="I181" s="182"/>
      <c r="J181" s="180"/>
      <c r="K181" s="182"/>
    </row>
    <row r="182" spans="1:14" s="69" customFormat="1" ht="25.5" customHeight="1" x14ac:dyDescent="0.2">
      <c r="A182" s="198" t="s">
        <v>92</v>
      </c>
      <c r="B182" s="43" t="s">
        <v>109</v>
      </c>
      <c r="C182" s="147">
        <f t="shared" ref="C182:D182" si="82">C183</f>
        <v>32146240.030000001</v>
      </c>
      <c r="D182" s="147">
        <f t="shared" si="82"/>
        <v>32295000</v>
      </c>
      <c r="E182" s="154">
        <f t="shared" si="71"/>
        <v>100.46276009219484</v>
      </c>
      <c r="F182" s="147">
        <f>F183</f>
        <v>50000</v>
      </c>
      <c r="G182" s="154">
        <f>F182/D182*100</f>
        <v>0.15482272797646696</v>
      </c>
      <c r="H182" s="147">
        <f>H183</f>
        <v>0</v>
      </c>
      <c r="I182" s="154">
        <f t="shared" ref="I182:K207" si="83">H182/F182*100</f>
        <v>0</v>
      </c>
      <c r="J182" s="147">
        <f>J183</f>
        <v>0</v>
      </c>
      <c r="K182" s="154" t="s">
        <v>182</v>
      </c>
    </row>
    <row r="183" spans="1:14" ht="12.75" hidden="1" customHeight="1" x14ac:dyDescent="0.2">
      <c r="A183" s="54">
        <v>3</v>
      </c>
      <c r="B183" s="155" t="s">
        <v>38</v>
      </c>
      <c r="C183" s="147">
        <f>C184</f>
        <v>32146240.030000001</v>
      </c>
      <c r="D183" s="147">
        <f>D184</f>
        <v>32295000</v>
      </c>
      <c r="E183" s="154">
        <f t="shared" si="71"/>
        <v>100.46276009219484</v>
      </c>
      <c r="F183" s="147">
        <f>F184</f>
        <v>50000</v>
      </c>
      <c r="G183" s="154">
        <f>F183/D183*100</f>
        <v>0.15482272797646696</v>
      </c>
      <c r="H183" s="147">
        <f>H184</f>
        <v>0</v>
      </c>
      <c r="I183" s="154">
        <f t="shared" si="83"/>
        <v>0</v>
      </c>
      <c r="J183" s="147">
        <f>J184</f>
        <v>0</v>
      </c>
      <c r="K183" s="154" t="s">
        <v>182</v>
      </c>
    </row>
    <row r="184" spans="1:14" ht="12.75" customHeight="1" x14ac:dyDescent="0.2">
      <c r="A184" s="54">
        <v>32</v>
      </c>
      <c r="B184" s="159" t="s">
        <v>3</v>
      </c>
      <c r="C184" s="147">
        <f>C185+C188</f>
        <v>32146240.030000001</v>
      </c>
      <c r="D184" s="147">
        <f>D185+D188</f>
        <v>32295000</v>
      </c>
      <c r="E184" s="154">
        <f t="shared" si="71"/>
        <v>100.46276009219484</v>
      </c>
      <c r="F184" s="147">
        <f t="shared" ref="F184:H184" si="84">F185+F188</f>
        <v>50000</v>
      </c>
      <c r="G184" s="154">
        <f>F184/D184*100</f>
        <v>0.15482272797646696</v>
      </c>
      <c r="H184" s="147">
        <f t="shared" si="84"/>
        <v>0</v>
      </c>
      <c r="I184" s="154">
        <f t="shared" si="83"/>
        <v>0</v>
      </c>
      <c r="J184" s="147">
        <f t="shared" ref="J184" si="85">J185+J188</f>
        <v>0</v>
      </c>
      <c r="K184" s="154" t="s">
        <v>182</v>
      </c>
    </row>
    <row r="185" spans="1:14" ht="12.75" customHeight="1" x14ac:dyDescent="0.2">
      <c r="A185" s="44">
        <v>323</v>
      </c>
      <c r="B185" s="161" t="s">
        <v>11</v>
      </c>
      <c r="C185" s="148">
        <f>C186+C187</f>
        <v>295441.75</v>
      </c>
      <c r="D185" s="148">
        <f>D186+D187</f>
        <v>190000</v>
      </c>
      <c r="E185" s="158">
        <f t="shared" si="71"/>
        <v>64.310477446061697</v>
      </c>
      <c r="F185" s="148">
        <f t="shared" ref="F185:H185" si="86">F186+F187</f>
        <v>50000</v>
      </c>
      <c r="G185" s="158">
        <f>F185/D185*100</f>
        <v>26.315789473684209</v>
      </c>
      <c r="H185" s="297">
        <f t="shared" si="86"/>
        <v>0</v>
      </c>
      <c r="I185" s="307">
        <f t="shared" si="83"/>
        <v>0</v>
      </c>
      <c r="J185" s="297">
        <f t="shared" ref="J185" si="87">J186+J187</f>
        <v>0</v>
      </c>
      <c r="K185" s="307" t="s">
        <v>182</v>
      </c>
    </row>
    <row r="186" spans="1:14" ht="12.75" hidden="1" customHeight="1" x14ac:dyDescent="0.2">
      <c r="A186" s="52">
        <v>3237</v>
      </c>
      <c r="B186" s="42" t="s">
        <v>13</v>
      </c>
      <c r="C186" s="148">
        <v>0</v>
      </c>
      <c r="D186" s="148">
        <v>15000</v>
      </c>
      <c r="E186" s="158" t="s">
        <v>182</v>
      </c>
      <c r="F186" s="148">
        <v>0</v>
      </c>
      <c r="G186" s="158" t="s">
        <v>182</v>
      </c>
      <c r="H186" s="297">
        <v>0</v>
      </c>
      <c r="I186" s="307" t="s">
        <v>182</v>
      </c>
      <c r="J186" s="297">
        <v>0</v>
      </c>
      <c r="K186" s="307" t="s">
        <v>182</v>
      </c>
    </row>
    <row r="187" spans="1:14" ht="12.75" hidden="1" customHeight="1" x14ac:dyDescent="0.2">
      <c r="A187" s="52">
        <v>3239</v>
      </c>
      <c r="B187" s="42" t="s">
        <v>54</v>
      </c>
      <c r="C187" s="148">
        <v>295441.75</v>
      </c>
      <c r="D187" s="148">
        <v>175000</v>
      </c>
      <c r="E187" s="158">
        <f t="shared" si="71"/>
        <v>59.233334489793677</v>
      </c>
      <c r="F187" s="148">
        <v>50000</v>
      </c>
      <c r="G187" s="158">
        <f>F187/D187*100</f>
        <v>28.571428571428569</v>
      </c>
      <c r="H187" s="297">
        <v>0</v>
      </c>
      <c r="I187" s="307">
        <f t="shared" si="83"/>
        <v>0</v>
      </c>
      <c r="J187" s="297">
        <v>0</v>
      </c>
      <c r="K187" s="307" t="s">
        <v>182</v>
      </c>
    </row>
    <row r="188" spans="1:14" ht="12.75" customHeight="1" x14ac:dyDescent="0.2">
      <c r="A188" s="44">
        <v>329</v>
      </c>
      <c r="B188" s="157" t="s">
        <v>55</v>
      </c>
      <c r="C188" s="148">
        <f t="shared" ref="C188:J188" si="88">C189</f>
        <v>31850798.280000001</v>
      </c>
      <c r="D188" s="148">
        <f t="shared" si="88"/>
        <v>32105000</v>
      </c>
      <c r="E188" s="158">
        <f t="shared" si="71"/>
        <v>100.79810156645152</v>
      </c>
      <c r="F188" s="148">
        <f t="shared" si="88"/>
        <v>0</v>
      </c>
      <c r="G188" s="158">
        <f>F188/D188*100</f>
        <v>0</v>
      </c>
      <c r="H188" s="297">
        <f t="shared" si="88"/>
        <v>0</v>
      </c>
      <c r="I188" s="307" t="s">
        <v>182</v>
      </c>
      <c r="J188" s="297">
        <f t="shared" si="88"/>
        <v>0</v>
      </c>
      <c r="K188" s="307" t="s">
        <v>182</v>
      </c>
    </row>
    <row r="189" spans="1:14" ht="12.75" hidden="1" customHeight="1" x14ac:dyDescent="0.2">
      <c r="A189" s="52">
        <v>3299</v>
      </c>
      <c r="B189" s="157" t="s">
        <v>55</v>
      </c>
      <c r="C189" s="143">
        <v>31850798.280000001</v>
      </c>
      <c r="D189" s="143">
        <v>32105000</v>
      </c>
      <c r="E189" s="144">
        <f t="shared" si="71"/>
        <v>100.79810156645152</v>
      </c>
      <c r="F189" s="143">
        <v>0</v>
      </c>
      <c r="G189" s="144">
        <f>F189/D189*100</f>
        <v>0</v>
      </c>
      <c r="H189" s="143">
        <v>0</v>
      </c>
      <c r="I189" s="158" t="s">
        <v>182</v>
      </c>
      <c r="J189" s="143">
        <v>0</v>
      </c>
      <c r="K189" s="158" t="s">
        <v>182</v>
      </c>
    </row>
    <row r="190" spans="1:14" ht="13.5" customHeight="1" x14ac:dyDescent="0.2">
      <c r="A190" s="66"/>
      <c r="B190" s="183"/>
      <c r="C190" s="167"/>
      <c r="E190" s="171"/>
      <c r="F190" s="167"/>
      <c r="H190" s="167"/>
      <c r="J190" s="167"/>
      <c r="K190" s="171"/>
      <c r="L190" s="261"/>
      <c r="M190" s="261"/>
      <c r="N190" s="261"/>
    </row>
    <row r="191" spans="1:14" ht="24.6" customHeight="1" x14ac:dyDescent="0.2">
      <c r="A191" s="198" t="s">
        <v>93</v>
      </c>
      <c r="B191" s="43" t="s">
        <v>110</v>
      </c>
      <c r="C191" s="147">
        <f>C192</f>
        <v>16248820.82</v>
      </c>
      <c r="D191" s="147">
        <f>D192</f>
        <v>6628200</v>
      </c>
      <c r="E191" s="154">
        <f t="shared" si="71"/>
        <v>40.79188313678506</v>
      </c>
      <c r="F191" s="147">
        <f t="shared" ref="F191:J191" si="89">F192</f>
        <v>6900000</v>
      </c>
      <c r="G191" s="154">
        <f t="shared" ref="G191:G200" si="90">F191/D191*100</f>
        <v>104.10066081289038</v>
      </c>
      <c r="H191" s="147">
        <f t="shared" si="89"/>
        <v>2600000</v>
      </c>
      <c r="I191" s="154">
        <f t="shared" si="83"/>
        <v>37.681159420289859</v>
      </c>
      <c r="J191" s="147">
        <f t="shared" si="89"/>
        <v>2000000</v>
      </c>
      <c r="K191" s="154">
        <f t="shared" si="83"/>
        <v>76.923076923076934</v>
      </c>
      <c r="L191" s="148"/>
      <c r="M191" s="148"/>
      <c r="N191" s="148"/>
    </row>
    <row r="192" spans="1:14" ht="12.75" hidden="1" customHeight="1" x14ac:dyDescent="0.2">
      <c r="A192" s="54">
        <v>3</v>
      </c>
      <c r="B192" s="215" t="s">
        <v>38</v>
      </c>
      <c r="C192" s="147">
        <f>C193+C201+C204+C198</f>
        <v>16248820.82</v>
      </c>
      <c r="D192" s="147">
        <f>D193+D201+D204+D198</f>
        <v>6628200</v>
      </c>
      <c r="E192" s="154">
        <f t="shared" si="71"/>
        <v>40.79188313678506</v>
      </c>
      <c r="F192" s="147">
        <f>F193+F201+F204+F198</f>
        <v>6900000</v>
      </c>
      <c r="G192" s="154">
        <f t="shared" si="90"/>
        <v>104.10066081289038</v>
      </c>
      <c r="H192" s="147">
        <f>H193+H201+H204+H198</f>
        <v>2600000</v>
      </c>
      <c r="I192" s="154">
        <f t="shared" si="83"/>
        <v>37.681159420289859</v>
      </c>
      <c r="J192" s="147">
        <f>J193+J201+J204+J198</f>
        <v>2000000</v>
      </c>
      <c r="K192" s="154">
        <f t="shared" si="83"/>
        <v>76.923076923076934</v>
      </c>
    </row>
    <row r="193" spans="1:11" ht="12.75" customHeight="1" x14ac:dyDescent="0.2">
      <c r="A193" s="54">
        <v>32</v>
      </c>
      <c r="B193" s="164" t="s">
        <v>3</v>
      </c>
      <c r="C193" s="147">
        <f>C194+C196</f>
        <v>6139035.25</v>
      </c>
      <c r="D193" s="147">
        <f>D194+D196</f>
        <v>876400</v>
      </c>
      <c r="E193" s="154">
        <f t="shared" si="71"/>
        <v>14.275858735295582</v>
      </c>
      <c r="F193" s="147">
        <f t="shared" ref="F193:H193" si="91">F194+F196</f>
        <v>1650000</v>
      </c>
      <c r="G193" s="154" t="s">
        <v>182</v>
      </c>
      <c r="H193" s="147">
        <f t="shared" si="91"/>
        <v>1200000</v>
      </c>
      <c r="I193" s="154">
        <f t="shared" si="83"/>
        <v>72.727272727272734</v>
      </c>
      <c r="J193" s="147">
        <f t="shared" ref="J193" si="92">J194+J196</f>
        <v>700000</v>
      </c>
      <c r="K193" s="154">
        <f t="shared" si="83"/>
        <v>58.333333333333336</v>
      </c>
    </row>
    <row r="194" spans="1:11" ht="12.75" customHeight="1" x14ac:dyDescent="0.2">
      <c r="A194" s="44">
        <v>323</v>
      </c>
      <c r="B194" s="210" t="s">
        <v>11</v>
      </c>
      <c r="C194" s="148">
        <f>C195</f>
        <v>2490019.5</v>
      </c>
      <c r="D194" s="148">
        <f>D195</f>
        <v>224400</v>
      </c>
      <c r="E194" s="158">
        <f t="shared" si="71"/>
        <v>9.0119776170427581</v>
      </c>
      <c r="F194" s="148">
        <f t="shared" ref="F194:J194" si="93">F195</f>
        <v>450000</v>
      </c>
      <c r="G194" s="158" t="s">
        <v>182</v>
      </c>
      <c r="H194" s="297">
        <f t="shared" si="93"/>
        <v>0</v>
      </c>
      <c r="I194" s="307">
        <f t="shared" si="83"/>
        <v>0</v>
      </c>
      <c r="J194" s="297">
        <f t="shared" si="93"/>
        <v>0</v>
      </c>
      <c r="K194" s="307" t="s">
        <v>182</v>
      </c>
    </row>
    <row r="195" spans="1:11" ht="12.75" hidden="1" customHeight="1" x14ac:dyDescent="0.2">
      <c r="A195" s="52">
        <v>3237</v>
      </c>
      <c r="B195" s="42" t="s">
        <v>13</v>
      </c>
      <c r="C195" s="148">
        <v>2490019.5</v>
      </c>
      <c r="D195" s="148">
        <v>224400</v>
      </c>
      <c r="E195" s="158">
        <f t="shared" si="71"/>
        <v>9.0119776170427581</v>
      </c>
      <c r="F195" s="148">
        <v>450000</v>
      </c>
      <c r="G195" s="158" t="s">
        <v>182</v>
      </c>
      <c r="H195" s="297">
        <v>0</v>
      </c>
      <c r="I195" s="307">
        <f t="shared" si="83"/>
        <v>0</v>
      </c>
      <c r="J195" s="297">
        <v>0</v>
      </c>
      <c r="K195" s="307" t="s">
        <v>182</v>
      </c>
    </row>
    <row r="196" spans="1:11" ht="12.75" customHeight="1" x14ac:dyDescent="0.2">
      <c r="A196" s="52">
        <v>329</v>
      </c>
      <c r="B196" s="157" t="s">
        <v>55</v>
      </c>
      <c r="C196" s="148">
        <f t="shared" ref="C196:J196" si="94">C197</f>
        <v>3649015.75</v>
      </c>
      <c r="D196" s="148">
        <f t="shared" si="94"/>
        <v>652000</v>
      </c>
      <c r="E196" s="158">
        <f t="shared" si="71"/>
        <v>17.867831894121039</v>
      </c>
      <c r="F196" s="148">
        <f t="shared" si="94"/>
        <v>1200000</v>
      </c>
      <c r="G196" s="158" t="s">
        <v>182</v>
      </c>
      <c r="H196" s="297">
        <f t="shared" si="94"/>
        <v>1200000</v>
      </c>
      <c r="I196" s="307">
        <f t="shared" si="83"/>
        <v>100</v>
      </c>
      <c r="J196" s="297">
        <f t="shared" si="94"/>
        <v>700000</v>
      </c>
      <c r="K196" s="307">
        <f t="shared" si="83"/>
        <v>58.333333333333336</v>
      </c>
    </row>
    <row r="197" spans="1:11" ht="12.75" hidden="1" customHeight="1" x14ac:dyDescent="0.2">
      <c r="A197" s="52">
        <v>3299</v>
      </c>
      <c r="B197" s="157" t="s">
        <v>55</v>
      </c>
      <c r="C197" s="148">
        <v>3649015.75</v>
      </c>
      <c r="D197" s="148">
        <v>652000</v>
      </c>
      <c r="E197" s="158">
        <f t="shared" si="71"/>
        <v>17.867831894121039</v>
      </c>
      <c r="F197" s="148">
        <v>1200000</v>
      </c>
      <c r="G197" s="158" t="s">
        <v>182</v>
      </c>
      <c r="H197" s="148">
        <v>1200000</v>
      </c>
      <c r="I197" s="158">
        <f t="shared" si="83"/>
        <v>100</v>
      </c>
      <c r="J197" s="148">
        <v>700000</v>
      </c>
      <c r="K197" s="158">
        <f t="shared" si="83"/>
        <v>58.333333333333336</v>
      </c>
    </row>
    <row r="198" spans="1:11" ht="12.75" customHeight="1" x14ac:dyDescent="0.2">
      <c r="A198" s="54">
        <v>34</v>
      </c>
      <c r="B198" s="156" t="s">
        <v>15</v>
      </c>
      <c r="C198" s="147">
        <f>C199</f>
        <v>0</v>
      </c>
      <c r="D198" s="147">
        <f>D199</f>
        <v>4000000</v>
      </c>
      <c r="E198" s="158" t="s">
        <v>182</v>
      </c>
      <c r="F198" s="147">
        <f>F199</f>
        <v>0</v>
      </c>
      <c r="G198" s="158">
        <f t="shared" si="90"/>
        <v>0</v>
      </c>
      <c r="H198" s="147">
        <f>H199</f>
        <v>0</v>
      </c>
      <c r="I198" s="158" t="s">
        <v>182</v>
      </c>
      <c r="J198" s="147">
        <f>J199</f>
        <v>0</v>
      </c>
      <c r="K198" s="158" t="s">
        <v>182</v>
      </c>
    </row>
    <row r="199" spans="1:11" ht="12.75" customHeight="1" x14ac:dyDescent="0.2">
      <c r="A199" s="52">
        <v>343</v>
      </c>
      <c r="B199" s="157" t="s">
        <v>62</v>
      </c>
      <c r="C199" s="148">
        <f>C200</f>
        <v>0</v>
      </c>
      <c r="D199" s="148">
        <f>D200</f>
        <v>4000000</v>
      </c>
      <c r="E199" s="158" t="s">
        <v>182</v>
      </c>
      <c r="F199" s="148">
        <f>F200</f>
        <v>0</v>
      </c>
      <c r="G199" s="158">
        <f t="shared" si="90"/>
        <v>0</v>
      </c>
      <c r="H199" s="297">
        <f>H200</f>
        <v>0</v>
      </c>
      <c r="I199" s="307" t="s">
        <v>182</v>
      </c>
      <c r="J199" s="297">
        <f>J200</f>
        <v>0</v>
      </c>
      <c r="K199" s="307" t="s">
        <v>182</v>
      </c>
    </row>
    <row r="200" spans="1:11" ht="12.75" hidden="1" customHeight="1" x14ac:dyDescent="0.2">
      <c r="A200" s="52">
        <v>3432</v>
      </c>
      <c r="B200" s="157" t="s">
        <v>134</v>
      </c>
      <c r="C200" s="148">
        <v>0</v>
      </c>
      <c r="D200" s="148">
        <v>4000000</v>
      </c>
      <c r="E200" s="158" t="s">
        <v>182</v>
      </c>
      <c r="F200" s="148">
        <v>0</v>
      </c>
      <c r="G200" s="158">
        <f t="shared" si="90"/>
        <v>0</v>
      </c>
      <c r="H200" s="148">
        <v>0</v>
      </c>
      <c r="I200" s="158" t="s">
        <v>182</v>
      </c>
      <c r="J200" s="148">
        <v>0</v>
      </c>
      <c r="K200" s="158" t="s">
        <v>182</v>
      </c>
    </row>
    <row r="201" spans="1:11" ht="12.75" customHeight="1" x14ac:dyDescent="0.2">
      <c r="A201" s="49">
        <v>35</v>
      </c>
      <c r="B201" s="164" t="s">
        <v>16</v>
      </c>
      <c r="C201" s="147">
        <f t="shared" ref="C201:J202" si="95">C202</f>
        <v>0</v>
      </c>
      <c r="D201" s="147">
        <f t="shared" si="95"/>
        <v>75000</v>
      </c>
      <c r="E201" s="154" t="s">
        <v>182</v>
      </c>
      <c r="F201" s="147">
        <f t="shared" si="95"/>
        <v>0</v>
      </c>
      <c r="G201" s="154">
        <f t="shared" ref="G201:G207" si="96">F201/D201*100</f>
        <v>0</v>
      </c>
      <c r="H201" s="147">
        <f t="shared" si="95"/>
        <v>0</v>
      </c>
      <c r="I201" s="154" t="s">
        <v>182</v>
      </c>
      <c r="J201" s="147">
        <f t="shared" si="95"/>
        <v>0</v>
      </c>
      <c r="K201" s="154" t="s">
        <v>182</v>
      </c>
    </row>
    <row r="202" spans="1:11" ht="26.25" customHeight="1" x14ac:dyDescent="0.2">
      <c r="A202" s="123">
        <v>352</v>
      </c>
      <c r="B202" s="310" t="s">
        <v>281</v>
      </c>
      <c r="C202" s="148">
        <f t="shared" si="95"/>
        <v>0</v>
      </c>
      <c r="D202" s="148">
        <f t="shared" si="95"/>
        <v>75000</v>
      </c>
      <c r="E202" s="158" t="s">
        <v>182</v>
      </c>
      <c r="F202" s="148">
        <f t="shared" si="95"/>
        <v>0</v>
      </c>
      <c r="G202" s="158">
        <f t="shared" si="96"/>
        <v>0</v>
      </c>
      <c r="H202" s="297">
        <f t="shared" si="95"/>
        <v>0</v>
      </c>
      <c r="I202" s="307" t="s">
        <v>182</v>
      </c>
      <c r="J202" s="297">
        <f t="shared" si="95"/>
        <v>0</v>
      </c>
      <c r="K202" s="307" t="s">
        <v>182</v>
      </c>
    </row>
    <row r="203" spans="1:11" ht="12.75" hidden="1" customHeight="1" x14ac:dyDescent="0.2">
      <c r="A203" s="52">
        <v>3522</v>
      </c>
      <c r="B203" s="184" t="s">
        <v>282</v>
      </c>
      <c r="C203" s="148">
        <v>0</v>
      </c>
      <c r="D203" s="148">
        <v>75000</v>
      </c>
      <c r="E203" s="158" t="s">
        <v>182</v>
      </c>
      <c r="F203" s="148">
        <v>0</v>
      </c>
      <c r="G203" s="158">
        <f t="shared" si="96"/>
        <v>0</v>
      </c>
      <c r="H203" s="148">
        <v>0</v>
      </c>
      <c r="I203" s="158" t="s">
        <v>182</v>
      </c>
      <c r="J203" s="148">
        <v>0</v>
      </c>
      <c r="K203" s="158" t="s">
        <v>182</v>
      </c>
    </row>
    <row r="204" spans="1:11" ht="12.75" customHeight="1" x14ac:dyDescent="0.2">
      <c r="A204" s="49">
        <v>36</v>
      </c>
      <c r="B204" s="43" t="s">
        <v>192</v>
      </c>
      <c r="C204" s="147">
        <f t="shared" ref="C204:J204" si="97">C205</f>
        <v>10109785.57</v>
      </c>
      <c r="D204" s="147">
        <f t="shared" si="97"/>
        <v>1676800</v>
      </c>
      <c r="E204" s="154">
        <f t="shared" ref="E204:E265" si="98">D204/C204*100</f>
        <v>16.585910634700038</v>
      </c>
      <c r="F204" s="147">
        <f t="shared" si="97"/>
        <v>5250000</v>
      </c>
      <c r="G204" s="154">
        <f t="shared" si="96"/>
        <v>313.09637404580155</v>
      </c>
      <c r="H204" s="147">
        <f t="shared" si="97"/>
        <v>1400000</v>
      </c>
      <c r="I204" s="154">
        <f t="shared" si="83"/>
        <v>26.666666666666668</v>
      </c>
      <c r="J204" s="147">
        <f t="shared" si="97"/>
        <v>1300000</v>
      </c>
      <c r="K204" s="154">
        <f t="shared" si="83"/>
        <v>92.857142857142861</v>
      </c>
    </row>
    <row r="205" spans="1:11" ht="12.75" customHeight="1" x14ac:dyDescent="0.2">
      <c r="A205" s="44">
        <v>363</v>
      </c>
      <c r="B205" s="157" t="s">
        <v>124</v>
      </c>
      <c r="C205" s="148">
        <f t="shared" ref="C205" si="99">C207+C206</f>
        <v>10109785.57</v>
      </c>
      <c r="D205" s="148">
        <f t="shared" ref="D205:H205" si="100">D207+D206</f>
        <v>1676800</v>
      </c>
      <c r="E205" s="158">
        <f t="shared" si="98"/>
        <v>16.585910634700038</v>
      </c>
      <c r="F205" s="148">
        <f t="shared" si="100"/>
        <v>5250000</v>
      </c>
      <c r="G205" s="158">
        <f t="shared" si="96"/>
        <v>313.09637404580155</v>
      </c>
      <c r="H205" s="297">
        <f t="shared" si="100"/>
        <v>1400000</v>
      </c>
      <c r="I205" s="307">
        <f t="shared" si="83"/>
        <v>26.666666666666668</v>
      </c>
      <c r="J205" s="297">
        <f>J207+J206</f>
        <v>1300000</v>
      </c>
      <c r="K205" s="307">
        <f t="shared" si="83"/>
        <v>92.857142857142861</v>
      </c>
    </row>
    <row r="206" spans="1:11" ht="12.75" hidden="1" customHeight="1" x14ac:dyDescent="0.2">
      <c r="A206" s="52">
        <v>3631</v>
      </c>
      <c r="B206" s="157" t="s">
        <v>156</v>
      </c>
      <c r="C206" s="169">
        <v>0</v>
      </c>
      <c r="D206" s="169">
        <v>1576800</v>
      </c>
      <c r="E206" s="170" t="s">
        <v>182</v>
      </c>
      <c r="F206" s="169">
        <v>700000</v>
      </c>
      <c r="G206" s="170">
        <f t="shared" si="96"/>
        <v>44.393708777270419</v>
      </c>
      <c r="H206" s="169">
        <v>0</v>
      </c>
      <c r="I206" s="170">
        <f t="shared" si="83"/>
        <v>0</v>
      </c>
      <c r="J206" s="169">
        <v>1300000</v>
      </c>
      <c r="K206" s="170" t="s">
        <v>182</v>
      </c>
    </row>
    <row r="207" spans="1:11" ht="12.75" hidden="1" customHeight="1" x14ac:dyDescent="0.2">
      <c r="A207" s="52">
        <v>3632</v>
      </c>
      <c r="B207" s="157" t="s">
        <v>125</v>
      </c>
      <c r="C207" s="169">
        <v>10109785.57</v>
      </c>
      <c r="D207" s="169">
        <v>100000</v>
      </c>
      <c r="E207" s="170">
        <f t="shared" si="98"/>
        <v>0.98914066285186297</v>
      </c>
      <c r="F207" s="169">
        <v>4550000</v>
      </c>
      <c r="G207" s="170">
        <f t="shared" si="96"/>
        <v>4550</v>
      </c>
      <c r="H207" s="169">
        <v>1400000</v>
      </c>
      <c r="I207" s="170">
        <f t="shared" si="83"/>
        <v>30.76923076923077</v>
      </c>
      <c r="J207" s="169">
        <v>0</v>
      </c>
      <c r="K207" s="170">
        <f t="shared" si="83"/>
        <v>0</v>
      </c>
    </row>
    <row r="208" spans="1:11" ht="12.75" customHeight="1" x14ac:dyDescent="0.2">
      <c r="A208" s="66"/>
      <c r="B208" s="183"/>
      <c r="C208" s="167"/>
      <c r="E208" s="171"/>
      <c r="F208" s="167"/>
      <c r="H208" s="167"/>
      <c r="J208" s="167"/>
      <c r="K208" s="171"/>
    </row>
    <row r="209" spans="1:14" ht="39.75" customHeight="1" x14ac:dyDescent="0.2">
      <c r="A209" s="198" t="s">
        <v>94</v>
      </c>
      <c r="B209" s="43" t="s">
        <v>300</v>
      </c>
      <c r="C209" s="147">
        <f t="shared" ref="C209:D212" si="101">C210</f>
        <v>0</v>
      </c>
      <c r="D209" s="147">
        <f t="shared" si="101"/>
        <v>560600</v>
      </c>
      <c r="E209" s="154" t="s">
        <v>182</v>
      </c>
      <c r="F209" s="147">
        <f>F210</f>
        <v>0</v>
      </c>
      <c r="G209" s="154">
        <f>F209/D209*100</f>
        <v>0</v>
      </c>
      <c r="H209" s="147">
        <f>H210</f>
        <v>0</v>
      </c>
      <c r="I209" s="154" t="s">
        <v>182</v>
      </c>
      <c r="J209" s="147">
        <f>J210</f>
        <v>0</v>
      </c>
      <c r="K209" s="154" t="s">
        <v>182</v>
      </c>
    </row>
    <row r="210" spans="1:14" ht="12.75" hidden="1" customHeight="1" x14ac:dyDescent="0.2">
      <c r="A210" s="49">
        <v>5</v>
      </c>
      <c r="B210" s="176" t="s">
        <v>29</v>
      </c>
      <c r="C210" s="147">
        <f t="shared" si="101"/>
        <v>0</v>
      </c>
      <c r="D210" s="147">
        <f t="shared" si="101"/>
        <v>560600</v>
      </c>
      <c r="E210" s="154" t="s">
        <v>182</v>
      </c>
      <c r="F210" s="147">
        <f t="shared" ref="F210:J212" si="102">F211</f>
        <v>0</v>
      </c>
      <c r="G210" s="154">
        <f>F210/D210*100</f>
        <v>0</v>
      </c>
      <c r="H210" s="147">
        <f t="shared" si="102"/>
        <v>0</v>
      </c>
      <c r="I210" s="154" t="s">
        <v>182</v>
      </c>
      <c r="J210" s="147">
        <f t="shared" si="102"/>
        <v>0</v>
      </c>
      <c r="K210" s="154" t="s">
        <v>182</v>
      </c>
    </row>
    <row r="211" spans="1:14" ht="12.75" customHeight="1" x14ac:dyDescent="0.2">
      <c r="A211" s="49">
        <v>51</v>
      </c>
      <c r="B211" s="177" t="s">
        <v>287</v>
      </c>
      <c r="C211" s="147">
        <f t="shared" si="101"/>
        <v>0</v>
      </c>
      <c r="D211" s="147">
        <f t="shared" si="101"/>
        <v>560600</v>
      </c>
      <c r="E211" s="154" t="s">
        <v>182</v>
      </c>
      <c r="F211" s="147">
        <f t="shared" si="102"/>
        <v>0</v>
      </c>
      <c r="G211" s="154">
        <f>F211/D211*100</f>
        <v>0</v>
      </c>
      <c r="H211" s="147">
        <f t="shared" si="102"/>
        <v>0</v>
      </c>
      <c r="I211" s="154" t="s">
        <v>182</v>
      </c>
      <c r="J211" s="147">
        <f t="shared" si="102"/>
        <v>0</v>
      </c>
      <c r="K211" s="154" t="s">
        <v>182</v>
      </c>
    </row>
    <row r="212" spans="1:14" ht="25.5" x14ac:dyDescent="0.2">
      <c r="A212" s="44">
        <v>516</v>
      </c>
      <c r="B212" s="178" t="s">
        <v>128</v>
      </c>
      <c r="C212" s="148">
        <f t="shared" si="101"/>
        <v>0</v>
      </c>
      <c r="D212" s="148">
        <f t="shared" si="101"/>
        <v>560600</v>
      </c>
      <c r="E212" s="158" t="s">
        <v>182</v>
      </c>
      <c r="F212" s="148">
        <f t="shared" si="102"/>
        <v>0</v>
      </c>
      <c r="G212" s="158">
        <f>F212/D212*100</f>
        <v>0</v>
      </c>
      <c r="H212" s="297">
        <f t="shared" si="102"/>
        <v>0</v>
      </c>
      <c r="I212" s="307" t="s">
        <v>182</v>
      </c>
      <c r="J212" s="297">
        <f t="shared" si="102"/>
        <v>0</v>
      </c>
      <c r="K212" s="307" t="s">
        <v>182</v>
      </c>
    </row>
    <row r="213" spans="1:14" ht="14.25" hidden="1" customHeight="1" x14ac:dyDescent="0.2">
      <c r="A213" s="52">
        <v>5163</v>
      </c>
      <c r="B213" s="178" t="s">
        <v>129</v>
      </c>
      <c r="C213" s="148">
        <v>0</v>
      </c>
      <c r="D213" s="148">
        <v>560600</v>
      </c>
      <c r="E213" s="158" t="s">
        <v>182</v>
      </c>
      <c r="F213" s="148">
        <v>0</v>
      </c>
      <c r="G213" s="158">
        <f>F213/D213*100</f>
        <v>0</v>
      </c>
      <c r="H213" s="148">
        <v>0</v>
      </c>
      <c r="I213" s="158" t="s">
        <v>182</v>
      </c>
      <c r="J213" s="148">
        <v>0</v>
      </c>
      <c r="K213" s="158" t="s">
        <v>182</v>
      </c>
    </row>
    <row r="214" spans="1:14" ht="12.75" customHeight="1" x14ac:dyDescent="0.2">
      <c r="A214" s="52"/>
      <c r="B214" s="178"/>
      <c r="C214" s="148"/>
      <c r="D214" s="148"/>
      <c r="E214" s="158"/>
      <c r="F214" s="148"/>
      <c r="G214" s="158"/>
      <c r="H214" s="148"/>
      <c r="I214" s="158"/>
      <c r="J214" s="148"/>
      <c r="K214" s="158"/>
      <c r="L214" s="261"/>
      <c r="M214" s="261"/>
      <c r="N214" s="261"/>
    </row>
    <row r="215" spans="1:14" ht="26.25" customHeight="1" x14ac:dyDescent="0.2">
      <c r="A215" s="198" t="s">
        <v>96</v>
      </c>
      <c r="B215" s="219" t="s">
        <v>111</v>
      </c>
      <c r="C215" s="147">
        <f t="shared" ref="C215:J215" si="103">C216</f>
        <v>26867274.280000001</v>
      </c>
      <c r="D215" s="147">
        <f t="shared" si="103"/>
        <v>24936000</v>
      </c>
      <c r="E215" s="154">
        <f t="shared" si="98"/>
        <v>92.811796761096659</v>
      </c>
      <c r="F215" s="147">
        <f t="shared" si="103"/>
        <v>10000000</v>
      </c>
      <c r="G215" s="154">
        <f t="shared" ref="G215:G223" si="104">F215/D215*100</f>
        <v>40.102662816811034</v>
      </c>
      <c r="H215" s="147">
        <f t="shared" si="103"/>
        <v>15000000</v>
      </c>
      <c r="I215" s="154">
        <f t="shared" ref="I215:K264" si="105">H215/F215*100</f>
        <v>150</v>
      </c>
      <c r="J215" s="147">
        <f t="shared" si="103"/>
        <v>30000000</v>
      </c>
      <c r="K215" s="154">
        <f>J215/H215*100</f>
        <v>200</v>
      </c>
      <c r="L215" s="148"/>
      <c r="M215" s="148"/>
      <c r="N215" s="148"/>
    </row>
    <row r="216" spans="1:14" ht="12.75" hidden="1" customHeight="1" x14ac:dyDescent="0.2">
      <c r="A216" s="54">
        <v>3</v>
      </c>
      <c r="B216" s="215" t="s">
        <v>38</v>
      </c>
      <c r="C216" s="147">
        <f t="shared" ref="C216" si="106">C217+C221</f>
        <v>26867274.280000001</v>
      </c>
      <c r="D216" s="147">
        <f t="shared" ref="D216:H216" si="107">D217+D221</f>
        <v>24936000</v>
      </c>
      <c r="E216" s="154">
        <f t="shared" si="98"/>
        <v>92.811796761096659</v>
      </c>
      <c r="F216" s="147">
        <f t="shared" si="107"/>
        <v>10000000</v>
      </c>
      <c r="G216" s="154">
        <f t="shared" si="104"/>
        <v>40.102662816811034</v>
      </c>
      <c r="H216" s="147">
        <f t="shared" si="107"/>
        <v>15000000</v>
      </c>
      <c r="I216" s="154">
        <f t="shared" si="105"/>
        <v>150</v>
      </c>
      <c r="J216" s="147">
        <f t="shared" ref="J216" si="108">J217+J221</f>
        <v>30000000</v>
      </c>
      <c r="K216" s="154">
        <f t="shared" ref="K216:K223" si="109">J216/H216*100</f>
        <v>200</v>
      </c>
    </row>
    <row r="217" spans="1:14" ht="12.75" customHeight="1" x14ac:dyDescent="0.2">
      <c r="A217" s="54">
        <v>36</v>
      </c>
      <c r="B217" s="43" t="s">
        <v>192</v>
      </c>
      <c r="C217" s="147">
        <f t="shared" ref="C217:J217" si="110">C218</f>
        <v>26376463.48</v>
      </c>
      <c r="D217" s="147">
        <f t="shared" si="110"/>
        <v>24279000</v>
      </c>
      <c r="E217" s="154">
        <f t="shared" si="98"/>
        <v>92.047973066630391</v>
      </c>
      <c r="F217" s="147">
        <f t="shared" si="110"/>
        <v>9700000</v>
      </c>
      <c r="G217" s="154">
        <f t="shared" si="104"/>
        <v>39.95222208492936</v>
      </c>
      <c r="H217" s="147">
        <f t="shared" si="110"/>
        <v>14700000</v>
      </c>
      <c r="I217" s="154">
        <f t="shared" si="105"/>
        <v>151.54639175257731</v>
      </c>
      <c r="J217" s="147">
        <f t="shared" si="110"/>
        <v>29500000</v>
      </c>
      <c r="K217" s="154">
        <f t="shared" si="109"/>
        <v>200.68027210884352</v>
      </c>
    </row>
    <row r="218" spans="1:14" ht="12.75" customHeight="1" x14ac:dyDescent="0.2">
      <c r="A218" s="52">
        <v>363</v>
      </c>
      <c r="B218" s="157" t="s">
        <v>124</v>
      </c>
      <c r="C218" s="148">
        <f t="shared" ref="C218" si="111">C219+C220</f>
        <v>26376463.48</v>
      </c>
      <c r="D218" s="148">
        <f t="shared" ref="D218:H218" si="112">D219+D220</f>
        <v>24279000</v>
      </c>
      <c r="E218" s="158">
        <f t="shared" si="98"/>
        <v>92.047973066630391</v>
      </c>
      <c r="F218" s="148">
        <f t="shared" si="112"/>
        <v>9700000</v>
      </c>
      <c r="G218" s="158">
        <f t="shared" si="104"/>
        <v>39.95222208492936</v>
      </c>
      <c r="H218" s="297">
        <f t="shared" si="112"/>
        <v>14700000</v>
      </c>
      <c r="I218" s="307">
        <f t="shared" si="105"/>
        <v>151.54639175257731</v>
      </c>
      <c r="J218" s="297">
        <f t="shared" ref="J218" si="113">J219+J220</f>
        <v>29500000</v>
      </c>
      <c r="K218" s="307">
        <f t="shared" si="109"/>
        <v>200.68027210884352</v>
      </c>
    </row>
    <row r="219" spans="1:14" ht="12.75" hidden="1" customHeight="1" x14ac:dyDescent="0.2">
      <c r="A219" s="52">
        <v>3631</v>
      </c>
      <c r="B219" s="157" t="s">
        <v>156</v>
      </c>
      <c r="C219" s="148">
        <v>1421202.39</v>
      </c>
      <c r="D219" s="148">
        <v>4479000</v>
      </c>
      <c r="E219" s="158">
        <f t="shared" si="98"/>
        <v>315.15567603288372</v>
      </c>
      <c r="F219" s="148">
        <v>2000000</v>
      </c>
      <c r="G219" s="158">
        <f t="shared" si="104"/>
        <v>44.652824291136419</v>
      </c>
      <c r="H219" s="148">
        <v>3000000</v>
      </c>
      <c r="I219" s="158">
        <f t="shared" si="105"/>
        <v>150</v>
      </c>
      <c r="J219" s="148">
        <v>8000000</v>
      </c>
      <c r="K219" s="158">
        <f t="shared" si="109"/>
        <v>266.66666666666663</v>
      </c>
    </row>
    <row r="220" spans="1:14" ht="12.75" hidden="1" customHeight="1" x14ac:dyDescent="0.2">
      <c r="A220" s="52">
        <v>3632</v>
      </c>
      <c r="B220" s="157" t="s">
        <v>125</v>
      </c>
      <c r="C220" s="169">
        <v>24955261.09</v>
      </c>
      <c r="D220" s="169">
        <v>19800000</v>
      </c>
      <c r="E220" s="170">
        <f t="shared" si="98"/>
        <v>79.341986960553982</v>
      </c>
      <c r="F220" s="169">
        <v>7700000</v>
      </c>
      <c r="G220" s="170">
        <f t="shared" si="104"/>
        <v>38.888888888888893</v>
      </c>
      <c r="H220" s="169">
        <v>11700000</v>
      </c>
      <c r="I220" s="170">
        <f t="shared" si="105"/>
        <v>151.94805194805195</v>
      </c>
      <c r="J220" s="169">
        <v>21500000</v>
      </c>
      <c r="K220" s="158">
        <f t="shared" si="109"/>
        <v>183.76068376068375</v>
      </c>
    </row>
    <row r="221" spans="1:14" ht="12.75" customHeight="1" x14ac:dyDescent="0.2">
      <c r="A221" s="49">
        <v>38</v>
      </c>
      <c r="B221" s="164" t="s">
        <v>58</v>
      </c>
      <c r="C221" s="174">
        <f t="shared" ref="C221:J222" si="114">C222</f>
        <v>490810.8</v>
      </c>
      <c r="D221" s="174">
        <f t="shared" si="114"/>
        <v>657000</v>
      </c>
      <c r="E221" s="175">
        <f t="shared" si="98"/>
        <v>133.86013510705143</v>
      </c>
      <c r="F221" s="174">
        <f t="shared" si="114"/>
        <v>300000</v>
      </c>
      <c r="G221" s="175">
        <f t="shared" si="104"/>
        <v>45.662100456621005</v>
      </c>
      <c r="H221" s="174">
        <f t="shared" si="114"/>
        <v>300000</v>
      </c>
      <c r="I221" s="175">
        <f t="shared" si="105"/>
        <v>100</v>
      </c>
      <c r="J221" s="174">
        <f t="shared" si="114"/>
        <v>500000</v>
      </c>
      <c r="K221" s="154">
        <f t="shared" si="109"/>
        <v>166.66666666666669</v>
      </c>
    </row>
    <row r="222" spans="1:14" ht="12.75" customHeight="1" x14ac:dyDescent="0.2">
      <c r="A222" s="44">
        <v>381</v>
      </c>
      <c r="B222" s="139" t="s">
        <v>37</v>
      </c>
      <c r="C222" s="169">
        <f t="shared" si="114"/>
        <v>490810.8</v>
      </c>
      <c r="D222" s="169">
        <f t="shared" si="114"/>
        <v>657000</v>
      </c>
      <c r="E222" s="170">
        <f t="shared" si="98"/>
        <v>133.86013510705143</v>
      </c>
      <c r="F222" s="169">
        <f t="shared" si="114"/>
        <v>300000</v>
      </c>
      <c r="G222" s="170">
        <f t="shared" si="104"/>
        <v>45.662100456621005</v>
      </c>
      <c r="H222" s="318">
        <f t="shared" si="114"/>
        <v>300000</v>
      </c>
      <c r="I222" s="321">
        <f t="shared" si="105"/>
        <v>100</v>
      </c>
      <c r="J222" s="318">
        <f t="shared" si="114"/>
        <v>500000</v>
      </c>
      <c r="K222" s="307">
        <f t="shared" si="109"/>
        <v>166.66666666666669</v>
      </c>
    </row>
    <row r="223" spans="1:14" ht="12.75" hidden="1" customHeight="1" x14ac:dyDescent="0.2">
      <c r="A223" s="52">
        <v>3811</v>
      </c>
      <c r="B223" s="157" t="s">
        <v>19</v>
      </c>
      <c r="C223" s="148">
        <v>490810.8</v>
      </c>
      <c r="D223" s="148">
        <v>657000</v>
      </c>
      <c r="E223" s="158">
        <f t="shared" si="98"/>
        <v>133.86013510705143</v>
      </c>
      <c r="F223" s="148">
        <v>300000</v>
      </c>
      <c r="G223" s="158">
        <f t="shared" si="104"/>
        <v>45.662100456621005</v>
      </c>
      <c r="H223" s="148">
        <v>300000</v>
      </c>
      <c r="I223" s="158">
        <f t="shared" si="105"/>
        <v>100</v>
      </c>
      <c r="J223" s="148">
        <v>500000</v>
      </c>
      <c r="K223" s="158">
        <f t="shared" si="109"/>
        <v>166.66666666666669</v>
      </c>
    </row>
    <row r="224" spans="1:14" ht="12.75" customHeight="1" x14ac:dyDescent="0.2">
      <c r="A224" s="52"/>
      <c r="B224" s="178"/>
      <c r="C224" s="167"/>
      <c r="E224" s="171"/>
      <c r="F224" s="167"/>
      <c r="H224" s="167"/>
      <c r="J224" s="167"/>
      <c r="K224" s="171"/>
      <c r="M224" s="319"/>
    </row>
    <row r="225" spans="1:11" ht="25.5" x14ac:dyDescent="0.2">
      <c r="A225" s="198" t="s">
        <v>95</v>
      </c>
      <c r="B225" s="43" t="s">
        <v>112</v>
      </c>
      <c r="C225" s="147">
        <f t="shared" ref="C225:J225" si="115">C226</f>
        <v>2246544.69</v>
      </c>
      <c r="D225" s="147">
        <f t="shared" si="115"/>
        <v>2333700</v>
      </c>
      <c r="E225" s="154">
        <f t="shared" si="98"/>
        <v>103.87952709723305</v>
      </c>
      <c r="F225" s="147">
        <f t="shared" si="115"/>
        <v>150000</v>
      </c>
      <c r="G225" s="154">
        <f t="shared" ref="G225:G236" si="116">F225/D225*100</f>
        <v>6.4275613832112093</v>
      </c>
      <c r="H225" s="147">
        <f t="shared" si="115"/>
        <v>0</v>
      </c>
      <c r="I225" s="154">
        <f t="shared" si="105"/>
        <v>0</v>
      </c>
      <c r="J225" s="147">
        <f t="shared" si="115"/>
        <v>0</v>
      </c>
      <c r="K225" s="154" t="s">
        <v>182</v>
      </c>
    </row>
    <row r="226" spans="1:11" ht="12.75" hidden="1" customHeight="1" x14ac:dyDescent="0.2">
      <c r="A226" s="54">
        <v>3</v>
      </c>
      <c r="B226" s="155" t="s">
        <v>38</v>
      </c>
      <c r="C226" s="147">
        <f>C227+C230+C234</f>
        <v>2246544.69</v>
      </c>
      <c r="D226" s="147">
        <f>D227+D230+D234</f>
        <v>2333700</v>
      </c>
      <c r="E226" s="154">
        <f t="shared" si="98"/>
        <v>103.87952709723305</v>
      </c>
      <c r="F226" s="147">
        <f>F227+F230+F234</f>
        <v>150000</v>
      </c>
      <c r="G226" s="154">
        <f t="shared" si="116"/>
        <v>6.4275613832112093</v>
      </c>
      <c r="H226" s="147">
        <f>H227+H230+H234</f>
        <v>0</v>
      </c>
      <c r="I226" s="154">
        <f t="shared" si="105"/>
        <v>0</v>
      </c>
      <c r="J226" s="147">
        <f>J227+J230+J234</f>
        <v>0</v>
      </c>
      <c r="K226" s="154" t="s">
        <v>182</v>
      </c>
    </row>
    <row r="227" spans="1:11" ht="12.75" customHeight="1" x14ac:dyDescent="0.2">
      <c r="A227" s="54">
        <v>35</v>
      </c>
      <c r="B227" s="159" t="s">
        <v>16</v>
      </c>
      <c r="C227" s="147">
        <f t="shared" ref="C227:J227" si="117">C228</f>
        <v>1061254.82</v>
      </c>
      <c r="D227" s="147">
        <f t="shared" si="117"/>
        <v>1296100</v>
      </c>
      <c r="E227" s="154">
        <f t="shared" si="98"/>
        <v>122.12900950593561</v>
      </c>
      <c r="F227" s="147">
        <f t="shared" si="117"/>
        <v>0</v>
      </c>
      <c r="G227" s="154">
        <f t="shared" si="116"/>
        <v>0</v>
      </c>
      <c r="H227" s="147">
        <f t="shared" si="117"/>
        <v>0</v>
      </c>
      <c r="I227" s="154" t="s">
        <v>182</v>
      </c>
      <c r="J227" s="147">
        <f t="shared" si="117"/>
        <v>0</v>
      </c>
      <c r="K227" s="154" t="s">
        <v>182</v>
      </c>
    </row>
    <row r="228" spans="1:11" ht="25.5" x14ac:dyDescent="0.2">
      <c r="A228" s="123">
        <v>352</v>
      </c>
      <c r="B228" s="311" t="s">
        <v>281</v>
      </c>
      <c r="C228" s="148">
        <f>C229</f>
        <v>1061254.82</v>
      </c>
      <c r="D228" s="148">
        <f>D229</f>
        <v>1296100</v>
      </c>
      <c r="E228" s="158">
        <f t="shared" si="98"/>
        <v>122.12900950593561</v>
      </c>
      <c r="F228" s="148">
        <f>F229</f>
        <v>0</v>
      </c>
      <c r="G228" s="158">
        <f t="shared" si="116"/>
        <v>0</v>
      </c>
      <c r="H228" s="297">
        <f>H229</f>
        <v>0</v>
      </c>
      <c r="I228" s="307" t="s">
        <v>182</v>
      </c>
      <c r="J228" s="297">
        <f>J229</f>
        <v>0</v>
      </c>
      <c r="K228" s="307" t="s">
        <v>182</v>
      </c>
    </row>
    <row r="229" spans="1:11" ht="12.75" hidden="1" customHeight="1" x14ac:dyDescent="0.2">
      <c r="A229" s="52">
        <v>3522</v>
      </c>
      <c r="B229" s="184" t="s">
        <v>282</v>
      </c>
      <c r="C229" s="148">
        <v>1061254.82</v>
      </c>
      <c r="D229" s="148">
        <v>1296100</v>
      </c>
      <c r="E229" s="158">
        <f t="shared" si="98"/>
        <v>122.12900950593561</v>
      </c>
      <c r="F229" s="148">
        <v>0</v>
      </c>
      <c r="G229" s="158">
        <f t="shared" si="116"/>
        <v>0</v>
      </c>
      <c r="H229" s="148">
        <v>0</v>
      </c>
      <c r="I229" s="158" t="s">
        <v>182</v>
      </c>
      <c r="J229" s="148">
        <v>0</v>
      </c>
      <c r="K229" s="158" t="s">
        <v>182</v>
      </c>
    </row>
    <row r="230" spans="1:11" ht="12.75" customHeight="1" x14ac:dyDescent="0.2">
      <c r="A230" s="54">
        <v>36</v>
      </c>
      <c r="B230" s="168" t="s">
        <v>192</v>
      </c>
      <c r="C230" s="147">
        <f t="shared" ref="C230:J230" si="118">C231</f>
        <v>736877.54</v>
      </c>
      <c r="D230" s="147">
        <f t="shared" si="118"/>
        <v>10000</v>
      </c>
      <c r="E230" s="154">
        <f t="shared" si="98"/>
        <v>1.3570775952813001</v>
      </c>
      <c r="F230" s="147">
        <f t="shared" si="118"/>
        <v>0</v>
      </c>
      <c r="G230" s="154">
        <f t="shared" si="116"/>
        <v>0</v>
      </c>
      <c r="H230" s="147">
        <f t="shared" si="118"/>
        <v>0</v>
      </c>
      <c r="I230" s="154" t="s">
        <v>182</v>
      </c>
      <c r="J230" s="147">
        <f t="shared" si="118"/>
        <v>0</v>
      </c>
      <c r="K230" s="154" t="s">
        <v>182</v>
      </c>
    </row>
    <row r="231" spans="1:11" ht="12.75" customHeight="1" x14ac:dyDescent="0.2">
      <c r="A231" s="52">
        <v>363</v>
      </c>
      <c r="B231" s="162" t="s">
        <v>124</v>
      </c>
      <c r="C231" s="148">
        <f>C232+C233</f>
        <v>736877.54</v>
      </c>
      <c r="D231" s="148">
        <f>D232+D233</f>
        <v>10000</v>
      </c>
      <c r="E231" s="158">
        <f t="shared" si="98"/>
        <v>1.3570775952813001</v>
      </c>
      <c r="F231" s="148">
        <f>F232+F233</f>
        <v>0</v>
      </c>
      <c r="G231" s="158">
        <f t="shared" si="116"/>
        <v>0</v>
      </c>
      <c r="H231" s="297">
        <f>H232+H233</f>
        <v>0</v>
      </c>
      <c r="I231" s="307" t="s">
        <v>182</v>
      </c>
      <c r="J231" s="297">
        <f>J232+J233</f>
        <v>0</v>
      </c>
      <c r="K231" s="307" t="s">
        <v>182</v>
      </c>
    </row>
    <row r="232" spans="1:11" ht="12.75" hidden="1" customHeight="1" x14ac:dyDescent="0.2">
      <c r="A232" s="52">
        <v>3631</v>
      </c>
      <c r="B232" s="162" t="s">
        <v>156</v>
      </c>
      <c r="C232" s="148">
        <v>0</v>
      </c>
      <c r="D232" s="148">
        <v>10000</v>
      </c>
      <c r="E232" s="158" t="s">
        <v>182</v>
      </c>
      <c r="F232" s="148">
        <v>0</v>
      </c>
      <c r="G232" s="158">
        <f t="shared" si="116"/>
        <v>0</v>
      </c>
      <c r="H232" s="148">
        <v>0</v>
      </c>
      <c r="I232" s="158" t="s">
        <v>182</v>
      </c>
      <c r="J232" s="148">
        <v>0</v>
      </c>
      <c r="K232" s="158" t="s">
        <v>182</v>
      </c>
    </row>
    <row r="233" spans="1:11" ht="12.75" hidden="1" customHeight="1" x14ac:dyDescent="0.2">
      <c r="A233" s="52">
        <v>3632</v>
      </c>
      <c r="B233" s="157" t="s">
        <v>125</v>
      </c>
      <c r="C233" s="169">
        <v>736877.54</v>
      </c>
      <c r="D233" s="169">
        <v>0</v>
      </c>
      <c r="E233" s="170">
        <f t="shared" si="98"/>
        <v>0</v>
      </c>
      <c r="F233" s="169">
        <v>0</v>
      </c>
      <c r="G233" s="170" t="s">
        <v>182</v>
      </c>
      <c r="H233" s="169">
        <v>0</v>
      </c>
      <c r="I233" s="170" t="s">
        <v>182</v>
      </c>
      <c r="J233" s="169">
        <v>0</v>
      </c>
      <c r="K233" s="170" t="s">
        <v>182</v>
      </c>
    </row>
    <row r="234" spans="1:11" ht="12.75" customHeight="1" x14ac:dyDescent="0.2">
      <c r="A234" s="49">
        <v>38</v>
      </c>
      <c r="B234" s="164" t="s">
        <v>58</v>
      </c>
      <c r="C234" s="174">
        <f t="shared" ref="C234:J235" si="119">C235</f>
        <v>448412.33</v>
      </c>
      <c r="D234" s="174">
        <f t="shared" si="119"/>
        <v>1027600</v>
      </c>
      <c r="E234" s="175">
        <f t="shared" si="98"/>
        <v>229.16408208489716</v>
      </c>
      <c r="F234" s="174">
        <f t="shared" si="119"/>
        <v>150000</v>
      </c>
      <c r="G234" s="175">
        <f t="shared" si="116"/>
        <v>14.597119501751655</v>
      </c>
      <c r="H234" s="174">
        <f t="shared" si="119"/>
        <v>0</v>
      </c>
      <c r="I234" s="175">
        <f t="shared" si="105"/>
        <v>0</v>
      </c>
      <c r="J234" s="174">
        <f t="shared" si="119"/>
        <v>0</v>
      </c>
      <c r="K234" s="175" t="s">
        <v>182</v>
      </c>
    </row>
    <row r="235" spans="1:11" ht="12.75" customHeight="1" x14ac:dyDescent="0.2">
      <c r="A235" s="44">
        <v>381</v>
      </c>
      <c r="B235" s="139" t="s">
        <v>37</v>
      </c>
      <c r="C235" s="169">
        <f t="shared" si="119"/>
        <v>448412.33</v>
      </c>
      <c r="D235" s="169">
        <f t="shared" si="119"/>
        <v>1027600</v>
      </c>
      <c r="E235" s="170">
        <f t="shared" si="98"/>
        <v>229.16408208489716</v>
      </c>
      <c r="F235" s="169">
        <f t="shared" si="119"/>
        <v>150000</v>
      </c>
      <c r="G235" s="170">
        <f t="shared" si="116"/>
        <v>14.597119501751655</v>
      </c>
      <c r="H235" s="318">
        <f t="shared" si="119"/>
        <v>0</v>
      </c>
      <c r="I235" s="321">
        <f t="shared" si="105"/>
        <v>0</v>
      </c>
      <c r="J235" s="318">
        <f t="shared" si="119"/>
        <v>0</v>
      </c>
      <c r="K235" s="321" t="s">
        <v>182</v>
      </c>
    </row>
    <row r="236" spans="1:11" ht="12.75" hidden="1" customHeight="1" x14ac:dyDescent="0.2">
      <c r="A236" s="52">
        <v>3811</v>
      </c>
      <c r="B236" s="157" t="s">
        <v>19</v>
      </c>
      <c r="C236" s="169">
        <v>448412.33</v>
      </c>
      <c r="D236" s="169">
        <v>1027600</v>
      </c>
      <c r="E236" s="170">
        <f t="shared" si="98"/>
        <v>229.16408208489716</v>
      </c>
      <c r="F236" s="169">
        <v>150000</v>
      </c>
      <c r="G236" s="170">
        <f t="shared" si="116"/>
        <v>14.597119501751655</v>
      </c>
      <c r="H236" s="169">
        <v>0</v>
      </c>
      <c r="I236" s="170">
        <f t="shared" si="105"/>
        <v>0</v>
      </c>
      <c r="J236" s="169">
        <v>0</v>
      </c>
      <c r="K236" s="170" t="s">
        <v>182</v>
      </c>
    </row>
    <row r="237" spans="1:11" ht="12.75" customHeight="1" x14ac:dyDescent="0.2">
      <c r="A237" s="52"/>
      <c r="B237" s="178"/>
      <c r="C237" s="148"/>
      <c r="D237" s="148"/>
      <c r="E237" s="158"/>
      <c r="F237" s="148"/>
      <c r="G237" s="158"/>
      <c r="H237" s="148"/>
      <c r="I237" s="158"/>
      <c r="J237" s="148"/>
      <c r="K237" s="158"/>
    </row>
    <row r="238" spans="1:11" ht="38.25" x14ac:dyDescent="0.2">
      <c r="A238" s="198" t="s">
        <v>97</v>
      </c>
      <c r="B238" s="43" t="s">
        <v>200</v>
      </c>
      <c r="C238" s="147">
        <f t="shared" ref="C238:J238" si="120">C239</f>
        <v>5845083.7800000003</v>
      </c>
      <c r="D238" s="147">
        <f t="shared" si="120"/>
        <v>5332600</v>
      </c>
      <c r="E238" s="154">
        <f t="shared" si="98"/>
        <v>91.232225246222214</v>
      </c>
      <c r="F238" s="147">
        <f t="shared" si="120"/>
        <v>200000</v>
      </c>
      <c r="G238" s="154">
        <f>F238/D238*100</f>
        <v>3.7505156959081876</v>
      </c>
      <c r="H238" s="147">
        <f t="shared" si="120"/>
        <v>0</v>
      </c>
      <c r="I238" s="154">
        <f>H238/F238*100</f>
        <v>0</v>
      </c>
      <c r="J238" s="147">
        <f t="shared" si="120"/>
        <v>0</v>
      </c>
      <c r="K238" s="154" t="s">
        <v>182</v>
      </c>
    </row>
    <row r="239" spans="1:11" ht="12.75" hidden="1" customHeight="1" x14ac:dyDescent="0.2">
      <c r="A239" s="54">
        <v>3</v>
      </c>
      <c r="B239" s="215" t="s">
        <v>38</v>
      </c>
      <c r="C239" s="147">
        <f>C240+C244+C249+C253</f>
        <v>5845083.7800000003</v>
      </c>
      <c r="D239" s="147">
        <f>D240+D244+D249+D253</f>
        <v>5332600</v>
      </c>
      <c r="E239" s="154">
        <f t="shared" si="98"/>
        <v>91.232225246222214</v>
      </c>
      <c r="F239" s="147">
        <f>F240+F244+F249+F253</f>
        <v>200000</v>
      </c>
      <c r="G239" s="154">
        <f>F239/D239*100</f>
        <v>3.7505156959081876</v>
      </c>
      <c r="H239" s="147">
        <f>H240+H244+H249+H253</f>
        <v>0</v>
      </c>
      <c r="I239" s="154">
        <f t="shared" si="105"/>
        <v>0</v>
      </c>
      <c r="J239" s="147">
        <f>J240+J244+J249+J253</f>
        <v>0</v>
      </c>
      <c r="K239" s="154" t="s">
        <v>182</v>
      </c>
    </row>
    <row r="240" spans="1:11" ht="12.75" customHeight="1" x14ac:dyDescent="0.2">
      <c r="A240" s="54">
        <v>32</v>
      </c>
      <c r="B240" s="164" t="s">
        <v>3</v>
      </c>
      <c r="C240" s="147">
        <f t="shared" ref="C240:J240" si="121">C241</f>
        <v>2817511.25</v>
      </c>
      <c r="D240" s="147">
        <f t="shared" si="121"/>
        <v>1425000</v>
      </c>
      <c r="E240" s="154">
        <f t="shared" si="98"/>
        <v>50.576550492921726</v>
      </c>
      <c r="F240" s="147">
        <f t="shared" si="121"/>
        <v>0</v>
      </c>
      <c r="G240" s="154">
        <f>F240/D240*100</f>
        <v>0</v>
      </c>
      <c r="H240" s="147">
        <f t="shared" si="121"/>
        <v>0</v>
      </c>
      <c r="I240" s="154" t="s">
        <v>182</v>
      </c>
      <c r="J240" s="147">
        <f t="shared" si="121"/>
        <v>0</v>
      </c>
      <c r="K240" s="154" t="s">
        <v>182</v>
      </c>
    </row>
    <row r="241" spans="1:13" ht="12.75" customHeight="1" x14ac:dyDescent="0.2">
      <c r="A241" s="44">
        <v>323</v>
      </c>
      <c r="B241" s="210" t="s">
        <v>11</v>
      </c>
      <c r="C241" s="148">
        <f t="shared" ref="C241" si="122">C242+C243</f>
        <v>2817511.25</v>
      </c>
      <c r="D241" s="148">
        <f t="shared" ref="D241:H241" si="123">D242+D243</f>
        <v>1425000</v>
      </c>
      <c r="E241" s="158">
        <f t="shared" si="98"/>
        <v>50.576550492921726</v>
      </c>
      <c r="F241" s="148">
        <f t="shared" si="123"/>
        <v>0</v>
      </c>
      <c r="G241" s="158">
        <f>F241/D241*100</f>
        <v>0</v>
      </c>
      <c r="H241" s="297">
        <f t="shared" si="123"/>
        <v>0</v>
      </c>
      <c r="I241" s="307" t="s">
        <v>182</v>
      </c>
      <c r="J241" s="297">
        <f t="shared" ref="J241" si="124">J242+J243</f>
        <v>0</v>
      </c>
      <c r="K241" s="307" t="s">
        <v>182</v>
      </c>
    </row>
    <row r="242" spans="1:13" ht="12.75" hidden="1" customHeight="1" x14ac:dyDescent="0.2">
      <c r="A242" s="52">
        <v>3233</v>
      </c>
      <c r="B242" s="42" t="s">
        <v>50</v>
      </c>
      <c r="C242" s="148">
        <v>2817511.25</v>
      </c>
      <c r="D242" s="148">
        <v>1200000</v>
      </c>
      <c r="E242" s="158">
        <f t="shared" si="98"/>
        <v>42.590779362460395</v>
      </c>
      <c r="F242" s="148">
        <v>0</v>
      </c>
      <c r="G242" s="158">
        <f>F242/D242*100</f>
        <v>0</v>
      </c>
      <c r="H242" s="148">
        <v>0</v>
      </c>
      <c r="I242" s="158" t="s">
        <v>182</v>
      </c>
      <c r="J242" s="148">
        <v>0</v>
      </c>
      <c r="K242" s="158" t="s">
        <v>182</v>
      </c>
    </row>
    <row r="243" spans="1:13" ht="12.75" hidden="1" customHeight="1" x14ac:dyDescent="0.2">
      <c r="A243" s="52">
        <v>3237</v>
      </c>
      <c r="B243" s="42" t="s">
        <v>13</v>
      </c>
      <c r="C243" s="148">
        <v>0</v>
      </c>
      <c r="D243" s="148">
        <v>225000</v>
      </c>
      <c r="E243" s="158" t="s">
        <v>182</v>
      </c>
      <c r="F243" s="148">
        <v>0</v>
      </c>
      <c r="G243" s="158" t="s">
        <v>182</v>
      </c>
      <c r="H243" s="148">
        <v>0</v>
      </c>
      <c r="I243" s="158" t="s">
        <v>182</v>
      </c>
      <c r="J243" s="148">
        <v>0</v>
      </c>
      <c r="K243" s="158" t="s">
        <v>182</v>
      </c>
    </row>
    <row r="244" spans="1:13" ht="12.75" customHeight="1" x14ac:dyDescent="0.2">
      <c r="A244" s="49">
        <v>35</v>
      </c>
      <c r="B244" s="164" t="s">
        <v>16</v>
      </c>
      <c r="C244" s="147">
        <f>C245+C247</f>
        <v>861634.33</v>
      </c>
      <c r="D244" s="147">
        <f>D245+D247</f>
        <v>762000</v>
      </c>
      <c r="E244" s="154">
        <f t="shared" si="98"/>
        <v>88.436587711169778</v>
      </c>
      <c r="F244" s="147">
        <f>F245+F247</f>
        <v>0</v>
      </c>
      <c r="G244" s="154">
        <f t="shared" ref="G244:G255" si="125">F244/D244*100</f>
        <v>0</v>
      </c>
      <c r="H244" s="147">
        <f>H245+H247</f>
        <v>0</v>
      </c>
      <c r="I244" s="154" t="s">
        <v>182</v>
      </c>
      <c r="J244" s="147">
        <f>J245+J247</f>
        <v>0</v>
      </c>
      <c r="K244" s="154" t="s">
        <v>182</v>
      </c>
    </row>
    <row r="245" spans="1:13" ht="12.75" customHeight="1" x14ac:dyDescent="0.2">
      <c r="A245" s="44">
        <v>351</v>
      </c>
      <c r="B245" s="139" t="s">
        <v>0</v>
      </c>
      <c r="C245" s="148">
        <f t="shared" ref="C245:J245" si="126">C246</f>
        <v>10000</v>
      </c>
      <c r="D245" s="148">
        <f t="shared" si="126"/>
        <v>90000</v>
      </c>
      <c r="E245" s="158">
        <f t="shared" si="98"/>
        <v>900</v>
      </c>
      <c r="F245" s="148">
        <f t="shared" si="126"/>
        <v>0</v>
      </c>
      <c r="G245" s="158">
        <f t="shared" si="125"/>
        <v>0</v>
      </c>
      <c r="H245" s="297">
        <f t="shared" si="126"/>
        <v>0</v>
      </c>
      <c r="I245" s="307" t="s">
        <v>182</v>
      </c>
      <c r="J245" s="297">
        <f t="shared" si="126"/>
        <v>0</v>
      </c>
      <c r="K245" s="307" t="s">
        <v>182</v>
      </c>
    </row>
    <row r="246" spans="1:13" ht="12.75" hidden="1" customHeight="1" x14ac:dyDescent="0.2">
      <c r="A246" s="52">
        <v>3512</v>
      </c>
      <c r="B246" s="42" t="s">
        <v>0</v>
      </c>
      <c r="C246" s="148">
        <v>10000</v>
      </c>
      <c r="D246" s="148">
        <v>90000</v>
      </c>
      <c r="E246" s="158">
        <f t="shared" si="98"/>
        <v>900</v>
      </c>
      <c r="F246" s="148">
        <v>0</v>
      </c>
      <c r="G246" s="158">
        <f t="shared" si="125"/>
        <v>0</v>
      </c>
      <c r="H246" s="148">
        <v>0</v>
      </c>
      <c r="I246" s="158" t="s">
        <v>182</v>
      </c>
      <c r="J246" s="148">
        <v>0</v>
      </c>
      <c r="K246" s="158" t="s">
        <v>182</v>
      </c>
    </row>
    <row r="247" spans="1:13" ht="25.5" x14ac:dyDescent="0.2">
      <c r="A247" s="123">
        <v>352</v>
      </c>
      <c r="B247" s="310" t="s">
        <v>281</v>
      </c>
      <c r="C247" s="148">
        <f t="shared" ref="C247:J247" si="127">C248</f>
        <v>851634.33</v>
      </c>
      <c r="D247" s="148">
        <f t="shared" si="127"/>
        <v>672000</v>
      </c>
      <c r="E247" s="158">
        <f t="shared" si="98"/>
        <v>78.907105588380873</v>
      </c>
      <c r="F247" s="148">
        <f t="shared" si="127"/>
        <v>0</v>
      </c>
      <c r="G247" s="158">
        <f t="shared" si="125"/>
        <v>0</v>
      </c>
      <c r="H247" s="297">
        <f t="shared" si="127"/>
        <v>0</v>
      </c>
      <c r="I247" s="307" t="s">
        <v>182</v>
      </c>
      <c r="J247" s="297">
        <f t="shared" si="127"/>
        <v>0</v>
      </c>
      <c r="K247" s="307" t="s">
        <v>182</v>
      </c>
    </row>
    <row r="248" spans="1:13" ht="12.75" hidden="1" customHeight="1" x14ac:dyDescent="0.2">
      <c r="A248" s="52">
        <v>3522</v>
      </c>
      <c r="B248" s="184" t="s">
        <v>282</v>
      </c>
      <c r="C248" s="148">
        <v>851634.33</v>
      </c>
      <c r="D248" s="148">
        <v>672000</v>
      </c>
      <c r="E248" s="158">
        <f t="shared" si="98"/>
        <v>78.907105588380873</v>
      </c>
      <c r="F248" s="148">
        <v>0</v>
      </c>
      <c r="G248" s="158">
        <f t="shared" si="125"/>
        <v>0</v>
      </c>
      <c r="H248" s="148">
        <v>0</v>
      </c>
      <c r="I248" s="158" t="s">
        <v>182</v>
      </c>
      <c r="J248" s="148">
        <v>0</v>
      </c>
      <c r="K248" s="158" t="s">
        <v>182</v>
      </c>
    </row>
    <row r="249" spans="1:13" ht="12.75" customHeight="1" x14ac:dyDescent="0.2">
      <c r="A249" s="49">
        <v>36</v>
      </c>
      <c r="B249" s="43" t="s">
        <v>192</v>
      </c>
      <c r="C249" s="147">
        <f t="shared" ref="C249:D249" si="128">C250</f>
        <v>1165962.04</v>
      </c>
      <c r="D249" s="147">
        <f t="shared" si="128"/>
        <v>2119000</v>
      </c>
      <c r="E249" s="154">
        <f t="shared" si="98"/>
        <v>181.73833515197458</v>
      </c>
      <c r="F249" s="147">
        <f>F250</f>
        <v>50000</v>
      </c>
      <c r="G249" s="154">
        <f t="shared" si="125"/>
        <v>2.3596035865974514</v>
      </c>
      <c r="H249" s="147">
        <f>H250</f>
        <v>0</v>
      </c>
      <c r="I249" s="154">
        <f t="shared" si="105"/>
        <v>0</v>
      </c>
      <c r="J249" s="147">
        <f>J250</f>
        <v>0</v>
      </c>
      <c r="K249" s="154" t="s">
        <v>182</v>
      </c>
    </row>
    <row r="250" spans="1:13" ht="12.75" customHeight="1" x14ac:dyDescent="0.2">
      <c r="A250" s="44">
        <v>363</v>
      </c>
      <c r="B250" s="157" t="s">
        <v>124</v>
      </c>
      <c r="C250" s="148">
        <f>C251+C252</f>
        <v>1165962.04</v>
      </c>
      <c r="D250" s="148">
        <f>D251+D252</f>
        <v>2119000</v>
      </c>
      <c r="E250" s="158">
        <f t="shared" si="98"/>
        <v>181.73833515197458</v>
      </c>
      <c r="F250" s="148">
        <f>F251+F252</f>
        <v>50000</v>
      </c>
      <c r="G250" s="158">
        <f t="shared" si="125"/>
        <v>2.3596035865974514</v>
      </c>
      <c r="H250" s="297">
        <f>H251+H252</f>
        <v>0</v>
      </c>
      <c r="I250" s="307">
        <f t="shared" si="105"/>
        <v>0</v>
      </c>
      <c r="J250" s="297">
        <f>J251+J252</f>
        <v>0</v>
      </c>
      <c r="K250" s="307" t="s">
        <v>182</v>
      </c>
      <c r="M250" s="319"/>
    </row>
    <row r="251" spans="1:13" ht="12.75" hidden="1" customHeight="1" x14ac:dyDescent="0.2">
      <c r="A251" s="52">
        <v>3631</v>
      </c>
      <c r="B251" s="157" t="s">
        <v>156</v>
      </c>
      <c r="C251" s="148">
        <v>317634.78999999998</v>
      </c>
      <c r="D251" s="148">
        <v>2119000</v>
      </c>
      <c r="E251" s="158">
        <f t="shared" si="98"/>
        <v>667.11835942152311</v>
      </c>
      <c r="F251" s="148">
        <v>50000</v>
      </c>
      <c r="G251" s="158">
        <f t="shared" si="125"/>
        <v>2.3596035865974514</v>
      </c>
      <c r="H251" s="148">
        <v>0</v>
      </c>
      <c r="I251" s="158">
        <f t="shared" si="105"/>
        <v>0</v>
      </c>
      <c r="J251" s="148">
        <v>0</v>
      </c>
      <c r="K251" s="158" t="s">
        <v>182</v>
      </c>
    </row>
    <row r="252" spans="1:13" ht="12.75" hidden="1" customHeight="1" x14ac:dyDescent="0.2">
      <c r="A252" s="52">
        <v>3632</v>
      </c>
      <c r="B252" s="157" t="s">
        <v>125</v>
      </c>
      <c r="C252" s="169">
        <v>848327.25</v>
      </c>
      <c r="D252" s="169">
        <v>0</v>
      </c>
      <c r="E252" s="170">
        <f t="shared" si="98"/>
        <v>0</v>
      </c>
      <c r="F252" s="169">
        <v>0</v>
      </c>
      <c r="G252" s="170" t="s">
        <v>182</v>
      </c>
      <c r="H252" s="169">
        <v>0</v>
      </c>
      <c r="I252" s="170" t="s">
        <v>182</v>
      </c>
      <c r="J252" s="169">
        <v>0</v>
      </c>
      <c r="K252" s="170" t="s">
        <v>182</v>
      </c>
    </row>
    <row r="253" spans="1:13" ht="12.75" customHeight="1" x14ac:dyDescent="0.2">
      <c r="A253" s="49">
        <v>38</v>
      </c>
      <c r="B253" s="164" t="s">
        <v>58</v>
      </c>
      <c r="C253" s="147">
        <f>C254</f>
        <v>999976.16</v>
      </c>
      <c r="D253" s="147">
        <f>D254</f>
        <v>1026600</v>
      </c>
      <c r="E253" s="154">
        <f t="shared" si="98"/>
        <v>102.66244747274776</v>
      </c>
      <c r="F253" s="147">
        <f>F254</f>
        <v>150000</v>
      </c>
      <c r="G253" s="154">
        <f t="shared" si="125"/>
        <v>14.611338398597312</v>
      </c>
      <c r="H253" s="147">
        <f>H254</f>
        <v>0</v>
      </c>
      <c r="I253" s="154">
        <f t="shared" si="105"/>
        <v>0</v>
      </c>
      <c r="J253" s="147">
        <f>J254</f>
        <v>0</v>
      </c>
      <c r="K253" s="154" t="s">
        <v>182</v>
      </c>
    </row>
    <row r="254" spans="1:13" ht="12.75" customHeight="1" x14ac:dyDescent="0.2">
      <c r="A254" s="44">
        <v>381</v>
      </c>
      <c r="B254" s="139" t="s">
        <v>37</v>
      </c>
      <c r="C254" s="148">
        <f t="shared" ref="C254:J254" si="129">C255</f>
        <v>999976.16</v>
      </c>
      <c r="D254" s="148">
        <f t="shared" si="129"/>
        <v>1026600</v>
      </c>
      <c r="E254" s="158">
        <f t="shared" si="98"/>
        <v>102.66244747274776</v>
      </c>
      <c r="F254" s="148">
        <f t="shared" si="129"/>
        <v>150000</v>
      </c>
      <c r="G254" s="158">
        <f t="shared" si="125"/>
        <v>14.611338398597312</v>
      </c>
      <c r="H254" s="297">
        <f t="shared" si="129"/>
        <v>0</v>
      </c>
      <c r="I254" s="307">
        <f t="shared" si="105"/>
        <v>0</v>
      </c>
      <c r="J254" s="297">
        <f t="shared" si="129"/>
        <v>0</v>
      </c>
      <c r="K254" s="307" t="s">
        <v>182</v>
      </c>
    </row>
    <row r="255" spans="1:13" ht="12.75" hidden="1" customHeight="1" x14ac:dyDescent="0.2">
      <c r="A255" s="52">
        <v>3811</v>
      </c>
      <c r="B255" s="157" t="s">
        <v>19</v>
      </c>
      <c r="C255" s="148">
        <v>999976.16</v>
      </c>
      <c r="D255" s="148">
        <v>1026600</v>
      </c>
      <c r="E255" s="158">
        <f t="shared" si="98"/>
        <v>102.66244747274776</v>
      </c>
      <c r="F255" s="148">
        <v>150000</v>
      </c>
      <c r="G255" s="158">
        <f t="shared" si="125"/>
        <v>14.611338398597312</v>
      </c>
      <c r="H255" s="148">
        <v>0</v>
      </c>
      <c r="I255" s="158">
        <f t="shared" si="105"/>
        <v>0</v>
      </c>
      <c r="J255" s="148">
        <v>0</v>
      </c>
      <c r="K255" s="158" t="s">
        <v>182</v>
      </c>
    </row>
    <row r="256" spans="1:13" ht="12.75" customHeight="1" x14ac:dyDescent="0.2">
      <c r="A256" s="52"/>
      <c r="B256" s="157"/>
      <c r="C256" s="167"/>
      <c r="E256" s="171"/>
      <c r="F256" s="167"/>
      <c r="H256" s="167"/>
      <c r="J256" s="167"/>
      <c r="K256" s="171"/>
    </row>
    <row r="257" spans="1:11" ht="12.75" customHeight="1" x14ac:dyDescent="0.2">
      <c r="A257" s="54" t="s">
        <v>98</v>
      </c>
      <c r="B257" s="43" t="s">
        <v>113</v>
      </c>
      <c r="C257" s="147">
        <f>C258</f>
        <v>80054314.689999998</v>
      </c>
      <c r="D257" s="147">
        <f>D258</f>
        <v>37200000</v>
      </c>
      <c r="E257" s="154">
        <f t="shared" si="98"/>
        <v>46.468451006110293</v>
      </c>
      <c r="F257" s="147">
        <f>F258</f>
        <v>340000</v>
      </c>
      <c r="G257" s="154">
        <f>F257/D257*100</f>
        <v>0.91397849462365599</v>
      </c>
      <c r="H257" s="147">
        <f>H258</f>
        <v>70000</v>
      </c>
      <c r="I257" s="154">
        <f t="shared" si="105"/>
        <v>20.588235294117645</v>
      </c>
      <c r="J257" s="147">
        <f>J258</f>
        <v>0</v>
      </c>
      <c r="K257" s="154">
        <f t="shared" si="105"/>
        <v>0</v>
      </c>
    </row>
    <row r="258" spans="1:11" ht="12.75" hidden="1" customHeight="1" x14ac:dyDescent="0.2">
      <c r="A258" s="54">
        <v>3</v>
      </c>
      <c r="B258" s="155" t="s">
        <v>38</v>
      </c>
      <c r="C258" s="147">
        <f>C259</f>
        <v>80054314.689999998</v>
      </c>
      <c r="D258" s="147">
        <f>D259</f>
        <v>37200000</v>
      </c>
      <c r="E258" s="154">
        <f t="shared" si="98"/>
        <v>46.468451006110293</v>
      </c>
      <c r="F258" s="147">
        <f>F259</f>
        <v>340000</v>
      </c>
      <c r="G258" s="154">
        <f>F258/D258*100</f>
        <v>0.91397849462365599</v>
      </c>
      <c r="H258" s="147">
        <f>H259</f>
        <v>70000</v>
      </c>
      <c r="I258" s="154">
        <f t="shared" si="105"/>
        <v>20.588235294117645</v>
      </c>
      <c r="J258" s="147">
        <f>J259</f>
        <v>0</v>
      </c>
      <c r="K258" s="154">
        <f t="shared" si="105"/>
        <v>0</v>
      </c>
    </row>
    <row r="259" spans="1:11" ht="12.75" customHeight="1" x14ac:dyDescent="0.2">
      <c r="A259" s="49">
        <v>36</v>
      </c>
      <c r="B259" s="168" t="s">
        <v>192</v>
      </c>
      <c r="C259" s="147">
        <f t="shared" ref="C259:J259" si="130">C260</f>
        <v>80054314.689999998</v>
      </c>
      <c r="D259" s="147">
        <f t="shared" si="130"/>
        <v>37200000</v>
      </c>
      <c r="E259" s="154">
        <f t="shared" si="98"/>
        <v>46.468451006110293</v>
      </c>
      <c r="F259" s="147">
        <f t="shared" si="130"/>
        <v>340000</v>
      </c>
      <c r="G259" s="154">
        <f>F259/D259*100</f>
        <v>0.91397849462365599</v>
      </c>
      <c r="H259" s="147">
        <f t="shared" si="130"/>
        <v>70000</v>
      </c>
      <c r="I259" s="154">
        <f t="shared" si="105"/>
        <v>20.588235294117645</v>
      </c>
      <c r="J259" s="147">
        <f t="shared" si="130"/>
        <v>0</v>
      </c>
      <c r="K259" s="154">
        <f t="shared" si="105"/>
        <v>0</v>
      </c>
    </row>
    <row r="260" spans="1:11" ht="12.75" customHeight="1" x14ac:dyDescent="0.2">
      <c r="A260" s="44">
        <v>363</v>
      </c>
      <c r="B260" s="162" t="s">
        <v>124</v>
      </c>
      <c r="C260" s="143">
        <f>C261+C262</f>
        <v>80054314.689999998</v>
      </c>
      <c r="D260" s="143">
        <f>D261+D262</f>
        <v>37200000</v>
      </c>
      <c r="E260" s="317">
        <f t="shared" si="98"/>
        <v>46.468451006110293</v>
      </c>
      <c r="F260" s="143">
        <f>F261+F262</f>
        <v>340000</v>
      </c>
      <c r="G260" s="158">
        <f>F260/D260*100</f>
        <v>0.91397849462365599</v>
      </c>
      <c r="H260" s="322">
        <f>H261+H262</f>
        <v>70000</v>
      </c>
      <c r="I260" s="323">
        <f t="shared" si="105"/>
        <v>20.588235294117645</v>
      </c>
      <c r="J260" s="322">
        <f>J261+J262</f>
        <v>0</v>
      </c>
      <c r="K260" s="323">
        <f t="shared" si="105"/>
        <v>0</v>
      </c>
    </row>
    <row r="261" spans="1:11" ht="12.75" hidden="1" customHeight="1" x14ac:dyDescent="0.2">
      <c r="A261" s="52">
        <v>3631</v>
      </c>
      <c r="B261" s="162" t="s">
        <v>156</v>
      </c>
      <c r="C261" s="148">
        <v>68508.37</v>
      </c>
      <c r="D261" s="148">
        <v>0</v>
      </c>
      <c r="E261" s="158">
        <f t="shared" si="98"/>
        <v>0</v>
      </c>
      <c r="F261" s="148">
        <v>0</v>
      </c>
      <c r="G261" s="158" t="s">
        <v>182</v>
      </c>
      <c r="H261" s="148">
        <v>0</v>
      </c>
      <c r="I261" s="158" t="s">
        <v>182</v>
      </c>
      <c r="J261" s="148">
        <v>0</v>
      </c>
      <c r="K261" s="158" t="s">
        <v>182</v>
      </c>
    </row>
    <row r="262" spans="1:11" ht="12.75" hidden="1" customHeight="1" x14ac:dyDescent="0.2">
      <c r="A262" s="52">
        <v>3632</v>
      </c>
      <c r="B262" s="157" t="s">
        <v>125</v>
      </c>
      <c r="C262" s="169">
        <v>79985806.319999993</v>
      </c>
      <c r="D262" s="169">
        <v>37200000</v>
      </c>
      <c r="E262" s="170">
        <f t="shared" si="98"/>
        <v>46.508251540496573</v>
      </c>
      <c r="F262" s="169">
        <v>340000</v>
      </c>
      <c r="G262" s="170">
        <f>F262/D262*100</f>
        <v>0.91397849462365599</v>
      </c>
      <c r="H262" s="169">
        <v>70000</v>
      </c>
      <c r="I262" s="170">
        <f t="shared" si="105"/>
        <v>20.588235294117645</v>
      </c>
      <c r="J262" s="169">
        <v>0</v>
      </c>
      <c r="K262" s="170">
        <f t="shared" si="105"/>
        <v>0</v>
      </c>
    </row>
    <row r="263" spans="1:11" ht="12.75" customHeight="1" x14ac:dyDescent="0.2">
      <c r="A263" s="52"/>
      <c r="B263" s="157"/>
      <c r="C263" s="148"/>
      <c r="D263" s="148"/>
      <c r="E263" s="158"/>
      <c r="F263" s="148"/>
      <c r="G263" s="158"/>
      <c r="H263" s="148"/>
      <c r="I263" s="158"/>
      <c r="J263" s="148"/>
      <c r="K263" s="158"/>
    </row>
    <row r="264" spans="1:11" ht="37.5" customHeight="1" x14ac:dyDescent="0.2">
      <c r="A264" s="198" t="s">
        <v>147</v>
      </c>
      <c r="B264" s="43" t="s">
        <v>142</v>
      </c>
      <c r="C264" s="147">
        <f t="shared" ref="C264" si="131">C265+C272</f>
        <v>61593840.31000001</v>
      </c>
      <c r="D264" s="147">
        <f t="shared" ref="D264:H264" si="132">D265+D272</f>
        <v>22207000</v>
      </c>
      <c r="E264" s="154">
        <f t="shared" si="98"/>
        <v>36.053929886873128</v>
      </c>
      <c r="F264" s="147">
        <f t="shared" si="132"/>
        <v>13559400</v>
      </c>
      <c r="G264" s="154">
        <f t="shared" ref="G264:G277" si="133">F264/D264*100</f>
        <v>61.059125500968157</v>
      </c>
      <c r="H264" s="147">
        <f t="shared" si="132"/>
        <v>1689700</v>
      </c>
      <c r="I264" s="154">
        <f t="shared" si="105"/>
        <v>12.461465846571382</v>
      </c>
      <c r="J264" s="147">
        <f t="shared" ref="J264" si="134">J265+J272</f>
        <v>0</v>
      </c>
      <c r="K264" s="154">
        <f t="shared" si="105"/>
        <v>0</v>
      </c>
    </row>
    <row r="265" spans="1:11" ht="12.75" hidden="1" customHeight="1" x14ac:dyDescent="0.2">
      <c r="A265" s="54">
        <v>3</v>
      </c>
      <c r="B265" s="155" t="s">
        <v>38</v>
      </c>
      <c r="C265" s="147">
        <f t="shared" ref="C265" si="135">C266+C269</f>
        <v>2391769.52</v>
      </c>
      <c r="D265" s="147">
        <f t="shared" ref="D265:H265" si="136">D266+D269</f>
        <v>3618000</v>
      </c>
      <c r="E265" s="154">
        <f t="shared" si="98"/>
        <v>151.26875602963617</v>
      </c>
      <c r="F265" s="147">
        <f t="shared" si="136"/>
        <v>930400</v>
      </c>
      <c r="G265" s="154">
        <f t="shared" si="133"/>
        <v>25.715865118850196</v>
      </c>
      <c r="H265" s="147">
        <f t="shared" si="136"/>
        <v>1689700</v>
      </c>
      <c r="I265" s="154">
        <f t="shared" ref="I265:K306" si="137">H265/F265*100</f>
        <v>181.61006018916595</v>
      </c>
      <c r="J265" s="147">
        <f t="shared" ref="J265" si="138">J266+J269</f>
        <v>0</v>
      </c>
      <c r="K265" s="154">
        <f t="shared" si="137"/>
        <v>0</v>
      </c>
    </row>
    <row r="266" spans="1:11" ht="12.75" customHeight="1" x14ac:dyDescent="0.2">
      <c r="A266" s="54">
        <v>32</v>
      </c>
      <c r="B266" s="159" t="s">
        <v>3</v>
      </c>
      <c r="C266" s="147">
        <f t="shared" ref="C266:J267" si="139">C267</f>
        <v>2198938.48</v>
      </c>
      <c r="D266" s="147">
        <f t="shared" si="139"/>
        <v>3558000</v>
      </c>
      <c r="E266" s="154">
        <f t="shared" ref="E266:E328" si="140">D266/C266*100</f>
        <v>161.80534527732672</v>
      </c>
      <c r="F266" s="147">
        <f t="shared" si="139"/>
        <v>910400</v>
      </c>
      <c r="G266" s="154">
        <f t="shared" si="133"/>
        <v>25.587408656548622</v>
      </c>
      <c r="H266" s="147">
        <f t="shared" si="139"/>
        <v>1684700</v>
      </c>
      <c r="I266" s="154">
        <f t="shared" si="137"/>
        <v>185.05052724077328</v>
      </c>
      <c r="J266" s="147">
        <f t="shared" si="139"/>
        <v>0</v>
      </c>
      <c r="K266" s="154">
        <f t="shared" si="137"/>
        <v>0</v>
      </c>
    </row>
    <row r="267" spans="1:11" ht="12.75" customHeight="1" x14ac:dyDescent="0.2">
      <c r="A267" s="52">
        <v>323</v>
      </c>
      <c r="B267" s="161" t="s">
        <v>11</v>
      </c>
      <c r="C267" s="148">
        <f t="shared" si="139"/>
        <v>2198938.48</v>
      </c>
      <c r="D267" s="148">
        <f t="shared" si="139"/>
        <v>3558000</v>
      </c>
      <c r="E267" s="158">
        <f t="shared" si="140"/>
        <v>161.80534527732672</v>
      </c>
      <c r="F267" s="148">
        <f t="shared" si="139"/>
        <v>910400</v>
      </c>
      <c r="G267" s="158">
        <f t="shared" si="133"/>
        <v>25.587408656548622</v>
      </c>
      <c r="H267" s="297">
        <f t="shared" si="139"/>
        <v>1684700</v>
      </c>
      <c r="I267" s="307">
        <f t="shared" si="137"/>
        <v>185.05052724077328</v>
      </c>
      <c r="J267" s="297">
        <f t="shared" si="139"/>
        <v>0</v>
      </c>
      <c r="K267" s="307">
        <f t="shared" si="137"/>
        <v>0</v>
      </c>
    </row>
    <row r="268" spans="1:11" ht="12.75" hidden="1" customHeight="1" x14ac:dyDescent="0.2">
      <c r="A268" s="52">
        <v>3237</v>
      </c>
      <c r="B268" s="42" t="s">
        <v>13</v>
      </c>
      <c r="C268" s="148">
        <v>2198938.48</v>
      </c>
      <c r="D268" s="148">
        <v>3558000</v>
      </c>
      <c r="E268" s="158">
        <f t="shared" si="140"/>
        <v>161.80534527732672</v>
      </c>
      <c r="F268" s="148">
        <v>910400</v>
      </c>
      <c r="G268" s="158">
        <f t="shared" si="133"/>
        <v>25.587408656548622</v>
      </c>
      <c r="H268" s="148">
        <v>1684700</v>
      </c>
      <c r="I268" s="158">
        <f t="shared" si="137"/>
        <v>185.05052724077328</v>
      </c>
      <c r="J268" s="148">
        <v>0</v>
      </c>
      <c r="K268" s="158">
        <f t="shared" si="137"/>
        <v>0</v>
      </c>
    </row>
    <row r="269" spans="1:11" ht="12.75" customHeight="1" x14ac:dyDescent="0.2">
      <c r="A269" s="54">
        <v>34</v>
      </c>
      <c r="B269" s="159" t="s">
        <v>15</v>
      </c>
      <c r="C269" s="147">
        <f t="shared" ref="C269:J270" si="141">C270</f>
        <v>192831.04</v>
      </c>
      <c r="D269" s="147">
        <f t="shared" si="141"/>
        <v>60000</v>
      </c>
      <c r="E269" s="154">
        <f t="shared" si="140"/>
        <v>31.115322512392197</v>
      </c>
      <c r="F269" s="147">
        <f t="shared" si="141"/>
        <v>20000</v>
      </c>
      <c r="G269" s="154">
        <f t="shared" si="133"/>
        <v>33.333333333333329</v>
      </c>
      <c r="H269" s="147">
        <f t="shared" si="141"/>
        <v>5000</v>
      </c>
      <c r="I269" s="154">
        <f t="shared" si="137"/>
        <v>25</v>
      </c>
      <c r="J269" s="147">
        <f t="shared" si="141"/>
        <v>0</v>
      </c>
      <c r="K269" s="154">
        <f t="shared" si="137"/>
        <v>0</v>
      </c>
    </row>
    <row r="270" spans="1:11" ht="12.75" customHeight="1" x14ac:dyDescent="0.2">
      <c r="A270" s="52">
        <v>343</v>
      </c>
      <c r="B270" s="157" t="s">
        <v>62</v>
      </c>
      <c r="C270" s="148">
        <f t="shared" si="141"/>
        <v>192831.04</v>
      </c>
      <c r="D270" s="148">
        <f t="shared" si="141"/>
        <v>60000</v>
      </c>
      <c r="E270" s="158">
        <f t="shared" si="140"/>
        <v>31.115322512392197</v>
      </c>
      <c r="F270" s="148">
        <f t="shared" si="141"/>
        <v>20000</v>
      </c>
      <c r="G270" s="158">
        <f t="shared" si="133"/>
        <v>33.333333333333329</v>
      </c>
      <c r="H270" s="297">
        <f t="shared" si="141"/>
        <v>5000</v>
      </c>
      <c r="I270" s="307">
        <f t="shared" si="137"/>
        <v>25</v>
      </c>
      <c r="J270" s="297">
        <f t="shared" si="141"/>
        <v>0</v>
      </c>
      <c r="K270" s="307">
        <f t="shared" si="137"/>
        <v>0</v>
      </c>
    </row>
    <row r="271" spans="1:11" ht="12.75" hidden="1" customHeight="1" x14ac:dyDescent="0.2">
      <c r="A271" s="52">
        <v>3432</v>
      </c>
      <c r="B271" s="163" t="s">
        <v>134</v>
      </c>
      <c r="C271" s="148">
        <v>192831.04</v>
      </c>
      <c r="D271" s="148">
        <v>60000</v>
      </c>
      <c r="E271" s="158">
        <f t="shared" si="140"/>
        <v>31.115322512392197</v>
      </c>
      <c r="F271" s="148">
        <v>20000</v>
      </c>
      <c r="G271" s="158">
        <f t="shared" si="133"/>
        <v>33.333333333333329</v>
      </c>
      <c r="H271" s="148">
        <v>5000</v>
      </c>
      <c r="I271" s="158">
        <f t="shared" si="137"/>
        <v>25</v>
      </c>
      <c r="J271" s="148">
        <v>0</v>
      </c>
      <c r="K271" s="158">
        <f t="shared" si="137"/>
        <v>0</v>
      </c>
    </row>
    <row r="272" spans="1:11" ht="12.75" hidden="1" customHeight="1" x14ac:dyDescent="0.2">
      <c r="A272" s="54">
        <v>4</v>
      </c>
      <c r="B272" s="155" t="s">
        <v>59</v>
      </c>
      <c r="C272" s="147">
        <f t="shared" ref="C272:J272" si="142">C273</f>
        <v>59202070.790000007</v>
      </c>
      <c r="D272" s="147">
        <f t="shared" si="142"/>
        <v>18589000</v>
      </c>
      <c r="E272" s="154">
        <f t="shared" si="140"/>
        <v>31.399239506230114</v>
      </c>
      <c r="F272" s="147">
        <f t="shared" si="142"/>
        <v>12629000</v>
      </c>
      <c r="G272" s="154">
        <f t="shared" si="133"/>
        <v>67.938027865942217</v>
      </c>
      <c r="H272" s="147">
        <f t="shared" si="142"/>
        <v>0</v>
      </c>
      <c r="I272" s="154">
        <f t="shared" si="137"/>
        <v>0</v>
      </c>
      <c r="J272" s="147">
        <f t="shared" si="142"/>
        <v>0</v>
      </c>
      <c r="K272" s="154" t="s">
        <v>182</v>
      </c>
    </row>
    <row r="273" spans="1:16" ht="12.75" customHeight="1" x14ac:dyDescent="0.2">
      <c r="A273" s="54">
        <v>42</v>
      </c>
      <c r="B273" s="155" t="s">
        <v>20</v>
      </c>
      <c r="C273" s="147">
        <f t="shared" ref="C273" si="143">C274+C276</f>
        <v>59202070.790000007</v>
      </c>
      <c r="D273" s="147">
        <f t="shared" ref="D273:H273" si="144">D274+D276</f>
        <v>18589000</v>
      </c>
      <c r="E273" s="154">
        <f t="shared" si="140"/>
        <v>31.399239506230114</v>
      </c>
      <c r="F273" s="147">
        <f t="shared" si="144"/>
        <v>12629000</v>
      </c>
      <c r="G273" s="154">
        <f t="shared" si="133"/>
        <v>67.938027865942217</v>
      </c>
      <c r="H273" s="147">
        <f t="shared" si="144"/>
        <v>0</v>
      </c>
      <c r="I273" s="154">
        <f t="shared" si="137"/>
        <v>0</v>
      </c>
      <c r="J273" s="147">
        <f t="shared" ref="J273" si="145">J274+J276</f>
        <v>0</v>
      </c>
      <c r="K273" s="154" t="s">
        <v>182</v>
      </c>
    </row>
    <row r="274" spans="1:16" ht="12.75" customHeight="1" x14ac:dyDescent="0.2">
      <c r="A274" s="52">
        <v>421</v>
      </c>
      <c r="B274" s="162" t="s">
        <v>84</v>
      </c>
      <c r="C274" s="148">
        <f t="shared" ref="C274:J274" si="146">C275</f>
        <v>51785518.630000003</v>
      </c>
      <c r="D274" s="148">
        <f t="shared" si="146"/>
        <v>11394000</v>
      </c>
      <c r="E274" s="158">
        <f t="shared" si="140"/>
        <v>22.002290025148678</v>
      </c>
      <c r="F274" s="148">
        <f t="shared" si="146"/>
        <v>12629000</v>
      </c>
      <c r="G274" s="158">
        <f t="shared" si="133"/>
        <v>110.83903809022293</v>
      </c>
      <c r="H274" s="297">
        <f t="shared" si="146"/>
        <v>0</v>
      </c>
      <c r="I274" s="307">
        <f t="shared" si="137"/>
        <v>0</v>
      </c>
      <c r="J274" s="297">
        <f t="shared" si="146"/>
        <v>0</v>
      </c>
      <c r="K274" s="307" t="s">
        <v>182</v>
      </c>
    </row>
    <row r="275" spans="1:16" ht="12.75" hidden="1" customHeight="1" x14ac:dyDescent="0.2">
      <c r="A275" s="52">
        <v>4214</v>
      </c>
      <c r="B275" s="162" t="s">
        <v>144</v>
      </c>
      <c r="C275" s="148">
        <v>51785518.630000003</v>
      </c>
      <c r="D275" s="148">
        <v>11394000</v>
      </c>
      <c r="E275" s="158">
        <f t="shared" si="140"/>
        <v>22.002290025148678</v>
      </c>
      <c r="F275" s="148">
        <v>12629000</v>
      </c>
      <c r="G275" s="158">
        <f t="shared" si="133"/>
        <v>110.83903809022293</v>
      </c>
      <c r="H275" s="297">
        <v>0</v>
      </c>
      <c r="I275" s="307">
        <f t="shared" si="137"/>
        <v>0</v>
      </c>
      <c r="J275" s="297">
        <v>0</v>
      </c>
      <c r="K275" s="307" t="s">
        <v>182</v>
      </c>
    </row>
    <row r="276" spans="1:16" ht="12.75" customHeight="1" x14ac:dyDescent="0.2">
      <c r="A276" s="52">
        <v>422</v>
      </c>
      <c r="B276" s="162" t="s">
        <v>25</v>
      </c>
      <c r="C276" s="148">
        <f t="shared" ref="C276:J276" si="147">C277</f>
        <v>7416552.1600000001</v>
      </c>
      <c r="D276" s="148">
        <f t="shared" si="147"/>
        <v>7195000</v>
      </c>
      <c r="E276" s="158">
        <f t="shared" si="140"/>
        <v>97.012733744462736</v>
      </c>
      <c r="F276" s="148">
        <f t="shared" si="147"/>
        <v>0</v>
      </c>
      <c r="G276" s="158">
        <f t="shared" si="133"/>
        <v>0</v>
      </c>
      <c r="H276" s="297">
        <f t="shared" si="147"/>
        <v>0</v>
      </c>
      <c r="I276" s="307" t="s">
        <v>182</v>
      </c>
      <c r="J276" s="297">
        <f t="shared" si="147"/>
        <v>0</v>
      </c>
      <c r="K276" s="307" t="s">
        <v>182</v>
      </c>
      <c r="M276" s="148"/>
    </row>
    <row r="277" spans="1:16" ht="13.5" hidden="1" customHeight="1" x14ac:dyDescent="0.2">
      <c r="A277" s="52">
        <v>4225</v>
      </c>
      <c r="B277" s="162" t="s">
        <v>138</v>
      </c>
      <c r="C277" s="148">
        <v>7416552.1600000001</v>
      </c>
      <c r="D277" s="148">
        <v>7195000</v>
      </c>
      <c r="E277" s="158">
        <f t="shared" si="140"/>
        <v>97.012733744462736</v>
      </c>
      <c r="F277" s="148">
        <v>0</v>
      </c>
      <c r="G277" s="158">
        <f t="shared" si="133"/>
        <v>0</v>
      </c>
      <c r="H277" s="148">
        <v>0</v>
      </c>
      <c r="I277" s="158" t="s">
        <v>182</v>
      </c>
      <c r="J277" s="148">
        <v>0</v>
      </c>
      <c r="K277" s="158" t="s">
        <v>182</v>
      </c>
    </row>
    <row r="278" spans="1:16" ht="12.75" customHeight="1" x14ac:dyDescent="0.2">
      <c r="A278" s="66"/>
      <c r="B278" s="183"/>
      <c r="C278" s="167"/>
      <c r="E278" s="171"/>
      <c r="F278" s="167"/>
      <c r="H278" s="167"/>
      <c r="J278" s="167"/>
      <c r="K278" s="171"/>
    </row>
    <row r="279" spans="1:16" s="69" customFormat="1" ht="40.5" customHeight="1" x14ac:dyDescent="0.2">
      <c r="A279" s="198" t="s">
        <v>148</v>
      </c>
      <c r="B279" s="43" t="s">
        <v>143</v>
      </c>
      <c r="C279" s="147">
        <f t="shared" ref="C279" si="148">C280+C287</f>
        <v>23259829.27</v>
      </c>
      <c r="D279" s="147">
        <f t="shared" ref="D279:H279" si="149">D280+D287</f>
        <v>27174800</v>
      </c>
      <c r="E279" s="154">
        <f t="shared" si="140"/>
        <v>116.83146804112377</v>
      </c>
      <c r="F279" s="147">
        <f t="shared" si="149"/>
        <v>347000</v>
      </c>
      <c r="G279" s="154">
        <f t="shared" ref="G279:G292" si="150">F279/D279*100</f>
        <v>1.27691832138599</v>
      </c>
      <c r="H279" s="147">
        <f t="shared" si="149"/>
        <v>1466000</v>
      </c>
      <c r="I279" s="154">
        <f t="shared" si="137"/>
        <v>422.47838616714699</v>
      </c>
      <c r="J279" s="147">
        <f t="shared" ref="J279" si="151">J280+J287</f>
        <v>0</v>
      </c>
      <c r="K279" s="154">
        <f t="shared" si="137"/>
        <v>0</v>
      </c>
      <c r="P279" s="66"/>
    </row>
    <row r="280" spans="1:16" s="69" customFormat="1" ht="12.75" hidden="1" customHeight="1" x14ac:dyDescent="0.2">
      <c r="A280" s="54">
        <v>3</v>
      </c>
      <c r="B280" s="155" t="s">
        <v>38</v>
      </c>
      <c r="C280" s="147">
        <f t="shared" ref="C280" si="152">C281+C284</f>
        <v>2481052.81</v>
      </c>
      <c r="D280" s="147">
        <f t="shared" ref="D280:H280" si="153">D281+D284</f>
        <v>2304800</v>
      </c>
      <c r="E280" s="154">
        <f t="shared" si="140"/>
        <v>92.896047625846379</v>
      </c>
      <c r="F280" s="147">
        <f t="shared" si="153"/>
        <v>347000</v>
      </c>
      <c r="G280" s="154">
        <f t="shared" si="150"/>
        <v>15.055536272127734</v>
      </c>
      <c r="H280" s="147">
        <f t="shared" si="153"/>
        <v>1466000</v>
      </c>
      <c r="I280" s="154">
        <f t="shared" si="137"/>
        <v>422.47838616714699</v>
      </c>
      <c r="J280" s="147">
        <f t="shared" ref="J280" si="154">J281+J284</f>
        <v>0</v>
      </c>
      <c r="K280" s="154">
        <f t="shared" si="137"/>
        <v>0</v>
      </c>
    </row>
    <row r="281" spans="1:16" s="69" customFormat="1" ht="12.75" customHeight="1" x14ac:dyDescent="0.2">
      <c r="A281" s="54">
        <v>32</v>
      </c>
      <c r="B281" s="159" t="s">
        <v>3</v>
      </c>
      <c r="C281" s="147">
        <f t="shared" ref="C281:J282" si="155">C282</f>
        <v>2468142.48</v>
      </c>
      <c r="D281" s="147">
        <f t="shared" si="155"/>
        <v>2254800</v>
      </c>
      <c r="E281" s="154">
        <f t="shared" si="140"/>
        <v>91.35615217805416</v>
      </c>
      <c r="F281" s="147">
        <f t="shared" si="155"/>
        <v>342000</v>
      </c>
      <c r="G281" s="154">
        <f t="shared" si="150"/>
        <v>15.167642362959022</v>
      </c>
      <c r="H281" s="147">
        <f t="shared" si="155"/>
        <v>1461000</v>
      </c>
      <c r="I281" s="154">
        <f t="shared" si="137"/>
        <v>427.19298245614033</v>
      </c>
      <c r="J281" s="147">
        <f t="shared" si="155"/>
        <v>0</v>
      </c>
      <c r="K281" s="154">
        <f t="shared" si="137"/>
        <v>0</v>
      </c>
    </row>
    <row r="282" spans="1:16" ht="12.75" customHeight="1" x14ac:dyDescent="0.2">
      <c r="A282" s="52">
        <v>323</v>
      </c>
      <c r="B282" s="161" t="s">
        <v>11</v>
      </c>
      <c r="C282" s="148">
        <f t="shared" si="155"/>
        <v>2468142.48</v>
      </c>
      <c r="D282" s="148">
        <f t="shared" si="155"/>
        <v>2254800</v>
      </c>
      <c r="E282" s="158">
        <f t="shared" si="140"/>
        <v>91.35615217805416</v>
      </c>
      <c r="F282" s="148">
        <f t="shared" si="155"/>
        <v>342000</v>
      </c>
      <c r="G282" s="158">
        <f t="shared" si="150"/>
        <v>15.167642362959022</v>
      </c>
      <c r="H282" s="297">
        <f t="shared" si="155"/>
        <v>1461000</v>
      </c>
      <c r="I282" s="307">
        <f t="shared" si="137"/>
        <v>427.19298245614033</v>
      </c>
      <c r="J282" s="297">
        <f t="shared" si="155"/>
        <v>0</v>
      </c>
      <c r="K282" s="307">
        <f t="shared" si="137"/>
        <v>0</v>
      </c>
    </row>
    <row r="283" spans="1:16" ht="12.75" hidden="1" customHeight="1" x14ac:dyDescent="0.2">
      <c r="A283" s="52">
        <v>3237</v>
      </c>
      <c r="B283" s="42" t="s">
        <v>13</v>
      </c>
      <c r="C283" s="148">
        <v>2468142.48</v>
      </c>
      <c r="D283" s="148">
        <v>2254800</v>
      </c>
      <c r="E283" s="158">
        <f t="shared" si="140"/>
        <v>91.35615217805416</v>
      </c>
      <c r="F283" s="148">
        <v>342000</v>
      </c>
      <c r="G283" s="158">
        <f t="shared" si="150"/>
        <v>15.167642362959022</v>
      </c>
      <c r="H283" s="148">
        <v>1461000</v>
      </c>
      <c r="I283" s="158">
        <f t="shared" si="137"/>
        <v>427.19298245614033</v>
      </c>
      <c r="J283" s="148">
        <v>0</v>
      </c>
      <c r="K283" s="158">
        <f t="shared" si="137"/>
        <v>0</v>
      </c>
    </row>
    <row r="284" spans="1:16" s="69" customFormat="1" ht="12.75" customHeight="1" x14ac:dyDescent="0.2">
      <c r="A284" s="54">
        <v>34</v>
      </c>
      <c r="B284" s="159" t="s">
        <v>15</v>
      </c>
      <c r="C284" s="147">
        <f t="shared" ref="C284:J285" si="156">C285</f>
        <v>12910.33</v>
      </c>
      <c r="D284" s="147">
        <f t="shared" si="156"/>
        <v>50000</v>
      </c>
      <c r="E284" s="154">
        <f t="shared" si="140"/>
        <v>387.28676958683474</v>
      </c>
      <c r="F284" s="147">
        <f t="shared" si="156"/>
        <v>5000</v>
      </c>
      <c r="G284" s="154">
        <f t="shared" si="150"/>
        <v>10</v>
      </c>
      <c r="H284" s="147">
        <f t="shared" si="156"/>
        <v>5000</v>
      </c>
      <c r="I284" s="154">
        <f t="shared" si="137"/>
        <v>100</v>
      </c>
      <c r="J284" s="147">
        <f t="shared" si="156"/>
        <v>0</v>
      </c>
      <c r="K284" s="154">
        <f t="shared" si="137"/>
        <v>0</v>
      </c>
    </row>
    <row r="285" spans="1:16" ht="12.75" customHeight="1" x14ac:dyDescent="0.2">
      <c r="A285" s="52">
        <v>343</v>
      </c>
      <c r="B285" s="157" t="s">
        <v>62</v>
      </c>
      <c r="C285" s="148">
        <f t="shared" si="156"/>
        <v>12910.33</v>
      </c>
      <c r="D285" s="148">
        <f t="shared" si="156"/>
        <v>50000</v>
      </c>
      <c r="E285" s="158">
        <f t="shared" si="140"/>
        <v>387.28676958683474</v>
      </c>
      <c r="F285" s="148">
        <f t="shared" si="156"/>
        <v>5000</v>
      </c>
      <c r="G285" s="158">
        <f t="shared" si="150"/>
        <v>10</v>
      </c>
      <c r="H285" s="297">
        <f t="shared" si="156"/>
        <v>5000</v>
      </c>
      <c r="I285" s="307">
        <f t="shared" si="137"/>
        <v>100</v>
      </c>
      <c r="J285" s="297">
        <f t="shared" si="156"/>
        <v>0</v>
      </c>
      <c r="K285" s="307">
        <f t="shared" si="137"/>
        <v>0</v>
      </c>
    </row>
    <row r="286" spans="1:16" ht="12.75" hidden="1" customHeight="1" x14ac:dyDescent="0.2">
      <c r="A286" s="52">
        <v>3432</v>
      </c>
      <c r="B286" s="163" t="s">
        <v>134</v>
      </c>
      <c r="C286" s="148">
        <v>12910.33</v>
      </c>
      <c r="D286" s="148">
        <v>50000</v>
      </c>
      <c r="E286" s="158">
        <f t="shared" si="140"/>
        <v>387.28676958683474</v>
      </c>
      <c r="F286" s="148">
        <v>5000</v>
      </c>
      <c r="G286" s="158">
        <f t="shared" si="150"/>
        <v>10</v>
      </c>
      <c r="H286" s="148">
        <v>5000</v>
      </c>
      <c r="I286" s="158">
        <f t="shared" si="137"/>
        <v>100</v>
      </c>
      <c r="J286" s="148">
        <v>0</v>
      </c>
      <c r="K286" s="158">
        <f t="shared" si="137"/>
        <v>0</v>
      </c>
    </row>
    <row r="287" spans="1:16" s="69" customFormat="1" ht="12.75" hidden="1" customHeight="1" x14ac:dyDescent="0.2">
      <c r="A287" s="54">
        <v>4</v>
      </c>
      <c r="B287" s="155" t="s">
        <v>59</v>
      </c>
      <c r="C287" s="147">
        <f t="shared" ref="C287:J287" si="157">C288</f>
        <v>20778776.460000001</v>
      </c>
      <c r="D287" s="147">
        <f t="shared" si="157"/>
        <v>24870000</v>
      </c>
      <c r="E287" s="154">
        <f t="shared" si="140"/>
        <v>119.68943430271639</v>
      </c>
      <c r="F287" s="147">
        <f t="shared" si="157"/>
        <v>0</v>
      </c>
      <c r="G287" s="154">
        <f t="shared" si="150"/>
        <v>0</v>
      </c>
      <c r="H287" s="147">
        <f t="shared" si="157"/>
        <v>0</v>
      </c>
      <c r="I287" s="154" t="s">
        <v>182</v>
      </c>
      <c r="J287" s="147">
        <f t="shared" si="157"/>
        <v>0</v>
      </c>
      <c r="K287" s="154" t="s">
        <v>182</v>
      </c>
    </row>
    <row r="288" spans="1:16" s="69" customFormat="1" ht="12.75" customHeight="1" x14ac:dyDescent="0.2">
      <c r="A288" s="54">
        <v>42</v>
      </c>
      <c r="B288" s="155" t="s">
        <v>20</v>
      </c>
      <c r="C288" s="147">
        <f t="shared" ref="C288" si="158">C289+C291</f>
        <v>20778776.460000001</v>
      </c>
      <c r="D288" s="147">
        <f t="shared" ref="D288:H288" si="159">D289+D291</f>
        <v>24870000</v>
      </c>
      <c r="E288" s="154">
        <f t="shared" si="140"/>
        <v>119.68943430271639</v>
      </c>
      <c r="F288" s="147">
        <f t="shared" si="159"/>
        <v>0</v>
      </c>
      <c r="G288" s="154">
        <f t="shared" si="150"/>
        <v>0</v>
      </c>
      <c r="H288" s="147">
        <f t="shared" si="159"/>
        <v>0</v>
      </c>
      <c r="I288" s="154" t="s">
        <v>182</v>
      </c>
      <c r="J288" s="147">
        <f t="shared" ref="J288" si="160">J289+J291</f>
        <v>0</v>
      </c>
      <c r="K288" s="154" t="s">
        <v>182</v>
      </c>
    </row>
    <row r="289" spans="1:11" ht="12.75" customHeight="1" x14ac:dyDescent="0.2">
      <c r="A289" s="52">
        <v>421</v>
      </c>
      <c r="B289" s="162" t="s">
        <v>84</v>
      </c>
      <c r="C289" s="148">
        <f t="shared" ref="C289:J289" si="161">C290</f>
        <v>17820051.460000001</v>
      </c>
      <c r="D289" s="148">
        <f t="shared" si="161"/>
        <v>19544000</v>
      </c>
      <c r="E289" s="158">
        <f t="shared" si="140"/>
        <v>109.67420629435152</v>
      </c>
      <c r="F289" s="148">
        <f t="shared" si="161"/>
        <v>0</v>
      </c>
      <c r="G289" s="158">
        <f t="shared" si="150"/>
        <v>0</v>
      </c>
      <c r="H289" s="297">
        <f t="shared" si="161"/>
        <v>0</v>
      </c>
      <c r="I289" s="307" t="s">
        <v>182</v>
      </c>
      <c r="J289" s="297">
        <f t="shared" si="161"/>
        <v>0</v>
      </c>
      <c r="K289" s="307" t="s">
        <v>182</v>
      </c>
    </row>
    <row r="290" spans="1:11" ht="12.75" hidden="1" customHeight="1" x14ac:dyDescent="0.2">
      <c r="A290" s="52">
        <v>4214</v>
      </c>
      <c r="B290" s="162" t="s">
        <v>144</v>
      </c>
      <c r="C290" s="148">
        <v>17820051.460000001</v>
      </c>
      <c r="D290" s="148">
        <v>19544000</v>
      </c>
      <c r="E290" s="158">
        <f t="shared" si="140"/>
        <v>109.67420629435152</v>
      </c>
      <c r="F290" s="148">
        <v>0</v>
      </c>
      <c r="G290" s="158">
        <f t="shared" si="150"/>
        <v>0</v>
      </c>
      <c r="H290" s="297">
        <v>0</v>
      </c>
      <c r="I290" s="307" t="s">
        <v>182</v>
      </c>
      <c r="J290" s="297">
        <v>0</v>
      </c>
      <c r="K290" s="307" t="s">
        <v>182</v>
      </c>
    </row>
    <row r="291" spans="1:11" ht="12.75" customHeight="1" x14ac:dyDescent="0.2">
      <c r="A291" s="52">
        <v>422</v>
      </c>
      <c r="B291" s="162" t="s">
        <v>25</v>
      </c>
      <c r="C291" s="148">
        <f t="shared" ref="C291:J291" si="162">C292</f>
        <v>2958725</v>
      </c>
      <c r="D291" s="148">
        <f t="shared" si="162"/>
        <v>5326000</v>
      </c>
      <c r="E291" s="158">
        <f t="shared" si="140"/>
        <v>180.00997051094646</v>
      </c>
      <c r="F291" s="148">
        <f t="shared" si="162"/>
        <v>0</v>
      </c>
      <c r="G291" s="158">
        <f t="shared" si="150"/>
        <v>0</v>
      </c>
      <c r="H291" s="297">
        <f t="shared" si="162"/>
        <v>0</v>
      </c>
      <c r="I291" s="307" t="s">
        <v>182</v>
      </c>
      <c r="J291" s="297">
        <f t="shared" si="162"/>
        <v>0</v>
      </c>
      <c r="K291" s="307" t="s">
        <v>182</v>
      </c>
    </row>
    <row r="292" spans="1:11" ht="12.75" hidden="1" customHeight="1" x14ac:dyDescent="0.2">
      <c r="A292" s="52">
        <v>4225</v>
      </c>
      <c r="B292" s="162" t="s">
        <v>138</v>
      </c>
      <c r="C292" s="148">
        <v>2958725</v>
      </c>
      <c r="D292" s="148">
        <v>5326000</v>
      </c>
      <c r="E292" s="158">
        <f t="shared" si="140"/>
        <v>180.00997051094646</v>
      </c>
      <c r="F292" s="148">
        <v>0</v>
      </c>
      <c r="G292" s="158">
        <f t="shared" si="150"/>
        <v>0</v>
      </c>
      <c r="H292" s="148">
        <v>0</v>
      </c>
      <c r="I292" s="158" t="s">
        <v>182</v>
      </c>
      <c r="J292" s="148">
        <v>0</v>
      </c>
      <c r="K292" s="158" t="s">
        <v>182</v>
      </c>
    </row>
    <row r="293" spans="1:11" ht="12.75" customHeight="1" x14ac:dyDescent="0.2">
      <c r="A293" s="52"/>
      <c r="B293" s="148"/>
      <c r="C293" s="148"/>
      <c r="D293" s="148"/>
      <c r="E293" s="158"/>
      <c r="F293" s="148"/>
      <c r="G293" s="158"/>
      <c r="H293" s="148"/>
      <c r="I293" s="158"/>
      <c r="J293" s="148"/>
      <c r="K293" s="158"/>
    </row>
    <row r="294" spans="1:11" ht="25.5" x14ac:dyDescent="0.2">
      <c r="A294" s="198" t="s">
        <v>149</v>
      </c>
      <c r="B294" s="43" t="s">
        <v>141</v>
      </c>
      <c r="C294" s="147">
        <f t="shared" ref="C294:J294" si="163">C295</f>
        <v>0</v>
      </c>
      <c r="D294" s="147">
        <f t="shared" si="163"/>
        <v>4000000</v>
      </c>
      <c r="E294" s="154" t="s">
        <v>182</v>
      </c>
      <c r="F294" s="147">
        <f t="shared" si="163"/>
        <v>21000000</v>
      </c>
      <c r="G294" s="154">
        <f>F294/D294*100</f>
        <v>525</v>
      </c>
      <c r="H294" s="147">
        <f t="shared" si="163"/>
        <v>6000000</v>
      </c>
      <c r="I294" s="154">
        <f t="shared" si="137"/>
        <v>28.571428571428569</v>
      </c>
      <c r="J294" s="147">
        <f t="shared" si="163"/>
        <v>0</v>
      </c>
      <c r="K294" s="154">
        <f t="shared" si="137"/>
        <v>0</v>
      </c>
    </row>
    <row r="295" spans="1:11" ht="12.75" hidden="1" customHeight="1" x14ac:dyDescent="0.2">
      <c r="A295" s="54">
        <v>3</v>
      </c>
      <c r="B295" s="155" t="s">
        <v>38</v>
      </c>
      <c r="C295" s="147">
        <f>C296</f>
        <v>0</v>
      </c>
      <c r="D295" s="147">
        <f>D296</f>
        <v>4000000</v>
      </c>
      <c r="E295" s="154" t="s">
        <v>182</v>
      </c>
      <c r="F295" s="147">
        <f>F296</f>
        <v>21000000</v>
      </c>
      <c r="G295" s="154">
        <f>F295/D295*100</f>
        <v>525</v>
      </c>
      <c r="H295" s="147">
        <f>H296</f>
        <v>6000000</v>
      </c>
      <c r="I295" s="154">
        <f t="shared" si="137"/>
        <v>28.571428571428569</v>
      </c>
      <c r="J295" s="147">
        <f>J296</f>
        <v>0</v>
      </c>
      <c r="K295" s="154">
        <f t="shared" si="137"/>
        <v>0</v>
      </c>
    </row>
    <row r="296" spans="1:11" ht="11.25" customHeight="1" x14ac:dyDescent="0.2">
      <c r="A296" s="49">
        <v>36</v>
      </c>
      <c r="B296" s="168" t="s">
        <v>192</v>
      </c>
      <c r="C296" s="147">
        <f t="shared" ref="C296:J296" si="164">C297</f>
        <v>0</v>
      </c>
      <c r="D296" s="147">
        <f t="shared" si="164"/>
        <v>4000000</v>
      </c>
      <c r="E296" s="154" t="s">
        <v>182</v>
      </c>
      <c r="F296" s="147">
        <f t="shared" si="164"/>
        <v>21000000</v>
      </c>
      <c r="G296" s="154">
        <f>F296/D296*100</f>
        <v>525</v>
      </c>
      <c r="H296" s="147">
        <f t="shared" si="164"/>
        <v>6000000</v>
      </c>
      <c r="I296" s="154">
        <f t="shared" si="137"/>
        <v>28.571428571428569</v>
      </c>
      <c r="J296" s="147">
        <f t="shared" si="164"/>
        <v>0</v>
      </c>
      <c r="K296" s="154">
        <f t="shared" si="137"/>
        <v>0</v>
      </c>
    </row>
    <row r="297" spans="1:11" ht="11.25" customHeight="1" x14ac:dyDescent="0.2">
      <c r="A297" s="44">
        <v>363</v>
      </c>
      <c r="B297" s="162" t="s">
        <v>124</v>
      </c>
      <c r="C297" s="143">
        <f>C298</f>
        <v>0</v>
      </c>
      <c r="D297" s="143">
        <f>D298</f>
        <v>4000000</v>
      </c>
      <c r="E297" s="144" t="s">
        <v>182</v>
      </c>
      <c r="F297" s="143">
        <f>F298</f>
        <v>21000000</v>
      </c>
      <c r="G297" s="144">
        <f>F297/D297*100</f>
        <v>525</v>
      </c>
      <c r="H297" s="297">
        <f>H298</f>
        <v>6000000</v>
      </c>
      <c r="I297" s="307">
        <f t="shared" si="137"/>
        <v>28.571428571428569</v>
      </c>
      <c r="J297" s="297">
        <f>J298</f>
        <v>0</v>
      </c>
      <c r="K297" s="307">
        <f t="shared" si="137"/>
        <v>0</v>
      </c>
    </row>
    <row r="298" spans="1:11" ht="11.25" hidden="1" customHeight="1" x14ac:dyDescent="0.2">
      <c r="A298" s="52">
        <v>3632</v>
      </c>
      <c r="B298" s="157" t="s">
        <v>125</v>
      </c>
      <c r="C298" s="169">
        <v>0</v>
      </c>
      <c r="D298" s="169">
        <v>4000000</v>
      </c>
      <c r="E298" s="170" t="s">
        <v>182</v>
      </c>
      <c r="F298" s="169">
        <v>21000000</v>
      </c>
      <c r="G298" s="170">
        <f>F298/D298*100</f>
        <v>525</v>
      </c>
      <c r="H298" s="169">
        <v>6000000</v>
      </c>
      <c r="I298" s="170">
        <f t="shared" si="137"/>
        <v>28.571428571428569</v>
      </c>
      <c r="J298" s="169">
        <v>0</v>
      </c>
      <c r="K298" s="170">
        <f t="shared" si="137"/>
        <v>0</v>
      </c>
    </row>
    <row r="299" spans="1:11" ht="6" customHeight="1" x14ac:dyDescent="0.2">
      <c r="A299" s="52"/>
      <c r="B299" s="157"/>
      <c r="C299" s="169"/>
      <c r="D299" s="169"/>
      <c r="E299" s="170"/>
      <c r="F299" s="169"/>
      <c r="G299" s="170"/>
      <c r="H299" s="169"/>
      <c r="I299" s="170"/>
      <c r="J299" s="169"/>
      <c r="K299" s="170"/>
    </row>
    <row r="300" spans="1:11" ht="25.5" customHeight="1" x14ac:dyDescent="0.2">
      <c r="A300" s="198" t="s">
        <v>178</v>
      </c>
      <c r="B300" s="43" t="s">
        <v>179</v>
      </c>
      <c r="C300" s="147">
        <f t="shared" ref="C300:J300" si="165">C301</f>
        <v>7396273.7599999998</v>
      </c>
      <c r="D300" s="147">
        <f t="shared" si="165"/>
        <v>19634000</v>
      </c>
      <c r="E300" s="154">
        <f t="shared" si="140"/>
        <v>265.45799462133488</v>
      </c>
      <c r="F300" s="147">
        <f t="shared" si="165"/>
        <v>4000000</v>
      </c>
      <c r="G300" s="154">
        <f>F300/D300*100</f>
        <v>20.372822654578794</v>
      </c>
      <c r="H300" s="147">
        <f t="shared" si="165"/>
        <v>8000000</v>
      </c>
      <c r="I300" s="175">
        <f t="shared" si="137"/>
        <v>200</v>
      </c>
      <c r="J300" s="147">
        <f t="shared" si="165"/>
        <v>5100000</v>
      </c>
      <c r="K300" s="175">
        <f t="shared" si="137"/>
        <v>63.749999999999993</v>
      </c>
    </row>
    <row r="301" spans="1:11" ht="12.75" hidden="1" customHeight="1" x14ac:dyDescent="0.2">
      <c r="A301" s="54">
        <v>3</v>
      </c>
      <c r="B301" s="155" t="s">
        <v>38</v>
      </c>
      <c r="C301" s="147">
        <f>C302</f>
        <v>7396273.7599999998</v>
      </c>
      <c r="D301" s="147">
        <f>D302</f>
        <v>19634000</v>
      </c>
      <c r="E301" s="154">
        <f t="shared" si="140"/>
        <v>265.45799462133488</v>
      </c>
      <c r="F301" s="147">
        <f>F302</f>
        <v>4000000</v>
      </c>
      <c r="G301" s="154">
        <f>F301/D301*100</f>
        <v>20.372822654578794</v>
      </c>
      <c r="H301" s="147">
        <f>H302</f>
        <v>8000000</v>
      </c>
      <c r="I301" s="175">
        <f t="shared" si="137"/>
        <v>200</v>
      </c>
      <c r="J301" s="147">
        <f>J302</f>
        <v>5100000</v>
      </c>
      <c r="K301" s="175">
        <f t="shared" si="137"/>
        <v>63.749999999999993</v>
      </c>
    </row>
    <row r="302" spans="1:11" ht="12.75" customHeight="1" x14ac:dyDescent="0.2">
      <c r="A302" s="49">
        <v>36</v>
      </c>
      <c r="B302" s="168" t="s">
        <v>192</v>
      </c>
      <c r="C302" s="147">
        <f t="shared" ref="C302:J303" si="166">C303</f>
        <v>7396273.7599999998</v>
      </c>
      <c r="D302" s="147">
        <f t="shared" si="166"/>
        <v>19634000</v>
      </c>
      <c r="E302" s="154">
        <f t="shared" si="140"/>
        <v>265.45799462133488</v>
      </c>
      <c r="F302" s="147">
        <f t="shared" si="166"/>
        <v>4000000</v>
      </c>
      <c r="G302" s="154">
        <f>F302/D302*100</f>
        <v>20.372822654578794</v>
      </c>
      <c r="H302" s="147">
        <f t="shared" si="166"/>
        <v>8000000</v>
      </c>
      <c r="I302" s="175">
        <f t="shared" si="137"/>
        <v>200</v>
      </c>
      <c r="J302" s="147">
        <f t="shared" si="166"/>
        <v>5100000</v>
      </c>
      <c r="K302" s="175">
        <f t="shared" si="137"/>
        <v>63.749999999999993</v>
      </c>
    </row>
    <row r="303" spans="1:11" ht="12.75" customHeight="1" x14ac:dyDescent="0.2">
      <c r="A303" s="312">
        <v>363</v>
      </c>
      <c r="B303" s="162" t="s">
        <v>124</v>
      </c>
      <c r="C303" s="143">
        <f t="shared" si="166"/>
        <v>7396273.7599999998</v>
      </c>
      <c r="D303" s="143">
        <f t="shared" si="166"/>
        <v>19634000</v>
      </c>
      <c r="E303" s="144">
        <f t="shared" si="140"/>
        <v>265.45799462133488</v>
      </c>
      <c r="F303" s="143">
        <f t="shared" si="166"/>
        <v>4000000</v>
      </c>
      <c r="G303" s="144">
        <f>F303/D303*100</f>
        <v>20.372822654578794</v>
      </c>
      <c r="H303" s="297">
        <f t="shared" si="166"/>
        <v>8000000</v>
      </c>
      <c r="I303" s="321">
        <f t="shared" si="137"/>
        <v>200</v>
      </c>
      <c r="J303" s="297">
        <f t="shared" si="166"/>
        <v>5100000</v>
      </c>
      <c r="K303" s="321">
        <f t="shared" si="137"/>
        <v>63.749999999999993</v>
      </c>
    </row>
    <row r="304" spans="1:11" ht="12.75" hidden="1" customHeight="1" x14ac:dyDescent="0.2">
      <c r="A304" s="157">
        <v>3632</v>
      </c>
      <c r="B304" s="157" t="s">
        <v>125</v>
      </c>
      <c r="C304" s="169">
        <v>7396273.7599999998</v>
      </c>
      <c r="D304" s="169">
        <v>19634000</v>
      </c>
      <c r="E304" s="170">
        <f t="shared" si="140"/>
        <v>265.45799462133488</v>
      </c>
      <c r="F304" s="169">
        <v>4000000</v>
      </c>
      <c r="G304" s="170">
        <f>F304/D304*100</f>
        <v>20.372822654578794</v>
      </c>
      <c r="H304" s="169">
        <v>8000000</v>
      </c>
      <c r="I304" s="170">
        <f t="shared" si="137"/>
        <v>200</v>
      </c>
      <c r="J304" s="169">
        <v>5100000</v>
      </c>
      <c r="K304" s="170">
        <f t="shared" si="137"/>
        <v>63.749999999999993</v>
      </c>
    </row>
    <row r="305" spans="1:11" ht="7.5" customHeight="1" x14ac:dyDescent="0.2">
      <c r="A305" s="52"/>
      <c r="B305" s="157"/>
      <c r="C305" s="167"/>
      <c r="E305" s="171"/>
      <c r="F305" s="167"/>
      <c r="H305" s="167"/>
      <c r="I305" s="170"/>
      <c r="J305" s="167"/>
      <c r="K305" s="170"/>
    </row>
    <row r="306" spans="1:11" ht="12.75" customHeight="1" x14ac:dyDescent="0.2">
      <c r="A306" s="54" t="s">
        <v>180</v>
      </c>
      <c r="B306" s="43" t="s">
        <v>181</v>
      </c>
      <c r="C306" s="147">
        <f>C307+C314</f>
        <v>12763879.18</v>
      </c>
      <c r="D306" s="147">
        <f>D307+D314</f>
        <v>23158000</v>
      </c>
      <c r="E306" s="154">
        <f t="shared" si="140"/>
        <v>181.43387032593333</v>
      </c>
      <c r="F306" s="147">
        <f>F307+F314</f>
        <v>18622500</v>
      </c>
      <c r="G306" s="154">
        <f t="shared" ref="G306:G313" si="167">F306/D306*100</f>
        <v>80.414975386475518</v>
      </c>
      <c r="H306" s="147">
        <f>H307+H314</f>
        <v>8200000</v>
      </c>
      <c r="I306" s="175">
        <f t="shared" si="137"/>
        <v>44.032756074640893</v>
      </c>
      <c r="J306" s="147">
        <f>J307+J314</f>
        <v>0</v>
      </c>
      <c r="K306" s="175">
        <f t="shared" si="137"/>
        <v>0</v>
      </c>
    </row>
    <row r="307" spans="1:11" ht="12.75" hidden="1" customHeight="1" x14ac:dyDescent="0.2">
      <c r="A307" s="54">
        <v>3</v>
      </c>
      <c r="B307" s="215" t="s">
        <v>38</v>
      </c>
      <c r="C307" s="147">
        <f t="shared" ref="C307" si="168">C308+C311</f>
        <v>12763879.18</v>
      </c>
      <c r="D307" s="147">
        <f t="shared" ref="D307:H307" si="169">D308+D311</f>
        <v>23158000</v>
      </c>
      <c r="E307" s="154">
        <f t="shared" si="140"/>
        <v>181.43387032593333</v>
      </c>
      <c r="F307" s="147">
        <f t="shared" si="169"/>
        <v>18210500</v>
      </c>
      <c r="G307" s="154">
        <f t="shared" si="167"/>
        <v>78.635892564124703</v>
      </c>
      <c r="H307" s="147">
        <f t="shared" si="169"/>
        <v>8200000</v>
      </c>
      <c r="I307" s="175">
        <f t="shared" ref="I307:K317" si="170">H307/F307*100</f>
        <v>45.02896680486532</v>
      </c>
      <c r="J307" s="147">
        <f t="shared" ref="J307" si="171">J308+J311</f>
        <v>0</v>
      </c>
      <c r="K307" s="175">
        <f t="shared" si="170"/>
        <v>0</v>
      </c>
    </row>
    <row r="308" spans="1:11" ht="12.75" customHeight="1" x14ac:dyDescent="0.2">
      <c r="A308" s="49">
        <v>36</v>
      </c>
      <c r="B308" s="43" t="s">
        <v>192</v>
      </c>
      <c r="C308" s="147">
        <f t="shared" ref="C308:J309" si="172">C309</f>
        <v>5478863.3200000003</v>
      </c>
      <c r="D308" s="147">
        <f t="shared" si="172"/>
        <v>2455000</v>
      </c>
      <c r="E308" s="154">
        <f t="shared" si="140"/>
        <v>44.808564415875949</v>
      </c>
      <c r="F308" s="147">
        <f t="shared" si="172"/>
        <v>0</v>
      </c>
      <c r="G308" s="154">
        <f t="shared" si="167"/>
        <v>0</v>
      </c>
      <c r="H308" s="147">
        <f t="shared" si="172"/>
        <v>1520000</v>
      </c>
      <c r="I308" s="175" t="s">
        <v>182</v>
      </c>
      <c r="J308" s="147">
        <f t="shared" si="172"/>
        <v>0</v>
      </c>
      <c r="K308" s="175" t="s">
        <v>182</v>
      </c>
    </row>
    <row r="309" spans="1:11" ht="12.75" customHeight="1" x14ac:dyDescent="0.2">
      <c r="A309" s="44">
        <v>363</v>
      </c>
      <c r="B309" s="157" t="s">
        <v>124</v>
      </c>
      <c r="C309" s="148">
        <f t="shared" si="172"/>
        <v>5478863.3200000003</v>
      </c>
      <c r="D309" s="148">
        <f t="shared" si="172"/>
        <v>2455000</v>
      </c>
      <c r="E309" s="158">
        <f t="shared" si="140"/>
        <v>44.808564415875949</v>
      </c>
      <c r="F309" s="148">
        <f t="shared" si="172"/>
        <v>0</v>
      </c>
      <c r="G309" s="158">
        <f t="shared" si="167"/>
        <v>0</v>
      </c>
      <c r="H309" s="297">
        <f t="shared" si="172"/>
        <v>1520000</v>
      </c>
      <c r="I309" s="321" t="s">
        <v>182</v>
      </c>
      <c r="J309" s="297">
        <f t="shared" si="172"/>
        <v>0</v>
      </c>
      <c r="K309" s="321" t="s">
        <v>182</v>
      </c>
    </row>
    <row r="310" spans="1:11" ht="12.75" hidden="1" customHeight="1" x14ac:dyDescent="0.2">
      <c r="A310" s="52">
        <v>3632</v>
      </c>
      <c r="B310" s="157" t="s">
        <v>125</v>
      </c>
      <c r="C310" s="169">
        <v>5478863.3200000003</v>
      </c>
      <c r="D310" s="169">
        <v>2455000</v>
      </c>
      <c r="E310" s="170">
        <f t="shared" si="140"/>
        <v>44.808564415875949</v>
      </c>
      <c r="F310" s="169">
        <v>0</v>
      </c>
      <c r="G310" s="170">
        <f t="shared" si="167"/>
        <v>0</v>
      </c>
      <c r="H310" s="169">
        <v>1520000</v>
      </c>
      <c r="I310" s="170" t="s">
        <v>182</v>
      </c>
      <c r="J310" s="169">
        <v>0</v>
      </c>
      <c r="K310" s="170" t="s">
        <v>182</v>
      </c>
    </row>
    <row r="311" spans="1:11" ht="12.75" customHeight="1" x14ac:dyDescent="0.2">
      <c r="A311" s="54">
        <v>38</v>
      </c>
      <c r="B311" s="41" t="s">
        <v>58</v>
      </c>
      <c r="C311" s="147">
        <f t="shared" ref="C311:J312" si="173">C312</f>
        <v>7285015.8600000003</v>
      </c>
      <c r="D311" s="147">
        <f t="shared" si="173"/>
        <v>20703000</v>
      </c>
      <c r="E311" s="154">
        <f t="shared" si="140"/>
        <v>284.18606627439794</v>
      </c>
      <c r="F311" s="147">
        <f t="shared" si="173"/>
        <v>18210500</v>
      </c>
      <c r="G311" s="154">
        <f t="shared" si="167"/>
        <v>87.9606820267594</v>
      </c>
      <c r="H311" s="147">
        <f t="shared" si="173"/>
        <v>6680000</v>
      </c>
      <c r="I311" s="175">
        <f t="shared" si="170"/>
        <v>36.682133933719555</v>
      </c>
      <c r="J311" s="147">
        <f t="shared" si="173"/>
        <v>0</v>
      </c>
      <c r="K311" s="175">
        <f t="shared" si="170"/>
        <v>0</v>
      </c>
    </row>
    <row r="312" spans="1:11" ht="12.75" customHeight="1" x14ac:dyDescent="0.2">
      <c r="A312" s="52">
        <v>386</v>
      </c>
      <c r="B312" s="42" t="s">
        <v>126</v>
      </c>
      <c r="C312" s="148">
        <f t="shared" si="173"/>
        <v>7285015.8600000003</v>
      </c>
      <c r="D312" s="148">
        <f t="shared" si="173"/>
        <v>20703000</v>
      </c>
      <c r="E312" s="158">
        <f t="shared" si="140"/>
        <v>284.18606627439794</v>
      </c>
      <c r="F312" s="148">
        <f t="shared" si="173"/>
        <v>18210500</v>
      </c>
      <c r="G312" s="158">
        <f t="shared" si="167"/>
        <v>87.9606820267594</v>
      </c>
      <c r="H312" s="297">
        <f t="shared" si="173"/>
        <v>6680000</v>
      </c>
      <c r="I312" s="321">
        <f t="shared" si="170"/>
        <v>36.682133933719555</v>
      </c>
      <c r="J312" s="297">
        <f t="shared" si="173"/>
        <v>0</v>
      </c>
      <c r="K312" s="321">
        <f t="shared" si="170"/>
        <v>0</v>
      </c>
    </row>
    <row r="313" spans="1:11" ht="25.5" hidden="1" customHeight="1" x14ac:dyDescent="0.2">
      <c r="A313" s="128">
        <v>3861</v>
      </c>
      <c r="B313" s="45" t="s">
        <v>130</v>
      </c>
      <c r="C313" s="148">
        <v>7285015.8600000003</v>
      </c>
      <c r="D313" s="148">
        <v>20703000</v>
      </c>
      <c r="E313" s="158">
        <f t="shared" si="140"/>
        <v>284.18606627439794</v>
      </c>
      <c r="F313" s="148">
        <v>18210500</v>
      </c>
      <c r="G313" s="158">
        <f t="shared" si="167"/>
        <v>87.9606820267594</v>
      </c>
      <c r="H313" s="148">
        <v>6680000</v>
      </c>
      <c r="I313" s="170">
        <f t="shared" si="170"/>
        <v>36.682133933719555</v>
      </c>
      <c r="J313" s="148">
        <v>0</v>
      </c>
      <c r="K313" s="170">
        <f t="shared" si="170"/>
        <v>0</v>
      </c>
    </row>
    <row r="314" spans="1:11" ht="12.75" hidden="1" customHeight="1" x14ac:dyDescent="0.2">
      <c r="A314" s="49">
        <v>5</v>
      </c>
      <c r="B314" s="263" t="s">
        <v>29</v>
      </c>
      <c r="C314" s="147">
        <f t="shared" ref="C314:J316" si="174">C315</f>
        <v>0</v>
      </c>
      <c r="D314" s="147">
        <f t="shared" si="174"/>
        <v>0</v>
      </c>
      <c r="E314" s="154" t="s">
        <v>182</v>
      </c>
      <c r="F314" s="147">
        <f t="shared" si="174"/>
        <v>412000</v>
      </c>
      <c r="G314" s="154" t="s">
        <v>182</v>
      </c>
      <c r="H314" s="147">
        <f t="shared" si="174"/>
        <v>0</v>
      </c>
      <c r="I314" s="154">
        <f t="shared" si="170"/>
        <v>0</v>
      </c>
      <c r="J314" s="147">
        <f t="shared" si="174"/>
        <v>0</v>
      </c>
      <c r="K314" s="154" t="s">
        <v>182</v>
      </c>
    </row>
    <row r="315" spans="1:11" ht="11.25" customHeight="1" x14ac:dyDescent="0.2">
      <c r="A315" s="49">
        <v>51</v>
      </c>
      <c r="B315" s="41" t="s">
        <v>287</v>
      </c>
      <c r="C315" s="147">
        <f t="shared" si="174"/>
        <v>0</v>
      </c>
      <c r="D315" s="147">
        <f t="shared" si="174"/>
        <v>0</v>
      </c>
      <c r="E315" s="154" t="s">
        <v>182</v>
      </c>
      <c r="F315" s="147">
        <f t="shared" si="174"/>
        <v>412000</v>
      </c>
      <c r="G315" s="154" t="s">
        <v>182</v>
      </c>
      <c r="H315" s="147">
        <f t="shared" si="174"/>
        <v>0</v>
      </c>
      <c r="I315" s="154">
        <f t="shared" si="170"/>
        <v>0</v>
      </c>
      <c r="J315" s="147">
        <f t="shared" si="174"/>
        <v>0</v>
      </c>
      <c r="K315" s="154" t="s">
        <v>182</v>
      </c>
    </row>
    <row r="316" spans="1:11" ht="14.25" customHeight="1" x14ac:dyDescent="0.2">
      <c r="A316" s="123">
        <v>514</v>
      </c>
      <c r="B316" s="313" t="s">
        <v>86</v>
      </c>
      <c r="C316" s="314">
        <f t="shared" si="174"/>
        <v>0</v>
      </c>
      <c r="D316" s="314">
        <f t="shared" si="174"/>
        <v>0</v>
      </c>
      <c r="E316" s="315" t="s">
        <v>182</v>
      </c>
      <c r="F316" s="314">
        <f t="shared" si="174"/>
        <v>412000</v>
      </c>
      <c r="G316" s="315" t="s">
        <v>182</v>
      </c>
      <c r="H316" s="324">
        <f t="shared" si="174"/>
        <v>0</v>
      </c>
      <c r="I316" s="325">
        <f t="shared" si="170"/>
        <v>0</v>
      </c>
      <c r="J316" s="324">
        <f t="shared" si="174"/>
        <v>0</v>
      </c>
      <c r="K316" s="325" t="s">
        <v>182</v>
      </c>
    </row>
    <row r="317" spans="1:11" ht="12.75" hidden="1" customHeight="1" x14ac:dyDescent="0.2">
      <c r="A317" s="52">
        <v>5141</v>
      </c>
      <c r="B317" s="178" t="s">
        <v>85</v>
      </c>
      <c r="C317" s="148">
        <v>0</v>
      </c>
      <c r="D317" s="148">
        <v>0</v>
      </c>
      <c r="E317" s="158" t="s">
        <v>182</v>
      </c>
      <c r="F317" s="148">
        <v>412000</v>
      </c>
      <c r="G317" s="158" t="s">
        <v>182</v>
      </c>
      <c r="H317" s="148">
        <v>0</v>
      </c>
      <c r="I317" s="158">
        <f t="shared" si="170"/>
        <v>0</v>
      </c>
      <c r="J317" s="148">
        <v>0</v>
      </c>
      <c r="K317" s="158" t="s">
        <v>182</v>
      </c>
    </row>
    <row r="318" spans="1:11" ht="5.25" customHeight="1" x14ac:dyDescent="0.2">
      <c r="A318" s="52"/>
      <c r="B318" s="157"/>
      <c r="C318" s="169"/>
      <c r="D318" s="169"/>
      <c r="E318" s="170"/>
      <c r="F318" s="169"/>
      <c r="G318" s="170"/>
      <c r="H318" s="169"/>
      <c r="I318" s="170"/>
      <c r="J318" s="169"/>
      <c r="K318" s="170"/>
    </row>
    <row r="319" spans="1:11" ht="25.5" customHeight="1" x14ac:dyDescent="0.2">
      <c r="A319" s="198" t="s">
        <v>161</v>
      </c>
      <c r="B319" s="43" t="s">
        <v>158</v>
      </c>
      <c r="C319" s="147">
        <f t="shared" ref="C319:J322" si="175">C320</f>
        <v>1362998.87</v>
      </c>
      <c r="D319" s="147">
        <f t="shared" si="175"/>
        <v>341000</v>
      </c>
      <c r="E319" s="154">
        <f t="shared" si="140"/>
        <v>25.018362634445907</v>
      </c>
      <c r="F319" s="147">
        <f t="shared" si="175"/>
        <v>676900</v>
      </c>
      <c r="G319" s="154">
        <f>F319/D319*100</f>
        <v>198.50439882697947</v>
      </c>
      <c r="H319" s="147">
        <f t="shared" si="175"/>
        <v>30000000</v>
      </c>
      <c r="I319" s="154" t="s">
        <v>182</v>
      </c>
      <c r="J319" s="147">
        <f t="shared" si="175"/>
        <v>40007000</v>
      </c>
      <c r="K319" s="154">
        <f>J319/H319*100</f>
        <v>133.35666666666665</v>
      </c>
    </row>
    <row r="320" spans="1:11" ht="11.45" hidden="1" customHeight="1" x14ac:dyDescent="0.2">
      <c r="A320" s="54">
        <v>3</v>
      </c>
      <c r="B320" s="155" t="s">
        <v>38</v>
      </c>
      <c r="C320" s="147">
        <f>C321+C326</f>
        <v>1362998.87</v>
      </c>
      <c r="D320" s="147">
        <f>D321+D326</f>
        <v>341000</v>
      </c>
      <c r="E320" s="154">
        <f t="shared" si="140"/>
        <v>25.018362634445907</v>
      </c>
      <c r="F320" s="147">
        <f>F321+F326</f>
        <v>676900</v>
      </c>
      <c r="G320" s="154">
        <f>F320/D320*100</f>
        <v>198.50439882697947</v>
      </c>
      <c r="H320" s="147">
        <f>H321+H326</f>
        <v>30000000</v>
      </c>
      <c r="I320" s="154" t="s">
        <v>182</v>
      </c>
      <c r="J320" s="147">
        <f>J321+J326</f>
        <v>40007000</v>
      </c>
      <c r="K320" s="154">
        <f t="shared" ref="I320:K325" si="176">J320/H320*100</f>
        <v>133.35666666666665</v>
      </c>
    </row>
    <row r="321" spans="1:11" ht="12.75" customHeight="1" x14ac:dyDescent="0.2">
      <c r="A321" s="54">
        <v>32</v>
      </c>
      <c r="B321" s="159" t="s">
        <v>3</v>
      </c>
      <c r="C321" s="147">
        <f>C322+C324</f>
        <v>1337998.8700000001</v>
      </c>
      <c r="D321" s="147">
        <f>D322+D324</f>
        <v>341000</v>
      </c>
      <c r="E321" s="154">
        <f t="shared" si="140"/>
        <v>25.485821224946175</v>
      </c>
      <c r="F321" s="147">
        <f>F322+F324</f>
        <v>676900</v>
      </c>
      <c r="G321" s="154">
        <f>F321/D321*100</f>
        <v>198.50439882697947</v>
      </c>
      <c r="H321" s="147">
        <f>H322+H324</f>
        <v>30000000</v>
      </c>
      <c r="I321" s="154" t="s">
        <v>182</v>
      </c>
      <c r="J321" s="147">
        <f>J322+J324</f>
        <v>40007000</v>
      </c>
      <c r="K321" s="154">
        <f t="shared" si="176"/>
        <v>133.35666666666665</v>
      </c>
    </row>
    <row r="322" spans="1:11" ht="12.75" customHeight="1" x14ac:dyDescent="0.2">
      <c r="A322" s="44">
        <v>323</v>
      </c>
      <c r="B322" s="161" t="s">
        <v>11</v>
      </c>
      <c r="C322" s="148">
        <f t="shared" si="175"/>
        <v>1337998.8700000001</v>
      </c>
      <c r="D322" s="148">
        <f t="shared" si="175"/>
        <v>341000</v>
      </c>
      <c r="E322" s="158">
        <f t="shared" si="140"/>
        <v>25.485821224946175</v>
      </c>
      <c r="F322" s="148">
        <f t="shared" si="175"/>
        <v>676900</v>
      </c>
      <c r="G322" s="158">
        <f>F322/D322*100</f>
        <v>198.50439882697947</v>
      </c>
      <c r="H322" s="297">
        <f t="shared" si="175"/>
        <v>2503500</v>
      </c>
      <c r="I322" s="307">
        <f t="shared" si="176"/>
        <v>369.84783572167237</v>
      </c>
      <c r="J322" s="297">
        <f t="shared" si="175"/>
        <v>5007000</v>
      </c>
      <c r="K322" s="307">
        <f t="shared" si="176"/>
        <v>200</v>
      </c>
    </row>
    <row r="323" spans="1:11" ht="12.75" hidden="1" customHeight="1" x14ac:dyDescent="0.2">
      <c r="A323" s="52">
        <v>3237</v>
      </c>
      <c r="B323" s="42" t="s">
        <v>13</v>
      </c>
      <c r="C323" s="148">
        <v>1337998.8700000001</v>
      </c>
      <c r="D323" s="148">
        <v>341000</v>
      </c>
      <c r="E323" s="158">
        <f t="shared" si="140"/>
        <v>25.485821224946175</v>
      </c>
      <c r="F323" s="148">
        <v>676900</v>
      </c>
      <c r="G323" s="158">
        <f>F323/D323*100</f>
        <v>198.50439882697947</v>
      </c>
      <c r="H323" s="148">
        <v>2503500</v>
      </c>
      <c r="I323" s="158">
        <f t="shared" si="176"/>
        <v>369.84783572167237</v>
      </c>
      <c r="J323" s="148">
        <v>5007000</v>
      </c>
      <c r="K323" s="158">
        <f t="shared" si="176"/>
        <v>200</v>
      </c>
    </row>
    <row r="324" spans="1:11" x14ac:dyDescent="0.2">
      <c r="A324" s="52">
        <v>329</v>
      </c>
      <c r="B324" s="157" t="s">
        <v>55</v>
      </c>
      <c r="C324" s="148">
        <f>C325</f>
        <v>0</v>
      </c>
      <c r="D324" s="148">
        <f>D325</f>
        <v>0</v>
      </c>
      <c r="E324" s="158" t="s">
        <v>182</v>
      </c>
      <c r="F324" s="148">
        <f>F325</f>
        <v>0</v>
      </c>
      <c r="G324" s="158" t="s">
        <v>182</v>
      </c>
      <c r="H324" s="297">
        <f>H325</f>
        <v>27496500</v>
      </c>
      <c r="I324" s="307" t="s">
        <v>182</v>
      </c>
      <c r="J324" s="297">
        <f>J325</f>
        <v>35000000</v>
      </c>
      <c r="K324" s="307">
        <f t="shared" si="176"/>
        <v>127.28892768170495</v>
      </c>
    </row>
    <row r="325" spans="1:11" ht="12.75" hidden="1" customHeight="1" x14ac:dyDescent="0.2">
      <c r="A325" s="52">
        <v>3299</v>
      </c>
      <c r="B325" s="157" t="s">
        <v>55</v>
      </c>
      <c r="C325" s="148">
        <v>0</v>
      </c>
      <c r="D325" s="148">
        <v>0</v>
      </c>
      <c r="E325" s="158" t="s">
        <v>182</v>
      </c>
      <c r="F325" s="148">
        <v>0</v>
      </c>
      <c r="G325" s="158" t="s">
        <v>182</v>
      </c>
      <c r="H325" s="148">
        <v>27496500</v>
      </c>
      <c r="I325" s="158" t="s">
        <v>182</v>
      </c>
      <c r="J325" s="148">
        <v>35000000</v>
      </c>
      <c r="K325" s="158">
        <f t="shared" si="176"/>
        <v>127.28892768170495</v>
      </c>
    </row>
    <row r="326" spans="1:11" ht="12.75" customHeight="1" x14ac:dyDescent="0.2">
      <c r="A326" s="49">
        <v>36</v>
      </c>
      <c r="B326" s="168" t="s">
        <v>192</v>
      </c>
      <c r="C326" s="147">
        <f t="shared" ref="C326:J327" si="177">C327</f>
        <v>25000</v>
      </c>
      <c r="D326" s="147">
        <f t="shared" si="177"/>
        <v>0</v>
      </c>
      <c r="E326" s="154">
        <f t="shared" si="140"/>
        <v>0</v>
      </c>
      <c r="F326" s="147">
        <f t="shared" si="177"/>
        <v>0</v>
      </c>
      <c r="G326" s="154" t="s">
        <v>182</v>
      </c>
      <c r="H326" s="147">
        <f t="shared" si="177"/>
        <v>0</v>
      </c>
      <c r="I326" s="175" t="s">
        <v>182</v>
      </c>
      <c r="J326" s="147">
        <f t="shared" si="177"/>
        <v>0</v>
      </c>
      <c r="K326" s="175" t="s">
        <v>182</v>
      </c>
    </row>
    <row r="327" spans="1:11" ht="12.75" customHeight="1" x14ac:dyDescent="0.2">
      <c r="A327" s="44">
        <v>363</v>
      </c>
      <c r="B327" s="162" t="s">
        <v>124</v>
      </c>
      <c r="C327" s="143">
        <f t="shared" si="177"/>
        <v>25000</v>
      </c>
      <c r="D327" s="143">
        <f t="shared" si="177"/>
        <v>0</v>
      </c>
      <c r="E327" s="144">
        <f t="shared" si="140"/>
        <v>0</v>
      </c>
      <c r="F327" s="143">
        <f t="shared" si="177"/>
        <v>0</v>
      </c>
      <c r="G327" s="144" t="s">
        <v>182</v>
      </c>
      <c r="H327" s="297">
        <f t="shared" si="177"/>
        <v>0</v>
      </c>
      <c r="I327" s="321" t="s">
        <v>182</v>
      </c>
      <c r="J327" s="297">
        <f t="shared" si="177"/>
        <v>0</v>
      </c>
      <c r="K327" s="321" t="s">
        <v>182</v>
      </c>
    </row>
    <row r="328" spans="1:11" ht="12.75" hidden="1" customHeight="1" x14ac:dyDescent="0.2">
      <c r="A328" s="52">
        <v>3631</v>
      </c>
      <c r="B328" s="157" t="s">
        <v>156</v>
      </c>
      <c r="C328" s="169">
        <v>25000</v>
      </c>
      <c r="D328" s="169">
        <v>0</v>
      </c>
      <c r="E328" s="170">
        <f t="shared" si="140"/>
        <v>0</v>
      </c>
      <c r="F328" s="169">
        <v>0</v>
      </c>
      <c r="G328" s="170" t="s">
        <v>182</v>
      </c>
      <c r="H328" s="169">
        <v>0</v>
      </c>
      <c r="I328" s="170" t="s">
        <v>182</v>
      </c>
      <c r="J328" s="169">
        <v>0</v>
      </c>
      <c r="K328" s="170" t="s">
        <v>182</v>
      </c>
    </row>
    <row r="329" spans="1:11" ht="6" customHeight="1" x14ac:dyDescent="0.2">
      <c r="A329" s="52"/>
      <c r="B329" s="185"/>
      <c r="C329" s="148"/>
      <c r="D329" s="148"/>
      <c r="E329" s="158"/>
      <c r="F329" s="148"/>
      <c r="G329" s="158"/>
      <c r="H329" s="148"/>
      <c r="I329" s="158"/>
      <c r="J329" s="148"/>
      <c r="K329" s="158"/>
    </row>
    <row r="330" spans="1:11" ht="26.25" customHeight="1" x14ac:dyDescent="0.2">
      <c r="A330" s="198" t="s">
        <v>164</v>
      </c>
      <c r="B330" s="43" t="s">
        <v>157</v>
      </c>
      <c r="C330" s="147">
        <f t="shared" ref="C330:J331" si="178">C331</f>
        <v>4569385.68</v>
      </c>
      <c r="D330" s="147">
        <f t="shared" si="178"/>
        <v>7735000</v>
      </c>
      <c r="E330" s="154">
        <f t="shared" ref="E330:E399" si="179">D330/C330*100</f>
        <v>169.27877272115057</v>
      </c>
      <c r="F330" s="147">
        <f t="shared" si="178"/>
        <v>50000</v>
      </c>
      <c r="G330" s="154">
        <f t="shared" ref="G330:G337" si="180">F330/D330*100</f>
        <v>0.6464124111182934</v>
      </c>
      <c r="H330" s="147">
        <f t="shared" si="178"/>
        <v>50000</v>
      </c>
      <c r="I330" s="154">
        <f>H330/F330*100</f>
        <v>100</v>
      </c>
      <c r="J330" s="147">
        <f t="shared" si="178"/>
        <v>50000</v>
      </c>
      <c r="K330" s="154">
        <f>J330/H330*100</f>
        <v>100</v>
      </c>
    </row>
    <row r="331" spans="1:11" ht="12.75" hidden="1" customHeight="1" x14ac:dyDescent="0.2">
      <c r="A331" s="54">
        <v>3</v>
      </c>
      <c r="B331" s="155" t="s">
        <v>38</v>
      </c>
      <c r="C331" s="147">
        <f t="shared" si="178"/>
        <v>4569385.68</v>
      </c>
      <c r="D331" s="147">
        <f t="shared" si="178"/>
        <v>7735000</v>
      </c>
      <c r="E331" s="154">
        <f t="shared" si="179"/>
        <v>169.27877272115057</v>
      </c>
      <c r="F331" s="147">
        <f t="shared" si="178"/>
        <v>50000</v>
      </c>
      <c r="G331" s="154">
        <f t="shared" si="180"/>
        <v>0.6464124111182934</v>
      </c>
      <c r="H331" s="147">
        <f t="shared" si="178"/>
        <v>50000</v>
      </c>
      <c r="I331" s="154">
        <f t="shared" ref="I331:I335" si="181">H331/F331*100</f>
        <v>100</v>
      </c>
      <c r="J331" s="147">
        <f t="shared" si="178"/>
        <v>50000</v>
      </c>
      <c r="K331" s="154">
        <f t="shared" ref="K331:K335" si="182">J331/H331*100</f>
        <v>100</v>
      </c>
    </row>
    <row r="332" spans="1:11" ht="12.75" customHeight="1" x14ac:dyDescent="0.2">
      <c r="A332" s="54">
        <v>32</v>
      </c>
      <c r="B332" s="159" t="s">
        <v>3</v>
      </c>
      <c r="C332" s="147">
        <f t="shared" ref="C332" si="183">C333+C336</f>
        <v>4569385.68</v>
      </c>
      <c r="D332" s="147">
        <f t="shared" ref="D332:H332" si="184">D333+D336</f>
        <v>7735000</v>
      </c>
      <c r="E332" s="154">
        <f t="shared" si="179"/>
        <v>169.27877272115057</v>
      </c>
      <c r="F332" s="147">
        <f t="shared" si="184"/>
        <v>50000</v>
      </c>
      <c r="G332" s="154">
        <f t="shared" si="180"/>
        <v>0.6464124111182934</v>
      </c>
      <c r="H332" s="147">
        <f t="shared" si="184"/>
        <v>50000</v>
      </c>
      <c r="I332" s="154">
        <f t="shared" si="181"/>
        <v>100</v>
      </c>
      <c r="J332" s="147">
        <f t="shared" ref="J332" si="185">J333+J336</f>
        <v>50000</v>
      </c>
      <c r="K332" s="154">
        <f t="shared" si="182"/>
        <v>100</v>
      </c>
    </row>
    <row r="333" spans="1:11" ht="12.75" customHeight="1" x14ac:dyDescent="0.2">
      <c r="A333" s="44">
        <v>323</v>
      </c>
      <c r="B333" s="161" t="s">
        <v>11</v>
      </c>
      <c r="C333" s="148">
        <f>C334+C335</f>
        <v>311750</v>
      </c>
      <c r="D333" s="148">
        <f>D334+D335</f>
        <v>300000</v>
      </c>
      <c r="E333" s="158">
        <f t="shared" si="179"/>
        <v>96.230954290296708</v>
      </c>
      <c r="F333" s="148">
        <f>F334+F335</f>
        <v>50000</v>
      </c>
      <c r="G333" s="158">
        <f t="shared" si="180"/>
        <v>16.666666666666664</v>
      </c>
      <c r="H333" s="297">
        <f>H334+H335</f>
        <v>50000</v>
      </c>
      <c r="I333" s="307">
        <f t="shared" si="181"/>
        <v>100</v>
      </c>
      <c r="J333" s="297">
        <f>J334+J335</f>
        <v>50000</v>
      </c>
      <c r="K333" s="307">
        <f t="shared" si="182"/>
        <v>100</v>
      </c>
    </row>
    <row r="334" spans="1:11" ht="12.75" hidden="1" customHeight="1" x14ac:dyDescent="0.2">
      <c r="A334" s="52">
        <v>3237</v>
      </c>
      <c r="B334" s="42" t="s">
        <v>13</v>
      </c>
      <c r="C334" s="148">
        <v>311750</v>
      </c>
      <c r="D334" s="148">
        <v>300000</v>
      </c>
      <c r="E334" s="158">
        <f t="shared" si="179"/>
        <v>96.230954290296708</v>
      </c>
      <c r="F334" s="148">
        <v>0</v>
      </c>
      <c r="G334" s="158">
        <f t="shared" si="180"/>
        <v>0</v>
      </c>
      <c r="H334" s="148">
        <v>0</v>
      </c>
      <c r="I334" s="158" t="s">
        <v>182</v>
      </c>
      <c r="J334" s="148">
        <v>0</v>
      </c>
      <c r="K334" s="158" t="s">
        <v>182</v>
      </c>
    </row>
    <row r="335" spans="1:11" ht="12.75" hidden="1" customHeight="1" x14ac:dyDescent="0.2">
      <c r="A335" s="52">
        <v>3239</v>
      </c>
      <c r="B335" s="79" t="s">
        <v>54</v>
      </c>
      <c r="C335" s="148">
        <v>0</v>
      </c>
      <c r="D335" s="148">
        <v>0</v>
      </c>
      <c r="E335" s="158"/>
      <c r="F335" s="148">
        <v>50000</v>
      </c>
      <c r="G335" s="158" t="s">
        <v>182</v>
      </c>
      <c r="H335" s="148">
        <v>50000</v>
      </c>
      <c r="I335" s="158">
        <f t="shared" si="181"/>
        <v>100</v>
      </c>
      <c r="J335" s="148">
        <v>50000</v>
      </c>
      <c r="K335" s="158">
        <f t="shared" si="182"/>
        <v>100</v>
      </c>
    </row>
    <row r="336" spans="1:11" ht="12.75" customHeight="1" x14ac:dyDescent="0.2">
      <c r="A336" s="44">
        <v>329</v>
      </c>
      <c r="B336" s="157" t="s">
        <v>55</v>
      </c>
      <c r="C336" s="148">
        <f>C338+C337</f>
        <v>4257635.68</v>
      </c>
      <c r="D336" s="148">
        <f>D338+D337</f>
        <v>7435000</v>
      </c>
      <c r="E336" s="158">
        <f t="shared" si="179"/>
        <v>174.62743547846256</v>
      </c>
      <c r="F336" s="148">
        <f>F338+F337</f>
        <v>0</v>
      </c>
      <c r="G336" s="158">
        <f t="shared" si="180"/>
        <v>0</v>
      </c>
      <c r="H336" s="148">
        <f>H338+H337</f>
        <v>0</v>
      </c>
      <c r="I336" s="158" t="s">
        <v>182</v>
      </c>
      <c r="J336" s="148">
        <f>J338+J337</f>
        <v>0</v>
      </c>
      <c r="K336" s="158" t="s">
        <v>182</v>
      </c>
    </row>
    <row r="337" spans="1:13" ht="12.75" hidden="1" customHeight="1" x14ac:dyDescent="0.2">
      <c r="A337" s="44">
        <v>3295</v>
      </c>
      <c r="B337" s="157" t="s">
        <v>122</v>
      </c>
      <c r="C337" s="148">
        <v>0</v>
      </c>
      <c r="D337" s="148">
        <v>10000</v>
      </c>
      <c r="E337" s="158" t="s">
        <v>182</v>
      </c>
      <c r="F337" s="148">
        <v>0</v>
      </c>
      <c r="G337" s="158">
        <f t="shared" si="180"/>
        <v>0</v>
      </c>
      <c r="H337" s="148">
        <v>0</v>
      </c>
      <c r="I337" s="158" t="s">
        <v>182</v>
      </c>
      <c r="J337" s="148">
        <v>0</v>
      </c>
      <c r="K337" s="158" t="s">
        <v>182</v>
      </c>
    </row>
    <row r="338" spans="1:13" ht="12.75" hidden="1" customHeight="1" x14ac:dyDescent="0.2">
      <c r="A338" s="52">
        <v>3299</v>
      </c>
      <c r="B338" s="157" t="s">
        <v>55</v>
      </c>
      <c r="C338" s="148">
        <v>4257635.68</v>
      </c>
      <c r="D338" s="148">
        <v>7425000</v>
      </c>
      <c r="E338" s="158">
        <f t="shared" si="179"/>
        <v>174.39256333928509</v>
      </c>
      <c r="F338" s="148">
        <v>0</v>
      </c>
      <c r="G338" s="158">
        <f>F338/D338*100</f>
        <v>0</v>
      </c>
      <c r="H338" s="148">
        <v>0</v>
      </c>
      <c r="I338" s="158" t="s">
        <v>182</v>
      </c>
      <c r="J338" s="148">
        <v>0</v>
      </c>
      <c r="K338" s="158" t="s">
        <v>182</v>
      </c>
    </row>
    <row r="339" spans="1:13" ht="9" customHeight="1" x14ac:dyDescent="0.2">
      <c r="A339" s="52"/>
      <c r="B339" s="157"/>
      <c r="C339" s="169"/>
      <c r="D339" s="169"/>
      <c r="E339" s="170"/>
      <c r="F339" s="169"/>
      <c r="G339" s="170"/>
      <c r="H339" s="169"/>
      <c r="I339" s="170"/>
      <c r="J339" s="169"/>
      <c r="K339" s="170"/>
    </row>
    <row r="340" spans="1:13" ht="25.5" x14ac:dyDescent="0.2">
      <c r="A340" s="198" t="s">
        <v>165</v>
      </c>
      <c r="B340" s="165" t="s">
        <v>229</v>
      </c>
      <c r="C340" s="147">
        <f t="shared" ref="C340:J342" si="186">C341</f>
        <v>4295985.2300000004</v>
      </c>
      <c r="D340" s="147">
        <f t="shared" si="186"/>
        <v>12100000</v>
      </c>
      <c r="E340" s="154">
        <f t="shared" si="179"/>
        <v>281.65832404409821</v>
      </c>
      <c r="F340" s="147">
        <f t="shared" si="186"/>
        <v>2000000</v>
      </c>
      <c r="G340" s="154">
        <f>F340/D340*100</f>
        <v>16.528925619834713</v>
      </c>
      <c r="H340" s="147">
        <f t="shared" si="186"/>
        <v>0</v>
      </c>
      <c r="I340" s="154">
        <f t="shared" ref="I340:K382" si="187">H340/F340*100</f>
        <v>0</v>
      </c>
      <c r="J340" s="147">
        <f t="shared" si="186"/>
        <v>0</v>
      </c>
      <c r="K340" s="154" t="s">
        <v>182</v>
      </c>
    </row>
    <row r="341" spans="1:13" ht="12.75" hidden="1" customHeight="1" x14ac:dyDescent="0.2">
      <c r="A341" s="54">
        <v>3</v>
      </c>
      <c r="B341" s="155" t="s">
        <v>38</v>
      </c>
      <c r="C341" s="147">
        <f t="shared" si="186"/>
        <v>4295985.2300000004</v>
      </c>
      <c r="D341" s="147">
        <f t="shared" si="186"/>
        <v>12100000</v>
      </c>
      <c r="E341" s="154">
        <f t="shared" si="179"/>
        <v>281.65832404409821</v>
      </c>
      <c r="F341" s="147">
        <f t="shared" si="186"/>
        <v>2000000</v>
      </c>
      <c r="G341" s="154">
        <f>F341/D341*100</f>
        <v>16.528925619834713</v>
      </c>
      <c r="H341" s="147">
        <f t="shared" si="186"/>
        <v>0</v>
      </c>
      <c r="I341" s="154">
        <f t="shared" si="187"/>
        <v>0</v>
      </c>
      <c r="J341" s="147">
        <f t="shared" si="186"/>
        <v>0</v>
      </c>
      <c r="K341" s="154" t="s">
        <v>182</v>
      </c>
    </row>
    <row r="342" spans="1:13" ht="12.75" customHeight="1" x14ac:dyDescent="0.2">
      <c r="A342" s="49">
        <v>36</v>
      </c>
      <c r="B342" s="168" t="s">
        <v>192</v>
      </c>
      <c r="C342" s="147">
        <f t="shared" si="186"/>
        <v>4295985.2300000004</v>
      </c>
      <c r="D342" s="147">
        <f t="shared" si="186"/>
        <v>12100000</v>
      </c>
      <c r="E342" s="154">
        <f t="shared" si="179"/>
        <v>281.65832404409821</v>
      </c>
      <c r="F342" s="147">
        <f t="shared" si="186"/>
        <v>2000000</v>
      </c>
      <c r="G342" s="154">
        <f>F342/D342*100</f>
        <v>16.528925619834713</v>
      </c>
      <c r="H342" s="147">
        <f t="shared" si="186"/>
        <v>0</v>
      </c>
      <c r="I342" s="154">
        <f t="shared" si="187"/>
        <v>0</v>
      </c>
      <c r="J342" s="147">
        <f t="shared" si="186"/>
        <v>0</v>
      </c>
      <c r="K342" s="154" t="s">
        <v>182</v>
      </c>
    </row>
    <row r="343" spans="1:13" ht="12.75" customHeight="1" x14ac:dyDescent="0.2">
      <c r="A343" s="44">
        <v>363</v>
      </c>
      <c r="B343" s="162" t="s">
        <v>124</v>
      </c>
      <c r="C343" s="148">
        <f>C344</f>
        <v>4295985.2300000004</v>
      </c>
      <c r="D343" s="148">
        <f>D344</f>
        <v>12100000</v>
      </c>
      <c r="E343" s="158">
        <f t="shared" si="179"/>
        <v>281.65832404409821</v>
      </c>
      <c r="F343" s="148">
        <f>F344</f>
        <v>2000000</v>
      </c>
      <c r="G343" s="158">
        <f>F343/D343*100</f>
        <v>16.528925619834713</v>
      </c>
      <c r="H343" s="297">
        <f>H344</f>
        <v>0</v>
      </c>
      <c r="I343" s="307">
        <f t="shared" si="187"/>
        <v>0</v>
      </c>
      <c r="J343" s="297">
        <f>J344</f>
        <v>0</v>
      </c>
      <c r="K343" s="307" t="s">
        <v>182</v>
      </c>
    </row>
    <row r="344" spans="1:13" ht="12.75" hidden="1" customHeight="1" x14ac:dyDescent="0.2">
      <c r="A344" s="44">
        <v>3631</v>
      </c>
      <c r="B344" s="184" t="s">
        <v>156</v>
      </c>
      <c r="C344" s="148">
        <v>4295985.2300000004</v>
      </c>
      <c r="D344" s="148">
        <v>12100000</v>
      </c>
      <c r="E344" s="158">
        <f t="shared" si="179"/>
        <v>281.65832404409821</v>
      </c>
      <c r="F344" s="148">
        <v>2000000</v>
      </c>
      <c r="G344" s="158">
        <f>F344/D344*100</f>
        <v>16.528925619834713</v>
      </c>
      <c r="H344" s="148">
        <v>0</v>
      </c>
      <c r="I344" s="158">
        <f t="shared" si="187"/>
        <v>0</v>
      </c>
      <c r="J344" s="148">
        <v>0</v>
      </c>
      <c r="K344" s="158" t="s">
        <v>182</v>
      </c>
    </row>
    <row r="345" spans="1:13" ht="11.25" customHeight="1" x14ac:dyDescent="0.2">
      <c r="A345" s="52"/>
      <c r="B345" s="184"/>
      <c r="C345" s="148"/>
      <c r="D345" s="148"/>
      <c r="E345" s="158"/>
      <c r="F345" s="148"/>
      <c r="G345" s="158"/>
      <c r="H345" s="148"/>
      <c r="I345" s="158"/>
      <c r="J345" s="148"/>
      <c r="K345" s="158"/>
    </row>
    <row r="346" spans="1:13" ht="25.5" customHeight="1" x14ac:dyDescent="0.2">
      <c r="A346" s="198" t="s">
        <v>174</v>
      </c>
      <c r="B346" s="43" t="s">
        <v>175</v>
      </c>
      <c r="C346" s="147">
        <f>C347</f>
        <v>3191069.26</v>
      </c>
      <c r="D346" s="147">
        <f>D347</f>
        <v>3726800</v>
      </c>
      <c r="E346" s="154">
        <f t="shared" si="179"/>
        <v>116.78843974699566</v>
      </c>
      <c r="F346" s="147">
        <f>F347</f>
        <v>4896800</v>
      </c>
      <c r="G346" s="154">
        <f>F346/D346*100</f>
        <v>131.39422560910162</v>
      </c>
      <c r="H346" s="147">
        <f>H347</f>
        <v>22108600</v>
      </c>
      <c r="I346" s="154">
        <f t="shared" si="187"/>
        <v>451.49076948211075</v>
      </c>
      <c r="J346" s="147">
        <f>J347</f>
        <v>0</v>
      </c>
      <c r="K346" s="170" t="s">
        <v>182</v>
      </c>
    </row>
    <row r="347" spans="1:13" ht="11.25" hidden="1" customHeight="1" x14ac:dyDescent="0.2">
      <c r="A347" s="54">
        <v>3</v>
      </c>
      <c r="B347" s="155" t="s">
        <v>38</v>
      </c>
      <c r="C347" s="147">
        <f>C348+C355+C359+C362</f>
        <v>3191069.26</v>
      </c>
      <c r="D347" s="147">
        <f>D348+D355+D359+D362</f>
        <v>3726800</v>
      </c>
      <c r="E347" s="154">
        <f t="shared" si="179"/>
        <v>116.78843974699566</v>
      </c>
      <c r="F347" s="147">
        <f>F348+F355+F359+F362</f>
        <v>4896800</v>
      </c>
      <c r="G347" s="154">
        <f>F347/D347*100</f>
        <v>131.39422560910162</v>
      </c>
      <c r="H347" s="147">
        <f>H348+H355+H359+H362</f>
        <v>22108600</v>
      </c>
      <c r="I347" s="154">
        <f t="shared" si="187"/>
        <v>451.49076948211075</v>
      </c>
      <c r="J347" s="147">
        <f>J348+J355+J359+J362</f>
        <v>0</v>
      </c>
      <c r="K347" s="170" t="s">
        <v>182</v>
      </c>
    </row>
    <row r="348" spans="1:13" ht="12.75" customHeight="1" x14ac:dyDescent="0.2">
      <c r="A348" s="54">
        <v>32</v>
      </c>
      <c r="B348" s="159" t="s">
        <v>3</v>
      </c>
      <c r="C348" s="147">
        <f>C351+C349+C353</f>
        <v>3184695.65</v>
      </c>
      <c r="D348" s="147">
        <f>D351+D349+D353</f>
        <v>3576800</v>
      </c>
      <c r="E348" s="154">
        <f t="shared" si="179"/>
        <v>112.31214511816852</v>
      </c>
      <c r="F348" s="147">
        <f t="shared" ref="F348:J348" si="188">F351</f>
        <v>1400000</v>
      </c>
      <c r="G348" s="154">
        <f>F348/D348*100</f>
        <v>39.141131737866246</v>
      </c>
      <c r="H348" s="147">
        <f t="shared" si="188"/>
        <v>2672500</v>
      </c>
      <c r="I348" s="154">
        <f t="shared" si="187"/>
        <v>190.89285714285717</v>
      </c>
      <c r="J348" s="147">
        <f t="shared" si="188"/>
        <v>0</v>
      </c>
      <c r="K348" s="170" t="s">
        <v>182</v>
      </c>
    </row>
    <row r="349" spans="1:13" ht="12.75" customHeight="1" x14ac:dyDescent="0.2">
      <c r="A349" s="52">
        <v>321</v>
      </c>
      <c r="B349" s="160" t="s">
        <v>7</v>
      </c>
      <c r="C349" s="148">
        <f>C350</f>
        <v>0</v>
      </c>
      <c r="D349" s="148">
        <f>D350</f>
        <v>26300</v>
      </c>
      <c r="E349" s="158" t="s">
        <v>182</v>
      </c>
      <c r="F349" s="148">
        <v>0</v>
      </c>
      <c r="G349" s="158" t="s">
        <v>182</v>
      </c>
      <c r="H349" s="297">
        <v>0</v>
      </c>
      <c r="I349" s="307" t="s">
        <v>182</v>
      </c>
      <c r="J349" s="297">
        <v>0</v>
      </c>
      <c r="K349" s="307" t="s">
        <v>182</v>
      </c>
    </row>
    <row r="350" spans="1:13" ht="12.75" hidden="1" customHeight="1" x14ac:dyDescent="0.2">
      <c r="A350" s="52">
        <v>3211</v>
      </c>
      <c r="B350" s="139" t="s">
        <v>44</v>
      </c>
      <c r="C350" s="148">
        <v>0</v>
      </c>
      <c r="D350" s="148">
        <v>26300</v>
      </c>
      <c r="E350" s="158" t="s">
        <v>182</v>
      </c>
      <c r="F350" s="148">
        <v>0</v>
      </c>
      <c r="G350" s="158" t="s">
        <v>182</v>
      </c>
      <c r="H350" s="297">
        <v>0</v>
      </c>
      <c r="I350" s="307" t="s">
        <v>182</v>
      </c>
      <c r="J350" s="297">
        <v>0</v>
      </c>
      <c r="K350" s="307" t="s">
        <v>182</v>
      </c>
    </row>
    <row r="351" spans="1:13" ht="12" customHeight="1" x14ac:dyDescent="0.2">
      <c r="A351" s="44">
        <v>323</v>
      </c>
      <c r="B351" s="161" t="s">
        <v>11</v>
      </c>
      <c r="C351" s="148">
        <f>C352</f>
        <v>3184695.65</v>
      </c>
      <c r="D351" s="148">
        <f>D352</f>
        <v>3550000</v>
      </c>
      <c r="E351" s="158">
        <f t="shared" si="179"/>
        <v>111.47062043432628</v>
      </c>
      <c r="F351" s="148">
        <f t="shared" ref="F351:J351" si="189">F352</f>
        <v>1400000</v>
      </c>
      <c r="G351" s="158">
        <f>F351/D351*100</f>
        <v>39.436619718309856</v>
      </c>
      <c r="H351" s="297">
        <f t="shared" si="189"/>
        <v>2672500</v>
      </c>
      <c r="I351" s="307">
        <f t="shared" si="187"/>
        <v>190.89285714285717</v>
      </c>
      <c r="J351" s="297">
        <f t="shared" si="189"/>
        <v>0</v>
      </c>
      <c r="K351" s="321" t="s">
        <v>182</v>
      </c>
      <c r="M351" s="319"/>
    </row>
    <row r="352" spans="1:13" ht="13.5" hidden="1" customHeight="1" x14ac:dyDescent="0.2">
      <c r="A352" s="52">
        <v>3237</v>
      </c>
      <c r="B352" s="42" t="s">
        <v>13</v>
      </c>
      <c r="C352" s="148">
        <v>3184695.65</v>
      </c>
      <c r="D352" s="148">
        <v>3550000</v>
      </c>
      <c r="E352" s="158">
        <f t="shared" si="179"/>
        <v>111.47062043432628</v>
      </c>
      <c r="F352" s="148">
        <v>1400000</v>
      </c>
      <c r="G352" s="158">
        <f>F352/D352*100</f>
        <v>39.436619718309856</v>
      </c>
      <c r="H352" s="148">
        <v>2672500</v>
      </c>
      <c r="I352" s="158">
        <f t="shared" si="187"/>
        <v>190.89285714285717</v>
      </c>
      <c r="J352" s="148">
        <v>0</v>
      </c>
      <c r="K352" s="170" t="s">
        <v>182</v>
      </c>
      <c r="L352" s="212"/>
    </row>
    <row r="353" spans="1:13" ht="13.5" customHeight="1" x14ac:dyDescent="0.2">
      <c r="A353" s="52">
        <v>329</v>
      </c>
      <c r="B353" s="42" t="s">
        <v>55</v>
      </c>
      <c r="C353" s="148">
        <f>C354</f>
        <v>0</v>
      </c>
      <c r="D353" s="148">
        <f>D354</f>
        <v>500</v>
      </c>
      <c r="E353" s="158" t="s">
        <v>182</v>
      </c>
      <c r="F353" s="148">
        <f>F354</f>
        <v>0</v>
      </c>
      <c r="G353" s="158" t="s">
        <v>182</v>
      </c>
      <c r="H353" s="297">
        <f>H354</f>
        <v>0</v>
      </c>
      <c r="I353" s="307" t="s">
        <v>182</v>
      </c>
      <c r="J353" s="297">
        <f>J354</f>
        <v>0</v>
      </c>
      <c r="K353" s="307" t="s">
        <v>182</v>
      </c>
      <c r="M353" s="73"/>
    </row>
    <row r="354" spans="1:13" ht="13.5" hidden="1" customHeight="1" x14ac:dyDescent="0.2">
      <c r="A354" s="52">
        <v>3292</v>
      </c>
      <c r="B354" s="42" t="s">
        <v>255</v>
      </c>
      <c r="C354" s="148">
        <v>0</v>
      </c>
      <c r="D354" s="148">
        <v>500</v>
      </c>
      <c r="E354" s="158" t="s">
        <v>182</v>
      </c>
      <c r="F354" s="148">
        <v>0</v>
      </c>
      <c r="G354" s="158" t="s">
        <v>182</v>
      </c>
      <c r="H354" s="148">
        <v>0</v>
      </c>
      <c r="I354" s="158" t="s">
        <v>182</v>
      </c>
      <c r="J354" s="148">
        <v>0</v>
      </c>
      <c r="K354" s="158" t="s">
        <v>182</v>
      </c>
      <c r="L354" s="73"/>
    </row>
    <row r="355" spans="1:13" ht="13.5" customHeight="1" x14ac:dyDescent="0.2">
      <c r="A355" s="54">
        <v>34</v>
      </c>
      <c r="B355" s="41" t="s">
        <v>15</v>
      </c>
      <c r="C355" s="147">
        <f t="shared" ref="C355:J355" si="190">C356</f>
        <v>6373.61</v>
      </c>
      <c r="D355" s="147">
        <f t="shared" si="190"/>
        <v>150000</v>
      </c>
      <c r="E355" s="154" t="s">
        <v>182</v>
      </c>
      <c r="F355" s="147">
        <f t="shared" si="190"/>
        <v>117000</v>
      </c>
      <c r="G355" s="154">
        <f>F355/D355*100</f>
        <v>78</v>
      </c>
      <c r="H355" s="147">
        <f t="shared" si="190"/>
        <v>117000</v>
      </c>
      <c r="I355" s="154">
        <f t="shared" si="187"/>
        <v>100</v>
      </c>
      <c r="J355" s="147">
        <f t="shared" si="190"/>
        <v>0</v>
      </c>
      <c r="K355" s="170" t="s">
        <v>182</v>
      </c>
    </row>
    <row r="356" spans="1:13" ht="13.5" customHeight="1" x14ac:dyDescent="0.2">
      <c r="A356" s="52">
        <v>343</v>
      </c>
      <c r="B356" s="42" t="s">
        <v>62</v>
      </c>
      <c r="C356" s="148">
        <f>C357+C358</f>
        <v>6373.61</v>
      </c>
      <c r="D356" s="148">
        <f>D357+D358</f>
        <v>150000</v>
      </c>
      <c r="E356" s="158" t="s">
        <v>182</v>
      </c>
      <c r="F356" s="148">
        <f>F357+F358</f>
        <v>117000</v>
      </c>
      <c r="G356" s="158">
        <f>F356/D356*100</f>
        <v>78</v>
      </c>
      <c r="H356" s="297">
        <f>H357+H358</f>
        <v>117000</v>
      </c>
      <c r="I356" s="307">
        <f t="shared" si="187"/>
        <v>100</v>
      </c>
      <c r="J356" s="297">
        <f>J357+J358</f>
        <v>0</v>
      </c>
      <c r="K356" s="321" t="s">
        <v>182</v>
      </c>
      <c r="M356" s="212"/>
    </row>
    <row r="357" spans="1:13" ht="13.5" hidden="1" customHeight="1" x14ac:dyDescent="0.2">
      <c r="A357" s="52">
        <v>3431</v>
      </c>
      <c r="B357" s="42" t="s">
        <v>63</v>
      </c>
      <c r="C357" s="148">
        <v>6373.61</v>
      </c>
      <c r="D357" s="148">
        <v>20000</v>
      </c>
      <c r="E357" s="158">
        <f t="shared" si="179"/>
        <v>313.79390957400909</v>
      </c>
      <c r="F357" s="148">
        <v>25000</v>
      </c>
      <c r="G357" s="158">
        <f>F357/D357*100</f>
        <v>125</v>
      </c>
      <c r="H357" s="148">
        <v>25000</v>
      </c>
      <c r="I357" s="158">
        <f t="shared" si="187"/>
        <v>100</v>
      </c>
      <c r="J357" s="148">
        <v>0</v>
      </c>
      <c r="K357" s="170" t="s">
        <v>182</v>
      </c>
    </row>
    <row r="358" spans="1:13" ht="13.5" hidden="1" customHeight="1" x14ac:dyDescent="0.2">
      <c r="A358" s="52">
        <v>3432</v>
      </c>
      <c r="B358" s="42" t="s">
        <v>134</v>
      </c>
      <c r="C358" s="148">
        <v>0</v>
      </c>
      <c r="D358" s="148">
        <v>130000</v>
      </c>
      <c r="E358" s="158" t="s">
        <v>182</v>
      </c>
      <c r="F358" s="148">
        <v>92000</v>
      </c>
      <c r="G358" s="158">
        <f>F358/D358*100</f>
        <v>70.769230769230774</v>
      </c>
      <c r="H358" s="148">
        <v>92000</v>
      </c>
      <c r="I358" s="158">
        <f t="shared" si="187"/>
        <v>100</v>
      </c>
      <c r="J358" s="148">
        <v>0</v>
      </c>
      <c r="K358" s="158" t="s">
        <v>182</v>
      </c>
      <c r="M358" s="73"/>
    </row>
    <row r="359" spans="1:13" ht="13.5" customHeight="1" x14ac:dyDescent="0.2">
      <c r="A359" s="49">
        <v>36</v>
      </c>
      <c r="B359" s="168" t="s">
        <v>192</v>
      </c>
      <c r="C359" s="147">
        <f>C360</f>
        <v>0</v>
      </c>
      <c r="D359" s="147">
        <f>D360</f>
        <v>0</v>
      </c>
      <c r="E359" s="154" t="s">
        <v>182</v>
      </c>
      <c r="F359" s="147">
        <f>F360</f>
        <v>0</v>
      </c>
      <c r="G359" s="154" t="s">
        <v>182</v>
      </c>
      <c r="H359" s="147">
        <f>H360</f>
        <v>5800000</v>
      </c>
      <c r="I359" s="154" t="s">
        <v>182</v>
      </c>
      <c r="J359" s="147">
        <f t="shared" ref="J359" si="191">J360</f>
        <v>0</v>
      </c>
      <c r="K359" s="154" t="s">
        <v>182</v>
      </c>
    </row>
    <row r="360" spans="1:13" ht="13.5" hidden="1" customHeight="1" x14ac:dyDescent="0.2">
      <c r="A360" s="52">
        <v>363</v>
      </c>
      <c r="B360" s="162" t="s">
        <v>124</v>
      </c>
      <c r="C360" s="148">
        <f>C361</f>
        <v>0</v>
      </c>
      <c r="D360" s="148">
        <f>D361</f>
        <v>0</v>
      </c>
      <c r="E360" s="158" t="s">
        <v>182</v>
      </c>
      <c r="F360" s="148">
        <f>F361</f>
        <v>0</v>
      </c>
      <c r="G360" s="158" t="s">
        <v>182</v>
      </c>
      <c r="H360" s="297">
        <f>H361</f>
        <v>5800000</v>
      </c>
      <c r="I360" s="307" t="s">
        <v>182</v>
      </c>
      <c r="J360" s="297">
        <f>J361</f>
        <v>0</v>
      </c>
      <c r="K360" s="307" t="s">
        <v>182</v>
      </c>
      <c r="M360" s="73"/>
    </row>
    <row r="361" spans="1:13" ht="13.5" hidden="1" customHeight="1" x14ac:dyDescent="0.2">
      <c r="A361" s="52">
        <v>3632</v>
      </c>
      <c r="B361" s="42" t="s">
        <v>125</v>
      </c>
      <c r="C361" s="148">
        <v>0</v>
      </c>
      <c r="D361" s="148">
        <v>0</v>
      </c>
      <c r="E361" s="158" t="s">
        <v>182</v>
      </c>
      <c r="F361" s="148">
        <v>0</v>
      </c>
      <c r="G361" s="158" t="s">
        <v>182</v>
      </c>
      <c r="H361" s="148">
        <v>5800000</v>
      </c>
      <c r="I361" s="158" t="s">
        <v>182</v>
      </c>
      <c r="J361" s="148">
        <v>0</v>
      </c>
      <c r="K361" s="158" t="s">
        <v>182</v>
      </c>
    </row>
    <row r="362" spans="1:13" ht="13.5" customHeight="1" x14ac:dyDescent="0.2">
      <c r="A362" s="54">
        <v>38</v>
      </c>
      <c r="B362" s="41" t="s">
        <v>58</v>
      </c>
      <c r="C362" s="147">
        <f>C363</f>
        <v>0</v>
      </c>
      <c r="D362" s="147">
        <f>D363</f>
        <v>0</v>
      </c>
      <c r="E362" s="154" t="s">
        <v>182</v>
      </c>
      <c r="F362" s="147">
        <f>F363</f>
        <v>3379800</v>
      </c>
      <c r="G362" s="154" t="s">
        <v>182</v>
      </c>
      <c r="H362" s="147">
        <f>H363</f>
        <v>13519100</v>
      </c>
      <c r="I362" s="154" t="s">
        <v>182</v>
      </c>
      <c r="J362" s="147">
        <f>J363</f>
        <v>0</v>
      </c>
      <c r="K362" s="154" t="s">
        <v>182</v>
      </c>
    </row>
    <row r="363" spans="1:13" ht="12.75" customHeight="1" x14ac:dyDescent="0.2">
      <c r="A363" s="128">
        <v>386</v>
      </c>
      <c r="B363" s="119" t="s">
        <v>292</v>
      </c>
      <c r="C363" s="314">
        <f>C364</f>
        <v>0</v>
      </c>
      <c r="D363" s="314">
        <f>D364</f>
        <v>0</v>
      </c>
      <c r="E363" s="315" t="s">
        <v>182</v>
      </c>
      <c r="F363" s="314">
        <f>F364</f>
        <v>3379800</v>
      </c>
      <c r="G363" s="315" t="s">
        <v>182</v>
      </c>
      <c r="H363" s="324">
        <f>H364</f>
        <v>13519100</v>
      </c>
      <c r="I363" s="325" t="s">
        <v>182</v>
      </c>
      <c r="J363" s="324">
        <f>J364</f>
        <v>0</v>
      </c>
      <c r="K363" s="325" t="s">
        <v>182</v>
      </c>
    </row>
    <row r="364" spans="1:13" ht="25.5" hidden="1" x14ac:dyDescent="0.2">
      <c r="A364" s="128">
        <v>3861</v>
      </c>
      <c r="B364" s="45" t="s">
        <v>130</v>
      </c>
      <c r="C364" s="148">
        <v>0</v>
      </c>
      <c r="D364" s="148">
        <v>0</v>
      </c>
      <c r="E364" s="158" t="s">
        <v>182</v>
      </c>
      <c r="F364" s="148">
        <v>3379800</v>
      </c>
      <c r="G364" s="158" t="s">
        <v>182</v>
      </c>
      <c r="H364" s="148">
        <v>13519100</v>
      </c>
      <c r="I364" s="158">
        <f>H364/F364*100</f>
        <v>399.99704124504404</v>
      </c>
      <c r="J364" s="148">
        <v>0</v>
      </c>
      <c r="K364" s="158">
        <f>J364/H364*100</f>
        <v>0</v>
      </c>
    </row>
    <row r="365" spans="1:13" ht="12.75" customHeight="1" x14ac:dyDescent="0.2">
      <c r="A365" s="55"/>
      <c r="B365" s="162"/>
      <c r="D365" s="143"/>
      <c r="E365" s="144"/>
      <c r="F365" s="143"/>
      <c r="G365" s="144"/>
      <c r="H365" s="143"/>
      <c r="I365" s="144"/>
      <c r="J365" s="143"/>
      <c r="K365" s="144"/>
    </row>
    <row r="366" spans="1:13" ht="12.75" customHeight="1" x14ac:dyDescent="0.2">
      <c r="A366" s="54" t="s">
        <v>197</v>
      </c>
      <c r="B366" s="43" t="s">
        <v>184</v>
      </c>
      <c r="C366" s="147">
        <f t="shared" ref="C366:J368" si="192">C367</f>
        <v>9704670.6099999994</v>
      </c>
      <c r="D366" s="147">
        <f t="shared" si="192"/>
        <v>9000000</v>
      </c>
      <c r="E366" s="154">
        <f t="shared" si="179"/>
        <v>92.738850824324885</v>
      </c>
      <c r="F366" s="147">
        <f t="shared" si="192"/>
        <v>9000000</v>
      </c>
      <c r="G366" s="154">
        <f>F366/D366*100</f>
        <v>100</v>
      </c>
      <c r="H366" s="147">
        <f t="shared" si="192"/>
        <v>8000000</v>
      </c>
      <c r="I366" s="154">
        <f t="shared" si="187"/>
        <v>88.888888888888886</v>
      </c>
      <c r="J366" s="147">
        <f t="shared" si="192"/>
        <v>9000000</v>
      </c>
      <c r="K366" s="154">
        <f t="shared" si="187"/>
        <v>112.5</v>
      </c>
    </row>
    <row r="367" spans="1:13" ht="12.75" hidden="1" customHeight="1" x14ac:dyDescent="0.2">
      <c r="A367" s="54">
        <v>3</v>
      </c>
      <c r="B367" s="155" t="s">
        <v>38</v>
      </c>
      <c r="C367" s="147">
        <f t="shared" si="192"/>
        <v>9704670.6099999994</v>
      </c>
      <c r="D367" s="147">
        <f t="shared" si="192"/>
        <v>9000000</v>
      </c>
      <c r="E367" s="154">
        <f t="shared" si="179"/>
        <v>92.738850824324885</v>
      </c>
      <c r="F367" s="147">
        <f t="shared" si="192"/>
        <v>9000000</v>
      </c>
      <c r="G367" s="154">
        <f>F367/D367*100</f>
        <v>100</v>
      </c>
      <c r="H367" s="147">
        <f t="shared" si="192"/>
        <v>8000000</v>
      </c>
      <c r="I367" s="154">
        <f t="shared" si="187"/>
        <v>88.888888888888886</v>
      </c>
      <c r="J367" s="147">
        <f t="shared" si="192"/>
        <v>9000000</v>
      </c>
      <c r="K367" s="154">
        <f t="shared" si="187"/>
        <v>112.5</v>
      </c>
    </row>
    <row r="368" spans="1:13" ht="12.75" customHeight="1" x14ac:dyDescent="0.2">
      <c r="A368" s="49">
        <v>36</v>
      </c>
      <c r="B368" s="168" t="s">
        <v>192</v>
      </c>
      <c r="C368" s="147">
        <f t="shared" si="192"/>
        <v>9704670.6099999994</v>
      </c>
      <c r="D368" s="147">
        <f t="shared" si="192"/>
        <v>9000000</v>
      </c>
      <c r="E368" s="154">
        <f t="shared" si="179"/>
        <v>92.738850824324885</v>
      </c>
      <c r="F368" s="147">
        <f t="shared" si="192"/>
        <v>9000000</v>
      </c>
      <c r="G368" s="154">
        <f>F368/D368*100</f>
        <v>100</v>
      </c>
      <c r="H368" s="147">
        <f t="shared" si="192"/>
        <v>8000000</v>
      </c>
      <c r="I368" s="154">
        <f t="shared" si="187"/>
        <v>88.888888888888886</v>
      </c>
      <c r="J368" s="147">
        <f t="shared" si="192"/>
        <v>9000000</v>
      </c>
      <c r="K368" s="154">
        <f t="shared" si="187"/>
        <v>112.5</v>
      </c>
    </row>
    <row r="369" spans="1:14" ht="12.75" customHeight="1" x14ac:dyDescent="0.2">
      <c r="A369" s="44">
        <v>363</v>
      </c>
      <c r="B369" s="162" t="s">
        <v>124</v>
      </c>
      <c r="C369" s="148">
        <f>C370</f>
        <v>9704670.6099999994</v>
      </c>
      <c r="D369" s="148">
        <f>D370</f>
        <v>9000000</v>
      </c>
      <c r="E369" s="158">
        <f t="shared" si="179"/>
        <v>92.738850824324885</v>
      </c>
      <c r="F369" s="148">
        <f>F370</f>
        <v>9000000</v>
      </c>
      <c r="G369" s="158">
        <f>F369/D369*100</f>
        <v>100</v>
      </c>
      <c r="H369" s="297">
        <f>H370</f>
        <v>8000000</v>
      </c>
      <c r="I369" s="307">
        <f t="shared" si="187"/>
        <v>88.888888888888886</v>
      </c>
      <c r="J369" s="297">
        <f>J370</f>
        <v>9000000</v>
      </c>
      <c r="K369" s="307">
        <f t="shared" si="187"/>
        <v>112.5</v>
      </c>
    </row>
    <row r="370" spans="1:14" ht="12.75" hidden="1" customHeight="1" x14ac:dyDescent="0.2">
      <c r="A370" s="52">
        <v>3632</v>
      </c>
      <c r="B370" s="42" t="s">
        <v>125</v>
      </c>
      <c r="C370" s="148">
        <v>9704670.6099999994</v>
      </c>
      <c r="D370" s="148">
        <v>9000000</v>
      </c>
      <c r="E370" s="158">
        <f t="shared" si="179"/>
        <v>92.738850824324885</v>
      </c>
      <c r="F370" s="148">
        <v>9000000</v>
      </c>
      <c r="G370" s="158">
        <f>F370/D370*100</f>
        <v>100</v>
      </c>
      <c r="H370" s="148">
        <v>8000000</v>
      </c>
      <c r="I370" s="158">
        <f t="shared" si="187"/>
        <v>88.888888888888886</v>
      </c>
      <c r="J370" s="148">
        <v>9000000</v>
      </c>
      <c r="K370" s="158">
        <f t="shared" si="187"/>
        <v>112.5</v>
      </c>
    </row>
    <row r="371" spans="1:14" ht="6.75" customHeight="1" x14ac:dyDescent="0.2">
      <c r="A371" s="52"/>
      <c r="B371" s="42"/>
      <c r="C371" s="148"/>
      <c r="D371" s="148"/>
      <c r="E371" s="158"/>
      <c r="F371" s="148"/>
      <c r="G371" s="158"/>
      <c r="H371" s="148"/>
      <c r="I371" s="158"/>
      <c r="J371" s="148"/>
      <c r="K371" s="158"/>
    </row>
    <row r="372" spans="1:14" ht="25.15" customHeight="1" x14ac:dyDescent="0.2">
      <c r="A372" s="198" t="s">
        <v>267</v>
      </c>
      <c r="B372" s="43" t="s">
        <v>265</v>
      </c>
      <c r="C372" s="147">
        <f t="shared" ref="C372:J374" si="193">C373</f>
        <v>0</v>
      </c>
      <c r="D372" s="147">
        <f t="shared" si="193"/>
        <v>0</v>
      </c>
      <c r="E372" s="154" t="s">
        <v>182</v>
      </c>
      <c r="F372" s="147">
        <f t="shared" si="193"/>
        <v>9400000</v>
      </c>
      <c r="G372" s="154" t="s">
        <v>182</v>
      </c>
      <c r="H372" s="147">
        <f t="shared" si="193"/>
        <v>10900000</v>
      </c>
      <c r="I372" s="154">
        <f t="shared" ref="I372:I376" si="194">H372/F372*100</f>
        <v>115.95744680851064</v>
      </c>
      <c r="J372" s="147">
        <f t="shared" si="193"/>
        <v>1900000</v>
      </c>
      <c r="K372" s="154">
        <f t="shared" ref="K372:K376" si="195">J372/H372*100</f>
        <v>17.431192660550458</v>
      </c>
    </row>
    <row r="373" spans="1:14" ht="12.75" hidden="1" customHeight="1" x14ac:dyDescent="0.2">
      <c r="A373" s="54">
        <v>3</v>
      </c>
      <c r="B373" s="215" t="s">
        <v>38</v>
      </c>
      <c r="C373" s="147">
        <f t="shared" si="193"/>
        <v>0</v>
      </c>
      <c r="D373" s="147">
        <f t="shared" si="193"/>
        <v>0</v>
      </c>
      <c r="E373" s="154" t="s">
        <v>182</v>
      </c>
      <c r="F373" s="147">
        <f t="shared" si="193"/>
        <v>9400000</v>
      </c>
      <c r="G373" s="154" t="s">
        <v>182</v>
      </c>
      <c r="H373" s="147">
        <f t="shared" si="193"/>
        <v>10900000</v>
      </c>
      <c r="I373" s="154">
        <f t="shared" si="194"/>
        <v>115.95744680851064</v>
      </c>
      <c r="J373" s="147">
        <f t="shared" si="193"/>
        <v>1900000</v>
      </c>
      <c r="K373" s="154">
        <f t="shared" si="195"/>
        <v>17.431192660550458</v>
      </c>
    </row>
    <row r="374" spans="1:14" ht="12.75" customHeight="1" x14ac:dyDescent="0.2">
      <c r="A374" s="49">
        <v>36</v>
      </c>
      <c r="B374" s="43" t="s">
        <v>192</v>
      </c>
      <c r="C374" s="147">
        <f t="shared" si="193"/>
        <v>0</v>
      </c>
      <c r="D374" s="147">
        <f t="shared" si="193"/>
        <v>0</v>
      </c>
      <c r="E374" s="154" t="s">
        <v>182</v>
      </c>
      <c r="F374" s="147">
        <f t="shared" si="193"/>
        <v>9400000</v>
      </c>
      <c r="G374" s="154" t="s">
        <v>182</v>
      </c>
      <c r="H374" s="147">
        <f t="shared" si="193"/>
        <v>10900000</v>
      </c>
      <c r="I374" s="154">
        <f t="shared" si="194"/>
        <v>115.95744680851064</v>
      </c>
      <c r="J374" s="147">
        <f t="shared" si="193"/>
        <v>1900000</v>
      </c>
      <c r="K374" s="154">
        <f t="shared" si="195"/>
        <v>17.431192660550458</v>
      </c>
    </row>
    <row r="375" spans="1:14" ht="12.75" customHeight="1" x14ac:dyDescent="0.2">
      <c r="A375" s="44">
        <v>363</v>
      </c>
      <c r="B375" s="157" t="s">
        <v>124</v>
      </c>
      <c r="C375" s="148">
        <f>C376</f>
        <v>0</v>
      </c>
      <c r="D375" s="148">
        <f>D376</f>
        <v>0</v>
      </c>
      <c r="E375" s="158" t="s">
        <v>182</v>
      </c>
      <c r="F375" s="148">
        <f>F376</f>
        <v>9400000</v>
      </c>
      <c r="G375" s="158" t="s">
        <v>182</v>
      </c>
      <c r="H375" s="297">
        <f>H376</f>
        <v>10900000</v>
      </c>
      <c r="I375" s="307">
        <f t="shared" si="194"/>
        <v>115.95744680851064</v>
      </c>
      <c r="J375" s="297">
        <f>J376</f>
        <v>1900000</v>
      </c>
      <c r="K375" s="307">
        <f t="shared" si="195"/>
        <v>17.431192660550458</v>
      </c>
    </row>
    <row r="376" spans="1:14" ht="12.75" hidden="1" customHeight="1" x14ac:dyDescent="0.2">
      <c r="A376" s="52">
        <v>3632</v>
      </c>
      <c r="B376" s="42" t="s">
        <v>125</v>
      </c>
      <c r="C376" s="148">
        <v>0</v>
      </c>
      <c r="D376" s="148">
        <v>0</v>
      </c>
      <c r="E376" s="158" t="s">
        <v>182</v>
      </c>
      <c r="F376" s="148">
        <v>9400000</v>
      </c>
      <c r="G376" s="158" t="s">
        <v>182</v>
      </c>
      <c r="H376" s="148">
        <v>10900000</v>
      </c>
      <c r="I376" s="158">
        <f t="shared" si="194"/>
        <v>115.95744680851064</v>
      </c>
      <c r="J376" s="148">
        <v>1900000</v>
      </c>
      <c r="K376" s="158">
        <f t="shared" si="195"/>
        <v>17.431192660550458</v>
      </c>
    </row>
    <row r="377" spans="1:14" ht="6.75" customHeight="1" x14ac:dyDescent="0.2">
      <c r="A377" s="52"/>
      <c r="B377" s="42"/>
      <c r="C377" s="148"/>
      <c r="D377" s="148"/>
      <c r="E377" s="158"/>
      <c r="F377" s="148"/>
      <c r="G377" s="158"/>
      <c r="H377" s="148"/>
      <c r="I377" s="158"/>
      <c r="J377" s="148"/>
      <c r="K377" s="158"/>
    </row>
    <row r="378" spans="1:14" ht="13.15" customHeight="1" x14ac:dyDescent="0.2">
      <c r="A378" s="54" t="s">
        <v>212</v>
      </c>
      <c r="B378" s="41" t="s">
        <v>213</v>
      </c>
      <c r="C378" s="147">
        <f t="shared" ref="C378:J381" si="196">C379</f>
        <v>0</v>
      </c>
      <c r="D378" s="147">
        <f t="shared" si="196"/>
        <v>0</v>
      </c>
      <c r="E378" s="154" t="s">
        <v>182</v>
      </c>
      <c r="F378" s="147">
        <f t="shared" si="196"/>
        <v>10000000</v>
      </c>
      <c r="G378" s="154" t="s">
        <v>182</v>
      </c>
      <c r="H378" s="147">
        <f t="shared" si="196"/>
        <v>20000000</v>
      </c>
      <c r="I378" s="154">
        <f t="shared" si="187"/>
        <v>200</v>
      </c>
      <c r="J378" s="147">
        <f t="shared" si="196"/>
        <v>0</v>
      </c>
      <c r="K378" s="170" t="s">
        <v>182</v>
      </c>
    </row>
    <row r="379" spans="1:14" ht="12.75" hidden="1" customHeight="1" x14ac:dyDescent="0.2">
      <c r="A379" s="49">
        <v>3</v>
      </c>
      <c r="B379" s="155" t="s">
        <v>38</v>
      </c>
      <c r="C379" s="147">
        <f t="shared" si="196"/>
        <v>0</v>
      </c>
      <c r="D379" s="147">
        <f t="shared" si="196"/>
        <v>0</v>
      </c>
      <c r="E379" s="154" t="s">
        <v>182</v>
      </c>
      <c r="F379" s="147">
        <f t="shared" si="196"/>
        <v>10000000</v>
      </c>
      <c r="G379" s="154" t="s">
        <v>182</v>
      </c>
      <c r="H379" s="147">
        <f t="shared" si="196"/>
        <v>20000000</v>
      </c>
      <c r="I379" s="154">
        <f t="shared" si="187"/>
        <v>200</v>
      </c>
      <c r="J379" s="147">
        <f t="shared" si="196"/>
        <v>0</v>
      </c>
      <c r="K379" s="170" t="s">
        <v>182</v>
      </c>
    </row>
    <row r="380" spans="1:14" ht="12.75" customHeight="1" x14ac:dyDescent="0.2">
      <c r="A380" s="49">
        <v>36</v>
      </c>
      <c r="B380" s="43" t="s">
        <v>190</v>
      </c>
      <c r="C380" s="147">
        <f t="shared" si="196"/>
        <v>0</v>
      </c>
      <c r="D380" s="147">
        <f t="shared" si="196"/>
        <v>0</v>
      </c>
      <c r="E380" s="154" t="s">
        <v>182</v>
      </c>
      <c r="F380" s="147">
        <f t="shared" si="196"/>
        <v>10000000</v>
      </c>
      <c r="G380" s="154" t="s">
        <v>182</v>
      </c>
      <c r="H380" s="147">
        <f t="shared" si="196"/>
        <v>20000000</v>
      </c>
      <c r="I380" s="154">
        <f t="shared" si="187"/>
        <v>200</v>
      </c>
      <c r="J380" s="147">
        <f t="shared" si="196"/>
        <v>0</v>
      </c>
      <c r="K380" s="170" t="s">
        <v>182</v>
      </c>
      <c r="N380" s="319"/>
    </row>
    <row r="381" spans="1:14" ht="12.75" customHeight="1" x14ac:dyDescent="0.2">
      <c r="A381" s="44">
        <v>363</v>
      </c>
      <c r="B381" s="316" t="s">
        <v>124</v>
      </c>
      <c r="C381" s="148">
        <f t="shared" si="196"/>
        <v>0</v>
      </c>
      <c r="D381" s="148">
        <f t="shared" si="196"/>
        <v>0</v>
      </c>
      <c r="E381" s="158" t="s">
        <v>182</v>
      </c>
      <c r="F381" s="148">
        <f t="shared" si="196"/>
        <v>10000000</v>
      </c>
      <c r="G381" s="158" t="s">
        <v>182</v>
      </c>
      <c r="H381" s="297">
        <f t="shared" si="196"/>
        <v>20000000</v>
      </c>
      <c r="I381" s="307">
        <f t="shared" si="187"/>
        <v>200</v>
      </c>
      <c r="J381" s="297">
        <f t="shared" si="196"/>
        <v>0</v>
      </c>
      <c r="K381" s="321" t="s">
        <v>182</v>
      </c>
    </row>
    <row r="382" spans="1:14" ht="13.5" hidden="1" customHeight="1" x14ac:dyDescent="0.2">
      <c r="A382" s="79" t="s">
        <v>18</v>
      </c>
      <c r="B382" s="138" t="s">
        <v>125</v>
      </c>
      <c r="C382" s="148">
        <v>0</v>
      </c>
      <c r="D382" s="148">
        <v>0</v>
      </c>
      <c r="E382" s="158" t="s">
        <v>182</v>
      </c>
      <c r="F382" s="148">
        <v>10000000</v>
      </c>
      <c r="G382" s="158" t="s">
        <v>182</v>
      </c>
      <c r="H382" s="148">
        <v>20000000</v>
      </c>
      <c r="I382" s="158">
        <f t="shared" si="187"/>
        <v>200</v>
      </c>
      <c r="J382" s="148">
        <v>0</v>
      </c>
      <c r="K382" s="170" t="s">
        <v>182</v>
      </c>
    </row>
    <row r="383" spans="1:14" ht="13.5" customHeight="1" x14ac:dyDescent="0.2">
      <c r="A383" s="52"/>
      <c r="B383" s="42"/>
      <c r="C383" s="148"/>
      <c r="D383" s="148"/>
      <c r="E383" s="158"/>
      <c r="F383" s="148"/>
      <c r="G383" s="158"/>
      <c r="H383" s="148"/>
      <c r="I383" s="158"/>
      <c r="J383" s="148"/>
      <c r="K383" s="158"/>
    </row>
    <row r="384" spans="1:14" ht="13.5" customHeight="1" x14ac:dyDescent="0.2">
      <c r="A384" s="54" t="s">
        <v>295</v>
      </c>
      <c r="B384" s="43" t="s">
        <v>296</v>
      </c>
      <c r="C384" s="147">
        <f>C385</f>
        <v>0</v>
      </c>
      <c r="D384" s="147">
        <f>D385</f>
        <v>0</v>
      </c>
      <c r="E384" s="154" t="s">
        <v>182</v>
      </c>
      <c r="F384" s="147">
        <f>F385</f>
        <v>5500000</v>
      </c>
      <c r="G384" s="154" t="s">
        <v>182</v>
      </c>
      <c r="H384" s="147">
        <f>H385</f>
        <v>18916600</v>
      </c>
      <c r="I384" s="154">
        <f t="shared" ref="I384:I389" si="197">H384/F384*100</f>
        <v>343.93818181818182</v>
      </c>
      <c r="J384" s="147">
        <f>J385</f>
        <v>15400000</v>
      </c>
      <c r="K384" s="154">
        <f t="shared" ref="K384:K389" si="198">J384/H384*100</f>
        <v>81.409978537369298</v>
      </c>
    </row>
    <row r="385" spans="1:17" ht="13.5" hidden="1" customHeight="1" x14ac:dyDescent="0.2">
      <c r="A385" s="54">
        <v>3</v>
      </c>
      <c r="B385" s="155" t="s">
        <v>38</v>
      </c>
      <c r="C385" s="147">
        <f>C386</f>
        <v>0</v>
      </c>
      <c r="D385" s="147">
        <f>D386</f>
        <v>0</v>
      </c>
      <c r="E385" s="154" t="s">
        <v>182</v>
      </c>
      <c r="F385" s="147">
        <f>F386</f>
        <v>5500000</v>
      </c>
      <c r="G385" s="154" t="s">
        <v>182</v>
      </c>
      <c r="H385" s="147">
        <f>H386</f>
        <v>18916600</v>
      </c>
      <c r="I385" s="154">
        <f t="shared" si="197"/>
        <v>343.93818181818182</v>
      </c>
      <c r="J385" s="147">
        <f>J386</f>
        <v>15400000</v>
      </c>
      <c r="K385" s="154">
        <f t="shared" si="198"/>
        <v>81.409978537369298</v>
      </c>
    </row>
    <row r="386" spans="1:17" ht="13.5" customHeight="1" x14ac:dyDescent="0.2">
      <c r="A386" s="49">
        <v>36</v>
      </c>
      <c r="B386" s="168" t="s">
        <v>192</v>
      </c>
      <c r="C386" s="147">
        <f t="shared" ref="C386:J386" si="199">C387</f>
        <v>0</v>
      </c>
      <c r="D386" s="147">
        <f t="shared" si="199"/>
        <v>0</v>
      </c>
      <c r="E386" s="154" t="s">
        <v>182</v>
      </c>
      <c r="F386" s="147">
        <f t="shared" si="199"/>
        <v>5500000</v>
      </c>
      <c r="G386" s="154" t="s">
        <v>182</v>
      </c>
      <c r="H386" s="147">
        <f t="shared" si="199"/>
        <v>18916600</v>
      </c>
      <c r="I386" s="154">
        <f t="shared" si="197"/>
        <v>343.93818181818182</v>
      </c>
      <c r="J386" s="147">
        <f t="shared" si="199"/>
        <v>15400000</v>
      </c>
      <c r="K386" s="154">
        <f t="shared" si="198"/>
        <v>81.409978537369298</v>
      </c>
    </row>
    <row r="387" spans="1:17" ht="13.5" customHeight="1" x14ac:dyDescent="0.2">
      <c r="A387" s="44">
        <v>363</v>
      </c>
      <c r="B387" s="162" t="s">
        <v>124</v>
      </c>
      <c r="C387" s="143">
        <f>C388+C389</f>
        <v>0</v>
      </c>
      <c r="D387" s="143">
        <f>D388+D389</f>
        <v>0</v>
      </c>
      <c r="E387" s="144" t="s">
        <v>182</v>
      </c>
      <c r="F387" s="143">
        <f>F388+F389</f>
        <v>5500000</v>
      </c>
      <c r="G387" s="158" t="s">
        <v>182</v>
      </c>
      <c r="H387" s="322">
        <f>H388+H389</f>
        <v>18916600</v>
      </c>
      <c r="I387" s="323">
        <f t="shared" si="197"/>
        <v>343.93818181818182</v>
      </c>
      <c r="J387" s="322">
        <f>J388+J389</f>
        <v>15400000</v>
      </c>
      <c r="K387" s="323">
        <f t="shared" si="198"/>
        <v>81.409978537369298</v>
      </c>
    </row>
    <row r="388" spans="1:17" ht="13.5" hidden="1" customHeight="1" x14ac:dyDescent="0.2">
      <c r="A388" s="52">
        <v>3631</v>
      </c>
      <c r="B388" s="162" t="s">
        <v>156</v>
      </c>
      <c r="C388" s="148">
        <v>0</v>
      </c>
      <c r="D388" s="148">
        <v>0</v>
      </c>
      <c r="E388" s="158" t="s">
        <v>182</v>
      </c>
      <c r="F388" s="148">
        <v>0</v>
      </c>
      <c r="G388" s="158" t="s">
        <v>182</v>
      </c>
      <c r="H388" s="148">
        <v>3500000</v>
      </c>
      <c r="I388" s="158" t="s">
        <v>182</v>
      </c>
      <c r="J388" s="148">
        <v>2500000</v>
      </c>
      <c r="K388" s="158">
        <f t="shared" si="198"/>
        <v>71.428571428571431</v>
      </c>
    </row>
    <row r="389" spans="1:17" ht="13.5" hidden="1" customHeight="1" x14ac:dyDescent="0.2">
      <c r="A389" s="52">
        <v>3632</v>
      </c>
      <c r="B389" s="157" t="s">
        <v>125</v>
      </c>
      <c r="C389" s="169">
        <v>0</v>
      </c>
      <c r="D389" s="169">
        <v>0</v>
      </c>
      <c r="E389" s="170" t="s">
        <v>182</v>
      </c>
      <c r="F389" s="169">
        <v>5500000</v>
      </c>
      <c r="G389" s="170" t="s">
        <v>182</v>
      </c>
      <c r="H389" s="169">
        <v>15416600</v>
      </c>
      <c r="I389" s="170">
        <f t="shared" si="197"/>
        <v>280.30181818181813</v>
      </c>
      <c r="J389" s="169">
        <v>12900000</v>
      </c>
      <c r="K389" s="170">
        <f t="shared" si="198"/>
        <v>83.676037518000072</v>
      </c>
    </row>
    <row r="390" spans="1:17" ht="13.5" customHeight="1" x14ac:dyDescent="0.2">
      <c r="A390" s="52"/>
      <c r="B390" s="42"/>
      <c r="C390" s="148"/>
      <c r="D390" s="148"/>
      <c r="E390" s="158"/>
      <c r="F390" s="148"/>
      <c r="G390" s="158"/>
      <c r="H390" s="148"/>
      <c r="I390" s="158"/>
      <c r="J390" s="148"/>
      <c r="K390" s="158"/>
    </row>
    <row r="391" spans="1:17" ht="25.15" customHeight="1" x14ac:dyDescent="0.2">
      <c r="A391" s="198" t="s">
        <v>199</v>
      </c>
      <c r="B391" s="43" t="s">
        <v>193</v>
      </c>
      <c r="C391" s="147">
        <f t="shared" ref="C391:J392" si="200">C392</f>
        <v>6073966.3300000001</v>
      </c>
      <c r="D391" s="147">
        <f t="shared" si="200"/>
        <v>50000</v>
      </c>
      <c r="E391" s="154">
        <f t="shared" si="179"/>
        <v>0.82318533365989199</v>
      </c>
      <c r="F391" s="147">
        <f t="shared" si="200"/>
        <v>0</v>
      </c>
      <c r="G391" s="154">
        <f>F391/D391*100</f>
        <v>0</v>
      </c>
      <c r="H391" s="147">
        <f t="shared" si="200"/>
        <v>0</v>
      </c>
      <c r="I391" s="154" t="s">
        <v>182</v>
      </c>
      <c r="J391" s="147">
        <f t="shared" si="200"/>
        <v>0</v>
      </c>
      <c r="K391" s="154" t="s">
        <v>182</v>
      </c>
    </row>
    <row r="392" spans="1:17" ht="12.75" hidden="1" customHeight="1" x14ac:dyDescent="0.2">
      <c r="A392" s="54">
        <v>3</v>
      </c>
      <c r="B392" s="155" t="s">
        <v>38</v>
      </c>
      <c r="C392" s="147">
        <f t="shared" si="200"/>
        <v>6073966.3300000001</v>
      </c>
      <c r="D392" s="147">
        <f t="shared" si="200"/>
        <v>50000</v>
      </c>
      <c r="E392" s="154">
        <f t="shared" si="179"/>
        <v>0.82318533365989199</v>
      </c>
      <c r="F392" s="147">
        <f t="shared" si="200"/>
        <v>0</v>
      </c>
      <c r="G392" s="154">
        <f>F392/D392*100</f>
        <v>0</v>
      </c>
      <c r="H392" s="147">
        <f t="shared" si="200"/>
        <v>0</v>
      </c>
      <c r="I392" s="154" t="s">
        <v>182</v>
      </c>
      <c r="J392" s="147">
        <f t="shared" si="200"/>
        <v>0</v>
      </c>
      <c r="K392" s="154" t="s">
        <v>182</v>
      </c>
    </row>
    <row r="393" spans="1:17" ht="12.75" customHeight="1" x14ac:dyDescent="0.2">
      <c r="A393" s="54">
        <v>32</v>
      </c>
      <c r="B393" s="159" t="s">
        <v>3</v>
      </c>
      <c r="C393" s="147">
        <f>C394+C396</f>
        <v>6073966.3300000001</v>
      </c>
      <c r="D393" s="147">
        <f>D394+D396</f>
        <v>50000</v>
      </c>
      <c r="E393" s="154">
        <f t="shared" si="179"/>
        <v>0.82318533365989199</v>
      </c>
      <c r="F393" s="147">
        <f>F394+F396</f>
        <v>0</v>
      </c>
      <c r="G393" s="154">
        <f>F393/D393*100</f>
        <v>0</v>
      </c>
      <c r="H393" s="147">
        <f>H394+H396</f>
        <v>0</v>
      </c>
      <c r="I393" s="154" t="s">
        <v>182</v>
      </c>
      <c r="J393" s="147">
        <f>J394+J396</f>
        <v>0</v>
      </c>
      <c r="K393" s="154" t="s">
        <v>182</v>
      </c>
    </row>
    <row r="394" spans="1:17" ht="12.75" customHeight="1" x14ac:dyDescent="0.2">
      <c r="A394" s="44">
        <v>323</v>
      </c>
      <c r="B394" s="161" t="s">
        <v>11</v>
      </c>
      <c r="C394" s="148">
        <f>C395</f>
        <v>6070100.3300000001</v>
      </c>
      <c r="D394" s="148">
        <f>D395</f>
        <v>50000</v>
      </c>
      <c r="E394" s="158">
        <f t="shared" si="179"/>
        <v>0.82370961403861997</v>
      </c>
      <c r="F394" s="148">
        <f>F395</f>
        <v>0</v>
      </c>
      <c r="G394" s="158">
        <f>F394/D394*100</f>
        <v>0</v>
      </c>
      <c r="H394" s="297">
        <f>H395</f>
        <v>0</v>
      </c>
      <c r="I394" s="307" t="s">
        <v>182</v>
      </c>
      <c r="J394" s="297">
        <f>J395</f>
        <v>0</v>
      </c>
      <c r="K394" s="307" t="s">
        <v>182</v>
      </c>
      <c r="N394" s="319"/>
    </row>
    <row r="395" spans="1:17" ht="12.75" hidden="1" customHeight="1" x14ac:dyDescent="0.2">
      <c r="A395" s="52">
        <v>3233</v>
      </c>
      <c r="B395" s="139" t="s">
        <v>50</v>
      </c>
      <c r="C395" s="148">
        <v>6070100.3300000001</v>
      </c>
      <c r="D395" s="148">
        <v>50000</v>
      </c>
      <c r="E395" s="158">
        <f t="shared" si="179"/>
        <v>0.82370961403861997</v>
      </c>
      <c r="F395" s="148">
        <v>0</v>
      </c>
      <c r="G395" s="158">
        <f>F395/D395*100</f>
        <v>0</v>
      </c>
      <c r="H395" s="297">
        <v>0</v>
      </c>
      <c r="I395" s="307" t="s">
        <v>182</v>
      </c>
      <c r="J395" s="297">
        <v>0</v>
      </c>
      <c r="K395" s="307" t="s">
        <v>182</v>
      </c>
    </row>
    <row r="396" spans="1:17" ht="12.75" customHeight="1" x14ac:dyDescent="0.2">
      <c r="A396" s="52">
        <v>329</v>
      </c>
      <c r="B396" s="42" t="s">
        <v>55</v>
      </c>
      <c r="C396" s="148">
        <f>C397</f>
        <v>3866</v>
      </c>
      <c r="D396" s="148">
        <f>D397</f>
        <v>0</v>
      </c>
      <c r="E396" s="158">
        <f t="shared" si="179"/>
        <v>0</v>
      </c>
      <c r="F396" s="148">
        <f>F397</f>
        <v>0</v>
      </c>
      <c r="G396" s="158" t="s">
        <v>182</v>
      </c>
      <c r="H396" s="297">
        <f>H397</f>
        <v>0</v>
      </c>
      <c r="I396" s="307" t="s">
        <v>182</v>
      </c>
      <c r="J396" s="297">
        <f>J397</f>
        <v>0</v>
      </c>
      <c r="K396" s="307" t="s">
        <v>182</v>
      </c>
    </row>
    <row r="397" spans="1:17" ht="12.75" hidden="1" customHeight="1" x14ac:dyDescent="0.2">
      <c r="A397" s="52">
        <v>3293</v>
      </c>
      <c r="B397" s="42" t="s">
        <v>57</v>
      </c>
      <c r="C397" s="148">
        <v>3866</v>
      </c>
      <c r="D397" s="148">
        <v>0</v>
      </c>
      <c r="E397" s="158">
        <f t="shared" si="179"/>
        <v>0</v>
      </c>
      <c r="F397" s="148">
        <v>0</v>
      </c>
      <c r="G397" s="158" t="s">
        <v>182</v>
      </c>
      <c r="H397" s="148">
        <v>0</v>
      </c>
      <c r="I397" s="158" t="s">
        <v>182</v>
      </c>
      <c r="J397" s="148">
        <v>0</v>
      </c>
      <c r="K397" s="158" t="s">
        <v>182</v>
      </c>
    </row>
    <row r="398" spans="1:17" ht="7.5" customHeight="1" x14ac:dyDescent="0.2">
      <c r="A398" s="52"/>
      <c r="B398" s="42"/>
      <c r="C398" s="148"/>
      <c r="D398" s="148"/>
      <c r="E398" s="158"/>
      <c r="F398" s="148"/>
      <c r="G398" s="158"/>
      <c r="H398" s="148"/>
      <c r="I398" s="158"/>
      <c r="J398" s="148"/>
      <c r="K398" s="158"/>
    </row>
    <row r="399" spans="1:17" ht="22.5" customHeight="1" x14ac:dyDescent="0.2">
      <c r="A399" s="56">
        <v>102</v>
      </c>
      <c r="B399" s="54" t="s">
        <v>73</v>
      </c>
      <c r="C399" s="221">
        <f>C401+C423+C442+C463+C486+C492+C513+C534+C592+C605+C620+C550+C556+C562+C568+C574</f>
        <v>535661123.61000001</v>
      </c>
      <c r="D399" s="221">
        <f>D401+D423+D442+D463+D486+D492+D513+D534+D592+D605+D620+D550+D556+D562+D568+D574</f>
        <v>791214800</v>
      </c>
      <c r="E399" s="223">
        <f t="shared" si="179"/>
        <v>147.70808728244791</v>
      </c>
      <c r="F399" s="221">
        <f>F401+F423+F442+F463+F486+F492+F513+F534+F583+F592+F605+F620+F550+F556+F562+F568+F574</f>
        <v>211755900</v>
      </c>
      <c r="G399" s="223">
        <f>F399/D399*100</f>
        <v>26.763389663590718</v>
      </c>
      <c r="H399" s="221">
        <f>H401+H423+H442+H463+H486+H492+H513+H534+H592+H605+H620+H550+H556+H562+H568+H574+H583</f>
        <v>59541500</v>
      </c>
      <c r="I399" s="223">
        <f>H399/F399*100</f>
        <v>28.11798868414056</v>
      </c>
      <c r="J399" s="221">
        <f>J401+J423+J442+J463+J486+J492+J513+J534+J592+J605+J620+J550+J556+J562+J568+J574+J583</f>
        <v>88468400</v>
      </c>
      <c r="K399" s="223">
        <f>J399/H399*100</f>
        <v>148.58275320574725</v>
      </c>
      <c r="L399" s="73"/>
      <c r="M399" s="73"/>
      <c r="N399" s="73"/>
      <c r="O399" s="73"/>
      <c r="P399" s="73"/>
      <c r="Q399" s="73"/>
    </row>
    <row r="400" spans="1:17" ht="7.5" customHeight="1" x14ac:dyDescent="0.2">
      <c r="A400" s="54"/>
      <c r="B400" s="41"/>
      <c r="C400" s="147"/>
      <c r="D400" s="147"/>
      <c r="E400" s="186"/>
      <c r="F400" s="147"/>
      <c r="G400" s="186"/>
      <c r="H400" s="147"/>
      <c r="I400" s="186"/>
      <c r="J400" s="147"/>
      <c r="K400" s="186"/>
    </row>
    <row r="401" spans="1:13" s="69" customFormat="1" ht="24.6" customHeight="1" x14ac:dyDescent="0.2">
      <c r="A401" s="198" t="s">
        <v>99</v>
      </c>
      <c r="B401" s="43" t="s">
        <v>220</v>
      </c>
      <c r="C401" s="147">
        <f t="shared" ref="C401:D401" si="201">C402+C418</f>
        <v>44565497.369999997</v>
      </c>
      <c r="D401" s="147">
        <f t="shared" si="201"/>
        <v>36881700</v>
      </c>
      <c r="E401" s="154">
        <f t="shared" ref="E401:E465" si="202">D401/C401*100</f>
        <v>82.758416659852045</v>
      </c>
      <c r="F401" s="147">
        <f>F402+F418</f>
        <v>9800000</v>
      </c>
      <c r="G401" s="154">
        <f t="shared" ref="G401:G407" si="203">F401/D401*100</f>
        <v>26.571443290303865</v>
      </c>
      <c r="H401" s="147">
        <f>H402+H418</f>
        <v>550000</v>
      </c>
      <c r="I401" s="154">
        <f t="shared" ref="I401:K463" si="204">H401/F401*100</f>
        <v>5.6122448979591839</v>
      </c>
      <c r="J401" s="147">
        <f>J402+J418</f>
        <v>10350000</v>
      </c>
      <c r="K401" s="154" t="s">
        <v>182</v>
      </c>
      <c r="M401" s="214"/>
    </row>
    <row r="402" spans="1:13" s="69" customFormat="1" ht="12.75" hidden="1" customHeight="1" x14ac:dyDescent="0.2">
      <c r="A402" s="54">
        <v>3</v>
      </c>
      <c r="B402" s="155" t="s">
        <v>38</v>
      </c>
      <c r="C402" s="147">
        <f t="shared" ref="C402" si="205">C403+C409+C413</f>
        <v>44565497.369999997</v>
      </c>
      <c r="D402" s="147">
        <f t="shared" ref="D402:H402" si="206">D403+D409+D413</f>
        <v>36881700</v>
      </c>
      <c r="E402" s="154">
        <f t="shared" si="202"/>
        <v>82.758416659852045</v>
      </c>
      <c r="F402" s="147">
        <f t="shared" si="206"/>
        <v>9800000</v>
      </c>
      <c r="G402" s="154">
        <f t="shared" si="203"/>
        <v>26.571443290303865</v>
      </c>
      <c r="H402" s="147">
        <f t="shared" si="206"/>
        <v>500000</v>
      </c>
      <c r="I402" s="154">
        <f t="shared" si="204"/>
        <v>5.1020408163265305</v>
      </c>
      <c r="J402" s="147">
        <f t="shared" ref="J402" si="207">J403+J409+J413</f>
        <v>10300000</v>
      </c>
      <c r="K402" s="154" t="s">
        <v>182</v>
      </c>
    </row>
    <row r="403" spans="1:13" s="69" customFormat="1" ht="12.75" customHeight="1" x14ac:dyDescent="0.2">
      <c r="A403" s="54">
        <v>35</v>
      </c>
      <c r="B403" s="159" t="s">
        <v>16</v>
      </c>
      <c r="C403" s="147">
        <f t="shared" ref="C403" si="208">C404+C406</f>
        <v>6742408.5899999999</v>
      </c>
      <c r="D403" s="147">
        <f t="shared" ref="D403:H403" si="209">D404+D406</f>
        <v>9871300</v>
      </c>
      <c r="E403" s="154">
        <f t="shared" si="202"/>
        <v>146.40613763219</v>
      </c>
      <c r="F403" s="147">
        <f t="shared" si="209"/>
        <v>800000</v>
      </c>
      <c r="G403" s="154">
        <f t="shared" si="203"/>
        <v>8.1043023715214808</v>
      </c>
      <c r="H403" s="147">
        <f t="shared" si="209"/>
        <v>200000</v>
      </c>
      <c r="I403" s="154">
        <f t="shared" si="204"/>
        <v>25</v>
      </c>
      <c r="J403" s="147">
        <f t="shared" ref="J403" si="210">J404+J406</f>
        <v>200000</v>
      </c>
      <c r="K403" s="154">
        <f t="shared" ref="K403:K421" si="211">J403/H403*100</f>
        <v>100</v>
      </c>
    </row>
    <row r="404" spans="1:13" ht="12.75" customHeight="1" x14ac:dyDescent="0.2">
      <c r="A404" s="44">
        <v>351</v>
      </c>
      <c r="B404" s="160" t="s">
        <v>0</v>
      </c>
      <c r="C404" s="148">
        <f t="shared" ref="C404:J404" si="212">C405</f>
        <v>908816.87</v>
      </c>
      <c r="D404" s="148">
        <f t="shared" si="212"/>
        <v>371000</v>
      </c>
      <c r="E404" s="158">
        <f t="shared" si="202"/>
        <v>40.822305598266453</v>
      </c>
      <c r="F404" s="148">
        <f t="shared" si="212"/>
        <v>0</v>
      </c>
      <c r="G404" s="158">
        <f t="shared" si="203"/>
        <v>0</v>
      </c>
      <c r="H404" s="297">
        <f t="shared" si="212"/>
        <v>100000</v>
      </c>
      <c r="I404" s="307" t="s">
        <v>182</v>
      </c>
      <c r="J404" s="297">
        <f t="shared" si="212"/>
        <v>100000</v>
      </c>
      <c r="K404" s="307">
        <f t="shared" si="211"/>
        <v>100</v>
      </c>
    </row>
    <row r="405" spans="1:13" s="69" customFormat="1" ht="12.75" hidden="1" customHeight="1" x14ac:dyDescent="0.2">
      <c r="A405" s="52" t="s">
        <v>17</v>
      </c>
      <c r="B405" s="160" t="s">
        <v>0</v>
      </c>
      <c r="C405" s="148">
        <v>908816.87</v>
      </c>
      <c r="D405" s="148">
        <v>371000</v>
      </c>
      <c r="E405" s="154">
        <f t="shared" si="202"/>
        <v>40.822305598266453</v>
      </c>
      <c r="F405" s="148">
        <v>0</v>
      </c>
      <c r="G405" s="154">
        <f t="shared" si="203"/>
        <v>0</v>
      </c>
      <c r="H405" s="148">
        <v>100000</v>
      </c>
      <c r="I405" s="154" t="s">
        <v>182</v>
      </c>
      <c r="J405" s="148">
        <v>100000</v>
      </c>
      <c r="K405" s="158">
        <f t="shared" si="211"/>
        <v>100</v>
      </c>
    </row>
    <row r="406" spans="1:13" ht="25.5" customHeight="1" x14ac:dyDescent="0.2">
      <c r="A406" s="123">
        <v>352</v>
      </c>
      <c r="B406" s="311" t="s">
        <v>281</v>
      </c>
      <c r="C406" s="148">
        <f t="shared" ref="C406" si="213">C407+C408</f>
        <v>5833591.7199999997</v>
      </c>
      <c r="D406" s="148">
        <f t="shared" ref="D406:H406" si="214">D407+D408</f>
        <v>9500300</v>
      </c>
      <c r="E406" s="158">
        <f t="shared" si="202"/>
        <v>162.85507207213331</v>
      </c>
      <c r="F406" s="148">
        <f t="shared" si="214"/>
        <v>800000</v>
      </c>
      <c r="G406" s="158">
        <f t="shared" si="203"/>
        <v>8.4207867119985682</v>
      </c>
      <c r="H406" s="297">
        <f t="shared" si="214"/>
        <v>100000</v>
      </c>
      <c r="I406" s="307">
        <f t="shared" si="204"/>
        <v>12.5</v>
      </c>
      <c r="J406" s="297">
        <f t="shared" ref="J406" si="215">J407+J408</f>
        <v>100000</v>
      </c>
      <c r="K406" s="307">
        <f t="shared" si="211"/>
        <v>100</v>
      </c>
    </row>
    <row r="407" spans="1:13" ht="12.75" hidden="1" customHeight="1" x14ac:dyDescent="0.2">
      <c r="A407" s="52">
        <v>3522</v>
      </c>
      <c r="B407" s="184" t="s">
        <v>282</v>
      </c>
      <c r="C407" s="148">
        <v>5833591.7199999997</v>
      </c>
      <c r="D407" s="148">
        <v>9500300</v>
      </c>
      <c r="E407" s="158">
        <f t="shared" si="202"/>
        <v>162.85507207213331</v>
      </c>
      <c r="F407" s="148">
        <v>800000</v>
      </c>
      <c r="G407" s="158">
        <f t="shared" si="203"/>
        <v>8.4207867119985682</v>
      </c>
      <c r="H407" s="148">
        <v>50000</v>
      </c>
      <c r="I407" s="158">
        <f t="shared" si="204"/>
        <v>6.25</v>
      </c>
      <c r="J407" s="148">
        <v>50000</v>
      </c>
      <c r="K407" s="158">
        <f t="shared" si="211"/>
        <v>100</v>
      </c>
    </row>
    <row r="408" spans="1:13" ht="12.75" hidden="1" customHeight="1" x14ac:dyDescent="0.2">
      <c r="A408" s="52">
        <v>3523</v>
      </c>
      <c r="B408" s="42" t="s">
        <v>210</v>
      </c>
      <c r="C408" s="148">
        <v>0</v>
      </c>
      <c r="D408" s="148">
        <v>0</v>
      </c>
      <c r="E408" s="158" t="s">
        <v>182</v>
      </c>
      <c r="F408" s="148">
        <v>0</v>
      </c>
      <c r="G408" s="158" t="s">
        <v>182</v>
      </c>
      <c r="H408" s="148">
        <v>50000</v>
      </c>
      <c r="I408" s="158" t="s">
        <v>182</v>
      </c>
      <c r="J408" s="148">
        <v>50000</v>
      </c>
      <c r="K408" s="158">
        <f t="shared" si="211"/>
        <v>100</v>
      </c>
    </row>
    <row r="409" spans="1:13" s="69" customFormat="1" ht="12.75" customHeight="1" x14ac:dyDescent="0.2">
      <c r="A409" s="49">
        <v>36</v>
      </c>
      <c r="B409" s="168" t="s">
        <v>192</v>
      </c>
      <c r="C409" s="147">
        <f t="shared" ref="C409:J409" si="216">C410</f>
        <v>22079285.18</v>
      </c>
      <c r="D409" s="147">
        <f t="shared" si="216"/>
        <v>27008000</v>
      </c>
      <c r="E409" s="154">
        <f t="shared" si="202"/>
        <v>122.32280066958219</v>
      </c>
      <c r="F409" s="147">
        <f t="shared" si="216"/>
        <v>9000000</v>
      </c>
      <c r="G409" s="154">
        <f>F409/D409*100</f>
        <v>33.323459715639807</v>
      </c>
      <c r="H409" s="147">
        <f t="shared" si="216"/>
        <v>200000</v>
      </c>
      <c r="I409" s="154">
        <f t="shared" si="204"/>
        <v>2.2222222222222223</v>
      </c>
      <c r="J409" s="147">
        <f t="shared" si="216"/>
        <v>10000000</v>
      </c>
      <c r="K409" s="154" t="s">
        <v>182</v>
      </c>
    </row>
    <row r="410" spans="1:13" ht="12.75" customHeight="1" x14ac:dyDescent="0.2">
      <c r="A410" s="44">
        <v>363</v>
      </c>
      <c r="B410" s="162" t="s">
        <v>124</v>
      </c>
      <c r="C410" s="148">
        <f>C411+C412</f>
        <v>22079285.18</v>
      </c>
      <c r="D410" s="148">
        <f>D411+D412</f>
        <v>27008000</v>
      </c>
      <c r="E410" s="158">
        <f t="shared" si="202"/>
        <v>122.32280066958219</v>
      </c>
      <c r="F410" s="148">
        <f t="shared" ref="F410:H410" si="217">F411+F412</f>
        <v>9000000</v>
      </c>
      <c r="G410" s="158">
        <f>F410/D410*100</f>
        <v>33.323459715639807</v>
      </c>
      <c r="H410" s="297">
        <f t="shared" si="217"/>
        <v>200000</v>
      </c>
      <c r="I410" s="307">
        <f t="shared" si="204"/>
        <v>2.2222222222222223</v>
      </c>
      <c r="J410" s="297">
        <f t="shared" ref="J410" si="218">J411+J412</f>
        <v>10000000</v>
      </c>
      <c r="K410" s="307" t="s">
        <v>182</v>
      </c>
    </row>
    <row r="411" spans="1:13" s="69" customFormat="1" ht="12.75" hidden="1" customHeight="1" x14ac:dyDescent="0.2">
      <c r="A411" s="44">
        <v>3631</v>
      </c>
      <c r="B411" s="184" t="s">
        <v>156</v>
      </c>
      <c r="C411" s="148">
        <v>85126.6</v>
      </c>
      <c r="D411" s="148">
        <v>0</v>
      </c>
      <c r="E411" s="158">
        <f t="shared" si="202"/>
        <v>0</v>
      </c>
      <c r="F411" s="148">
        <v>0</v>
      </c>
      <c r="G411" s="158" t="s">
        <v>182</v>
      </c>
      <c r="H411" s="148">
        <v>100000</v>
      </c>
      <c r="I411" s="158" t="s">
        <v>182</v>
      </c>
      <c r="J411" s="148">
        <v>100000</v>
      </c>
      <c r="K411" s="158">
        <f t="shared" si="211"/>
        <v>100</v>
      </c>
    </row>
    <row r="412" spans="1:13" ht="12.75" hidden="1" customHeight="1" x14ac:dyDescent="0.2">
      <c r="A412" s="52">
        <v>3632</v>
      </c>
      <c r="B412" s="42" t="s">
        <v>125</v>
      </c>
      <c r="C412" s="148">
        <v>21994158.579999998</v>
      </c>
      <c r="D412" s="148">
        <v>27008000</v>
      </c>
      <c r="E412" s="158">
        <f t="shared" si="202"/>
        <v>122.79624110994294</v>
      </c>
      <c r="F412" s="148">
        <v>9000000</v>
      </c>
      <c r="G412" s="158">
        <f>F412/D412*100</f>
        <v>33.323459715639807</v>
      </c>
      <c r="H412" s="148">
        <v>100000</v>
      </c>
      <c r="I412" s="158">
        <f t="shared" si="204"/>
        <v>1.1111111111111112</v>
      </c>
      <c r="J412" s="148">
        <v>9900000</v>
      </c>
      <c r="K412" s="158">
        <f t="shared" si="211"/>
        <v>9900</v>
      </c>
    </row>
    <row r="413" spans="1:13" ht="12.75" customHeight="1" x14ac:dyDescent="0.2">
      <c r="A413" s="49">
        <v>38</v>
      </c>
      <c r="B413" s="164" t="s">
        <v>58</v>
      </c>
      <c r="C413" s="147">
        <f>C414+C416</f>
        <v>15743803.6</v>
      </c>
      <c r="D413" s="147">
        <f>D414+D416</f>
        <v>2400</v>
      </c>
      <c r="E413" s="154">
        <f t="shared" si="202"/>
        <v>1.5244092602882828E-2</v>
      </c>
      <c r="F413" s="147">
        <f t="shared" ref="F413:H413" si="219">F414+F416</f>
        <v>0</v>
      </c>
      <c r="G413" s="154">
        <f t="shared" ref="G413:G417" si="220">F413/D413*100</f>
        <v>0</v>
      </c>
      <c r="H413" s="147">
        <f t="shared" si="219"/>
        <v>100000</v>
      </c>
      <c r="I413" s="154" t="s">
        <v>182</v>
      </c>
      <c r="J413" s="147">
        <f t="shared" ref="J413" si="221">J414+J416</f>
        <v>100000</v>
      </c>
      <c r="K413" s="154">
        <f t="shared" si="211"/>
        <v>100</v>
      </c>
    </row>
    <row r="414" spans="1:13" ht="12.75" customHeight="1" x14ac:dyDescent="0.2">
      <c r="A414" s="44">
        <v>381</v>
      </c>
      <c r="B414" s="139" t="s">
        <v>37</v>
      </c>
      <c r="C414" s="148">
        <f t="shared" ref="C414:J414" si="222">C415</f>
        <v>5000</v>
      </c>
      <c r="D414" s="148">
        <f t="shared" si="222"/>
        <v>0</v>
      </c>
      <c r="E414" s="158">
        <f t="shared" si="202"/>
        <v>0</v>
      </c>
      <c r="F414" s="148">
        <f t="shared" si="222"/>
        <v>0</v>
      </c>
      <c r="G414" s="158" t="s">
        <v>182</v>
      </c>
      <c r="H414" s="297">
        <f t="shared" si="222"/>
        <v>50000</v>
      </c>
      <c r="I414" s="307" t="s">
        <v>182</v>
      </c>
      <c r="J414" s="297">
        <f t="shared" si="222"/>
        <v>50000</v>
      </c>
      <c r="K414" s="307">
        <f t="shared" si="211"/>
        <v>100</v>
      </c>
      <c r="M414" s="319"/>
    </row>
    <row r="415" spans="1:13" ht="12.75" hidden="1" customHeight="1" x14ac:dyDescent="0.2">
      <c r="A415" s="52">
        <v>3811</v>
      </c>
      <c r="B415" s="42" t="s">
        <v>19</v>
      </c>
      <c r="C415" s="148">
        <v>5000</v>
      </c>
      <c r="D415" s="148">
        <v>0</v>
      </c>
      <c r="E415" s="158">
        <f t="shared" si="202"/>
        <v>0</v>
      </c>
      <c r="F415" s="148">
        <v>0</v>
      </c>
      <c r="G415" s="158" t="s">
        <v>182</v>
      </c>
      <c r="H415" s="297">
        <v>50000</v>
      </c>
      <c r="I415" s="307" t="s">
        <v>182</v>
      </c>
      <c r="J415" s="297">
        <v>50000</v>
      </c>
      <c r="K415" s="307">
        <f t="shared" si="211"/>
        <v>100</v>
      </c>
    </row>
    <row r="416" spans="1:13" ht="12.75" customHeight="1" x14ac:dyDescent="0.2">
      <c r="A416" s="52">
        <v>382</v>
      </c>
      <c r="B416" s="139" t="s">
        <v>82</v>
      </c>
      <c r="C416" s="148">
        <f t="shared" ref="C416:J416" si="223">C417</f>
        <v>15738803.6</v>
      </c>
      <c r="D416" s="148">
        <f t="shared" si="223"/>
        <v>2400</v>
      </c>
      <c r="E416" s="158">
        <f t="shared" si="202"/>
        <v>1.5248935440048315E-2</v>
      </c>
      <c r="F416" s="148">
        <f t="shared" si="223"/>
        <v>0</v>
      </c>
      <c r="G416" s="158">
        <f t="shared" si="220"/>
        <v>0</v>
      </c>
      <c r="H416" s="297">
        <f t="shared" si="223"/>
        <v>50000</v>
      </c>
      <c r="I416" s="307" t="s">
        <v>182</v>
      </c>
      <c r="J416" s="297">
        <f t="shared" si="223"/>
        <v>50000</v>
      </c>
      <c r="K416" s="307">
        <f t="shared" si="211"/>
        <v>100</v>
      </c>
    </row>
    <row r="417" spans="1:14" ht="12.75" hidden="1" customHeight="1" x14ac:dyDescent="0.2">
      <c r="A417" s="52">
        <v>3822</v>
      </c>
      <c r="B417" s="42" t="s">
        <v>81</v>
      </c>
      <c r="C417" s="148">
        <v>15738803.6</v>
      </c>
      <c r="D417" s="148">
        <v>2400</v>
      </c>
      <c r="E417" s="158">
        <f t="shared" si="202"/>
        <v>1.5248935440048315E-2</v>
      </c>
      <c r="F417" s="148">
        <v>0</v>
      </c>
      <c r="G417" s="158">
        <f t="shared" si="220"/>
        <v>0</v>
      </c>
      <c r="H417" s="148">
        <v>50000</v>
      </c>
      <c r="I417" s="158" t="s">
        <v>182</v>
      </c>
      <c r="J417" s="148">
        <v>50000</v>
      </c>
      <c r="K417" s="158">
        <f t="shared" si="211"/>
        <v>100</v>
      </c>
    </row>
    <row r="418" spans="1:14" s="69" customFormat="1" ht="12.75" hidden="1" customHeight="1" x14ac:dyDescent="0.2">
      <c r="A418" s="49">
        <v>5</v>
      </c>
      <c r="B418" s="176" t="s">
        <v>29</v>
      </c>
      <c r="C418" s="147">
        <f t="shared" ref="C418:J420" si="224">C419</f>
        <v>0</v>
      </c>
      <c r="D418" s="147">
        <f t="shared" si="224"/>
        <v>0</v>
      </c>
      <c r="E418" s="154" t="s">
        <v>182</v>
      </c>
      <c r="F418" s="147">
        <f t="shared" si="224"/>
        <v>0</v>
      </c>
      <c r="G418" s="154" t="s">
        <v>182</v>
      </c>
      <c r="H418" s="147">
        <f t="shared" si="224"/>
        <v>50000</v>
      </c>
      <c r="I418" s="154" t="s">
        <v>182</v>
      </c>
      <c r="J418" s="147">
        <f t="shared" si="224"/>
        <v>50000</v>
      </c>
      <c r="K418" s="154">
        <f t="shared" si="211"/>
        <v>100</v>
      </c>
    </row>
    <row r="419" spans="1:14" s="69" customFormat="1" ht="12.75" customHeight="1" x14ac:dyDescent="0.2">
      <c r="A419" s="49">
        <v>51</v>
      </c>
      <c r="B419" s="177" t="s">
        <v>287</v>
      </c>
      <c r="C419" s="147">
        <f t="shared" si="224"/>
        <v>0</v>
      </c>
      <c r="D419" s="147">
        <f t="shared" si="224"/>
        <v>0</v>
      </c>
      <c r="E419" s="154" t="s">
        <v>182</v>
      </c>
      <c r="F419" s="147">
        <f t="shared" si="224"/>
        <v>0</v>
      </c>
      <c r="G419" s="154" t="s">
        <v>182</v>
      </c>
      <c r="H419" s="147">
        <f t="shared" si="224"/>
        <v>50000</v>
      </c>
      <c r="I419" s="154" t="s">
        <v>182</v>
      </c>
      <c r="J419" s="147">
        <f t="shared" si="224"/>
        <v>50000</v>
      </c>
      <c r="K419" s="154">
        <f t="shared" si="211"/>
        <v>100</v>
      </c>
    </row>
    <row r="420" spans="1:14" ht="25.5" hidden="1" customHeight="1" x14ac:dyDescent="0.2">
      <c r="A420" s="123">
        <v>516</v>
      </c>
      <c r="B420" s="178" t="s">
        <v>128</v>
      </c>
      <c r="C420" s="148">
        <f t="shared" si="224"/>
        <v>0</v>
      </c>
      <c r="D420" s="148">
        <f t="shared" si="224"/>
        <v>0</v>
      </c>
      <c r="E420" s="158" t="s">
        <v>182</v>
      </c>
      <c r="F420" s="148">
        <f t="shared" si="224"/>
        <v>0</v>
      </c>
      <c r="G420" s="158" t="s">
        <v>182</v>
      </c>
      <c r="H420" s="297">
        <f t="shared" si="224"/>
        <v>50000</v>
      </c>
      <c r="I420" s="307" t="s">
        <v>182</v>
      </c>
      <c r="J420" s="297">
        <f t="shared" si="224"/>
        <v>50000</v>
      </c>
      <c r="K420" s="307">
        <f t="shared" si="211"/>
        <v>100</v>
      </c>
    </row>
    <row r="421" spans="1:14" ht="12.75" hidden="1" customHeight="1" x14ac:dyDescent="0.2">
      <c r="A421" s="52">
        <v>5163</v>
      </c>
      <c r="B421" s="178" t="s">
        <v>129</v>
      </c>
      <c r="C421" s="148">
        <v>0</v>
      </c>
      <c r="D421" s="148">
        <v>0</v>
      </c>
      <c r="E421" s="158" t="s">
        <v>182</v>
      </c>
      <c r="F421" s="148">
        <v>0</v>
      </c>
      <c r="G421" s="158" t="s">
        <v>182</v>
      </c>
      <c r="H421" s="148">
        <v>50000</v>
      </c>
      <c r="I421" s="158" t="s">
        <v>182</v>
      </c>
      <c r="J421" s="148">
        <v>50000</v>
      </c>
      <c r="K421" s="158">
        <f t="shared" si="211"/>
        <v>100</v>
      </c>
    </row>
    <row r="422" spans="1:14" ht="12.75" customHeight="1" x14ac:dyDescent="0.2">
      <c r="A422" s="52"/>
      <c r="B422" s="160"/>
      <c r="C422" s="148"/>
      <c r="D422" s="148"/>
      <c r="E422" s="158"/>
      <c r="F422" s="148"/>
      <c r="G422" s="158"/>
      <c r="H422" s="148"/>
      <c r="I422" s="158"/>
      <c r="J422" s="148"/>
      <c r="K422" s="158"/>
      <c r="L422" s="261"/>
      <c r="M422" s="261"/>
      <c r="N422" s="261"/>
    </row>
    <row r="423" spans="1:14" s="69" customFormat="1" ht="25.5" customHeight="1" x14ac:dyDescent="0.2">
      <c r="A423" s="198" t="s">
        <v>100</v>
      </c>
      <c r="B423" s="43" t="s">
        <v>196</v>
      </c>
      <c r="C423" s="147">
        <f t="shared" ref="C423:J423" si="225">C424</f>
        <v>7107366.9499999993</v>
      </c>
      <c r="D423" s="147">
        <f t="shared" si="225"/>
        <v>1519100</v>
      </c>
      <c r="E423" s="154">
        <f t="shared" si="202"/>
        <v>21.373597433294197</v>
      </c>
      <c r="F423" s="147">
        <f t="shared" si="225"/>
        <v>1499900</v>
      </c>
      <c r="G423" s="154">
        <f t="shared" ref="G423:G432" si="226">F423/D423*100</f>
        <v>98.736093739714306</v>
      </c>
      <c r="H423" s="147">
        <f t="shared" si="225"/>
        <v>2500000</v>
      </c>
      <c r="I423" s="154">
        <f t="shared" si="204"/>
        <v>166.67777851856792</v>
      </c>
      <c r="J423" s="147">
        <f t="shared" si="225"/>
        <v>2500000</v>
      </c>
      <c r="K423" s="154">
        <f>J423/H423*100</f>
        <v>100</v>
      </c>
      <c r="L423" s="148"/>
      <c r="M423" s="148"/>
      <c r="N423" s="148"/>
    </row>
    <row r="424" spans="1:14" s="69" customFormat="1" ht="12.75" hidden="1" customHeight="1" x14ac:dyDescent="0.2">
      <c r="A424" s="49">
        <v>3</v>
      </c>
      <c r="B424" s="215" t="s">
        <v>38</v>
      </c>
      <c r="C424" s="147">
        <f t="shared" ref="C424" si="227">C425+C431+C435</f>
        <v>7107366.9499999993</v>
      </c>
      <c r="D424" s="147">
        <f t="shared" ref="D424:H424" si="228">D425+D431+D435</f>
        <v>1519100</v>
      </c>
      <c r="E424" s="154">
        <f t="shared" si="202"/>
        <v>21.373597433294197</v>
      </c>
      <c r="F424" s="147">
        <f t="shared" si="228"/>
        <v>1499900</v>
      </c>
      <c r="G424" s="154">
        <f t="shared" si="226"/>
        <v>98.736093739714306</v>
      </c>
      <c r="H424" s="147">
        <f t="shared" si="228"/>
        <v>2500000</v>
      </c>
      <c r="I424" s="154">
        <f t="shared" si="204"/>
        <v>166.67777851856792</v>
      </c>
      <c r="J424" s="147">
        <f t="shared" ref="J424" si="229">J425+J431+J435</f>
        <v>2500000</v>
      </c>
      <c r="K424" s="154">
        <f t="shared" ref="K424:K439" si="230">J424/H424*100</f>
        <v>100</v>
      </c>
    </row>
    <row r="425" spans="1:14" s="69" customFormat="1" ht="12.75" customHeight="1" x14ac:dyDescent="0.2">
      <c r="A425" s="49">
        <v>35</v>
      </c>
      <c r="B425" s="164" t="s">
        <v>16</v>
      </c>
      <c r="C425" s="147">
        <f t="shared" ref="C425" si="231">C426+C428</f>
        <v>1610216.0799999998</v>
      </c>
      <c r="D425" s="147">
        <f t="shared" ref="D425:H425" si="232">D426+D428</f>
        <v>1235800</v>
      </c>
      <c r="E425" s="154">
        <f t="shared" si="202"/>
        <v>76.747463607492989</v>
      </c>
      <c r="F425" s="147">
        <f t="shared" si="232"/>
        <v>1468400</v>
      </c>
      <c r="G425" s="154">
        <f t="shared" si="226"/>
        <v>118.82181582780385</v>
      </c>
      <c r="H425" s="147">
        <f t="shared" si="232"/>
        <v>2445000</v>
      </c>
      <c r="I425" s="154">
        <f t="shared" si="204"/>
        <v>166.50776355216564</v>
      </c>
      <c r="J425" s="147">
        <f t="shared" ref="J425" si="233">J426+J428</f>
        <v>2445000</v>
      </c>
      <c r="K425" s="154">
        <f t="shared" si="230"/>
        <v>100</v>
      </c>
    </row>
    <row r="426" spans="1:14" ht="12.75" customHeight="1" x14ac:dyDescent="0.2">
      <c r="A426" s="44">
        <v>351</v>
      </c>
      <c r="B426" s="139" t="s">
        <v>0</v>
      </c>
      <c r="C426" s="148">
        <f t="shared" ref="C426:J426" si="234">C427</f>
        <v>113334.17</v>
      </c>
      <c r="D426" s="148">
        <f t="shared" si="234"/>
        <v>368100</v>
      </c>
      <c r="E426" s="158">
        <f t="shared" si="202"/>
        <v>324.79171991995003</v>
      </c>
      <c r="F426" s="148">
        <f t="shared" si="234"/>
        <v>179300</v>
      </c>
      <c r="G426" s="158">
        <f t="shared" si="226"/>
        <v>48.709589785384402</v>
      </c>
      <c r="H426" s="297">
        <f t="shared" si="234"/>
        <v>45000</v>
      </c>
      <c r="I426" s="307">
        <f t="shared" si="204"/>
        <v>25.09760178471835</v>
      </c>
      <c r="J426" s="297">
        <f t="shared" si="234"/>
        <v>45000</v>
      </c>
      <c r="K426" s="307">
        <f t="shared" si="230"/>
        <v>100</v>
      </c>
    </row>
    <row r="427" spans="1:14" ht="12.75" hidden="1" customHeight="1" x14ac:dyDescent="0.2">
      <c r="A427" s="52" t="s">
        <v>17</v>
      </c>
      <c r="B427" s="139" t="s">
        <v>0</v>
      </c>
      <c r="C427" s="148">
        <v>113334.17</v>
      </c>
      <c r="D427" s="148">
        <v>368100</v>
      </c>
      <c r="E427" s="158">
        <f t="shared" si="202"/>
        <v>324.79171991995003</v>
      </c>
      <c r="F427" s="148">
        <v>179300</v>
      </c>
      <c r="G427" s="158">
        <f t="shared" si="226"/>
        <v>48.709589785384402</v>
      </c>
      <c r="H427" s="148">
        <v>45000</v>
      </c>
      <c r="I427" s="158">
        <f t="shared" si="204"/>
        <v>25.09760178471835</v>
      </c>
      <c r="J427" s="148">
        <v>45000</v>
      </c>
      <c r="K427" s="158">
        <f t="shared" si="230"/>
        <v>100</v>
      </c>
    </row>
    <row r="428" spans="1:14" ht="25.5" customHeight="1" x14ac:dyDescent="0.2">
      <c r="A428" s="123">
        <v>352</v>
      </c>
      <c r="B428" s="310" t="s">
        <v>281</v>
      </c>
      <c r="C428" s="148">
        <f t="shared" ref="C428" si="235">C429+C430</f>
        <v>1496881.91</v>
      </c>
      <c r="D428" s="148">
        <f t="shared" ref="D428:H428" si="236">D429+D430</f>
        <v>867700</v>
      </c>
      <c r="E428" s="158">
        <f t="shared" si="202"/>
        <v>57.967164557423246</v>
      </c>
      <c r="F428" s="148">
        <f t="shared" si="236"/>
        <v>1289100</v>
      </c>
      <c r="G428" s="158">
        <f t="shared" si="226"/>
        <v>148.56517229457185</v>
      </c>
      <c r="H428" s="297">
        <f t="shared" si="236"/>
        <v>2400000</v>
      </c>
      <c r="I428" s="307">
        <f t="shared" si="204"/>
        <v>186.17640214102863</v>
      </c>
      <c r="J428" s="297">
        <f t="shared" ref="J428" si="237">J429+J430</f>
        <v>2400000</v>
      </c>
      <c r="K428" s="307">
        <f t="shared" si="230"/>
        <v>100</v>
      </c>
      <c r="M428" s="73"/>
    </row>
    <row r="429" spans="1:14" ht="12.75" hidden="1" customHeight="1" x14ac:dyDescent="0.2">
      <c r="A429" s="52">
        <v>3522</v>
      </c>
      <c r="B429" s="184" t="s">
        <v>282</v>
      </c>
      <c r="C429" s="148">
        <v>1496881.91</v>
      </c>
      <c r="D429" s="148">
        <v>827500</v>
      </c>
      <c r="E429" s="158">
        <f t="shared" si="202"/>
        <v>55.281581965273411</v>
      </c>
      <c r="F429" s="148">
        <v>1248900</v>
      </c>
      <c r="G429" s="158">
        <f t="shared" si="226"/>
        <v>150.92447129909365</v>
      </c>
      <c r="H429" s="148">
        <v>2200000</v>
      </c>
      <c r="I429" s="158">
        <f t="shared" si="204"/>
        <v>176.1550164144447</v>
      </c>
      <c r="J429" s="148">
        <v>2200000</v>
      </c>
      <c r="K429" s="158">
        <f t="shared" si="230"/>
        <v>100</v>
      </c>
      <c r="M429" s="73"/>
    </row>
    <row r="430" spans="1:14" ht="12.75" hidden="1" customHeight="1" x14ac:dyDescent="0.2">
      <c r="A430" s="52">
        <v>3523</v>
      </c>
      <c r="B430" s="42" t="s">
        <v>210</v>
      </c>
      <c r="C430" s="148">
        <v>0</v>
      </c>
      <c r="D430" s="148">
        <v>40200</v>
      </c>
      <c r="E430" s="158" t="s">
        <v>182</v>
      </c>
      <c r="F430" s="148">
        <v>40200</v>
      </c>
      <c r="G430" s="158">
        <f t="shared" si="226"/>
        <v>100</v>
      </c>
      <c r="H430" s="148">
        <v>200000</v>
      </c>
      <c r="I430" s="158">
        <f t="shared" si="204"/>
        <v>497.51243781094524</v>
      </c>
      <c r="J430" s="148">
        <v>200000</v>
      </c>
      <c r="K430" s="158">
        <f t="shared" si="230"/>
        <v>100</v>
      </c>
    </row>
    <row r="431" spans="1:14" s="69" customFormat="1" ht="12.75" customHeight="1" x14ac:dyDescent="0.2">
      <c r="A431" s="49">
        <v>36</v>
      </c>
      <c r="B431" s="43" t="s">
        <v>192</v>
      </c>
      <c r="C431" s="147">
        <f t="shared" ref="C431:J431" si="238">C432</f>
        <v>3735751.68</v>
      </c>
      <c r="D431" s="147">
        <f t="shared" si="238"/>
        <v>44800</v>
      </c>
      <c r="E431" s="154">
        <f t="shared" si="202"/>
        <v>1.199223177489142</v>
      </c>
      <c r="F431" s="147">
        <f t="shared" si="238"/>
        <v>25800</v>
      </c>
      <c r="G431" s="154">
        <f t="shared" si="226"/>
        <v>57.589285714285708</v>
      </c>
      <c r="H431" s="147">
        <f t="shared" si="238"/>
        <v>28000</v>
      </c>
      <c r="I431" s="154">
        <f t="shared" si="204"/>
        <v>108.52713178294573</v>
      </c>
      <c r="J431" s="147">
        <f t="shared" si="238"/>
        <v>28000</v>
      </c>
      <c r="K431" s="154">
        <f t="shared" si="230"/>
        <v>100</v>
      </c>
      <c r="M431" s="214"/>
    </row>
    <row r="432" spans="1:14" ht="12.75" customHeight="1" x14ac:dyDescent="0.2">
      <c r="A432" s="44">
        <v>363</v>
      </c>
      <c r="B432" s="157" t="s">
        <v>124</v>
      </c>
      <c r="C432" s="148">
        <f t="shared" ref="C432" si="239">C433+C434</f>
        <v>3735751.68</v>
      </c>
      <c r="D432" s="148">
        <f t="shared" ref="D432:H432" si="240">D433+D434</f>
        <v>44800</v>
      </c>
      <c r="E432" s="158">
        <f t="shared" si="202"/>
        <v>1.199223177489142</v>
      </c>
      <c r="F432" s="148">
        <f t="shared" si="240"/>
        <v>25800</v>
      </c>
      <c r="G432" s="158">
        <f t="shared" si="226"/>
        <v>57.589285714285708</v>
      </c>
      <c r="H432" s="297">
        <f t="shared" si="240"/>
        <v>28000</v>
      </c>
      <c r="I432" s="307">
        <f t="shared" si="204"/>
        <v>108.52713178294573</v>
      </c>
      <c r="J432" s="297">
        <f t="shared" ref="J432" si="241">J433+J434</f>
        <v>28000</v>
      </c>
      <c r="K432" s="307">
        <f t="shared" si="230"/>
        <v>100</v>
      </c>
    </row>
    <row r="433" spans="1:11" s="69" customFormat="1" ht="12.75" hidden="1" customHeight="1" x14ac:dyDescent="0.2">
      <c r="A433" s="44">
        <v>3631</v>
      </c>
      <c r="B433" s="184" t="s">
        <v>156</v>
      </c>
      <c r="C433" s="148">
        <v>16386.560000000001</v>
      </c>
      <c r="D433" s="148">
        <v>0</v>
      </c>
      <c r="E433" s="158">
        <f t="shared" si="202"/>
        <v>0</v>
      </c>
      <c r="F433" s="148">
        <v>0</v>
      </c>
      <c r="G433" s="158" t="s">
        <v>182</v>
      </c>
      <c r="H433" s="148">
        <v>3000</v>
      </c>
      <c r="I433" s="158" t="s">
        <v>182</v>
      </c>
      <c r="J433" s="148">
        <v>3000</v>
      </c>
      <c r="K433" s="158">
        <f t="shared" si="230"/>
        <v>100</v>
      </c>
    </row>
    <row r="434" spans="1:11" ht="12.75" hidden="1" customHeight="1" x14ac:dyDescent="0.2">
      <c r="A434" s="52">
        <v>3632</v>
      </c>
      <c r="B434" s="42" t="s">
        <v>125</v>
      </c>
      <c r="C434" s="148">
        <v>3719365.12</v>
      </c>
      <c r="D434" s="148">
        <v>44800</v>
      </c>
      <c r="E434" s="158">
        <f t="shared" si="202"/>
        <v>1.2045066444027952</v>
      </c>
      <c r="F434" s="148">
        <v>25800</v>
      </c>
      <c r="G434" s="158">
        <f>F434/D434*100</f>
        <v>57.589285714285708</v>
      </c>
      <c r="H434" s="148">
        <v>25000</v>
      </c>
      <c r="I434" s="158">
        <f t="shared" si="204"/>
        <v>96.899224806201545</v>
      </c>
      <c r="J434" s="148">
        <v>25000</v>
      </c>
      <c r="K434" s="158">
        <f t="shared" si="230"/>
        <v>100</v>
      </c>
    </row>
    <row r="435" spans="1:11" s="69" customFormat="1" ht="12.75" customHeight="1" x14ac:dyDescent="0.2">
      <c r="A435" s="49">
        <v>38</v>
      </c>
      <c r="B435" s="164" t="s">
        <v>58</v>
      </c>
      <c r="C435" s="147">
        <f>C436+C438</f>
        <v>1761399.19</v>
      </c>
      <c r="D435" s="147">
        <f>D436+D438</f>
        <v>238500</v>
      </c>
      <c r="E435" s="154">
        <f t="shared" si="202"/>
        <v>13.540371844953558</v>
      </c>
      <c r="F435" s="147">
        <f>F436+F438</f>
        <v>5700</v>
      </c>
      <c r="G435" s="154">
        <f>F435/D435*100</f>
        <v>2.3899371069182394</v>
      </c>
      <c r="H435" s="147">
        <f>H436+H438</f>
        <v>27000</v>
      </c>
      <c r="I435" s="154">
        <f t="shared" si="204"/>
        <v>473.68421052631572</v>
      </c>
      <c r="J435" s="147">
        <f>J436+J438</f>
        <v>27000</v>
      </c>
      <c r="K435" s="154">
        <f t="shared" si="230"/>
        <v>100</v>
      </c>
    </row>
    <row r="436" spans="1:11" ht="12.75" customHeight="1" x14ac:dyDescent="0.2">
      <c r="A436" s="44">
        <v>381</v>
      </c>
      <c r="B436" s="139" t="s">
        <v>37</v>
      </c>
      <c r="C436" s="148">
        <f t="shared" ref="C436:J436" si="242">C437</f>
        <v>11700</v>
      </c>
      <c r="D436" s="148">
        <f t="shared" si="242"/>
        <v>2100</v>
      </c>
      <c r="E436" s="158">
        <f t="shared" si="202"/>
        <v>17.948717948717949</v>
      </c>
      <c r="F436" s="148">
        <f t="shared" si="242"/>
        <v>0</v>
      </c>
      <c r="G436" s="158" t="s">
        <v>182</v>
      </c>
      <c r="H436" s="297">
        <f t="shared" si="242"/>
        <v>2000</v>
      </c>
      <c r="I436" s="307" t="s">
        <v>182</v>
      </c>
      <c r="J436" s="297">
        <f t="shared" si="242"/>
        <v>2000</v>
      </c>
      <c r="K436" s="307">
        <f t="shared" si="230"/>
        <v>100</v>
      </c>
    </row>
    <row r="437" spans="1:11" ht="12.75" hidden="1" customHeight="1" x14ac:dyDescent="0.2">
      <c r="A437" s="52">
        <v>3811</v>
      </c>
      <c r="B437" s="42" t="s">
        <v>19</v>
      </c>
      <c r="C437" s="148">
        <v>11700</v>
      </c>
      <c r="D437" s="148">
        <v>2100</v>
      </c>
      <c r="E437" s="158">
        <f t="shared" si="202"/>
        <v>17.948717948717949</v>
      </c>
      <c r="F437" s="148">
        <v>0</v>
      </c>
      <c r="G437" s="158" t="s">
        <v>182</v>
      </c>
      <c r="H437" s="297">
        <v>2000</v>
      </c>
      <c r="I437" s="307" t="s">
        <v>182</v>
      </c>
      <c r="J437" s="297">
        <v>2000</v>
      </c>
      <c r="K437" s="307">
        <f t="shared" si="230"/>
        <v>100</v>
      </c>
    </row>
    <row r="438" spans="1:11" ht="12.75" customHeight="1" x14ac:dyDescent="0.2">
      <c r="A438" s="52">
        <v>382</v>
      </c>
      <c r="B438" s="139" t="s">
        <v>82</v>
      </c>
      <c r="C438" s="148">
        <f t="shared" ref="C438" si="243">C439+C440</f>
        <v>1749699.19</v>
      </c>
      <c r="D438" s="148">
        <f t="shared" ref="D438:H438" si="244">D439+D440</f>
        <v>236400</v>
      </c>
      <c r="E438" s="158">
        <f t="shared" si="202"/>
        <v>13.510893835414075</v>
      </c>
      <c r="F438" s="148">
        <f t="shared" si="244"/>
        <v>5700</v>
      </c>
      <c r="G438" s="158">
        <f>F438/D438*100</f>
        <v>2.4111675126903553</v>
      </c>
      <c r="H438" s="297">
        <f t="shared" si="244"/>
        <v>25000</v>
      </c>
      <c r="I438" s="307">
        <f t="shared" si="204"/>
        <v>438.59649122807019</v>
      </c>
      <c r="J438" s="297">
        <f t="shared" ref="J438" si="245">J439+J440</f>
        <v>25000</v>
      </c>
      <c r="K438" s="307">
        <f t="shared" si="230"/>
        <v>100</v>
      </c>
    </row>
    <row r="439" spans="1:11" ht="12.75" hidden="1" customHeight="1" x14ac:dyDescent="0.2">
      <c r="A439" s="52">
        <v>3821</v>
      </c>
      <c r="B439" s="42" t="s">
        <v>117</v>
      </c>
      <c r="C439" s="148">
        <v>0</v>
      </c>
      <c r="D439" s="148">
        <v>0</v>
      </c>
      <c r="E439" s="158" t="s">
        <v>182</v>
      </c>
      <c r="F439" s="148">
        <v>0</v>
      </c>
      <c r="G439" s="158" t="s">
        <v>182</v>
      </c>
      <c r="H439" s="148">
        <v>25000</v>
      </c>
      <c r="I439" s="158" t="s">
        <v>182</v>
      </c>
      <c r="J439" s="148">
        <v>25000</v>
      </c>
      <c r="K439" s="158">
        <f t="shared" si="230"/>
        <v>100</v>
      </c>
    </row>
    <row r="440" spans="1:11" ht="12.75" hidden="1" customHeight="1" x14ac:dyDescent="0.2">
      <c r="A440" s="52">
        <v>3822</v>
      </c>
      <c r="B440" s="42" t="s">
        <v>81</v>
      </c>
      <c r="C440" s="148">
        <v>1749699.19</v>
      </c>
      <c r="D440" s="148">
        <v>236400</v>
      </c>
      <c r="E440" s="158">
        <f t="shared" si="202"/>
        <v>13.510893835414075</v>
      </c>
      <c r="F440" s="148">
        <v>5700</v>
      </c>
      <c r="G440" s="158">
        <f>F440/D440*100</f>
        <v>2.4111675126903553</v>
      </c>
      <c r="H440" s="148">
        <v>0</v>
      </c>
      <c r="I440" s="158" t="s">
        <v>182</v>
      </c>
      <c r="J440" s="148">
        <v>0</v>
      </c>
      <c r="K440" s="158" t="s">
        <v>182</v>
      </c>
    </row>
    <row r="441" spans="1:11" ht="9" customHeight="1" x14ac:dyDescent="0.2">
      <c r="A441" s="52"/>
      <c r="B441" s="42"/>
      <c r="C441" s="148"/>
      <c r="D441" s="148"/>
      <c r="E441" s="158"/>
      <c r="F441" s="148"/>
      <c r="G441" s="158"/>
      <c r="H441" s="148"/>
      <c r="I441" s="158"/>
      <c r="J441" s="148"/>
      <c r="K441" s="158"/>
    </row>
    <row r="442" spans="1:11" s="69" customFormat="1" ht="38.450000000000003" customHeight="1" x14ac:dyDescent="0.2">
      <c r="A442" s="198" t="s">
        <v>101</v>
      </c>
      <c r="B442" s="43" t="s">
        <v>228</v>
      </c>
      <c r="C442" s="147">
        <f t="shared" ref="C442" si="246">C443+C458</f>
        <v>27285509.989999998</v>
      </c>
      <c r="D442" s="147">
        <f t="shared" ref="D442:H442" si="247">D443+D458</f>
        <v>47537000</v>
      </c>
      <c r="E442" s="154">
        <f t="shared" si="202"/>
        <v>174.22067616629511</v>
      </c>
      <c r="F442" s="147">
        <f t="shared" si="247"/>
        <v>32200000</v>
      </c>
      <c r="G442" s="154">
        <f t="shared" ref="G442:G461" si="248">F442/D442*100</f>
        <v>67.736710351936395</v>
      </c>
      <c r="H442" s="147">
        <f t="shared" si="247"/>
        <v>4100000</v>
      </c>
      <c r="I442" s="154">
        <f t="shared" si="204"/>
        <v>12.732919254658384</v>
      </c>
      <c r="J442" s="147">
        <f t="shared" ref="J442" si="249">J443+J458</f>
        <v>58035000</v>
      </c>
      <c r="K442" s="154" t="s">
        <v>182</v>
      </c>
    </row>
    <row r="443" spans="1:11" s="69" customFormat="1" ht="12.75" hidden="1" customHeight="1" x14ac:dyDescent="0.2">
      <c r="A443" s="54">
        <v>3</v>
      </c>
      <c r="B443" s="215" t="s">
        <v>38</v>
      </c>
      <c r="C443" s="147">
        <f t="shared" ref="C443" si="250">C444+C450+C454</f>
        <v>20847024.579999998</v>
      </c>
      <c r="D443" s="147">
        <f t="shared" ref="D443:H443" si="251">D444+D450+D454</f>
        <v>46315600</v>
      </c>
      <c r="E443" s="154">
        <f t="shared" si="202"/>
        <v>222.16887509421261</v>
      </c>
      <c r="F443" s="147">
        <f t="shared" si="251"/>
        <v>32200000</v>
      </c>
      <c r="G443" s="154">
        <f t="shared" si="248"/>
        <v>69.523011685047791</v>
      </c>
      <c r="H443" s="147">
        <f t="shared" si="251"/>
        <v>4050000</v>
      </c>
      <c r="I443" s="154">
        <f t="shared" si="204"/>
        <v>12.577639751552795</v>
      </c>
      <c r="J443" s="147">
        <f t="shared" ref="J443" si="252">J444+J450+J454</f>
        <v>58025000</v>
      </c>
      <c r="K443" s="154" t="s">
        <v>182</v>
      </c>
    </row>
    <row r="444" spans="1:11" s="69" customFormat="1" ht="12.75" customHeight="1" x14ac:dyDescent="0.2">
      <c r="A444" s="49">
        <v>35</v>
      </c>
      <c r="B444" s="164" t="s">
        <v>16</v>
      </c>
      <c r="C444" s="147">
        <f>C445+C447</f>
        <v>6192606.7999999998</v>
      </c>
      <c r="D444" s="147">
        <f>D445+D447</f>
        <v>33283200</v>
      </c>
      <c r="E444" s="154">
        <f t="shared" si="202"/>
        <v>537.46670949623342</v>
      </c>
      <c r="F444" s="147">
        <f>F445+F447</f>
        <v>15100000</v>
      </c>
      <c r="G444" s="154">
        <f t="shared" si="248"/>
        <v>45.368233823670799</v>
      </c>
      <c r="H444" s="147">
        <f>H445+H447</f>
        <v>2500000</v>
      </c>
      <c r="I444" s="154">
        <f t="shared" si="204"/>
        <v>16.556291390728479</v>
      </c>
      <c r="J444" s="147">
        <f>J445+J447</f>
        <v>28015000</v>
      </c>
      <c r="K444" s="154" t="s">
        <v>182</v>
      </c>
    </row>
    <row r="445" spans="1:11" ht="12.75" customHeight="1" x14ac:dyDescent="0.2">
      <c r="A445" s="44">
        <v>351</v>
      </c>
      <c r="B445" s="139" t="s">
        <v>0</v>
      </c>
      <c r="C445" s="173">
        <f t="shared" ref="C445:J445" si="253">C446</f>
        <v>0</v>
      </c>
      <c r="D445" s="173">
        <f t="shared" si="253"/>
        <v>2239900</v>
      </c>
      <c r="E445" s="158" t="s">
        <v>182</v>
      </c>
      <c r="F445" s="173">
        <f t="shared" si="253"/>
        <v>2000000</v>
      </c>
      <c r="G445" s="158">
        <f t="shared" si="248"/>
        <v>89.289700433055046</v>
      </c>
      <c r="H445" s="326">
        <f t="shared" si="253"/>
        <v>1500000</v>
      </c>
      <c r="I445" s="307">
        <f t="shared" si="204"/>
        <v>75</v>
      </c>
      <c r="J445" s="326">
        <f t="shared" si="253"/>
        <v>10000000</v>
      </c>
      <c r="K445" s="307">
        <f t="shared" ref="K445:K461" si="254">J445/H445*100</f>
        <v>666.66666666666674</v>
      </c>
    </row>
    <row r="446" spans="1:11" s="69" customFormat="1" ht="12.75" hidden="1" customHeight="1" x14ac:dyDescent="0.2">
      <c r="A446" s="52">
        <v>3512</v>
      </c>
      <c r="B446" s="139" t="s">
        <v>0</v>
      </c>
      <c r="C446" s="173">
        <v>0</v>
      </c>
      <c r="D446" s="173">
        <v>2239900</v>
      </c>
      <c r="E446" s="158" t="s">
        <v>182</v>
      </c>
      <c r="F446" s="173">
        <v>2000000</v>
      </c>
      <c r="G446" s="158">
        <f t="shared" si="248"/>
        <v>89.289700433055046</v>
      </c>
      <c r="H446" s="173">
        <v>1500000</v>
      </c>
      <c r="I446" s="158">
        <f t="shared" si="204"/>
        <v>75</v>
      </c>
      <c r="J446" s="173">
        <v>10000000</v>
      </c>
      <c r="K446" s="158">
        <f t="shared" si="254"/>
        <v>666.66666666666674</v>
      </c>
    </row>
    <row r="447" spans="1:11" ht="25.5" customHeight="1" x14ac:dyDescent="0.2">
      <c r="A447" s="123">
        <v>352</v>
      </c>
      <c r="B447" s="310" t="s">
        <v>281</v>
      </c>
      <c r="C447" s="148">
        <f>C448+C449</f>
        <v>6192606.7999999998</v>
      </c>
      <c r="D447" s="148">
        <f>D448+D449</f>
        <v>31043300</v>
      </c>
      <c r="E447" s="158">
        <f t="shared" si="202"/>
        <v>501.29615850953104</v>
      </c>
      <c r="F447" s="148">
        <f>F448+F449</f>
        <v>13100000</v>
      </c>
      <c r="G447" s="158">
        <f t="shared" si="248"/>
        <v>42.199121871708229</v>
      </c>
      <c r="H447" s="297">
        <f>H448+H449</f>
        <v>1000000</v>
      </c>
      <c r="I447" s="307">
        <f t="shared" si="204"/>
        <v>7.6335877862595423</v>
      </c>
      <c r="J447" s="297">
        <f>J448+J449</f>
        <v>18015000</v>
      </c>
      <c r="K447" s="307" t="s">
        <v>182</v>
      </c>
    </row>
    <row r="448" spans="1:11" ht="12.75" hidden="1" customHeight="1" x14ac:dyDescent="0.2">
      <c r="A448" s="52">
        <v>3522</v>
      </c>
      <c r="B448" s="184" t="s">
        <v>282</v>
      </c>
      <c r="C448" s="148">
        <v>6155773.5999999996</v>
      </c>
      <c r="D448" s="148">
        <v>29274900</v>
      </c>
      <c r="E448" s="158">
        <f t="shared" si="202"/>
        <v>475.56817229275623</v>
      </c>
      <c r="F448" s="148">
        <v>9100000</v>
      </c>
      <c r="G448" s="158">
        <f t="shared" si="248"/>
        <v>31.084649307085595</v>
      </c>
      <c r="H448" s="148">
        <v>500000</v>
      </c>
      <c r="I448" s="158">
        <f t="shared" si="204"/>
        <v>5.4945054945054945</v>
      </c>
      <c r="J448" s="148">
        <v>8015000</v>
      </c>
      <c r="K448" s="158" t="s">
        <v>182</v>
      </c>
    </row>
    <row r="449" spans="1:13" ht="12.75" hidden="1" customHeight="1" x14ac:dyDescent="0.2">
      <c r="A449" s="52">
        <v>3523</v>
      </c>
      <c r="B449" s="42" t="s">
        <v>210</v>
      </c>
      <c r="C449" s="148">
        <v>36833.199999999997</v>
      </c>
      <c r="D449" s="148">
        <v>1768400</v>
      </c>
      <c r="E449" s="158" t="s">
        <v>182</v>
      </c>
      <c r="F449" s="148">
        <v>4000000</v>
      </c>
      <c r="G449" s="158">
        <f t="shared" si="248"/>
        <v>226.19316896629721</v>
      </c>
      <c r="H449" s="148">
        <v>500000</v>
      </c>
      <c r="I449" s="158" t="s">
        <v>182</v>
      </c>
      <c r="J449" s="148">
        <v>10000000</v>
      </c>
      <c r="K449" s="158" t="s">
        <v>182</v>
      </c>
    </row>
    <row r="450" spans="1:13" s="69" customFormat="1" ht="12.75" customHeight="1" x14ac:dyDescent="0.2">
      <c r="A450" s="49">
        <v>36</v>
      </c>
      <c r="B450" s="43" t="s">
        <v>192</v>
      </c>
      <c r="C450" s="147">
        <f t="shared" ref="C450:J450" si="255">C451</f>
        <v>14428864.689999999</v>
      </c>
      <c r="D450" s="147">
        <f t="shared" si="255"/>
        <v>11500000</v>
      </c>
      <c r="E450" s="154">
        <f t="shared" si="202"/>
        <v>79.701350363137962</v>
      </c>
      <c r="F450" s="147">
        <f t="shared" si="255"/>
        <v>16500000</v>
      </c>
      <c r="G450" s="154">
        <f t="shared" si="248"/>
        <v>143.47826086956522</v>
      </c>
      <c r="H450" s="147">
        <f t="shared" si="255"/>
        <v>1000000</v>
      </c>
      <c r="I450" s="154">
        <f t="shared" si="204"/>
        <v>6.0606060606060606</v>
      </c>
      <c r="J450" s="147">
        <f t="shared" si="255"/>
        <v>10000000</v>
      </c>
      <c r="K450" s="154" t="s">
        <v>182</v>
      </c>
    </row>
    <row r="451" spans="1:13" ht="12.75" customHeight="1" x14ac:dyDescent="0.2">
      <c r="A451" s="44">
        <v>363</v>
      </c>
      <c r="B451" s="157" t="s">
        <v>124</v>
      </c>
      <c r="C451" s="148">
        <f>C452+C453</f>
        <v>14428864.689999999</v>
      </c>
      <c r="D451" s="148">
        <f>D452+D453</f>
        <v>11500000</v>
      </c>
      <c r="E451" s="158">
        <f t="shared" si="202"/>
        <v>79.701350363137962</v>
      </c>
      <c r="F451" s="148">
        <f>F452+F453</f>
        <v>16500000</v>
      </c>
      <c r="G451" s="158">
        <f t="shared" si="248"/>
        <v>143.47826086956522</v>
      </c>
      <c r="H451" s="297">
        <f>H452+H453</f>
        <v>1000000</v>
      </c>
      <c r="I451" s="307">
        <f t="shared" si="204"/>
        <v>6.0606060606060606</v>
      </c>
      <c r="J451" s="297">
        <f>J452+J453</f>
        <v>10000000</v>
      </c>
      <c r="K451" s="307" t="s">
        <v>182</v>
      </c>
    </row>
    <row r="452" spans="1:13" ht="12.75" hidden="1" customHeight="1" x14ac:dyDescent="0.2">
      <c r="A452" s="44">
        <v>3631</v>
      </c>
      <c r="B452" s="184" t="s">
        <v>156</v>
      </c>
      <c r="C452" s="148">
        <v>0</v>
      </c>
      <c r="D452" s="148">
        <v>0</v>
      </c>
      <c r="E452" s="158" t="s">
        <v>182</v>
      </c>
      <c r="F452" s="148">
        <v>1500000</v>
      </c>
      <c r="G452" s="158" t="s">
        <v>182</v>
      </c>
      <c r="H452" s="148">
        <v>0</v>
      </c>
      <c r="I452" s="158" t="s">
        <v>182</v>
      </c>
      <c r="J452" s="148">
        <v>0</v>
      </c>
      <c r="K452" s="158" t="s">
        <v>182</v>
      </c>
    </row>
    <row r="453" spans="1:13" ht="12.75" hidden="1" customHeight="1" x14ac:dyDescent="0.2">
      <c r="A453" s="52">
        <v>3632</v>
      </c>
      <c r="B453" s="42" t="s">
        <v>125</v>
      </c>
      <c r="C453" s="148">
        <v>14428864.689999999</v>
      </c>
      <c r="D453" s="148">
        <v>11500000</v>
      </c>
      <c r="E453" s="158">
        <f t="shared" si="202"/>
        <v>79.701350363137962</v>
      </c>
      <c r="F453" s="148">
        <v>15000000</v>
      </c>
      <c r="G453" s="158">
        <f t="shared" si="248"/>
        <v>130.43478260869566</v>
      </c>
      <c r="H453" s="148">
        <v>1000000</v>
      </c>
      <c r="I453" s="158">
        <f t="shared" si="204"/>
        <v>6.666666666666667</v>
      </c>
      <c r="J453" s="148">
        <v>10000000</v>
      </c>
      <c r="K453" s="158" t="s">
        <v>182</v>
      </c>
    </row>
    <row r="454" spans="1:13" s="69" customFormat="1" ht="13.5" customHeight="1" x14ac:dyDescent="0.2">
      <c r="A454" s="49">
        <v>38</v>
      </c>
      <c r="B454" s="164" t="s">
        <v>58</v>
      </c>
      <c r="C454" s="147">
        <f t="shared" ref="C454:J454" si="256">C455</f>
        <v>225553.09</v>
      </c>
      <c r="D454" s="147">
        <f t="shared" si="256"/>
        <v>1532400</v>
      </c>
      <c r="E454" s="154">
        <f t="shared" si="202"/>
        <v>679.39658906911893</v>
      </c>
      <c r="F454" s="147">
        <f t="shared" si="256"/>
        <v>600000</v>
      </c>
      <c r="G454" s="154">
        <f t="shared" si="248"/>
        <v>39.154267815191858</v>
      </c>
      <c r="H454" s="147">
        <f t="shared" si="256"/>
        <v>550000</v>
      </c>
      <c r="I454" s="154">
        <f t="shared" si="204"/>
        <v>91.666666666666657</v>
      </c>
      <c r="J454" s="147">
        <f t="shared" si="256"/>
        <v>20010000</v>
      </c>
      <c r="K454" s="154" t="s">
        <v>182</v>
      </c>
    </row>
    <row r="455" spans="1:13" ht="13.5" customHeight="1" x14ac:dyDescent="0.2">
      <c r="A455" s="44">
        <v>382</v>
      </c>
      <c r="B455" s="139" t="s">
        <v>82</v>
      </c>
      <c r="C455" s="148">
        <f>C456+C457</f>
        <v>225553.09</v>
      </c>
      <c r="D455" s="148">
        <f>D456+D457</f>
        <v>1532400</v>
      </c>
      <c r="E455" s="158">
        <f t="shared" si="202"/>
        <v>679.39658906911893</v>
      </c>
      <c r="F455" s="148">
        <f>F456+F457</f>
        <v>600000</v>
      </c>
      <c r="G455" s="158">
        <f t="shared" si="248"/>
        <v>39.154267815191858</v>
      </c>
      <c r="H455" s="297">
        <f>H456+H457</f>
        <v>550000</v>
      </c>
      <c r="I455" s="307">
        <f t="shared" si="204"/>
        <v>91.666666666666657</v>
      </c>
      <c r="J455" s="297">
        <f>J456+J457</f>
        <v>20010000</v>
      </c>
      <c r="K455" s="307" t="s">
        <v>182</v>
      </c>
    </row>
    <row r="456" spans="1:13" ht="12.75" hidden="1" customHeight="1" x14ac:dyDescent="0.2">
      <c r="A456" s="52">
        <v>3821</v>
      </c>
      <c r="B456" s="42" t="s">
        <v>117</v>
      </c>
      <c r="C456" s="148">
        <v>0</v>
      </c>
      <c r="D456" s="148">
        <v>1183700</v>
      </c>
      <c r="E456" s="158" t="s">
        <v>182</v>
      </c>
      <c r="F456" s="148">
        <v>0</v>
      </c>
      <c r="G456" s="158">
        <f t="shared" si="248"/>
        <v>0</v>
      </c>
      <c r="H456" s="148">
        <v>50000</v>
      </c>
      <c r="I456" s="158" t="s">
        <v>182</v>
      </c>
      <c r="J456" s="148">
        <v>10000</v>
      </c>
      <c r="K456" s="158">
        <f t="shared" si="254"/>
        <v>20</v>
      </c>
    </row>
    <row r="457" spans="1:13" ht="12.75" hidden="1" customHeight="1" x14ac:dyDescent="0.2">
      <c r="A457" s="52">
        <v>3822</v>
      </c>
      <c r="B457" s="42" t="s">
        <v>81</v>
      </c>
      <c r="C457" s="148">
        <v>225553.09</v>
      </c>
      <c r="D457" s="148">
        <v>348700</v>
      </c>
      <c r="E457" s="158">
        <f t="shared" si="202"/>
        <v>154.59774902662608</v>
      </c>
      <c r="F457" s="148">
        <v>600000</v>
      </c>
      <c r="G457" s="158">
        <f t="shared" si="248"/>
        <v>172.06767995411531</v>
      </c>
      <c r="H457" s="148">
        <v>500000</v>
      </c>
      <c r="I457" s="158">
        <f t="shared" si="204"/>
        <v>83.333333333333343</v>
      </c>
      <c r="J457" s="148">
        <v>20000000</v>
      </c>
      <c r="K457" s="158" t="s">
        <v>182</v>
      </c>
      <c r="M457" s="73"/>
    </row>
    <row r="458" spans="1:13" s="69" customFormat="1" ht="12.75" hidden="1" customHeight="1" x14ac:dyDescent="0.2">
      <c r="A458" s="49">
        <v>5</v>
      </c>
      <c r="B458" s="263" t="s">
        <v>29</v>
      </c>
      <c r="C458" s="147">
        <f t="shared" ref="C458:J460" si="257">C459</f>
        <v>6438485.4100000001</v>
      </c>
      <c r="D458" s="147">
        <f t="shared" si="257"/>
        <v>1221400</v>
      </c>
      <c r="E458" s="154">
        <f t="shared" si="202"/>
        <v>18.970300035206574</v>
      </c>
      <c r="F458" s="147">
        <f t="shared" si="257"/>
        <v>0</v>
      </c>
      <c r="G458" s="154">
        <f t="shared" si="248"/>
        <v>0</v>
      </c>
      <c r="H458" s="147">
        <f t="shared" si="257"/>
        <v>50000</v>
      </c>
      <c r="I458" s="158" t="s">
        <v>182</v>
      </c>
      <c r="J458" s="147">
        <f t="shared" si="257"/>
        <v>10000</v>
      </c>
      <c r="K458" s="154">
        <f t="shared" si="254"/>
        <v>20</v>
      </c>
    </row>
    <row r="459" spans="1:13" s="69" customFormat="1" ht="12.75" customHeight="1" x14ac:dyDescent="0.2">
      <c r="A459" s="49">
        <v>51</v>
      </c>
      <c r="B459" s="41" t="s">
        <v>287</v>
      </c>
      <c r="C459" s="147">
        <f t="shared" si="257"/>
        <v>6438485.4100000001</v>
      </c>
      <c r="D459" s="147">
        <f t="shared" si="257"/>
        <v>1221400</v>
      </c>
      <c r="E459" s="154">
        <f t="shared" si="202"/>
        <v>18.970300035206574</v>
      </c>
      <c r="F459" s="147">
        <f t="shared" si="257"/>
        <v>0</v>
      </c>
      <c r="G459" s="154">
        <f t="shared" si="248"/>
        <v>0</v>
      </c>
      <c r="H459" s="147">
        <f t="shared" si="257"/>
        <v>50000</v>
      </c>
      <c r="I459" s="158" t="s">
        <v>182</v>
      </c>
      <c r="J459" s="147">
        <f t="shared" si="257"/>
        <v>10000</v>
      </c>
      <c r="K459" s="154">
        <f t="shared" si="254"/>
        <v>20</v>
      </c>
    </row>
    <row r="460" spans="1:13" ht="25.5" customHeight="1" x14ac:dyDescent="0.2">
      <c r="A460" s="123">
        <v>516</v>
      </c>
      <c r="B460" s="178" t="s">
        <v>128</v>
      </c>
      <c r="C460" s="148">
        <f t="shared" si="257"/>
        <v>6438485.4100000001</v>
      </c>
      <c r="D460" s="148">
        <f t="shared" si="257"/>
        <v>1221400</v>
      </c>
      <c r="E460" s="158">
        <f t="shared" si="202"/>
        <v>18.970300035206574</v>
      </c>
      <c r="F460" s="148">
        <f t="shared" si="257"/>
        <v>0</v>
      </c>
      <c r="G460" s="158">
        <f t="shared" si="248"/>
        <v>0</v>
      </c>
      <c r="H460" s="297">
        <f t="shared" si="257"/>
        <v>50000</v>
      </c>
      <c r="I460" s="307" t="s">
        <v>182</v>
      </c>
      <c r="J460" s="297">
        <f t="shared" si="257"/>
        <v>10000</v>
      </c>
      <c r="K460" s="307">
        <f t="shared" si="254"/>
        <v>20</v>
      </c>
    </row>
    <row r="461" spans="1:13" ht="12.75" hidden="1" customHeight="1" x14ac:dyDescent="0.2">
      <c r="A461" s="52">
        <v>5163</v>
      </c>
      <c r="B461" s="178" t="s">
        <v>129</v>
      </c>
      <c r="C461" s="148">
        <v>6438485.4100000001</v>
      </c>
      <c r="D461" s="148">
        <v>1221400</v>
      </c>
      <c r="E461" s="158">
        <f t="shared" si="202"/>
        <v>18.970300035206574</v>
      </c>
      <c r="F461" s="148">
        <v>0</v>
      </c>
      <c r="G461" s="158">
        <f t="shared" si="248"/>
        <v>0</v>
      </c>
      <c r="H461" s="148">
        <v>50000</v>
      </c>
      <c r="I461" s="158" t="s">
        <v>182</v>
      </c>
      <c r="J461" s="148">
        <v>10000</v>
      </c>
      <c r="K461" s="158">
        <f t="shared" si="254"/>
        <v>20</v>
      </c>
    </row>
    <row r="462" spans="1:13" ht="9" customHeight="1" x14ac:dyDescent="0.2">
      <c r="A462" s="52"/>
      <c r="B462" s="178"/>
      <c r="C462" s="148"/>
      <c r="D462" s="148"/>
      <c r="E462" s="158"/>
      <c r="F462" s="148"/>
      <c r="G462" s="158"/>
      <c r="H462" s="148"/>
      <c r="I462" s="158"/>
      <c r="J462" s="148"/>
      <c r="K462" s="158"/>
    </row>
    <row r="463" spans="1:13" s="69" customFormat="1" ht="12.75" customHeight="1" x14ac:dyDescent="0.2">
      <c r="A463" s="54" t="s">
        <v>102</v>
      </c>
      <c r="B463" s="43" t="s">
        <v>114</v>
      </c>
      <c r="C463" s="147">
        <f t="shared" ref="C463" si="258">C464+C481</f>
        <v>112570267.28</v>
      </c>
      <c r="D463" s="147">
        <f t="shared" ref="D463:H463" si="259">D464+D481</f>
        <v>110240600</v>
      </c>
      <c r="E463" s="154">
        <f t="shared" si="202"/>
        <v>97.930477259856431</v>
      </c>
      <c r="F463" s="147">
        <f t="shared" si="259"/>
        <v>37680000</v>
      </c>
      <c r="G463" s="154">
        <f t="shared" ref="G463:G472" si="260">F463/D463*100</f>
        <v>34.17978494311533</v>
      </c>
      <c r="H463" s="147">
        <f t="shared" si="259"/>
        <v>10573100</v>
      </c>
      <c r="I463" s="154">
        <f t="shared" si="204"/>
        <v>28.06024416135881</v>
      </c>
      <c r="J463" s="147">
        <f t="shared" ref="J463" si="261">J464+J481</f>
        <v>2209000</v>
      </c>
      <c r="K463" s="154">
        <f t="shared" si="204"/>
        <v>20.892642649743216</v>
      </c>
    </row>
    <row r="464" spans="1:13" s="69" customFormat="1" ht="12.75" hidden="1" customHeight="1" x14ac:dyDescent="0.2">
      <c r="A464" s="54">
        <v>3</v>
      </c>
      <c r="B464" s="215" t="s">
        <v>38</v>
      </c>
      <c r="C464" s="147">
        <f t="shared" ref="C464" si="262">C465+C471+C475</f>
        <v>112570267.28</v>
      </c>
      <c r="D464" s="147">
        <f t="shared" ref="D464:H464" si="263">D465+D471+D475</f>
        <v>110240600</v>
      </c>
      <c r="E464" s="154">
        <f t="shared" si="202"/>
        <v>97.930477259856431</v>
      </c>
      <c r="F464" s="147">
        <f t="shared" si="263"/>
        <v>37680000</v>
      </c>
      <c r="G464" s="154">
        <f t="shared" si="260"/>
        <v>34.17978494311533</v>
      </c>
      <c r="H464" s="147">
        <f t="shared" si="263"/>
        <v>10572100</v>
      </c>
      <c r="I464" s="154">
        <f t="shared" ref="I464:K527" si="264">H464/F464*100</f>
        <v>28.05759023354565</v>
      </c>
      <c r="J464" s="147">
        <f t="shared" ref="J464" si="265">J465+J471+J475</f>
        <v>2208000</v>
      </c>
      <c r="K464" s="154">
        <f t="shared" si="264"/>
        <v>20.885159996594808</v>
      </c>
    </row>
    <row r="465" spans="1:12" s="69" customFormat="1" ht="12.75" customHeight="1" x14ac:dyDescent="0.2">
      <c r="A465" s="54">
        <v>35</v>
      </c>
      <c r="B465" s="164" t="s">
        <v>16</v>
      </c>
      <c r="C465" s="147">
        <f>C466+C468</f>
        <v>9772698.6900000013</v>
      </c>
      <c r="D465" s="147">
        <f>D466+D468</f>
        <v>23550900</v>
      </c>
      <c r="E465" s="154">
        <f t="shared" si="202"/>
        <v>240.98665831269989</v>
      </c>
      <c r="F465" s="147">
        <f>F466+F468</f>
        <v>10500000</v>
      </c>
      <c r="G465" s="154">
        <f t="shared" si="260"/>
        <v>44.584283403182049</v>
      </c>
      <c r="H465" s="147">
        <f t="shared" ref="H465" si="266">H466+H468</f>
        <v>69100</v>
      </c>
      <c r="I465" s="154">
        <f t="shared" si="264"/>
        <v>0.65809523809523807</v>
      </c>
      <c r="J465" s="147">
        <f t="shared" ref="J465" si="267">J466+J468</f>
        <v>3000</v>
      </c>
      <c r="K465" s="154">
        <f t="shared" si="264"/>
        <v>4.3415340086830678</v>
      </c>
    </row>
    <row r="466" spans="1:12" ht="12.75" customHeight="1" x14ac:dyDescent="0.2">
      <c r="A466" s="44">
        <v>351</v>
      </c>
      <c r="B466" s="139" t="s">
        <v>0</v>
      </c>
      <c r="C466" s="173">
        <f t="shared" ref="C466:J466" si="268">C467</f>
        <v>619239.04</v>
      </c>
      <c r="D466" s="173">
        <f t="shared" si="268"/>
        <v>5367600</v>
      </c>
      <c r="E466" s="158">
        <f t="shared" ref="E466:E535" si="269">D466/C466*100</f>
        <v>866.80581379365231</v>
      </c>
      <c r="F466" s="173">
        <f t="shared" si="268"/>
        <v>2000000</v>
      </c>
      <c r="G466" s="158">
        <f t="shared" si="260"/>
        <v>37.26060064088233</v>
      </c>
      <c r="H466" s="326">
        <f t="shared" si="268"/>
        <v>67100</v>
      </c>
      <c r="I466" s="307">
        <f t="shared" si="264"/>
        <v>3.3550000000000004</v>
      </c>
      <c r="J466" s="326">
        <f t="shared" si="268"/>
        <v>1000</v>
      </c>
      <c r="K466" s="307">
        <f t="shared" si="264"/>
        <v>1.4903129657228018</v>
      </c>
    </row>
    <row r="467" spans="1:12" s="69" customFormat="1" ht="12.75" hidden="1" customHeight="1" x14ac:dyDescent="0.2">
      <c r="A467" s="52">
        <v>3512</v>
      </c>
      <c r="B467" s="139" t="s">
        <v>0</v>
      </c>
      <c r="C467" s="173">
        <v>619239.04</v>
      </c>
      <c r="D467" s="173">
        <v>5367600</v>
      </c>
      <c r="E467" s="158">
        <f t="shared" si="269"/>
        <v>866.80581379365231</v>
      </c>
      <c r="F467" s="173">
        <v>2000000</v>
      </c>
      <c r="G467" s="158">
        <f t="shared" si="260"/>
        <v>37.26060064088233</v>
      </c>
      <c r="H467" s="173">
        <v>67100</v>
      </c>
      <c r="I467" s="158">
        <f t="shared" si="264"/>
        <v>3.3550000000000004</v>
      </c>
      <c r="J467" s="173">
        <v>1000</v>
      </c>
      <c r="K467" s="154">
        <f t="shared" si="264"/>
        <v>1.4903129657228018</v>
      </c>
    </row>
    <row r="468" spans="1:12" ht="25.5" customHeight="1" x14ac:dyDescent="0.2">
      <c r="A468" s="123">
        <v>352</v>
      </c>
      <c r="B468" s="310" t="s">
        <v>281</v>
      </c>
      <c r="C468" s="148">
        <f>C469+C470</f>
        <v>9153459.6500000004</v>
      </c>
      <c r="D468" s="148">
        <f>D469+D470</f>
        <v>18183300</v>
      </c>
      <c r="E468" s="158">
        <f t="shared" si="269"/>
        <v>198.64948003567153</v>
      </c>
      <c r="F468" s="148">
        <f>F469+F470</f>
        <v>8500000</v>
      </c>
      <c r="G468" s="158">
        <f t="shared" si="260"/>
        <v>46.746190185499884</v>
      </c>
      <c r="H468" s="297">
        <f>H469+H470</f>
        <v>2000</v>
      </c>
      <c r="I468" s="307">
        <f t="shared" si="264"/>
        <v>2.3529411764705882E-2</v>
      </c>
      <c r="J468" s="297">
        <f>J469+J470</f>
        <v>2000</v>
      </c>
      <c r="K468" s="307">
        <f t="shared" si="264"/>
        <v>100</v>
      </c>
    </row>
    <row r="469" spans="1:12" ht="12.75" hidden="1" customHeight="1" x14ac:dyDescent="0.2">
      <c r="A469" s="52">
        <v>3522</v>
      </c>
      <c r="B469" s="184" t="s">
        <v>282</v>
      </c>
      <c r="C469" s="148">
        <v>9153459.6500000004</v>
      </c>
      <c r="D469" s="148">
        <v>17489500</v>
      </c>
      <c r="E469" s="158">
        <f t="shared" si="269"/>
        <v>191.06983226828339</v>
      </c>
      <c r="F469" s="148">
        <v>7000000</v>
      </c>
      <c r="G469" s="158">
        <f t="shared" si="260"/>
        <v>40.024014408645186</v>
      </c>
      <c r="H469" s="148">
        <v>1000</v>
      </c>
      <c r="I469" s="158">
        <f t="shared" si="264"/>
        <v>1.4285714285714287E-2</v>
      </c>
      <c r="J469" s="148">
        <v>1000</v>
      </c>
      <c r="K469" s="154">
        <f t="shared" si="264"/>
        <v>100</v>
      </c>
    </row>
    <row r="470" spans="1:12" ht="12.75" hidden="1" customHeight="1" x14ac:dyDescent="0.2">
      <c r="A470" s="52">
        <v>3523</v>
      </c>
      <c r="B470" s="42" t="s">
        <v>210</v>
      </c>
      <c r="C470" s="148">
        <v>0</v>
      </c>
      <c r="D470" s="148">
        <v>693800</v>
      </c>
      <c r="E470" s="158" t="s">
        <v>182</v>
      </c>
      <c r="F470" s="148">
        <v>1500000</v>
      </c>
      <c r="G470" s="158">
        <f t="shared" si="260"/>
        <v>216.20063418852698</v>
      </c>
      <c r="H470" s="148">
        <v>1000</v>
      </c>
      <c r="I470" s="158" t="s">
        <v>182</v>
      </c>
      <c r="J470" s="148">
        <v>1000</v>
      </c>
      <c r="K470" s="154">
        <f t="shared" si="264"/>
        <v>100</v>
      </c>
    </row>
    <row r="471" spans="1:12" ht="12.75" customHeight="1" x14ac:dyDescent="0.2">
      <c r="A471" s="49">
        <v>36</v>
      </c>
      <c r="B471" s="43" t="s">
        <v>192</v>
      </c>
      <c r="C471" s="147">
        <f t="shared" ref="C471:J471" si="270">C472</f>
        <v>59002158.899999999</v>
      </c>
      <c r="D471" s="147">
        <f t="shared" si="270"/>
        <v>79083900</v>
      </c>
      <c r="E471" s="154">
        <f t="shared" si="269"/>
        <v>134.03560390736823</v>
      </c>
      <c r="F471" s="147">
        <f t="shared" si="270"/>
        <v>25000000</v>
      </c>
      <c r="G471" s="154">
        <f t="shared" si="260"/>
        <v>31.611996879263671</v>
      </c>
      <c r="H471" s="147">
        <f t="shared" si="270"/>
        <v>501000</v>
      </c>
      <c r="I471" s="154">
        <f t="shared" si="264"/>
        <v>2.004</v>
      </c>
      <c r="J471" s="147">
        <f t="shared" si="270"/>
        <v>2202000</v>
      </c>
      <c r="K471" s="154">
        <f t="shared" si="264"/>
        <v>439.52095808383234</v>
      </c>
    </row>
    <row r="472" spans="1:12" ht="12.75" customHeight="1" x14ac:dyDescent="0.2">
      <c r="A472" s="44">
        <v>363</v>
      </c>
      <c r="B472" s="157" t="s">
        <v>124</v>
      </c>
      <c r="C472" s="148">
        <f t="shared" ref="C472" si="271">C473+C474</f>
        <v>59002158.899999999</v>
      </c>
      <c r="D472" s="148">
        <f t="shared" ref="D472:H472" si="272">D473+D474</f>
        <v>79083900</v>
      </c>
      <c r="E472" s="158">
        <f t="shared" si="269"/>
        <v>134.03560390736823</v>
      </c>
      <c r="F472" s="148">
        <f t="shared" si="272"/>
        <v>25000000</v>
      </c>
      <c r="G472" s="158">
        <f t="shared" si="260"/>
        <v>31.611996879263671</v>
      </c>
      <c r="H472" s="297">
        <f t="shared" si="272"/>
        <v>501000</v>
      </c>
      <c r="I472" s="307">
        <f t="shared" si="264"/>
        <v>2.004</v>
      </c>
      <c r="J472" s="297">
        <f t="shared" ref="J472" si="273">J473+J474</f>
        <v>2202000</v>
      </c>
      <c r="K472" s="307">
        <f t="shared" si="264"/>
        <v>439.52095808383234</v>
      </c>
    </row>
    <row r="473" spans="1:12" s="69" customFormat="1" ht="12.75" hidden="1" customHeight="1" x14ac:dyDescent="0.2">
      <c r="A473" s="44">
        <v>3631</v>
      </c>
      <c r="B473" s="184" t="s">
        <v>156</v>
      </c>
      <c r="C473" s="148">
        <v>48720</v>
      </c>
      <c r="D473" s="148">
        <v>0</v>
      </c>
      <c r="E473" s="158">
        <f t="shared" si="269"/>
        <v>0</v>
      </c>
      <c r="F473" s="148">
        <v>0</v>
      </c>
      <c r="G473" s="158" t="s">
        <v>182</v>
      </c>
      <c r="H473" s="148">
        <v>1000</v>
      </c>
      <c r="I473" s="158" t="s">
        <v>182</v>
      </c>
      <c r="J473" s="148">
        <v>1000</v>
      </c>
      <c r="K473" s="158">
        <f t="shared" si="264"/>
        <v>100</v>
      </c>
    </row>
    <row r="474" spans="1:12" ht="12.75" hidden="1" customHeight="1" x14ac:dyDescent="0.2">
      <c r="A474" s="52">
        <v>3632</v>
      </c>
      <c r="B474" s="42" t="s">
        <v>125</v>
      </c>
      <c r="C474" s="148">
        <v>58953438.899999999</v>
      </c>
      <c r="D474" s="148">
        <v>79083900</v>
      </c>
      <c r="E474" s="158">
        <f t="shared" si="269"/>
        <v>134.14637292685566</v>
      </c>
      <c r="F474" s="148">
        <v>25000000</v>
      </c>
      <c r="G474" s="158">
        <f>F474/D474*100</f>
        <v>31.611996879263671</v>
      </c>
      <c r="H474" s="148">
        <v>500000</v>
      </c>
      <c r="I474" s="158">
        <f t="shared" si="264"/>
        <v>2</v>
      </c>
      <c r="J474" s="148">
        <v>2201000</v>
      </c>
      <c r="K474" s="158">
        <f t="shared" si="264"/>
        <v>440.2</v>
      </c>
    </row>
    <row r="475" spans="1:12" s="69" customFormat="1" ht="12.75" customHeight="1" x14ac:dyDescent="0.2">
      <c r="A475" s="49">
        <v>38</v>
      </c>
      <c r="B475" s="164" t="s">
        <v>58</v>
      </c>
      <c r="C475" s="147">
        <f t="shared" ref="C475" si="274">C476+C478</f>
        <v>43795409.690000005</v>
      </c>
      <c r="D475" s="147">
        <f t="shared" ref="D475:H475" si="275">D476+D478</f>
        <v>7605800</v>
      </c>
      <c r="E475" s="154">
        <f t="shared" si="269"/>
        <v>17.366660236396111</v>
      </c>
      <c r="F475" s="147">
        <f t="shared" si="275"/>
        <v>2180000</v>
      </c>
      <c r="G475" s="154">
        <f>F475/D475*100</f>
        <v>28.662336637829029</v>
      </c>
      <c r="H475" s="147">
        <f t="shared" si="275"/>
        <v>10002000</v>
      </c>
      <c r="I475" s="154">
        <f t="shared" si="264"/>
        <v>458.8073394495413</v>
      </c>
      <c r="J475" s="147">
        <f t="shared" ref="J475" si="276">J476+J478</f>
        <v>3000</v>
      </c>
      <c r="K475" s="154">
        <f t="shared" si="264"/>
        <v>2.9994001199760045E-2</v>
      </c>
    </row>
    <row r="476" spans="1:12" ht="12.75" customHeight="1" x14ac:dyDescent="0.2">
      <c r="A476" s="44">
        <v>381</v>
      </c>
      <c r="B476" s="139" t="s">
        <v>37</v>
      </c>
      <c r="C476" s="148">
        <f t="shared" ref="C476:J476" si="277">C477</f>
        <v>154941.1</v>
      </c>
      <c r="D476" s="148">
        <f t="shared" si="277"/>
        <v>0</v>
      </c>
      <c r="E476" s="158">
        <f t="shared" si="269"/>
        <v>0</v>
      </c>
      <c r="F476" s="148">
        <f t="shared" si="277"/>
        <v>0</v>
      </c>
      <c r="G476" s="158" t="s">
        <v>182</v>
      </c>
      <c r="H476" s="297">
        <f t="shared" si="277"/>
        <v>1000</v>
      </c>
      <c r="I476" s="307" t="s">
        <v>182</v>
      </c>
      <c r="J476" s="297">
        <f t="shared" si="277"/>
        <v>1000</v>
      </c>
      <c r="K476" s="307">
        <f t="shared" si="264"/>
        <v>100</v>
      </c>
      <c r="L476" s="319"/>
    </row>
    <row r="477" spans="1:12" ht="12.75" hidden="1" customHeight="1" x14ac:dyDescent="0.2">
      <c r="A477" s="52">
        <v>3811</v>
      </c>
      <c r="B477" s="42" t="s">
        <v>19</v>
      </c>
      <c r="C477" s="148">
        <v>154941.1</v>
      </c>
      <c r="D477" s="148">
        <v>0</v>
      </c>
      <c r="E477" s="158">
        <f t="shared" si="269"/>
        <v>0</v>
      </c>
      <c r="F477" s="148">
        <v>0</v>
      </c>
      <c r="G477" s="158" t="s">
        <v>182</v>
      </c>
      <c r="H477" s="297">
        <v>1000</v>
      </c>
      <c r="I477" s="307" t="s">
        <v>182</v>
      </c>
      <c r="J477" s="297">
        <v>1000</v>
      </c>
      <c r="K477" s="307">
        <f t="shared" si="264"/>
        <v>100</v>
      </c>
      <c r="L477" s="319"/>
    </row>
    <row r="478" spans="1:12" ht="12.75" customHeight="1" x14ac:dyDescent="0.2">
      <c r="A478" s="44">
        <v>382</v>
      </c>
      <c r="B478" s="139" t="s">
        <v>82</v>
      </c>
      <c r="C478" s="148">
        <f t="shared" ref="C478" si="278">C479+C480</f>
        <v>43640468.590000004</v>
      </c>
      <c r="D478" s="148">
        <f t="shared" ref="D478:H478" si="279">D479+D480</f>
        <v>7605800</v>
      </c>
      <c r="E478" s="158">
        <f t="shared" si="269"/>
        <v>17.428318819067016</v>
      </c>
      <c r="F478" s="148">
        <f t="shared" si="279"/>
        <v>2180000</v>
      </c>
      <c r="G478" s="158">
        <f>F478/D478*100</f>
        <v>28.662336637829029</v>
      </c>
      <c r="H478" s="297">
        <f t="shared" si="279"/>
        <v>10001000</v>
      </c>
      <c r="I478" s="307">
        <f t="shared" si="264"/>
        <v>458.7614678899082</v>
      </c>
      <c r="J478" s="297">
        <f t="shared" ref="J478" si="280">J479+J480</f>
        <v>2000</v>
      </c>
      <c r="K478" s="307">
        <f t="shared" si="264"/>
        <v>1.9998000199980003E-2</v>
      </c>
      <c r="L478" s="319"/>
    </row>
    <row r="479" spans="1:12" ht="12.75" hidden="1" customHeight="1" x14ac:dyDescent="0.2">
      <c r="A479" s="44">
        <v>3821</v>
      </c>
      <c r="B479" s="42" t="s">
        <v>117</v>
      </c>
      <c r="C479" s="148">
        <v>42885588.82</v>
      </c>
      <c r="D479" s="148">
        <v>7425800</v>
      </c>
      <c r="E479" s="158">
        <f t="shared" si="269"/>
        <v>17.315373775483582</v>
      </c>
      <c r="F479" s="148">
        <v>2000000</v>
      </c>
      <c r="G479" s="158">
        <f>F479/D479*100</f>
        <v>26.933125050499605</v>
      </c>
      <c r="H479" s="148">
        <v>10000000</v>
      </c>
      <c r="I479" s="158">
        <f t="shared" si="264"/>
        <v>500</v>
      </c>
      <c r="J479" s="148">
        <v>1000</v>
      </c>
      <c r="K479" s="158">
        <f t="shared" si="264"/>
        <v>0.01</v>
      </c>
    </row>
    <row r="480" spans="1:12" ht="12.75" hidden="1" customHeight="1" x14ac:dyDescent="0.2">
      <c r="A480" s="52">
        <v>3822</v>
      </c>
      <c r="B480" s="42" t="s">
        <v>81</v>
      </c>
      <c r="C480" s="148">
        <v>754879.77</v>
      </c>
      <c r="D480" s="148">
        <v>180000</v>
      </c>
      <c r="E480" s="158">
        <f t="shared" si="269"/>
        <v>23.84485677765613</v>
      </c>
      <c r="F480" s="148">
        <v>180000</v>
      </c>
      <c r="G480" s="158">
        <f>F480/D480*100</f>
        <v>100</v>
      </c>
      <c r="H480" s="148">
        <v>1000</v>
      </c>
      <c r="I480" s="158">
        <f t="shared" si="264"/>
        <v>0.55555555555555558</v>
      </c>
      <c r="J480" s="148">
        <v>1000</v>
      </c>
      <c r="K480" s="158">
        <f t="shared" si="264"/>
        <v>100</v>
      </c>
    </row>
    <row r="481" spans="1:11" ht="12.75" hidden="1" customHeight="1" x14ac:dyDescent="0.2">
      <c r="A481" s="49">
        <v>5</v>
      </c>
      <c r="B481" s="263" t="s">
        <v>29</v>
      </c>
      <c r="C481" s="147">
        <f t="shared" ref="C481:J483" si="281">C482</f>
        <v>0</v>
      </c>
      <c r="D481" s="147">
        <f t="shared" si="281"/>
        <v>0</v>
      </c>
      <c r="E481" s="154" t="s">
        <v>182</v>
      </c>
      <c r="F481" s="147">
        <f t="shared" si="281"/>
        <v>0</v>
      </c>
      <c r="G481" s="154" t="s">
        <v>182</v>
      </c>
      <c r="H481" s="147">
        <f t="shared" si="281"/>
        <v>1000</v>
      </c>
      <c r="I481" s="154" t="s">
        <v>182</v>
      </c>
      <c r="J481" s="147">
        <f t="shared" si="281"/>
        <v>1000</v>
      </c>
      <c r="K481" s="154">
        <f t="shared" si="264"/>
        <v>100</v>
      </c>
    </row>
    <row r="482" spans="1:11" ht="12.75" customHeight="1" x14ac:dyDescent="0.2">
      <c r="A482" s="49">
        <v>51</v>
      </c>
      <c r="B482" s="41" t="s">
        <v>287</v>
      </c>
      <c r="C482" s="147">
        <f t="shared" si="281"/>
        <v>0</v>
      </c>
      <c r="D482" s="147">
        <f t="shared" si="281"/>
        <v>0</v>
      </c>
      <c r="E482" s="154" t="s">
        <v>182</v>
      </c>
      <c r="F482" s="147">
        <f t="shared" si="281"/>
        <v>0</v>
      </c>
      <c r="G482" s="154" t="s">
        <v>182</v>
      </c>
      <c r="H482" s="147">
        <f t="shared" si="281"/>
        <v>1000</v>
      </c>
      <c r="I482" s="154" t="s">
        <v>182</v>
      </c>
      <c r="J482" s="147">
        <f t="shared" si="281"/>
        <v>1000</v>
      </c>
      <c r="K482" s="154">
        <f t="shared" si="264"/>
        <v>100</v>
      </c>
    </row>
    <row r="483" spans="1:11" ht="25.5" hidden="1" x14ac:dyDescent="0.2">
      <c r="A483" s="123">
        <v>516</v>
      </c>
      <c r="B483" s="178" t="s">
        <v>128</v>
      </c>
      <c r="C483" s="148">
        <f t="shared" si="281"/>
        <v>0</v>
      </c>
      <c r="D483" s="148">
        <f t="shared" si="281"/>
        <v>0</v>
      </c>
      <c r="E483" s="158" t="s">
        <v>182</v>
      </c>
      <c r="F483" s="148">
        <f t="shared" si="281"/>
        <v>0</v>
      </c>
      <c r="G483" s="158" t="s">
        <v>182</v>
      </c>
      <c r="H483" s="297">
        <f t="shared" si="281"/>
        <v>1000</v>
      </c>
      <c r="I483" s="307" t="s">
        <v>182</v>
      </c>
      <c r="J483" s="297">
        <f t="shared" si="281"/>
        <v>1000</v>
      </c>
      <c r="K483" s="307">
        <f t="shared" si="264"/>
        <v>100</v>
      </c>
    </row>
    <row r="484" spans="1:11" ht="12.75" hidden="1" customHeight="1" x14ac:dyDescent="0.2">
      <c r="A484" s="52">
        <v>5163</v>
      </c>
      <c r="B484" s="178" t="s">
        <v>129</v>
      </c>
      <c r="C484" s="148">
        <v>0</v>
      </c>
      <c r="D484" s="148">
        <v>0</v>
      </c>
      <c r="E484" s="158" t="s">
        <v>182</v>
      </c>
      <c r="F484" s="148">
        <v>0</v>
      </c>
      <c r="G484" s="158" t="s">
        <v>182</v>
      </c>
      <c r="H484" s="148">
        <v>1000</v>
      </c>
      <c r="I484" s="158" t="s">
        <v>182</v>
      </c>
      <c r="J484" s="148">
        <v>1000</v>
      </c>
      <c r="K484" s="158">
        <f t="shared" si="264"/>
        <v>100</v>
      </c>
    </row>
    <row r="485" spans="1:11" ht="9" customHeight="1" x14ac:dyDescent="0.2">
      <c r="A485" s="52"/>
      <c r="B485" s="178"/>
      <c r="C485" s="148"/>
      <c r="D485" s="148"/>
      <c r="E485" s="158"/>
      <c r="F485" s="148"/>
      <c r="G485" s="158"/>
      <c r="H485" s="148"/>
      <c r="I485" s="158"/>
      <c r="J485" s="148"/>
      <c r="K485" s="158"/>
    </row>
    <row r="486" spans="1:11" ht="12.75" customHeight="1" x14ac:dyDescent="0.2">
      <c r="A486" s="54" t="s">
        <v>299</v>
      </c>
      <c r="B486" s="41" t="s">
        <v>294</v>
      </c>
      <c r="C486" s="147">
        <f t="shared" ref="C486:J489" si="282">C487</f>
        <v>0</v>
      </c>
      <c r="D486" s="147">
        <f t="shared" si="282"/>
        <v>0</v>
      </c>
      <c r="E486" s="154" t="s">
        <v>182</v>
      </c>
      <c r="F486" s="147">
        <f t="shared" si="282"/>
        <v>15000000</v>
      </c>
      <c r="G486" s="154" t="s">
        <v>182</v>
      </c>
      <c r="H486" s="147">
        <f t="shared" si="282"/>
        <v>8000000</v>
      </c>
      <c r="I486" s="154">
        <f t="shared" ref="I486:I490" si="283">H486/F486*100</f>
        <v>53.333333333333336</v>
      </c>
      <c r="J486" s="147">
        <f t="shared" si="282"/>
        <v>0</v>
      </c>
      <c r="K486" s="170" t="s">
        <v>182</v>
      </c>
    </row>
    <row r="487" spans="1:11" ht="12.75" hidden="1" customHeight="1" x14ac:dyDescent="0.2">
      <c r="A487" s="49">
        <v>3</v>
      </c>
      <c r="B487" s="155" t="s">
        <v>38</v>
      </c>
      <c r="C487" s="147">
        <f t="shared" si="282"/>
        <v>0</v>
      </c>
      <c r="D487" s="147">
        <f t="shared" si="282"/>
        <v>0</v>
      </c>
      <c r="E487" s="154" t="s">
        <v>182</v>
      </c>
      <c r="F487" s="147">
        <f t="shared" si="282"/>
        <v>15000000</v>
      </c>
      <c r="G487" s="154" t="s">
        <v>182</v>
      </c>
      <c r="H487" s="147">
        <f t="shared" si="282"/>
        <v>8000000</v>
      </c>
      <c r="I487" s="154">
        <f t="shared" si="283"/>
        <v>53.333333333333336</v>
      </c>
      <c r="J487" s="147">
        <f t="shared" si="282"/>
        <v>0</v>
      </c>
      <c r="K487" s="170" t="s">
        <v>182</v>
      </c>
    </row>
    <row r="488" spans="1:11" ht="12.75" customHeight="1" x14ac:dyDescent="0.2">
      <c r="A488" s="49">
        <v>36</v>
      </c>
      <c r="B488" s="43" t="s">
        <v>190</v>
      </c>
      <c r="C488" s="147">
        <f t="shared" si="282"/>
        <v>0</v>
      </c>
      <c r="D488" s="147">
        <f t="shared" si="282"/>
        <v>0</v>
      </c>
      <c r="E488" s="154" t="s">
        <v>182</v>
      </c>
      <c r="F488" s="147">
        <f t="shared" si="282"/>
        <v>15000000</v>
      </c>
      <c r="G488" s="154" t="s">
        <v>182</v>
      </c>
      <c r="H488" s="147">
        <f t="shared" si="282"/>
        <v>8000000</v>
      </c>
      <c r="I488" s="154">
        <f t="shared" si="283"/>
        <v>53.333333333333336</v>
      </c>
      <c r="J488" s="147">
        <f t="shared" si="282"/>
        <v>0</v>
      </c>
      <c r="K488" s="170" t="s">
        <v>182</v>
      </c>
    </row>
    <row r="489" spans="1:11" ht="12.75" customHeight="1" x14ac:dyDescent="0.2">
      <c r="A489" s="44">
        <v>363</v>
      </c>
      <c r="B489" s="316" t="s">
        <v>124</v>
      </c>
      <c r="C489" s="148">
        <f t="shared" si="282"/>
        <v>0</v>
      </c>
      <c r="D489" s="148">
        <f t="shared" si="282"/>
        <v>0</v>
      </c>
      <c r="E489" s="158" t="s">
        <v>182</v>
      </c>
      <c r="F489" s="148">
        <f t="shared" si="282"/>
        <v>15000000</v>
      </c>
      <c r="G489" s="158" t="s">
        <v>182</v>
      </c>
      <c r="H489" s="297">
        <f t="shared" si="282"/>
        <v>8000000</v>
      </c>
      <c r="I489" s="307">
        <f t="shared" si="283"/>
        <v>53.333333333333336</v>
      </c>
      <c r="J489" s="297">
        <f t="shared" si="282"/>
        <v>0</v>
      </c>
      <c r="K489" s="321" t="s">
        <v>182</v>
      </c>
    </row>
    <row r="490" spans="1:11" ht="13.5" hidden="1" customHeight="1" x14ac:dyDescent="0.2">
      <c r="A490" s="79" t="s">
        <v>18</v>
      </c>
      <c r="B490" s="138" t="s">
        <v>125</v>
      </c>
      <c r="C490" s="148">
        <v>0</v>
      </c>
      <c r="D490" s="148">
        <v>0</v>
      </c>
      <c r="E490" s="158" t="s">
        <v>182</v>
      </c>
      <c r="F490" s="148">
        <v>15000000</v>
      </c>
      <c r="G490" s="158" t="s">
        <v>182</v>
      </c>
      <c r="H490" s="148">
        <v>8000000</v>
      </c>
      <c r="I490" s="158">
        <f t="shared" si="283"/>
        <v>53.333333333333336</v>
      </c>
      <c r="J490" s="148">
        <v>0</v>
      </c>
      <c r="K490" s="170" t="s">
        <v>182</v>
      </c>
    </row>
    <row r="491" spans="1:11" ht="6.75" customHeight="1" x14ac:dyDescent="0.2">
      <c r="A491" s="52"/>
      <c r="B491" s="42"/>
      <c r="C491" s="148"/>
      <c r="D491" s="148"/>
      <c r="E491" s="158"/>
      <c r="F491" s="148"/>
      <c r="G491" s="158"/>
      <c r="H491" s="148"/>
      <c r="I491" s="158"/>
      <c r="J491" s="148"/>
      <c r="K491" s="158"/>
    </row>
    <row r="492" spans="1:11" s="69" customFormat="1" ht="12.75" customHeight="1" x14ac:dyDescent="0.2">
      <c r="A492" s="54" t="s">
        <v>103</v>
      </c>
      <c r="B492" s="43" t="s">
        <v>115</v>
      </c>
      <c r="C492" s="147">
        <f t="shared" ref="C492:D492" si="284">C493+C508</f>
        <v>39053358.040000007</v>
      </c>
      <c r="D492" s="147">
        <f t="shared" si="284"/>
        <v>25737800</v>
      </c>
      <c r="E492" s="154">
        <f t="shared" si="269"/>
        <v>65.904191833230627</v>
      </c>
      <c r="F492" s="147">
        <f>F493+F508</f>
        <v>16200000</v>
      </c>
      <c r="G492" s="154">
        <f t="shared" ref="G492:G502" si="285">F492/D492*100</f>
        <v>62.942442633014473</v>
      </c>
      <c r="H492" s="147">
        <f>H493+H508</f>
        <v>3701000</v>
      </c>
      <c r="I492" s="154">
        <f t="shared" si="264"/>
        <v>22.845679012345681</v>
      </c>
      <c r="J492" s="147">
        <f>J493+J508</f>
        <v>4207400</v>
      </c>
      <c r="K492" s="154">
        <f t="shared" si="264"/>
        <v>113.68278843555795</v>
      </c>
    </row>
    <row r="493" spans="1:11" s="69" customFormat="1" ht="12.75" hidden="1" customHeight="1" x14ac:dyDescent="0.2">
      <c r="A493" s="49">
        <v>3</v>
      </c>
      <c r="B493" s="155" t="s">
        <v>38</v>
      </c>
      <c r="C493" s="147">
        <f t="shared" ref="C493" si="286">C494+C501+C505</f>
        <v>39053358.040000007</v>
      </c>
      <c r="D493" s="147">
        <f t="shared" ref="D493:H493" si="287">D494+D501+D505</f>
        <v>25737800</v>
      </c>
      <c r="E493" s="154">
        <f t="shared" si="269"/>
        <v>65.904191833230627</v>
      </c>
      <c r="F493" s="147">
        <f t="shared" si="287"/>
        <v>16200000</v>
      </c>
      <c r="G493" s="154">
        <f t="shared" si="285"/>
        <v>62.942442633014473</v>
      </c>
      <c r="H493" s="147">
        <f t="shared" si="287"/>
        <v>3701000</v>
      </c>
      <c r="I493" s="154">
        <f t="shared" si="264"/>
        <v>22.845679012345681</v>
      </c>
      <c r="J493" s="147">
        <f t="shared" ref="J493" si="288">J494+J501+J505</f>
        <v>4107400</v>
      </c>
      <c r="K493" s="154">
        <f t="shared" si="264"/>
        <v>110.98081599567683</v>
      </c>
    </row>
    <row r="494" spans="1:11" s="69" customFormat="1" ht="12.75" customHeight="1" x14ac:dyDescent="0.2">
      <c r="A494" s="49">
        <v>35</v>
      </c>
      <c r="B494" s="159" t="s">
        <v>16</v>
      </c>
      <c r="C494" s="147">
        <f t="shared" ref="C494" si="289">C495+C498</f>
        <v>11742643.07</v>
      </c>
      <c r="D494" s="147">
        <f t="shared" ref="D494:H494" si="290">D495+D498</f>
        <v>10198100</v>
      </c>
      <c r="E494" s="154">
        <f t="shared" si="269"/>
        <v>86.846717039829088</v>
      </c>
      <c r="F494" s="147">
        <f t="shared" si="290"/>
        <v>4700000</v>
      </c>
      <c r="G494" s="154">
        <f t="shared" si="285"/>
        <v>46.087016208901659</v>
      </c>
      <c r="H494" s="147">
        <f t="shared" si="290"/>
        <v>489700</v>
      </c>
      <c r="I494" s="154">
        <f t="shared" si="264"/>
        <v>10.419148936170213</v>
      </c>
      <c r="J494" s="147">
        <f t="shared" ref="J494" si="291">J495+J498</f>
        <v>1106400</v>
      </c>
      <c r="K494" s="154" t="s">
        <v>182</v>
      </c>
    </row>
    <row r="495" spans="1:11" ht="12.75" customHeight="1" x14ac:dyDescent="0.2">
      <c r="A495" s="44">
        <v>351</v>
      </c>
      <c r="B495" s="160" t="s">
        <v>0</v>
      </c>
      <c r="C495" s="173">
        <f>C496+C497</f>
        <v>2937125.76</v>
      </c>
      <c r="D495" s="173">
        <f>D496+D497</f>
        <v>2362500</v>
      </c>
      <c r="E495" s="158">
        <f t="shared" si="269"/>
        <v>80.435779501658118</v>
      </c>
      <c r="F495" s="173">
        <f>F496+F497</f>
        <v>1000000</v>
      </c>
      <c r="G495" s="158">
        <f t="shared" si="285"/>
        <v>42.328042328042329</v>
      </c>
      <c r="H495" s="326">
        <f>H496+H497</f>
        <v>0</v>
      </c>
      <c r="I495" s="307" t="s">
        <v>182</v>
      </c>
      <c r="J495" s="326">
        <f>J496+J497</f>
        <v>1000000</v>
      </c>
      <c r="K495" s="307" t="s">
        <v>182</v>
      </c>
    </row>
    <row r="496" spans="1:11" ht="13.5" hidden="1" customHeight="1" x14ac:dyDescent="0.2">
      <c r="A496" s="123">
        <v>3511</v>
      </c>
      <c r="B496" s="222" t="s">
        <v>285</v>
      </c>
      <c r="C496" s="173">
        <v>200000</v>
      </c>
      <c r="D496" s="173">
        <v>0</v>
      </c>
      <c r="E496" s="158">
        <f t="shared" si="269"/>
        <v>0</v>
      </c>
      <c r="F496" s="173">
        <v>0</v>
      </c>
      <c r="G496" s="158" t="s">
        <v>182</v>
      </c>
      <c r="H496" s="173">
        <v>0</v>
      </c>
      <c r="I496" s="158" t="s">
        <v>182</v>
      </c>
      <c r="J496" s="173">
        <v>0</v>
      </c>
      <c r="K496" s="158" t="s">
        <v>182</v>
      </c>
    </row>
    <row r="497" spans="1:14" ht="12.75" hidden="1" customHeight="1" x14ac:dyDescent="0.2">
      <c r="A497" s="52">
        <v>3512</v>
      </c>
      <c r="B497" s="160" t="s">
        <v>0</v>
      </c>
      <c r="C497" s="173">
        <v>2737125.76</v>
      </c>
      <c r="D497" s="173">
        <v>2362500</v>
      </c>
      <c r="E497" s="158">
        <f t="shared" si="269"/>
        <v>86.313169622136769</v>
      </c>
      <c r="F497" s="173">
        <v>1000000</v>
      </c>
      <c r="G497" s="158">
        <f t="shared" si="285"/>
        <v>42.328042328042329</v>
      </c>
      <c r="H497" s="173">
        <v>0</v>
      </c>
      <c r="I497" s="158" t="s">
        <v>182</v>
      </c>
      <c r="J497" s="173">
        <v>1000000</v>
      </c>
      <c r="K497" s="158" t="s">
        <v>182</v>
      </c>
    </row>
    <row r="498" spans="1:14" ht="25.5" customHeight="1" x14ac:dyDescent="0.2">
      <c r="A498" s="123">
        <v>352</v>
      </c>
      <c r="B498" s="311" t="s">
        <v>281</v>
      </c>
      <c r="C498" s="173">
        <f t="shared" ref="C498" si="292">C499+C500</f>
        <v>8805517.3100000005</v>
      </c>
      <c r="D498" s="173">
        <f t="shared" ref="D498:H498" si="293">D499+D500</f>
        <v>7835600</v>
      </c>
      <c r="E498" s="158">
        <f t="shared" si="269"/>
        <v>88.985118354165152</v>
      </c>
      <c r="F498" s="173">
        <f t="shared" si="293"/>
        <v>3700000</v>
      </c>
      <c r="G498" s="158">
        <f t="shared" si="285"/>
        <v>47.220378784011437</v>
      </c>
      <c r="H498" s="326">
        <f t="shared" si="293"/>
        <v>489700</v>
      </c>
      <c r="I498" s="307">
        <f t="shared" si="264"/>
        <v>13.235135135135135</v>
      </c>
      <c r="J498" s="326">
        <f t="shared" ref="J498" si="294">J499+J500</f>
        <v>106400</v>
      </c>
      <c r="K498" s="307" t="s">
        <v>182</v>
      </c>
    </row>
    <row r="499" spans="1:14" ht="12.75" hidden="1" customHeight="1" x14ac:dyDescent="0.2">
      <c r="A499" s="52">
        <v>3522</v>
      </c>
      <c r="B499" s="184" t="s">
        <v>282</v>
      </c>
      <c r="C499" s="173">
        <v>8745517.3100000005</v>
      </c>
      <c r="D499" s="173">
        <v>7500000</v>
      </c>
      <c r="E499" s="158">
        <f t="shared" si="269"/>
        <v>85.758220287600111</v>
      </c>
      <c r="F499" s="173">
        <v>3500000</v>
      </c>
      <c r="G499" s="158">
        <f t="shared" si="285"/>
        <v>46.666666666666664</v>
      </c>
      <c r="H499" s="173">
        <v>489700</v>
      </c>
      <c r="I499" s="158">
        <f t="shared" si="264"/>
        <v>13.991428571428571</v>
      </c>
      <c r="J499" s="173">
        <v>105400</v>
      </c>
      <c r="K499" s="158" t="s">
        <v>182</v>
      </c>
    </row>
    <row r="500" spans="1:14" ht="12.75" hidden="1" customHeight="1" x14ac:dyDescent="0.2">
      <c r="A500" s="52">
        <v>3523</v>
      </c>
      <c r="B500" s="42" t="s">
        <v>210</v>
      </c>
      <c r="C500" s="173">
        <v>60000</v>
      </c>
      <c r="D500" s="173">
        <v>335600</v>
      </c>
      <c r="E500" s="158">
        <f t="shared" si="269"/>
        <v>559.33333333333337</v>
      </c>
      <c r="F500" s="173">
        <v>200000</v>
      </c>
      <c r="G500" s="158">
        <f t="shared" si="285"/>
        <v>59.594755661501786</v>
      </c>
      <c r="H500" s="173">
        <v>0</v>
      </c>
      <c r="I500" s="158" t="s">
        <v>182</v>
      </c>
      <c r="J500" s="173">
        <v>1000</v>
      </c>
      <c r="K500" s="158" t="s">
        <v>182</v>
      </c>
    </row>
    <row r="501" spans="1:14" s="69" customFormat="1" ht="12.75" customHeight="1" x14ac:dyDescent="0.2">
      <c r="A501" s="49">
        <v>36</v>
      </c>
      <c r="B501" s="168" t="s">
        <v>192</v>
      </c>
      <c r="C501" s="172">
        <f>C502</f>
        <v>17889287.810000002</v>
      </c>
      <c r="D501" s="172">
        <f>D502</f>
        <v>12706300</v>
      </c>
      <c r="E501" s="154">
        <f t="shared" si="269"/>
        <v>71.027422304074378</v>
      </c>
      <c r="F501" s="172">
        <f t="shared" ref="F501:J501" si="295">F502</f>
        <v>11500000</v>
      </c>
      <c r="G501" s="154">
        <f t="shared" si="285"/>
        <v>90.506284284173987</v>
      </c>
      <c r="H501" s="172">
        <f t="shared" si="295"/>
        <v>3211300</v>
      </c>
      <c r="I501" s="154">
        <f t="shared" si="264"/>
        <v>27.924347826086954</v>
      </c>
      <c r="J501" s="172">
        <f t="shared" si="295"/>
        <v>2001000</v>
      </c>
      <c r="K501" s="154" t="s">
        <v>182</v>
      </c>
    </row>
    <row r="502" spans="1:14" ht="12.75" customHeight="1" x14ac:dyDescent="0.2">
      <c r="A502" s="44">
        <v>363</v>
      </c>
      <c r="B502" s="162" t="s">
        <v>124</v>
      </c>
      <c r="C502" s="173">
        <f>C504+C503</f>
        <v>17889287.810000002</v>
      </c>
      <c r="D502" s="173">
        <f>D504+D503</f>
        <v>12706300</v>
      </c>
      <c r="E502" s="158">
        <f t="shared" si="269"/>
        <v>71.027422304074378</v>
      </c>
      <c r="F502" s="173">
        <f>F504+F503</f>
        <v>11500000</v>
      </c>
      <c r="G502" s="158">
        <f t="shared" si="285"/>
        <v>90.506284284173987</v>
      </c>
      <c r="H502" s="326">
        <f>H504+H503</f>
        <v>3211300</v>
      </c>
      <c r="I502" s="307">
        <f t="shared" si="264"/>
        <v>27.924347826086954</v>
      </c>
      <c r="J502" s="326">
        <f>J504+J503</f>
        <v>2001000</v>
      </c>
      <c r="K502" s="307" t="s">
        <v>182</v>
      </c>
      <c r="L502" s="319"/>
    </row>
    <row r="503" spans="1:14" s="69" customFormat="1" ht="12.75" hidden="1" customHeight="1" x14ac:dyDescent="0.2">
      <c r="A503" s="44">
        <v>3631</v>
      </c>
      <c r="B503" s="157" t="s">
        <v>156</v>
      </c>
      <c r="C503" s="173">
        <v>72281.87</v>
      </c>
      <c r="D503" s="173">
        <v>3353300</v>
      </c>
      <c r="E503" s="158" t="s">
        <v>182</v>
      </c>
      <c r="F503" s="173">
        <v>0</v>
      </c>
      <c r="G503" s="158" t="s">
        <v>182</v>
      </c>
      <c r="H503" s="173">
        <v>0</v>
      </c>
      <c r="I503" s="158" t="s">
        <v>182</v>
      </c>
      <c r="J503" s="173">
        <v>1000</v>
      </c>
      <c r="K503" s="158" t="s">
        <v>182</v>
      </c>
    </row>
    <row r="504" spans="1:14" ht="12.75" hidden="1" customHeight="1" x14ac:dyDescent="0.2">
      <c r="A504" s="52">
        <v>3632</v>
      </c>
      <c r="B504" s="42" t="s">
        <v>125</v>
      </c>
      <c r="C504" s="173">
        <v>17817005.940000001</v>
      </c>
      <c r="D504" s="173">
        <v>9353000</v>
      </c>
      <c r="E504" s="158">
        <f t="shared" si="269"/>
        <v>52.494790827913931</v>
      </c>
      <c r="F504" s="173">
        <v>11500000</v>
      </c>
      <c r="G504" s="158">
        <f>F504/D504*100</f>
        <v>122.95520153961297</v>
      </c>
      <c r="H504" s="173">
        <v>3211300</v>
      </c>
      <c r="I504" s="158">
        <f t="shared" si="264"/>
        <v>27.924347826086954</v>
      </c>
      <c r="J504" s="173">
        <v>2000000</v>
      </c>
      <c r="K504" s="158" t="s">
        <v>182</v>
      </c>
    </row>
    <row r="505" spans="1:14" s="69" customFormat="1" ht="12.75" customHeight="1" x14ac:dyDescent="0.2">
      <c r="A505" s="49">
        <v>38</v>
      </c>
      <c r="B505" s="164" t="s">
        <v>58</v>
      </c>
      <c r="C505" s="172">
        <f t="shared" ref="C505:J506" si="296">C506</f>
        <v>9421427.1600000001</v>
      </c>
      <c r="D505" s="172">
        <f t="shared" si="296"/>
        <v>2833400</v>
      </c>
      <c r="E505" s="154">
        <f t="shared" si="269"/>
        <v>30.073999956499158</v>
      </c>
      <c r="F505" s="172">
        <f t="shared" si="296"/>
        <v>0</v>
      </c>
      <c r="G505" s="154">
        <f>F505/D505*100</f>
        <v>0</v>
      </c>
      <c r="H505" s="172">
        <f t="shared" si="296"/>
        <v>0</v>
      </c>
      <c r="I505" s="154" t="s">
        <v>182</v>
      </c>
      <c r="J505" s="172">
        <f t="shared" si="296"/>
        <v>1000000</v>
      </c>
      <c r="K505" s="154" t="s">
        <v>182</v>
      </c>
    </row>
    <row r="506" spans="1:14" ht="12.75" customHeight="1" x14ac:dyDescent="0.2">
      <c r="A506" s="44">
        <v>382</v>
      </c>
      <c r="B506" s="139" t="s">
        <v>82</v>
      </c>
      <c r="C506" s="173">
        <f t="shared" si="296"/>
        <v>9421427.1600000001</v>
      </c>
      <c r="D506" s="173">
        <f t="shared" si="296"/>
        <v>2833400</v>
      </c>
      <c r="E506" s="158">
        <f t="shared" si="269"/>
        <v>30.073999956499158</v>
      </c>
      <c r="F506" s="173">
        <f t="shared" si="296"/>
        <v>0</v>
      </c>
      <c r="G506" s="158">
        <f>F506/D506*100</f>
        <v>0</v>
      </c>
      <c r="H506" s="326">
        <f t="shared" si="296"/>
        <v>0</v>
      </c>
      <c r="I506" s="307" t="s">
        <v>182</v>
      </c>
      <c r="J506" s="326">
        <f t="shared" si="296"/>
        <v>1000000</v>
      </c>
      <c r="K506" s="307" t="s">
        <v>182</v>
      </c>
    </row>
    <row r="507" spans="1:14" ht="12.75" hidden="1" customHeight="1" x14ac:dyDescent="0.2">
      <c r="A507" s="52">
        <v>3822</v>
      </c>
      <c r="B507" s="42" t="s">
        <v>81</v>
      </c>
      <c r="C507" s="173">
        <v>9421427.1600000001</v>
      </c>
      <c r="D507" s="173">
        <v>2833400</v>
      </c>
      <c r="E507" s="158">
        <f t="shared" si="269"/>
        <v>30.073999956499158</v>
      </c>
      <c r="F507" s="173">
        <v>0</v>
      </c>
      <c r="G507" s="158">
        <f>F507/D507*100</f>
        <v>0</v>
      </c>
      <c r="H507" s="173">
        <v>0</v>
      </c>
      <c r="I507" s="158" t="s">
        <v>182</v>
      </c>
      <c r="J507" s="173">
        <v>1000000</v>
      </c>
      <c r="K507" s="158" t="s">
        <v>182</v>
      </c>
    </row>
    <row r="508" spans="1:14" ht="12.75" hidden="1" customHeight="1" x14ac:dyDescent="0.2">
      <c r="A508" s="49">
        <v>5</v>
      </c>
      <c r="B508" s="176" t="s">
        <v>29</v>
      </c>
      <c r="C508" s="147">
        <f t="shared" ref="C508:J510" si="297">C509</f>
        <v>0</v>
      </c>
      <c r="D508" s="147">
        <f t="shared" si="297"/>
        <v>0</v>
      </c>
      <c r="E508" s="154" t="s">
        <v>182</v>
      </c>
      <c r="F508" s="147">
        <f t="shared" si="297"/>
        <v>0</v>
      </c>
      <c r="G508" s="154" t="s">
        <v>182</v>
      </c>
      <c r="H508" s="147">
        <f t="shared" si="297"/>
        <v>0</v>
      </c>
      <c r="I508" s="154" t="s">
        <v>182</v>
      </c>
      <c r="J508" s="147">
        <f t="shared" si="297"/>
        <v>100000</v>
      </c>
      <c r="K508" s="154" t="s">
        <v>182</v>
      </c>
    </row>
    <row r="509" spans="1:14" ht="12.75" customHeight="1" x14ac:dyDescent="0.2">
      <c r="A509" s="49">
        <v>51</v>
      </c>
      <c r="B509" s="177" t="s">
        <v>287</v>
      </c>
      <c r="C509" s="147">
        <f t="shared" si="297"/>
        <v>0</v>
      </c>
      <c r="D509" s="147">
        <f t="shared" si="297"/>
        <v>0</v>
      </c>
      <c r="E509" s="154" t="s">
        <v>182</v>
      </c>
      <c r="F509" s="147">
        <f t="shared" si="297"/>
        <v>0</v>
      </c>
      <c r="G509" s="154" t="s">
        <v>182</v>
      </c>
      <c r="H509" s="147">
        <f t="shared" si="297"/>
        <v>0</v>
      </c>
      <c r="I509" s="154" t="s">
        <v>182</v>
      </c>
      <c r="J509" s="147">
        <f t="shared" si="297"/>
        <v>100000</v>
      </c>
      <c r="K509" s="154" t="s">
        <v>182</v>
      </c>
    </row>
    <row r="510" spans="1:14" ht="25.5" hidden="1" x14ac:dyDescent="0.2">
      <c r="A510" s="123">
        <v>516</v>
      </c>
      <c r="B510" s="178" t="s">
        <v>128</v>
      </c>
      <c r="C510" s="148">
        <f t="shared" si="297"/>
        <v>0</v>
      </c>
      <c r="D510" s="148">
        <f t="shared" si="297"/>
        <v>0</v>
      </c>
      <c r="E510" s="158" t="s">
        <v>182</v>
      </c>
      <c r="F510" s="148">
        <f t="shared" si="297"/>
        <v>0</v>
      </c>
      <c r="G510" s="158" t="s">
        <v>182</v>
      </c>
      <c r="H510" s="297">
        <f t="shared" si="297"/>
        <v>0</v>
      </c>
      <c r="I510" s="307" t="s">
        <v>182</v>
      </c>
      <c r="J510" s="297">
        <f t="shared" si="297"/>
        <v>100000</v>
      </c>
      <c r="K510" s="307" t="s">
        <v>182</v>
      </c>
    </row>
    <row r="511" spans="1:14" ht="13.5" hidden="1" customHeight="1" x14ac:dyDescent="0.2">
      <c r="A511" s="52">
        <v>5163</v>
      </c>
      <c r="B511" s="178" t="s">
        <v>129</v>
      </c>
      <c r="C511" s="148">
        <v>0</v>
      </c>
      <c r="D511" s="148">
        <v>0</v>
      </c>
      <c r="E511" s="158" t="s">
        <v>182</v>
      </c>
      <c r="F511" s="148">
        <v>0</v>
      </c>
      <c r="G511" s="158" t="s">
        <v>182</v>
      </c>
      <c r="H511" s="148">
        <v>0</v>
      </c>
      <c r="I511" s="158" t="s">
        <v>182</v>
      </c>
      <c r="J511" s="148">
        <v>100000</v>
      </c>
      <c r="K511" s="158" t="s">
        <v>182</v>
      </c>
    </row>
    <row r="512" spans="1:14" ht="9" customHeight="1" x14ac:dyDescent="0.2">
      <c r="A512" s="66"/>
      <c r="B512" s="183"/>
      <c r="C512" s="167"/>
      <c r="E512" s="171"/>
      <c r="F512" s="167"/>
      <c r="H512" s="167"/>
      <c r="J512" s="167"/>
      <c r="K512" s="171"/>
      <c r="L512" s="261"/>
      <c r="M512" s="261"/>
      <c r="N512" s="261"/>
    </row>
    <row r="513" spans="1:14" s="69" customFormat="1" ht="39.75" customHeight="1" x14ac:dyDescent="0.2">
      <c r="A513" s="198" t="s">
        <v>104</v>
      </c>
      <c r="B513" s="43" t="s">
        <v>201</v>
      </c>
      <c r="C513" s="147">
        <f t="shared" ref="C513:J513" si="298">C514</f>
        <v>5417154.8799999999</v>
      </c>
      <c r="D513" s="147">
        <f t="shared" si="298"/>
        <v>21714300</v>
      </c>
      <c r="E513" s="154">
        <f t="shared" si="269"/>
        <v>400.84325593437711</v>
      </c>
      <c r="F513" s="147">
        <f t="shared" si="298"/>
        <v>8997400</v>
      </c>
      <c r="G513" s="154">
        <f t="shared" ref="G513:G522" si="299">F513/D513*100</f>
        <v>41.435367476731919</v>
      </c>
      <c r="H513" s="147">
        <f t="shared" si="298"/>
        <v>2000000</v>
      </c>
      <c r="I513" s="154">
        <f t="shared" si="264"/>
        <v>22.228643830439903</v>
      </c>
      <c r="J513" s="147">
        <f t="shared" si="298"/>
        <v>2000000</v>
      </c>
      <c r="K513" s="154">
        <f>J513/H513*100</f>
        <v>100</v>
      </c>
      <c r="L513" s="148"/>
      <c r="M513" s="148"/>
      <c r="N513" s="148"/>
    </row>
    <row r="514" spans="1:14" s="69" customFormat="1" ht="12.75" hidden="1" customHeight="1" x14ac:dyDescent="0.2">
      <c r="A514" s="54">
        <v>3</v>
      </c>
      <c r="B514" s="215" t="s">
        <v>38</v>
      </c>
      <c r="C514" s="147">
        <f>C515+C518+C524+C528</f>
        <v>5417154.8799999999</v>
      </c>
      <c r="D514" s="147">
        <f>D515+D518+D524+D528</f>
        <v>21714300</v>
      </c>
      <c r="E514" s="154">
        <f t="shared" si="269"/>
        <v>400.84325593437711</v>
      </c>
      <c r="F514" s="147">
        <f>F515+F518+F524+F528</f>
        <v>8997400</v>
      </c>
      <c r="G514" s="154">
        <f t="shared" si="299"/>
        <v>41.435367476731919</v>
      </c>
      <c r="H514" s="147">
        <f>H515+H518+H524+H528</f>
        <v>2000000</v>
      </c>
      <c r="I514" s="154">
        <f t="shared" si="264"/>
        <v>22.228643830439903</v>
      </c>
      <c r="J514" s="147">
        <f>J515+J518+J524+J528</f>
        <v>2000000</v>
      </c>
      <c r="K514" s="154">
        <f t="shared" ref="K514:K532" si="300">J514/H514*100</f>
        <v>100</v>
      </c>
    </row>
    <row r="515" spans="1:14" s="69" customFormat="1" ht="12.75" customHeight="1" x14ac:dyDescent="0.2">
      <c r="A515" s="54">
        <v>32</v>
      </c>
      <c r="B515" s="164" t="s">
        <v>3</v>
      </c>
      <c r="C515" s="147">
        <f t="shared" ref="C515:J516" si="301">C516</f>
        <v>590493.51</v>
      </c>
      <c r="D515" s="147">
        <f t="shared" si="301"/>
        <v>0</v>
      </c>
      <c r="E515" s="154">
        <f t="shared" si="269"/>
        <v>0</v>
      </c>
      <c r="F515" s="147">
        <f t="shared" si="301"/>
        <v>0</v>
      </c>
      <c r="G515" s="154" t="s">
        <v>182</v>
      </c>
      <c r="H515" s="147">
        <f t="shared" si="301"/>
        <v>0</v>
      </c>
      <c r="I515" s="154" t="s">
        <v>182</v>
      </c>
      <c r="J515" s="147">
        <f t="shared" si="301"/>
        <v>0</v>
      </c>
      <c r="K515" s="154" t="s">
        <v>182</v>
      </c>
    </row>
    <row r="516" spans="1:14" ht="12.75" customHeight="1" x14ac:dyDescent="0.2">
      <c r="A516" s="44">
        <v>323</v>
      </c>
      <c r="B516" s="210" t="s">
        <v>11</v>
      </c>
      <c r="C516" s="148">
        <f t="shared" si="301"/>
        <v>590493.51</v>
      </c>
      <c r="D516" s="148">
        <f t="shared" si="301"/>
        <v>0</v>
      </c>
      <c r="E516" s="158">
        <f t="shared" si="269"/>
        <v>0</v>
      </c>
      <c r="F516" s="148">
        <f t="shared" si="301"/>
        <v>0</v>
      </c>
      <c r="G516" s="158" t="s">
        <v>182</v>
      </c>
      <c r="H516" s="297">
        <f t="shared" si="301"/>
        <v>0</v>
      </c>
      <c r="I516" s="307" t="s">
        <v>182</v>
      </c>
      <c r="J516" s="297">
        <f t="shared" si="301"/>
        <v>0</v>
      </c>
      <c r="K516" s="307" t="s">
        <v>182</v>
      </c>
    </row>
    <row r="517" spans="1:14" s="69" customFormat="1" ht="12.75" hidden="1" customHeight="1" x14ac:dyDescent="0.2">
      <c r="A517" s="52">
        <v>3233</v>
      </c>
      <c r="B517" s="157" t="s">
        <v>50</v>
      </c>
      <c r="C517" s="148">
        <v>590493.51</v>
      </c>
      <c r="D517" s="148">
        <v>0</v>
      </c>
      <c r="E517" s="158">
        <f t="shared" si="269"/>
        <v>0</v>
      </c>
      <c r="F517" s="148">
        <v>0</v>
      </c>
      <c r="G517" s="158" t="s">
        <v>182</v>
      </c>
      <c r="H517" s="148">
        <v>0</v>
      </c>
      <c r="I517" s="158" t="s">
        <v>182</v>
      </c>
      <c r="J517" s="148">
        <v>0</v>
      </c>
      <c r="K517" s="158" t="s">
        <v>182</v>
      </c>
    </row>
    <row r="518" spans="1:14" s="69" customFormat="1" ht="12.75" customHeight="1" x14ac:dyDescent="0.2">
      <c r="A518" s="49">
        <v>35</v>
      </c>
      <c r="B518" s="164" t="s">
        <v>16</v>
      </c>
      <c r="C518" s="147">
        <f>C519+C521</f>
        <v>737182.38</v>
      </c>
      <c r="D518" s="147">
        <f>D519+D521</f>
        <v>982500</v>
      </c>
      <c r="E518" s="154">
        <f t="shared" si="269"/>
        <v>133.2777378645431</v>
      </c>
      <c r="F518" s="147">
        <f t="shared" ref="F518:H518" si="302">F519+F521</f>
        <v>190500</v>
      </c>
      <c r="G518" s="154">
        <f t="shared" si="299"/>
        <v>19.389312977099237</v>
      </c>
      <c r="H518" s="147">
        <f t="shared" si="302"/>
        <v>500000</v>
      </c>
      <c r="I518" s="154">
        <f t="shared" si="264"/>
        <v>262.46719160104988</v>
      </c>
      <c r="J518" s="147">
        <f t="shared" ref="J518" si="303">J519+J521</f>
        <v>500000</v>
      </c>
      <c r="K518" s="154">
        <f t="shared" si="300"/>
        <v>100</v>
      </c>
    </row>
    <row r="519" spans="1:14" ht="12.75" customHeight="1" x14ac:dyDescent="0.2">
      <c r="A519" s="44">
        <v>351</v>
      </c>
      <c r="B519" s="139" t="s">
        <v>0</v>
      </c>
      <c r="C519" s="173">
        <f t="shared" ref="C519:J519" si="304">C520</f>
        <v>78975</v>
      </c>
      <c r="D519" s="173">
        <f t="shared" si="304"/>
        <v>402700</v>
      </c>
      <c r="E519" s="158">
        <f t="shared" si="269"/>
        <v>509.90819879708766</v>
      </c>
      <c r="F519" s="173">
        <f t="shared" si="304"/>
        <v>86600</v>
      </c>
      <c r="G519" s="158">
        <f t="shared" si="299"/>
        <v>21.504842314377946</v>
      </c>
      <c r="H519" s="326">
        <f t="shared" si="304"/>
        <v>200000</v>
      </c>
      <c r="I519" s="307">
        <f t="shared" si="264"/>
        <v>230.94688221709006</v>
      </c>
      <c r="J519" s="326">
        <f t="shared" si="304"/>
        <v>200000</v>
      </c>
      <c r="K519" s="307">
        <f t="shared" si="300"/>
        <v>100</v>
      </c>
      <c r="M519" s="73"/>
    </row>
    <row r="520" spans="1:14" ht="12.75" hidden="1" customHeight="1" x14ac:dyDescent="0.2">
      <c r="A520" s="52">
        <v>3512</v>
      </c>
      <c r="B520" s="139" t="s">
        <v>0</v>
      </c>
      <c r="C520" s="173">
        <v>78975</v>
      </c>
      <c r="D520" s="173">
        <v>402700</v>
      </c>
      <c r="E520" s="158">
        <f t="shared" si="269"/>
        <v>509.90819879708766</v>
      </c>
      <c r="F520" s="173">
        <v>86600</v>
      </c>
      <c r="G520" s="158">
        <f t="shared" si="299"/>
        <v>21.504842314377946</v>
      </c>
      <c r="H520" s="173">
        <v>200000</v>
      </c>
      <c r="I520" s="158">
        <f t="shared" si="264"/>
        <v>230.94688221709006</v>
      </c>
      <c r="J520" s="173">
        <v>200000</v>
      </c>
      <c r="K520" s="158">
        <f t="shared" si="300"/>
        <v>100</v>
      </c>
    </row>
    <row r="521" spans="1:14" ht="25.5" customHeight="1" x14ac:dyDescent="0.2">
      <c r="A521" s="123">
        <v>352</v>
      </c>
      <c r="B521" s="310" t="s">
        <v>281</v>
      </c>
      <c r="C521" s="148">
        <f t="shared" ref="C521" si="305">C522+C523</f>
        <v>658207.38</v>
      </c>
      <c r="D521" s="148">
        <f t="shared" ref="D521:H521" si="306">D522+D523</f>
        <v>579800</v>
      </c>
      <c r="E521" s="158">
        <f t="shared" si="269"/>
        <v>88.087739156008865</v>
      </c>
      <c r="F521" s="148">
        <f t="shared" si="306"/>
        <v>103900</v>
      </c>
      <c r="G521" s="158">
        <f t="shared" si="299"/>
        <v>17.919972404277338</v>
      </c>
      <c r="H521" s="297">
        <f t="shared" si="306"/>
        <v>300000</v>
      </c>
      <c r="I521" s="307">
        <f t="shared" si="264"/>
        <v>288.73917228103949</v>
      </c>
      <c r="J521" s="297">
        <f t="shared" ref="J521" si="307">J522+J523</f>
        <v>300000</v>
      </c>
      <c r="K521" s="307">
        <f t="shared" si="300"/>
        <v>100</v>
      </c>
      <c r="M521" s="73"/>
    </row>
    <row r="522" spans="1:14" ht="12.75" hidden="1" customHeight="1" x14ac:dyDescent="0.2">
      <c r="A522" s="52">
        <v>3522</v>
      </c>
      <c r="B522" s="184" t="s">
        <v>282</v>
      </c>
      <c r="C522" s="148">
        <v>658207.38</v>
      </c>
      <c r="D522" s="148">
        <v>579800</v>
      </c>
      <c r="E522" s="158">
        <f t="shared" si="269"/>
        <v>88.087739156008865</v>
      </c>
      <c r="F522" s="148">
        <v>103900</v>
      </c>
      <c r="G522" s="158">
        <f t="shared" si="299"/>
        <v>17.919972404277338</v>
      </c>
      <c r="H522" s="148">
        <v>250000</v>
      </c>
      <c r="I522" s="158">
        <f t="shared" si="264"/>
        <v>240.61597690086623</v>
      </c>
      <c r="J522" s="148">
        <v>250000</v>
      </c>
      <c r="K522" s="158">
        <f t="shared" si="300"/>
        <v>100</v>
      </c>
    </row>
    <row r="523" spans="1:14" ht="12.75" hidden="1" customHeight="1" x14ac:dyDescent="0.2">
      <c r="A523" s="52">
        <v>3523</v>
      </c>
      <c r="B523" s="42" t="s">
        <v>210</v>
      </c>
      <c r="C523" s="148">
        <v>0</v>
      </c>
      <c r="D523" s="148">
        <v>0</v>
      </c>
      <c r="E523" s="158" t="s">
        <v>182</v>
      </c>
      <c r="F523" s="148">
        <v>0</v>
      </c>
      <c r="G523" s="158" t="s">
        <v>182</v>
      </c>
      <c r="H523" s="148">
        <v>50000</v>
      </c>
      <c r="I523" s="158" t="s">
        <v>182</v>
      </c>
      <c r="J523" s="148">
        <v>50000</v>
      </c>
      <c r="K523" s="158">
        <f t="shared" si="300"/>
        <v>100</v>
      </c>
    </row>
    <row r="524" spans="1:14" s="69" customFormat="1" ht="12.75" customHeight="1" x14ac:dyDescent="0.2">
      <c r="A524" s="49">
        <v>36</v>
      </c>
      <c r="B524" s="43" t="s">
        <v>192</v>
      </c>
      <c r="C524" s="147">
        <f t="shared" ref="C524:J524" si="308">C525</f>
        <v>3880367.63</v>
      </c>
      <c r="D524" s="147">
        <f t="shared" si="308"/>
        <v>20516600</v>
      </c>
      <c r="E524" s="154">
        <f t="shared" si="269"/>
        <v>528.72825351344352</v>
      </c>
      <c r="F524" s="147">
        <f t="shared" si="308"/>
        <v>8806900</v>
      </c>
      <c r="G524" s="154">
        <f t="shared" ref="G524:G530" si="309">F524/D524*100</f>
        <v>42.925728434535934</v>
      </c>
      <c r="H524" s="147">
        <f t="shared" si="308"/>
        <v>1250000</v>
      </c>
      <c r="I524" s="154">
        <f t="shared" si="264"/>
        <v>14.193416525678728</v>
      </c>
      <c r="J524" s="147">
        <f t="shared" si="308"/>
        <v>1250000</v>
      </c>
      <c r="K524" s="154">
        <f t="shared" si="300"/>
        <v>100</v>
      </c>
    </row>
    <row r="525" spans="1:14" ht="12.75" customHeight="1" x14ac:dyDescent="0.2">
      <c r="A525" s="44">
        <v>363</v>
      </c>
      <c r="B525" s="157" t="s">
        <v>124</v>
      </c>
      <c r="C525" s="148">
        <f t="shared" ref="C525" si="310">C526+C527</f>
        <v>3880367.63</v>
      </c>
      <c r="D525" s="148">
        <f t="shared" ref="D525:H525" si="311">D526+D527</f>
        <v>20516600</v>
      </c>
      <c r="E525" s="158">
        <f t="shared" si="269"/>
        <v>528.72825351344352</v>
      </c>
      <c r="F525" s="148">
        <f>F526+F527</f>
        <v>8806900</v>
      </c>
      <c r="G525" s="158">
        <f t="shared" si="309"/>
        <v>42.925728434535934</v>
      </c>
      <c r="H525" s="297">
        <f t="shared" si="311"/>
        <v>1250000</v>
      </c>
      <c r="I525" s="307">
        <f t="shared" si="264"/>
        <v>14.193416525678728</v>
      </c>
      <c r="J525" s="297">
        <f t="shared" ref="J525" si="312">J526+J527</f>
        <v>1250000</v>
      </c>
      <c r="K525" s="307">
        <f t="shared" si="300"/>
        <v>100</v>
      </c>
    </row>
    <row r="526" spans="1:14" s="69" customFormat="1" ht="12.75" hidden="1" customHeight="1" x14ac:dyDescent="0.2">
      <c r="A526" s="44">
        <v>3631</v>
      </c>
      <c r="B526" s="184" t="s">
        <v>156</v>
      </c>
      <c r="C526" s="148">
        <v>464180.77</v>
      </c>
      <c r="D526" s="148">
        <v>1711300</v>
      </c>
      <c r="E526" s="158">
        <f t="shared" si="269"/>
        <v>368.67102443731136</v>
      </c>
      <c r="F526" s="148">
        <v>427900</v>
      </c>
      <c r="G526" s="158">
        <f t="shared" si="309"/>
        <v>25.00438263308596</v>
      </c>
      <c r="H526" s="148">
        <v>200000</v>
      </c>
      <c r="I526" s="158">
        <f t="shared" si="264"/>
        <v>46.739892498247251</v>
      </c>
      <c r="J526" s="148">
        <v>200000</v>
      </c>
      <c r="K526" s="158">
        <f t="shared" si="300"/>
        <v>100</v>
      </c>
    </row>
    <row r="527" spans="1:14" ht="12.75" hidden="1" customHeight="1" x14ac:dyDescent="0.2">
      <c r="A527" s="52">
        <v>3632</v>
      </c>
      <c r="B527" s="42" t="s">
        <v>125</v>
      </c>
      <c r="C527" s="148">
        <v>3416186.86</v>
      </c>
      <c r="D527" s="148">
        <v>18805300</v>
      </c>
      <c r="E527" s="158">
        <f t="shared" si="269"/>
        <v>550.47632845236103</v>
      </c>
      <c r="F527" s="148">
        <v>8379000</v>
      </c>
      <c r="G527" s="158">
        <f t="shared" si="309"/>
        <v>44.556587770468965</v>
      </c>
      <c r="H527" s="148">
        <v>1050000</v>
      </c>
      <c r="I527" s="158">
        <f t="shared" si="264"/>
        <v>12.531328320802004</v>
      </c>
      <c r="J527" s="148">
        <v>1050000</v>
      </c>
      <c r="K527" s="158">
        <f t="shared" si="300"/>
        <v>100</v>
      </c>
    </row>
    <row r="528" spans="1:14" s="69" customFormat="1" ht="12.75" customHeight="1" x14ac:dyDescent="0.2">
      <c r="A528" s="49">
        <v>38</v>
      </c>
      <c r="B528" s="164" t="s">
        <v>58</v>
      </c>
      <c r="C528" s="147">
        <f t="shared" ref="C528" si="313">C529+C531</f>
        <v>209111.36</v>
      </c>
      <c r="D528" s="147">
        <f t="shared" ref="D528:H528" si="314">D529+D531</f>
        <v>215200</v>
      </c>
      <c r="E528" s="154">
        <f t="shared" si="269"/>
        <v>102.91167347388492</v>
      </c>
      <c r="F528" s="147">
        <f t="shared" si="314"/>
        <v>0</v>
      </c>
      <c r="G528" s="154">
        <f t="shared" si="309"/>
        <v>0</v>
      </c>
      <c r="H528" s="147">
        <f t="shared" si="314"/>
        <v>250000</v>
      </c>
      <c r="I528" s="154" t="s">
        <v>182</v>
      </c>
      <c r="J528" s="147">
        <f t="shared" ref="J528" si="315">J529+J531</f>
        <v>250000</v>
      </c>
      <c r="K528" s="154">
        <f t="shared" si="300"/>
        <v>100</v>
      </c>
      <c r="M528" s="214"/>
    </row>
    <row r="529" spans="1:14" ht="12.75" customHeight="1" x14ac:dyDescent="0.2">
      <c r="A529" s="44">
        <v>381</v>
      </c>
      <c r="B529" s="139" t="s">
        <v>37</v>
      </c>
      <c r="C529" s="148">
        <f t="shared" ref="C529:J529" si="316">C530</f>
        <v>209111.36</v>
      </c>
      <c r="D529" s="148">
        <f t="shared" si="316"/>
        <v>215200</v>
      </c>
      <c r="E529" s="158">
        <f t="shared" si="269"/>
        <v>102.91167347388492</v>
      </c>
      <c r="F529" s="148">
        <f>F530</f>
        <v>0</v>
      </c>
      <c r="G529" s="158">
        <f t="shared" si="309"/>
        <v>0</v>
      </c>
      <c r="H529" s="297">
        <f t="shared" si="316"/>
        <v>200000</v>
      </c>
      <c r="I529" s="307" t="s">
        <v>182</v>
      </c>
      <c r="J529" s="297">
        <f t="shared" si="316"/>
        <v>200000</v>
      </c>
      <c r="K529" s="307">
        <f t="shared" si="300"/>
        <v>100</v>
      </c>
      <c r="L529" s="73"/>
    </row>
    <row r="530" spans="1:14" ht="12.75" hidden="1" customHeight="1" x14ac:dyDescent="0.2">
      <c r="A530" s="52">
        <v>3811</v>
      </c>
      <c r="B530" s="42" t="s">
        <v>19</v>
      </c>
      <c r="C530" s="148">
        <v>209111.36</v>
      </c>
      <c r="D530" s="148">
        <v>215200</v>
      </c>
      <c r="E530" s="158">
        <f t="shared" si="269"/>
        <v>102.91167347388492</v>
      </c>
      <c r="F530" s="148">
        <v>0</v>
      </c>
      <c r="G530" s="158">
        <f t="shared" si="309"/>
        <v>0</v>
      </c>
      <c r="H530" s="297">
        <v>200000</v>
      </c>
      <c r="I530" s="307" t="s">
        <v>182</v>
      </c>
      <c r="J530" s="297">
        <v>200000</v>
      </c>
      <c r="K530" s="307">
        <f t="shared" si="300"/>
        <v>100</v>
      </c>
    </row>
    <row r="531" spans="1:14" ht="12.75" hidden="1" customHeight="1" x14ac:dyDescent="0.2">
      <c r="A531" s="52">
        <v>382</v>
      </c>
      <c r="B531" s="137" t="s">
        <v>82</v>
      </c>
      <c r="C531" s="148">
        <f t="shared" ref="C531:J531" si="317">C532</f>
        <v>0</v>
      </c>
      <c r="D531" s="148">
        <f t="shared" si="317"/>
        <v>0</v>
      </c>
      <c r="E531" s="158" t="s">
        <v>182</v>
      </c>
      <c r="F531" s="148">
        <f t="shared" si="317"/>
        <v>0</v>
      </c>
      <c r="G531" s="158" t="s">
        <v>182</v>
      </c>
      <c r="H531" s="297">
        <f t="shared" si="317"/>
        <v>50000</v>
      </c>
      <c r="I531" s="307" t="s">
        <v>182</v>
      </c>
      <c r="J531" s="297">
        <f t="shared" si="317"/>
        <v>50000</v>
      </c>
      <c r="K531" s="307">
        <f t="shared" si="300"/>
        <v>100</v>
      </c>
    </row>
    <row r="532" spans="1:14" ht="12.75" hidden="1" customHeight="1" x14ac:dyDescent="0.2">
      <c r="A532" s="52">
        <v>3822</v>
      </c>
      <c r="B532" s="137" t="s">
        <v>81</v>
      </c>
      <c r="C532" s="148">
        <v>0</v>
      </c>
      <c r="D532" s="148">
        <v>0</v>
      </c>
      <c r="E532" s="158" t="s">
        <v>182</v>
      </c>
      <c r="F532" s="148">
        <v>0</v>
      </c>
      <c r="G532" s="158" t="s">
        <v>182</v>
      </c>
      <c r="H532" s="148">
        <v>50000</v>
      </c>
      <c r="I532" s="158" t="s">
        <v>182</v>
      </c>
      <c r="J532" s="148">
        <v>50000</v>
      </c>
      <c r="K532" s="158">
        <f t="shared" si="300"/>
        <v>100</v>
      </c>
    </row>
    <row r="533" spans="1:14" ht="12" customHeight="1" x14ac:dyDescent="0.2">
      <c r="A533" s="52"/>
      <c r="B533" s="42"/>
      <c r="C533" s="148"/>
      <c r="D533" s="148"/>
      <c r="E533" s="158"/>
      <c r="F533" s="148"/>
      <c r="G533" s="158"/>
      <c r="H533" s="148"/>
      <c r="I533" s="158"/>
      <c r="J533" s="148"/>
      <c r="K533" s="158"/>
      <c r="L533" s="261"/>
      <c r="M533" s="261"/>
      <c r="N533" s="261"/>
    </row>
    <row r="534" spans="1:14" s="69" customFormat="1" ht="25.5" customHeight="1" x14ac:dyDescent="0.2">
      <c r="A534" s="198" t="s">
        <v>105</v>
      </c>
      <c r="B534" s="241" t="s">
        <v>116</v>
      </c>
      <c r="C534" s="252">
        <f t="shared" ref="C534:J534" si="318">C535</f>
        <v>142491.95000000001</v>
      </c>
      <c r="D534" s="252">
        <f t="shared" si="318"/>
        <v>173200</v>
      </c>
      <c r="E534" s="253">
        <f t="shared" si="269"/>
        <v>121.5507261989186</v>
      </c>
      <c r="F534" s="252">
        <f t="shared" si="318"/>
        <v>54000</v>
      </c>
      <c r="G534" s="253">
        <f>F534/D534*100</f>
        <v>31.177829099307157</v>
      </c>
      <c r="H534" s="252">
        <f t="shared" si="318"/>
        <v>2000000</v>
      </c>
      <c r="I534" s="253" t="s">
        <v>182</v>
      </c>
      <c r="J534" s="252">
        <f t="shared" si="318"/>
        <v>2000000</v>
      </c>
      <c r="K534" s="253">
        <f>J534/H534*100</f>
        <v>100</v>
      </c>
      <c r="L534" s="148"/>
      <c r="M534" s="148"/>
      <c r="N534" s="148"/>
    </row>
    <row r="535" spans="1:14" s="69" customFormat="1" ht="12.75" hidden="1" customHeight="1" x14ac:dyDescent="0.2">
      <c r="A535" s="54">
        <v>3</v>
      </c>
      <c r="B535" s="215" t="s">
        <v>38</v>
      </c>
      <c r="C535" s="147">
        <f>C536+C541+C544</f>
        <v>142491.95000000001</v>
      </c>
      <c r="D535" s="147">
        <f>D536+D541+D544</f>
        <v>173200</v>
      </c>
      <c r="E535" s="154">
        <f t="shared" si="269"/>
        <v>121.5507261989186</v>
      </c>
      <c r="F535" s="147">
        <f>F536+F541+F544</f>
        <v>54000</v>
      </c>
      <c r="G535" s="154">
        <f>F535/D535*100</f>
        <v>31.177829099307157</v>
      </c>
      <c r="H535" s="147">
        <f>H536+H541+H544</f>
        <v>2000000</v>
      </c>
      <c r="I535" s="154" t="s">
        <v>182</v>
      </c>
      <c r="J535" s="147">
        <f>J536+J541+J544</f>
        <v>2000000</v>
      </c>
      <c r="K535" s="154">
        <f t="shared" ref="K535:K548" si="319">J535/H535*100</f>
        <v>100</v>
      </c>
    </row>
    <row r="536" spans="1:14" s="69" customFormat="1" ht="12.75" customHeight="1" x14ac:dyDescent="0.2">
      <c r="A536" s="54">
        <v>35</v>
      </c>
      <c r="B536" s="164" t="s">
        <v>16</v>
      </c>
      <c r="C536" s="147">
        <f>C537+C539</f>
        <v>0</v>
      </c>
      <c r="D536" s="147">
        <f>D537+D539</f>
        <v>0</v>
      </c>
      <c r="E536" s="154" t="s">
        <v>182</v>
      </c>
      <c r="F536" s="147">
        <f>F537+F539</f>
        <v>0</v>
      </c>
      <c r="G536" s="154" t="s">
        <v>182</v>
      </c>
      <c r="H536" s="147">
        <f>H537+H539</f>
        <v>40000</v>
      </c>
      <c r="I536" s="154" t="s">
        <v>182</v>
      </c>
      <c r="J536" s="147">
        <f>J537+J539</f>
        <v>40000</v>
      </c>
      <c r="K536" s="154">
        <f t="shared" si="319"/>
        <v>100</v>
      </c>
    </row>
    <row r="537" spans="1:14" ht="12.75" hidden="1" customHeight="1" x14ac:dyDescent="0.2">
      <c r="A537" s="44">
        <v>351</v>
      </c>
      <c r="B537" s="139" t="s">
        <v>0</v>
      </c>
      <c r="C537" s="173">
        <f t="shared" ref="C537:J537" si="320">C538</f>
        <v>0</v>
      </c>
      <c r="D537" s="173">
        <f t="shared" si="320"/>
        <v>0</v>
      </c>
      <c r="E537" s="158" t="s">
        <v>182</v>
      </c>
      <c r="F537" s="173">
        <f t="shared" si="320"/>
        <v>0</v>
      </c>
      <c r="G537" s="158" t="s">
        <v>182</v>
      </c>
      <c r="H537" s="326">
        <f t="shared" si="320"/>
        <v>20000</v>
      </c>
      <c r="I537" s="307" t="s">
        <v>182</v>
      </c>
      <c r="J537" s="326">
        <f t="shared" si="320"/>
        <v>20000</v>
      </c>
      <c r="K537" s="307">
        <f t="shared" si="319"/>
        <v>100</v>
      </c>
    </row>
    <row r="538" spans="1:14" ht="12.75" hidden="1" customHeight="1" x14ac:dyDescent="0.2">
      <c r="A538" s="52">
        <v>3512</v>
      </c>
      <c r="B538" s="139" t="s">
        <v>0</v>
      </c>
      <c r="C538" s="173">
        <v>0</v>
      </c>
      <c r="D538" s="173">
        <v>0</v>
      </c>
      <c r="E538" s="158" t="s">
        <v>182</v>
      </c>
      <c r="F538" s="173">
        <v>0</v>
      </c>
      <c r="G538" s="158" t="s">
        <v>182</v>
      </c>
      <c r="H538" s="173">
        <v>20000</v>
      </c>
      <c r="I538" s="158" t="s">
        <v>182</v>
      </c>
      <c r="J538" s="173">
        <v>20000</v>
      </c>
      <c r="K538" s="158">
        <f t="shared" si="319"/>
        <v>100</v>
      </c>
    </row>
    <row r="539" spans="1:14" ht="25.5" hidden="1" x14ac:dyDescent="0.2">
      <c r="A539" s="128">
        <v>352</v>
      </c>
      <c r="B539" s="310" t="s">
        <v>281</v>
      </c>
      <c r="C539" s="148">
        <f t="shared" ref="C539:J539" si="321">C540</f>
        <v>0</v>
      </c>
      <c r="D539" s="148">
        <f t="shared" si="321"/>
        <v>0</v>
      </c>
      <c r="E539" s="158" t="s">
        <v>182</v>
      </c>
      <c r="F539" s="148">
        <f t="shared" si="321"/>
        <v>0</v>
      </c>
      <c r="G539" s="158" t="s">
        <v>182</v>
      </c>
      <c r="H539" s="297">
        <f t="shared" si="321"/>
        <v>20000</v>
      </c>
      <c r="I539" s="307" t="s">
        <v>182</v>
      </c>
      <c r="J539" s="297">
        <f t="shared" si="321"/>
        <v>20000</v>
      </c>
      <c r="K539" s="307">
        <f t="shared" si="319"/>
        <v>100</v>
      </c>
    </row>
    <row r="540" spans="1:14" ht="12.75" hidden="1" customHeight="1" x14ac:dyDescent="0.2">
      <c r="A540" s="52">
        <v>3522</v>
      </c>
      <c r="B540" s="184" t="s">
        <v>282</v>
      </c>
      <c r="C540" s="148">
        <v>0</v>
      </c>
      <c r="D540" s="148">
        <v>0</v>
      </c>
      <c r="E540" s="158" t="s">
        <v>182</v>
      </c>
      <c r="F540" s="148">
        <v>0</v>
      </c>
      <c r="G540" s="158" t="s">
        <v>182</v>
      </c>
      <c r="H540" s="148">
        <v>20000</v>
      </c>
      <c r="I540" s="158" t="s">
        <v>182</v>
      </c>
      <c r="J540" s="148">
        <v>20000</v>
      </c>
      <c r="K540" s="158">
        <f t="shared" si="319"/>
        <v>100</v>
      </c>
    </row>
    <row r="541" spans="1:14" s="69" customFormat="1" ht="12.75" customHeight="1" x14ac:dyDescent="0.2">
      <c r="A541" s="49">
        <v>36</v>
      </c>
      <c r="B541" s="43" t="s">
        <v>192</v>
      </c>
      <c r="C541" s="147">
        <f t="shared" ref="C541:J541" si="322">C542</f>
        <v>0</v>
      </c>
      <c r="D541" s="147">
        <f t="shared" si="322"/>
        <v>0</v>
      </c>
      <c r="E541" s="154" t="s">
        <v>182</v>
      </c>
      <c r="F541" s="147">
        <f t="shared" si="322"/>
        <v>0</v>
      </c>
      <c r="G541" s="154" t="s">
        <v>182</v>
      </c>
      <c r="H541" s="147">
        <f t="shared" si="322"/>
        <v>20000</v>
      </c>
      <c r="I541" s="154" t="s">
        <v>182</v>
      </c>
      <c r="J541" s="147">
        <f t="shared" si="322"/>
        <v>20000</v>
      </c>
      <c r="K541" s="154">
        <f t="shared" si="319"/>
        <v>100</v>
      </c>
    </row>
    <row r="542" spans="1:14" ht="12.75" hidden="1" customHeight="1" x14ac:dyDescent="0.2">
      <c r="A542" s="44">
        <v>363</v>
      </c>
      <c r="B542" s="157" t="s">
        <v>124</v>
      </c>
      <c r="C542" s="148">
        <f>C543</f>
        <v>0</v>
      </c>
      <c r="D542" s="148">
        <f>D543</f>
        <v>0</v>
      </c>
      <c r="E542" s="158" t="s">
        <v>182</v>
      </c>
      <c r="F542" s="148">
        <f>F543</f>
        <v>0</v>
      </c>
      <c r="G542" s="158" t="s">
        <v>182</v>
      </c>
      <c r="H542" s="297">
        <f>H543</f>
        <v>20000</v>
      </c>
      <c r="I542" s="307" t="s">
        <v>182</v>
      </c>
      <c r="J542" s="297">
        <f>J543</f>
        <v>20000</v>
      </c>
      <c r="K542" s="307">
        <f t="shared" si="319"/>
        <v>100</v>
      </c>
    </row>
    <row r="543" spans="1:14" ht="12.75" hidden="1" customHeight="1" x14ac:dyDescent="0.2">
      <c r="A543" s="44">
        <v>3631</v>
      </c>
      <c r="B543" s="42" t="s">
        <v>156</v>
      </c>
      <c r="C543" s="148">
        <v>0</v>
      </c>
      <c r="D543" s="148">
        <v>0</v>
      </c>
      <c r="E543" s="158" t="s">
        <v>182</v>
      </c>
      <c r="F543" s="148">
        <v>0</v>
      </c>
      <c r="G543" s="158" t="s">
        <v>182</v>
      </c>
      <c r="H543" s="148">
        <v>20000</v>
      </c>
      <c r="I543" s="158" t="s">
        <v>182</v>
      </c>
      <c r="J543" s="148">
        <v>20000</v>
      </c>
      <c r="K543" s="158">
        <f t="shared" si="319"/>
        <v>100</v>
      </c>
    </row>
    <row r="544" spans="1:14" s="69" customFormat="1" ht="12.75" customHeight="1" x14ac:dyDescent="0.2">
      <c r="A544" s="49">
        <v>38</v>
      </c>
      <c r="B544" s="164" t="s">
        <v>58</v>
      </c>
      <c r="C544" s="147">
        <f t="shared" ref="C544" si="323">C545+C547</f>
        <v>142491.95000000001</v>
      </c>
      <c r="D544" s="147">
        <f t="shared" ref="D544:H544" si="324">D545+D547</f>
        <v>173200</v>
      </c>
      <c r="E544" s="154">
        <f t="shared" ref="E544:E599" si="325">D544/C544*100</f>
        <v>121.5507261989186</v>
      </c>
      <c r="F544" s="147">
        <f t="shared" si="324"/>
        <v>54000</v>
      </c>
      <c r="G544" s="154">
        <f>F544/D544*100</f>
        <v>31.177829099307157</v>
      </c>
      <c r="H544" s="147">
        <f t="shared" si="324"/>
        <v>1940000</v>
      </c>
      <c r="I544" s="154" t="s">
        <v>182</v>
      </c>
      <c r="J544" s="147">
        <f t="shared" ref="J544" si="326">J545+J547</f>
        <v>1940000</v>
      </c>
      <c r="K544" s="154">
        <f t="shared" si="319"/>
        <v>100</v>
      </c>
    </row>
    <row r="545" spans="1:11" ht="12.75" customHeight="1" x14ac:dyDescent="0.2">
      <c r="A545" s="44">
        <v>381</v>
      </c>
      <c r="B545" s="139" t="s">
        <v>37</v>
      </c>
      <c r="C545" s="148">
        <f t="shared" ref="C545:J545" si="327">C546</f>
        <v>142491.95000000001</v>
      </c>
      <c r="D545" s="148">
        <f t="shared" si="327"/>
        <v>100000</v>
      </c>
      <c r="E545" s="158">
        <f t="shared" si="325"/>
        <v>70.179403117158543</v>
      </c>
      <c r="F545" s="148">
        <f t="shared" si="327"/>
        <v>54000</v>
      </c>
      <c r="G545" s="158">
        <f>F545/D545*100</f>
        <v>54</v>
      </c>
      <c r="H545" s="297">
        <f t="shared" si="327"/>
        <v>940000</v>
      </c>
      <c r="I545" s="307" t="s">
        <v>182</v>
      </c>
      <c r="J545" s="297">
        <f t="shared" si="327"/>
        <v>940000</v>
      </c>
      <c r="K545" s="307">
        <f t="shared" si="319"/>
        <v>100</v>
      </c>
    </row>
    <row r="546" spans="1:11" ht="12.75" hidden="1" customHeight="1" x14ac:dyDescent="0.2">
      <c r="A546" s="52">
        <v>3811</v>
      </c>
      <c r="B546" s="42" t="s">
        <v>19</v>
      </c>
      <c r="C546" s="148">
        <v>142491.95000000001</v>
      </c>
      <c r="D546" s="148">
        <v>100000</v>
      </c>
      <c r="E546" s="158">
        <f t="shared" si="325"/>
        <v>70.179403117158543</v>
      </c>
      <c r="F546" s="148">
        <v>54000</v>
      </c>
      <c r="G546" s="158">
        <f>F546/D546*100</f>
        <v>54</v>
      </c>
      <c r="H546" s="297">
        <v>940000</v>
      </c>
      <c r="I546" s="307" t="s">
        <v>182</v>
      </c>
      <c r="J546" s="297">
        <v>940000</v>
      </c>
      <c r="K546" s="307">
        <f t="shared" si="319"/>
        <v>100</v>
      </c>
    </row>
    <row r="547" spans="1:11" ht="12.75" customHeight="1" x14ac:dyDescent="0.2">
      <c r="A547" s="44">
        <v>382</v>
      </c>
      <c r="B547" s="139" t="s">
        <v>82</v>
      </c>
      <c r="C547" s="148">
        <f>C548</f>
        <v>0</v>
      </c>
      <c r="D547" s="148">
        <f>D548</f>
        <v>73200</v>
      </c>
      <c r="E547" s="158" t="s">
        <v>182</v>
      </c>
      <c r="F547" s="148">
        <f>F548</f>
        <v>0</v>
      </c>
      <c r="G547" s="158">
        <f>F547/D547*100</f>
        <v>0</v>
      </c>
      <c r="H547" s="297">
        <f>H548</f>
        <v>1000000</v>
      </c>
      <c r="I547" s="307" t="s">
        <v>182</v>
      </c>
      <c r="J547" s="297">
        <f>J548</f>
        <v>1000000</v>
      </c>
      <c r="K547" s="307">
        <f t="shared" si="319"/>
        <v>100</v>
      </c>
    </row>
    <row r="548" spans="1:11" ht="12.75" hidden="1" customHeight="1" x14ac:dyDescent="0.2">
      <c r="A548" s="52">
        <v>3821</v>
      </c>
      <c r="B548" s="42" t="s">
        <v>117</v>
      </c>
      <c r="C548" s="148">
        <v>0</v>
      </c>
      <c r="D548" s="148">
        <v>73200</v>
      </c>
      <c r="E548" s="158" t="s">
        <v>182</v>
      </c>
      <c r="F548" s="148">
        <v>0</v>
      </c>
      <c r="G548" s="158">
        <f>F548/D548*100</f>
        <v>0</v>
      </c>
      <c r="H548" s="148">
        <v>1000000</v>
      </c>
      <c r="I548" s="158" t="s">
        <v>182</v>
      </c>
      <c r="J548" s="148">
        <v>1000000</v>
      </c>
      <c r="K548" s="158">
        <f t="shared" si="319"/>
        <v>100</v>
      </c>
    </row>
    <row r="549" spans="1:11" ht="9" customHeight="1" x14ac:dyDescent="0.2">
      <c r="A549" s="52"/>
      <c r="B549" s="42"/>
      <c r="C549" s="148"/>
      <c r="D549" s="148"/>
      <c r="E549" s="158"/>
      <c r="F549" s="148"/>
      <c r="G549" s="158"/>
      <c r="H549" s="148"/>
      <c r="I549" s="158"/>
      <c r="J549" s="148"/>
      <c r="K549" s="158"/>
    </row>
    <row r="550" spans="1:11" ht="12.75" customHeight="1" x14ac:dyDescent="0.2">
      <c r="A550" s="54" t="s">
        <v>170</v>
      </c>
      <c r="B550" s="43" t="s">
        <v>166</v>
      </c>
      <c r="C550" s="147">
        <f t="shared" ref="C550:J553" si="328">C551</f>
        <v>30614038.84</v>
      </c>
      <c r="D550" s="147">
        <f t="shared" si="328"/>
        <v>30000000</v>
      </c>
      <c r="E550" s="154">
        <f t="shared" si="325"/>
        <v>97.994257330079222</v>
      </c>
      <c r="F550" s="147">
        <f t="shared" si="328"/>
        <v>20000000</v>
      </c>
      <c r="G550" s="154">
        <f>F550/D550*100</f>
        <v>66.666666666666657</v>
      </c>
      <c r="H550" s="147">
        <f t="shared" si="328"/>
        <v>1000</v>
      </c>
      <c r="I550" s="154">
        <f>H550/F550*100</f>
        <v>5.0000000000000001E-3</v>
      </c>
      <c r="J550" s="147">
        <f t="shared" si="328"/>
        <v>1000</v>
      </c>
      <c r="K550" s="154" t="s">
        <v>182</v>
      </c>
    </row>
    <row r="551" spans="1:11" ht="12.75" hidden="1" customHeight="1" x14ac:dyDescent="0.2">
      <c r="A551" s="54">
        <v>3</v>
      </c>
      <c r="B551" s="155" t="s">
        <v>38</v>
      </c>
      <c r="C551" s="147">
        <f t="shared" si="328"/>
        <v>30614038.84</v>
      </c>
      <c r="D551" s="147">
        <f t="shared" si="328"/>
        <v>30000000</v>
      </c>
      <c r="E551" s="154">
        <f t="shared" si="325"/>
        <v>97.994257330079222</v>
      </c>
      <c r="F551" s="147">
        <f t="shared" si="328"/>
        <v>20000000</v>
      </c>
      <c r="G551" s="154">
        <f>F551/D551*100</f>
        <v>66.666666666666657</v>
      </c>
      <c r="H551" s="147">
        <f t="shared" si="328"/>
        <v>1000</v>
      </c>
      <c r="I551" s="154">
        <f t="shared" ref="I551:I554" si="329">H551/F551*100</f>
        <v>5.0000000000000001E-3</v>
      </c>
      <c r="J551" s="147">
        <f t="shared" si="328"/>
        <v>1000</v>
      </c>
      <c r="K551" s="154" t="s">
        <v>182</v>
      </c>
    </row>
    <row r="552" spans="1:11" ht="12.75" customHeight="1" x14ac:dyDescent="0.2">
      <c r="A552" s="49">
        <v>36</v>
      </c>
      <c r="B552" s="168" t="s">
        <v>192</v>
      </c>
      <c r="C552" s="147">
        <f t="shared" si="328"/>
        <v>30614038.84</v>
      </c>
      <c r="D552" s="147">
        <f t="shared" si="328"/>
        <v>30000000</v>
      </c>
      <c r="E552" s="154">
        <f t="shared" si="325"/>
        <v>97.994257330079222</v>
      </c>
      <c r="F552" s="147">
        <f t="shared" si="328"/>
        <v>20000000</v>
      </c>
      <c r="G552" s="154">
        <f>F552/D552*100</f>
        <v>66.666666666666657</v>
      </c>
      <c r="H552" s="147">
        <f t="shared" si="328"/>
        <v>1000</v>
      </c>
      <c r="I552" s="154">
        <f t="shared" si="329"/>
        <v>5.0000000000000001E-3</v>
      </c>
      <c r="J552" s="147">
        <f t="shared" si="328"/>
        <v>1000</v>
      </c>
      <c r="K552" s="154" t="s">
        <v>182</v>
      </c>
    </row>
    <row r="553" spans="1:11" ht="12.75" customHeight="1" x14ac:dyDescent="0.2">
      <c r="A553" s="44">
        <v>363</v>
      </c>
      <c r="B553" s="162" t="s">
        <v>124</v>
      </c>
      <c r="C553" s="148">
        <f t="shared" si="328"/>
        <v>30614038.84</v>
      </c>
      <c r="D553" s="148">
        <f t="shared" si="328"/>
        <v>30000000</v>
      </c>
      <c r="E553" s="158">
        <f t="shared" si="325"/>
        <v>97.994257330079222</v>
      </c>
      <c r="F553" s="148">
        <f t="shared" si="328"/>
        <v>20000000</v>
      </c>
      <c r="G553" s="158">
        <f>F553/D553*100</f>
        <v>66.666666666666657</v>
      </c>
      <c r="H553" s="297">
        <f t="shared" si="328"/>
        <v>1000</v>
      </c>
      <c r="I553" s="307">
        <f t="shared" si="329"/>
        <v>5.0000000000000001E-3</v>
      </c>
      <c r="J553" s="297">
        <f t="shared" si="328"/>
        <v>1000</v>
      </c>
      <c r="K553" s="307" t="s">
        <v>182</v>
      </c>
    </row>
    <row r="554" spans="1:11" ht="12.75" hidden="1" customHeight="1" x14ac:dyDescent="0.2">
      <c r="A554" s="52">
        <v>3632</v>
      </c>
      <c r="B554" s="42" t="s">
        <v>125</v>
      </c>
      <c r="C554" s="148">
        <v>30614038.84</v>
      </c>
      <c r="D554" s="148">
        <v>30000000</v>
      </c>
      <c r="E554" s="158">
        <f t="shared" si="325"/>
        <v>97.994257330079222</v>
      </c>
      <c r="F554" s="148">
        <v>20000000</v>
      </c>
      <c r="G554" s="158">
        <f>F554/D554*100</f>
        <v>66.666666666666657</v>
      </c>
      <c r="H554" s="148">
        <v>1000</v>
      </c>
      <c r="I554" s="158">
        <f t="shared" si="329"/>
        <v>5.0000000000000001E-3</v>
      </c>
      <c r="J554" s="148">
        <v>1000</v>
      </c>
      <c r="K554" s="158" t="s">
        <v>182</v>
      </c>
    </row>
    <row r="555" spans="1:11" ht="12.75" customHeight="1" x14ac:dyDescent="0.2">
      <c r="A555" s="52"/>
      <c r="B555" s="42"/>
      <c r="C555" s="148"/>
      <c r="D555" s="148"/>
      <c r="E555" s="158"/>
      <c r="F555" s="148"/>
      <c r="G555" s="158"/>
      <c r="H555" s="148"/>
      <c r="I555" s="158"/>
      <c r="J555" s="148"/>
      <c r="K555" s="158"/>
    </row>
    <row r="556" spans="1:11" ht="25.15" customHeight="1" x14ac:dyDescent="0.2">
      <c r="A556" s="198" t="s">
        <v>171</v>
      </c>
      <c r="B556" s="43" t="s">
        <v>167</v>
      </c>
      <c r="C556" s="147">
        <f t="shared" ref="C556:J559" si="330">C557</f>
        <v>55929711.219999999</v>
      </c>
      <c r="D556" s="147">
        <f t="shared" si="330"/>
        <v>99954000</v>
      </c>
      <c r="E556" s="154">
        <f t="shared" si="325"/>
        <v>178.71359930114798</v>
      </c>
      <c r="F556" s="147">
        <f t="shared" si="330"/>
        <v>40000000</v>
      </c>
      <c r="G556" s="154">
        <f>F556/D556*100</f>
        <v>40.018408467895235</v>
      </c>
      <c r="H556" s="147">
        <f t="shared" si="330"/>
        <v>15000000</v>
      </c>
      <c r="I556" s="154">
        <f t="shared" ref="I556:K594" si="331">H556/F556*100</f>
        <v>37.5</v>
      </c>
      <c r="J556" s="147">
        <f t="shared" si="330"/>
        <v>1000</v>
      </c>
      <c r="K556" s="154">
        <f>J556/H556*100</f>
        <v>6.6666666666666671E-3</v>
      </c>
    </row>
    <row r="557" spans="1:11" ht="12.75" hidden="1" customHeight="1" x14ac:dyDescent="0.2">
      <c r="A557" s="54">
        <v>3</v>
      </c>
      <c r="B557" s="155" t="s">
        <v>38</v>
      </c>
      <c r="C557" s="147">
        <f t="shared" si="330"/>
        <v>55929711.219999999</v>
      </c>
      <c r="D557" s="147">
        <f t="shared" si="330"/>
        <v>99954000</v>
      </c>
      <c r="E557" s="154">
        <f t="shared" si="325"/>
        <v>178.71359930114798</v>
      </c>
      <c r="F557" s="147">
        <f t="shared" si="330"/>
        <v>40000000</v>
      </c>
      <c r="G557" s="154">
        <f>F557/D557*100</f>
        <v>40.018408467895235</v>
      </c>
      <c r="H557" s="147">
        <f t="shared" si="330"/>
        <v>15000000</v>
      </c>
      <c r="I557" s="154">
        <f t="shared" si="331"/>
        <v>37.5</v>
      </c>
      <c r="J557" s="147">
        <f t="shared" si="330"/>
        <v>1000</v>
      </c>
      <c r="K557" s="154">
        <f t="shared" ref="K557:K560" si="332">J557/H557*100</f>
        <v>6.6666666666666671E-3</v>
      </c>
    </row>
    <row r="558" spans="1:11" ht="12.75" customHeight="1" x14ac:dyDescent="0.2">
      <c r="A558" s="49">
        <v>38</v>
      </c>
      <c r="B558" s="164" t="s">
        <v>58</v>
      </c>
      <c r="C558" s="147">
        <f t="shared" si="330"/>
        <v>55929711.219999999</v>
      </c>
      <c r="D558" s="147">
        <f t="shared" si="330"/>
        <v>99954000</v>
      </c>
      <c r="E558" s="154">
        <f t="shared" si="325"/>
        <v>178.71359930114798</v>
      </c>
      <c r="F558" s="147">
        <f t="shared" si="330"/>
        <v>40000000</v>
      </c>
      <c r="G558" s="154">
        <f>F558/D558*100</f>
        <v>40.018408467895235</v>
      </c>
      <c r="H558" s="147">
        <f t="shared" si="330"/>
        <v>15000000</v>
      </c>
      <c r="I558" s="154">
        <f t="shared" si="331"/>
        <v>37.5</v>
      </c>
      <c r="J558" s="147">
        <f t="shared" si="330"/>
        <v>1000</v>
      </c>
      <c r="K558" s="154">
        <f t="shared" si="332"/>
        <v>6.6666666666666671E-3</v>
      </c>
    </row>
    <row r="559" spans="1:11" ht="12.75" customHeight="1" x14ac:dyDescent="0.2">
      <c r="A559" s="44">
        <v>382</v>
      </c>
      <c r="B559" s="139" t="s">
        <v>82</v>
      </c>
      <c r="C559" s="148">
        <f t="shared" si="330"/>
        <v>55929711.219999999</v>
      </c>
      <c r="D559" s="148">
        <f t="shared" si="330"/>
        <v>99954000</v>
      </c>
      <c r="E559" s="158">
        <f t="shared" si="325"/>
        <v>178.71359930114798</v>
      </c>
      <c r="F559" s="148">
        <f t="shared" si="330"/>
        <v>40000000</v>
      </c>
      <c r="G559" s="158">
        <f>F559/D559*100</f>
        <v>40.018408467895235</v>
      </c>
      <c r="H559" s="297">
        <f t="shared" si="330"/>
        <v>15000000</v>
      </c>
      <c r="I559" s="307">
        <f t="shared" si="331"/>
        <v>37.5</v>
      </c>
      <c r="J559" s="297">
        <f t="shared" si="330"/>
        <v>1000</v>
      </c>
      <c r="K559" s="307">
        <f t="shared" si="332"/>
        <v>6.6666666666666671E-3</v>
      </c>
    </row>
    <row r="560" spans="1:11" ht="12.75" hidden="1" customHeight="1" x14ac:dyDescent="0.2">
      <c r="A560" s="52">
        <v>3822</v>
      </c>
      <c r="B560" s="42" t="s">
        <v>81</v>
      </c>
      <c r="C560" s="148">
        <v>55929711.219999999</v>
      </c>
      <c r="D560" s="148">
        <v>99954000</v>
      </c>
      <c r="E560" s="158">
        <f t="shared" si="325"/>
        <v>178.71359930114798</v>
      </c>
      <c r="F560" s="148">
        <v>40000000</v>
      </c>
      <c r="G560" s="158">
        <f>F560/D560*100</f>
        <v>40.018408467895235</v>
      </c>
      <c r="H560" s="148">
        <v>15000000</v>
      </c>
      <c r="I560" s="158">
        <f t="shared" si="331"/>
        <v>37.5</v>
      </c>
      <c r="J560" s="148">
        <v>1000</v>
      </c>
      <c r="K560" s="158">
        <f t="shared" si="332"/>
        <v>6.6666666666666671E-3</v>
      </c>
    </row>
    <row r="561" spans="1:13" ht="12.75" customHeight="1" x14ac:dyDescent="0.2">
      <c r="A561" s="52"/>
      <c r="B561" s="42"/>
      <c r="C561" s="148"/>
      <c r="D561" s="148"/>
      <c r="E561" s="158"/>
      <c r="F561" s="148"/>
      <c r="G561" s="158"/>
      <c r="H561" s="148"/>
      <c r="I561" s="158"/>
      <c r="J561" s="148"/>
      <c r="K561" s="158"/>
    </row>
    <row r="562" spans="1:13" ht="51" x14ac:dyDescent="0.2">
      <c r="A562" s="198" t="s">
        <v>172</v>
      </c>
      <c r="B562" s="43" t="s">
        <v>168</v>
      </c>
      <c r="C562" s="147">
        <f t="shared" ref="C562:J564" si="333">C563</f>
        <v>1822313.1</v>
      </c>
      <c r="D562" s="147">
        <f t="shared" si="333"/>
        <v>60700</v>
      </c>
      <c r="E562" s="154">
        <f t="shared" si="325"/>
        <v>3.3309314409252719</v>
      </c>
      <c r="F562" s="147">
        <f t="shared" si="333"/>
        <v>0</v>
      </c>
      <c r="G562" s="154">
        <f>F562/D562*100</f>
        <v>0</v>
      </c>
      <c r="H562" s="147">
        <f t="shared" si="333"/>
        <v>0</v>
      </c>
      <c r="I562" s="154" t="s">
        <v>182</v>
      </c>
      <c r="J562" s="147">
        <f t="shared" si="333"/>
        <v>0</v>
      </c>
      <c r="K562" s="154" t="s">
        <v>182</v>
      </c>
    </row>
    <row r="563" spans="1:13" ht="12.75" hidden="1" customHeight="1" x14ac:dyDescent="0.2">
      <c r="A563" s="54">
        <v>3</v>
      </c>
      <c r="B563" s="155" t="s">
        <v>38</v>
      </c>
      <c r="C563" s="147">
        <f t="shared" si="333"/>
        <v>1822313.1</v>
      </c>
      <c r="D563" s="147">
        <f t="shared" si="333"/>
        <v>60700</v>
      </c>
      <c r="E563" s="154">
        <f t="shared" si="325"/>
        <v>3.3309314409252719</v>
      </c>
      <c r="F563" s="147">
        <f t="shared" si="333"/>
        <v>0</v>
      </c>
      <c r="G563" s="154">
        <f>F563/D563*100</f>
        <v>0</v>
      </c>
      <c r="H563" s="147">
        <f t="shared" si="333"/>
        <v>0</v>
      </c>
      <c r="I563" s="154" t="s">
        <v>182</v>
      </c>
      <c r="J563" s="147">
        <f t="shared" si="333"/>
        <v>0</v>
      </c>
      <c r="K563" s="154" t="s">
        <v>182</v>
      </c>
    </row>
    <row r="564" spans="1:13" ht="12.75" customHeight="1" x14ac:dyDescent="0.2">
      <c r="A564" s="49">
        <v>36</v>
      </c>
      <c r="B564" s="168" t="s">
        <v>192</v>
      </c>
      <c r="C564" s="147">
        <f t="shared" si="333"/>
        <v>1822313.1</v>
      </c>
      <c r="D564" s="147">
        <f t="shared" si="333"/>
        <v>60700</v>
      </c>
      <c r="E564" s="154">
        <f t="shared" si="325"/>
        <v>3.3309314409252719</v>
      </c>
      <c r="F564" s="147">
        <f t="shared" si="333"/>
        <v>0</v>
      </c>
      <c r="G564" s="154">
        <f>F564/D564*100</f>
        <v>0</v>
      </c>
      <c r="H564" s="147">
        <f t="shared" si="333"/>
        <v>0</v>
      </c>
      <c r="I564" s="154" t="s">
        <v>182</v>
      </c>
      <c r="J564" s="147">
        <f t="shared" si="333"/>
        <v>0</v>
      </c>
      <c r="K564" s="154" t="s">
        <v>182</v>
      </c>
    </row>
    <row r="565" spans="1:13" ht="12.75" customHeight="1" x14ac:dyDescent="0.2">
      <c r="A565" s="44">
        <v>363</v>
      </c>
      <c r="B565" s="162" t="s">
        <v>124</v>
      </c>
      <c r="C565" s="148">
        <f>C566</f>
        <v>1822313.1</v>
      </c>
      <c r="D565" s="148">
        <f>D566</f>
        <v>60700</v>
      </c>
      <c r="E565" s="158">
        <f t="shared" si="325"/>
        <v>3.3309314409252719</v>
      </c>
      <c r="F565" s="148">
        <f>F566</f>
        <v>0</v>
      </c>
      <c r="G565" s="158">
        <f>F565/D565*100</f>
        <v>0</v>
      </c>
      <c r="H565" s="297">
        <f>H566</f>
        <v>0</v>
      </c>
      <c r="I565" s="307" t="s">
        <v>182</v>
      </c>
      <c r="J565" s="297">
        <f>J566</f>
        <v>0</v>
      </c>
      <c r="K565" s="307" t="s">
        <v>182</v>
      </c>
      <c r="M565" s="319"/>
    </row>
    <row r="566" spans="1:13" ht="12.75" hidden="1" customHeight="1" x14ac:dyDescent="0.2">
      <c r="A566" s="52">
        <v>3632</v>
      </c>
      <c r="B566" s="42" t="s">
        <v>125</v>
      </c>
      <c r="C566" s="148">
        <v>1822313.1</v>
      </c>
      <c r="D566" s="148">
        <v>60700</v>
      </c>
      <c r="E566" s="158">
        <f t="shared" si="325"/>
        <v>3.3309314409252719</v>
      </c>
      <c r="F566" s="148">
        <v>0</v>
      </c>
      <c r="G566" s="158">
        <f>F566/D566*100</f>
        <v>0</v>
      </c>
      <c r="H566" s="148">
        <v>0</v>
      </c>
      <c r="I566" s="158" t="s">
        <v>182</v>
      </c>
      <c r="J566" s="148">
        <v>0</v>
      </c>
      <c r="K566" s="158" t="s">
        <v>182</v>
      </c>
    </row>
    <row r="567" spans="1:13" ht="12.75" customHeight="1" x14ac:dyDescent="0.2">
      <c r="A567" s="52"/>
      <c r="B567" s="42"/>
      <c r="C567" s="148"/>
      <c r="D567" s="148"/>
      <c r="E567" s="158"/>
      <c r="F567" s="148"/>
      <c r="G567" s="158"/>
      <c r="H567" s="148"/>
      <c r="I567" s="158"/>
      <c r="J567" s="148"/>
      <c r="K567" s="158"/>
      <c r="M567" s="319"/>
    </row>
    <row r="568" spans="1:13" ht="39" customHeight="1" x14ac:dyDescent="0.2">
      <c r="A568" s="198" t="s">
        <v>173</v>
      </c>
      <c r="B568" s="43" t="s">
        <v>169</v>
      </c>
      <c r="C568" s="147">
        <f t="shared" ref="C568:J571" si="334">C569</f>
        <v>18834479.949999999</v>
      </c>
      <c r="D568" s="147">
        <f t="shared" si="334"/>
        <v>5787800</v>
      </c>
      <c r="E568" s="154">
        <f t="shared" si="325"/>
        <v>30.729810514359329</v>
      </c>
      <c r="F568" s="147">
        <f t="shared" si="334"/>
        <v>34800</v>
      </c>
      <c r="G568" s="154">
        <f>F568/D568*100</f>
        <v>0.6012647292580946</v>
      </c>
      <c r="H568" s="147">
        <f t="shared" si="334"/>
        <v>0</v>
      </c>
      <c r="I568" s="154">
        <f>H568/F568*100</f>
        <v>0</v>
      </c>
      <c r="J568" s="147">
        <f t="shared" si="334"/>
        <v>0</v>
      </c>
      <c r="K568" s="154" t="s">
        <v>182</v>
      </c>
    </row>
    <row r="569" spans="1:13" ht="12.75" hidden="1" customHeight="1" x14ac:dyDescent="0.2">
      <c r="A569" s="54">
        <v>3</v>
      </c>
      <c r="B569" s="155" t="s">
        <v>38</v>
      </c>
      <c r="C569" s="147">
        <f t="shared" si="334"/>
        <v>18834479.949999999</v>
      </c>
      <c r="D569" s="147">
        <f t="shared" si="334"/>
        <v>5787800</v>
      </c>
      <c r="E569" s="154">
        <f t="shared" si="325"/>
        <v>30.729810514359329</v>
      </c>
      <c r="F569" s="147">
        <f t="shared" si="334"/>
        <v>34800</v>
      </c>
      <c r="G569" s="154">
        <f>F569/D569*100</f>
        <v>0.6012647292580946</v>
      </c>
      <c r="H569" s="147">
        <f t="shared" si="334"/>
        <v>0</v>
      </c>
      <c r="I569" s="154">
        <f t="shared" ref="I569:I572" si="335">H569/F569*100</f>
        <v>0</v>
      </c>
      <c r="J569" s="147">
        <f t="shared" si="334"/>
        <v>0</v>
      </c>
      <c r="K569" s="154" t="s">
        <v>182</v>
      </c>
    </row>
    <row r="570" spans="1:13" ht="12.75" customHeight="1" x14ac:dyDescent="0.2">
      <c r="A570" s="49">
        <v>38</v>
      </c>
      <c r="B570" s="164" t="s">
        <v>58</v>
      </c>
      <c r="C570" s="147">
        <f t="shared" si="334"/>
        <v>18834479.949999999</v>
      </c>
      <c r="D570" s="147">
        <f t="shared" si="334"/>
        <v>5787800</v>
      </c>
      <c r="E570" s="154">
        <f t="shared" si="325"/>
        <v>30.729810514359329</v>
      </c>
      <c r="F570" s="147">
        <f t="shared" si="334"/>
        <v>34800</v>
      </c>
      <c r="G570" s="154">
        <f>F570/D570*100</f>
        <v>0.6012647292580946</v>
      </c>
      <c r="H570" s="147">
        <f t="shared" si="334"/>
        <v>0</v>
      </c>
      <c r="I570" s="154">
        <f t="shared" si="335"/>
        <v>0</v>
      </c>
      <c r="J570" s="147">
        <f t="shared" si="334"/>
        <v>0</v>
      </c>
      <c r="K570" s="154" t="s">
        <v>182</v>
      </c>
    </row>
    <row r="571" spans="1:13" ht="12.75" customHeight="1" x14ac:dyDescent="0.2">
      <c r="A571" s="44">
        <v>382</v>
      </c>
      <c r="B571" s="139" t="s">
        <v>82</v>
      </c>
      <c r="C571" s="148">
        <f t="shared" si="334"/>
        <v>18834479.949999999</v>
      </c>
      <c r="D571" s="148">
        <f t="shared" si="334"/>
        <v>5787800</v>
      </c>
      <c r="E571" s="158">
        <f t="shared" si="325"/>
        <v>30.729810514359329</v>
      </c>
      <c r="F571" s="148">
        <f t="shared" si="334"/>
        <v>34800</v>
      </c>
      <c r="G571" s="158">
        <f>F571/D571*100</f>
        <v>0.6012647292580946</v>
      </c>
      <c r="H571" s="297">
        <f t="shared" si="334"/>
        <v>0</v>
      </c>
      <c r="I571" s="307">
        <f t="shared" si="335"/>
        <v>0</v>
      </c>
      <c r="J571" s="297">
        <f t="shared" si="334"/>
        <v>0</v>
      </c>
      <c r="K571" s="307" t="s">
        <v>182</v>
      </c>
    </row>
    <row r="572" spans="1:13" ht="12.75" hidden="1" customHeight="1" x14ac:dyDescent="0.2">
      <c r="A572" s="52">
        <v>3822</v>
      </c>
      <c r="B572" s="42" t="s">
        <v>81</v>
      </c>
      <c r="C572" s="148">
        <v>18834479.949999999</v>
      </c>
      <c r="D572" s="148">
        <v>5787800</v>
      </c>
      <c r="E572" s="158">
        <f t="shared" si="325"/>
        <v>30.729810514359329</v>
      </c>
      <c r="F572" s="148">
        <v>34800</v>
      </c>
      <c r="G572" s="158">
        <f>F572/D572*100</f>
        <v>0.6012647292580946</v>
      </c>
      <c r="H572" s="148">
        <v>0</v>
      </c>
      <c r="I572" s="158">
        <f t="shared" si="335"/>
        <v>0</v>
      </c>
      <c r="J572" s="148">
        <v>0</v>
      </c>
      <c r="K572" s="158" t="s">
        <v>182</v>
      </c>
    </row>
    <row r="573" spans="1:13" ht="12.75" customHeight="1" x14ac:dyDescent="0.2">
      <c r="A573" s="52"/>
      <c r="B573" s="42"/>
      <c r="C573" s="148"/>
      <c r="D573" s="148"/>
      <c r="E573" s="158"/>
      <c r="F573" s="148"/>
      <c r="G573" s="158"/>
      <c r="H573" s="148"/>
      <c r="I573" s="158"/>
      <c r="J573" s="148"/>
      <c r="K573" s="158"/>
    </row>
    <row r="574" spans="1:13" ht="13.15" customHeight="1" x14ac:dyDescent="0.2">
      <c r="A574" s="54" t="s">
        <v>198</v>
      </c>
      <c r="B574" s="43" t="s">
        <v>185</v>
      </c>
      <c r="C574" s="147">
        <f>C575</f>
        <v>187795880.16</v>
      </c>
      <c r="D574" s="147">
        <f>D575</f>
        <v>408790700</v>
      </c>
      <c r="E574" s="154">
        <f t="shared" si="325"/>
        <v>217.67820446950958</v>
      </c>
      <c r="F574" s="147">
        <f t="shared" ref="C574:J577" si="336">F575</f>
        <v>10155800</v>
      </c>
      <c r="G574" s="154">
        <f t="shared" ref="G574:G581" si="337">F574/D574*100</f>
        <v>2.4843520168144724</v>
      </c>
      <c r="H574" s="147">
        <f t="shared" si="336"/>
        <v>150000</v>
      </c>
      <c r="I574" s="154">
        <f t="shared" si="331"/>
        <v>1.4769885188759133</v>
      </c>
      <c r="J574" s="147">
        <f t="shared" si="336"/>
        <v>150000</v>
      </c>
      <c r="K574" s="154">
        <f>J574/H574*100</f>
        <v>100</v>
      </c>
    </row>
    <row r="575" spans="1:13" ht="12.75" hidden="1" customHeight="1" x14ac:dyDescent="0.2">
      <c r="A575" s="54">
        <v>3</v>
      </c>
      <c r="B575" s="155" t="s">
        <v>38</v>
      </c>
      <c r="C575" s="147">
        <f>C576+C579</f>
        <v>187795880.16</v>
      </c>
      <c r="D575" s="147">
        <f>D576+D579</f>
        <v>408790700</v>
      </c>
      <c r="E575" s="154">
        <f t="shared" si="325"/>
        <v>217.67820446950958</v>
      </c>
      <c r="F575" s="147">
        <f t="shared" ref="F575:H575" si="338">F576+F579</f>
        <v>10155800</v>
      </c>
      <c r="G575" s="154">
        <f t="shared" si="337"/>
        <v>2.4843520168144724</v>
      </c>
      <c r="H575" s="147">
        <f t="shared" si="338"/>
        <v>150000</v>
      </c>
      <c r="I575" s="154">
        <f t="shared" si="331"/>
        <v>1.4769885188759133</v>
      </c>
      <c r="J575" s="147">
        <f t="shared" ref="J575" si="339">J576+J579</f>
        <v>150000</v>
      </c>
      <c r="K575" s="154">
        <f t="shared" ref="K575:K581" si="340">J575/H575*100</f>
        <v>100</v>
      </c>
    </row>
    <row r="576" spans="1:13" ht="12.75" customHeight="1" x14ac:dyDescent="0.2">
      <c r="A576" s="49">
        <v>36</v>
      </c>
      <c r="B576" s="168" t="s">
        <v>192</v>
      </c>
      <c r="C576" s="147">
        <f t="shared" si="336"/>
        <v>107990835.56999999</v>
      </c>
      <c r="D576" s="147">
        <f t="shared" si="336"/>
        <v>788800</v>
      </c>
      <c r="E576" s="154">
        <f t="shared" si="325"/>
        <v>0.73043235181627741</v>
      </c>
      <c r="F576" s="147">
        <f t="shared" si="336"/>
        <v>155800</v>
      </c>
      <c r="G576" s="154">
        <f t="shared" si="337"/>
        <v>19.751521298174442</v>
      </c>
      <c r="H576" s="147">
        <f t="shared" si="336"/>
        <v>50000</v>
      </c>
      <c r="I576" s="154" t="s">
        <v>182</v>
      </c>
      <c r="J576" s="147">
        <f t="shared" si="336"/>
        <v>50000</v>
      </c>
      <c r="K576" s="154">
        <f t="shared" si="340"/>
        <v>100</v>
      </c>
    </row>
    <row r="577" spans="1:11" ht="12.75" customHeight="1" x14ac:dyDescent="0.2">
      <c r="A577" s="44">
        <v>363</v>
      </c>
      <c r="B577" s="162" t="s">
        <v>124</v>
      </c>
      <c r="C577" s="148">
        <f t="shared" si="336"/>
        <v>107990835.56999999</v>
      </c>
      <c r="D577" s="148">
        <f t="shared" si="336"/>
        <v>788800</v>
      </c>
      <c r="E577" s="158">
        <f t="shared" si="325"/>
        <v>0.73043235181627741</v>
      </c>
      <c r="F577" s="148">
        <f t="shared" si="336"/>
        <v>155800</v>
      </c>
      <c r="G577" s="158">
        <f t="shared" si="337"/>
        <v>19.751521298174442</v>
      </c>
      <c r="H577" s="297">
        <f t="shared" si="336"/>
        <v>50000</v>
      </c>
      <c r="I577" s="307" t="s">
        <v>182</v>
      </c>
      <c r="J577" s="297">
        <f t="shared" si="336"/>
        <v>50000</v>
      </c>
      <c r="K577" s="307">
        <f t="shared" si="340"/>
        <v>100</v>
      </c>
    </row>
    <row r="578" spans="1:11" ht="12.75" hidden="1" customHeight="1" x14ac:dyDescent="0.2">
      <c r="A578" s="52">
        <v>3632</v>
      </c>
      <c r="B578" s="42" t="s">
        <v>125</v>
      </c>
      <c r="C578" s="148">
        <v>107990835.56999999</v>
      </c>
      <c r="D578" s="148">
        <v>788800</v>
      </c>
      <c r="E578" s="158">
        <f t="shared" si="325"/>
        <v>0.73043235181627741</v>
      </c>
      <c r="F578" s="148">
        <v>155800</v>
      </c>
      <c r="G578" s="158">
        <f t="shared" si="337"/>
        <v>19.751521298174442</v>
      </c>
      <c r="H578" s="148">
        <v>50000</v>
      </c>
      <c r="I578" s="158" t="s">
        <v>182</v>
      </c>
      <c r="J578" s="148">
        <v>50000</v>
      </c>
      <c r="K578" s="158">
        <f t="shared" si="340"/>
        <v>100</v>
      </c>
    </row>
    <row r="579" spans="1:11" ht="12.75" customHeight="1" x14ac:dyDescent="0.2">
      <c r="A579" s="49">
        <v>38</v>
      </c>
      <c r="B579" s="164" t="s">
        <v>58</v>
      </c>
      <c r="C579" s="147">
        <f t="shared" ref="C579:J580" si="341">C580</f>
        <v>79805044.590000004</v>
      </c>
      <c r="D579" s="147">
        <f t="shared" si="341"/>
        <v>408001900</v>
      </c>
      <c r="E579" s="154">
        <f t="shared" si="325"/>
        <v>511.24825767107563</v>
      </c>
      <c r="F579" s="147">
        <f t="shared" si="341"/>
        <v>10000000</v>
      </c>
      <c r="G579" s="154">
        <f t="shared" si="337"/>
        <v>2.4509689783307382</v>
      </c>
      <c r="H579" s="147">
        <f t="shared" si="341"/>
        <v>100000</v>
      </c>
      <c r="I579" s="154">
        <f t="shared" si="331"/>
        <v>1</v>
      </c>
      <c r="J579" s="147">
        <f t="shared" si="341"/>
        <v>100000</v>
      </c>
      <c r="K579" s="154">
        <f t="shared" si="340"/>
        <v>100</v>
      </c>
    </row>
    <row r="580" spans="1:11" ht="12.75" customHeight="1" x14ac:dyDescent="0.2">
      <c r="A580" s="44">
        <v>382</v>
      </c>
      <c r="B580" s="139" t="s">
        <v>82</v>
      </c>
      <c r="C580" s="148">
        <f t="shared" si="341"/>
        <v>79805044.590000004</v>
      </c>
      <c r="D580" s="148">
        <f t="shared" si="341"/>
        <v>408001900</v>
      </c>
      <c r="E580" s="158">
        <f t="shared" si="325"/>
        <v>511.24825767107563</v>
      </c>
      <c r="F580" s="148">
        <f t="shared" si="341"/>
        <v>10000000</v>
      </c>
      <c r="G580" s="158">
        <f t="shared" si="337"/>
        <v>2.4509689783307382</v>
      </c>
      <c r="H580" s="297">
        <f t="shared" si="341"/>
        <v>100000</v>
      </c>
      <c r="I580" s="307">
        <f t="shared" si="331"/>
        <v>1</v>
      </c>
      <c r="J580" s="297">
        <f t="shared" si="341"/>
        <v>100000</v>
      </c>
      <c r="K580" s="307">
        <f t="shared" si="340"/>
        <v>100</v>
      </c>
    </row>
    <row r="581" spans="1:11" ht="12.75" hidden="1" customHeight="1" x14ac:dyDescent="0.2">
      <c r="A581" s="52">
        <v>3822</v>
      </c>
      <c r="B581" s="42" t="s">
        <v>81</v>
      </c>
      <c r="C581" s="148">
        <v>79805044.590000004</v>
      </c>
      <c r="D581" s="148">
        <v>408001900</v>
      </c>
      <c r="E581" s="158">
        <f t="shared" si="325"/>
        <v>511.24825767107563</v>
      </c>
      <c r="F581" s="148">
        <v>10000000</v>
      </c>
      <c r="G581" s="158">
        <f t="shared" si="337"/>
        <v>2.4509689783307382</v>
      </c>
      <c r="H581" s="148">
        <v>100000</v>
      </c>
      <c r="I581" s="158">
        <f t="shared" si="331"/>
        <v>1</v>
      </c>
      <c r="J581" s="148">
        <v>100000</v>
      </c>
      <c r="K581" s="158">
        <f t="shared" si="340"/>
        <v>100</v>
      </c>
    </row>
    <row r="582" spans="1:11" ht="12.75" customHeight="1" x14ac:dyDescent="0.2">
      <c r="A582" s="52"/>
      <c r="B582" s="42"/>
      <c r="C582" s="148"/>
      <c r="D582" s="148"/>
      <c r="E582" s="158"/>
      <c r="F582" s="148"/>
      <c r="G582" s="158"/>
      <c r="H582" s="148"/>
      <c r="I582" s="158"/>
      <c r="J582" s="148"/>
      <c r="K582" s="158"/>
    </row>
    <row r="583" spans="1:11" ht="24.6" customHeight="1" x14ac:dyDescent="0.2">
      <c r="A583" s="198" t="s">
        <v>248</v>
      </c>
      <c r="B583" s="43" t="s">
        <v>304</v>
      </c>
      <c r="C583" s="147">
        <f t="shared" ref="C583:J586" si="342">C584</f>
        <v>0</v>
      </c>
      <c r="D583" s="147">
        <f t="shared" si="342"/>
        <v>0</v>
      </c>
      <c r="E583" s="154" t="s">
        <v>182</v>
      </c>
      <c r="F583" s="147">
        <f>F584</f>
        <v>2500000</v>
      </c>
      <c r="G583" s="154" t="s">
        <v>182</v>
      </c>
      <c r="H583" s="147">
        <f>H584</f>
        <v>2500000</v>
      </c>
      <c r="I583" s="154">
        <f>H583/F583*100</f>
        <v>100</v>
      </c>
      <c r="J583" s="147">
        <f>J584</f>
        <v>2500000</v>
      </c>
      <c r="K583" s="154">
        <f>J583/H583*100</f>
        <v>100</v>
      </c>
    </row>
    <row r="584" spans="1:11" ht="12.75" hidden="1" customHeight="1" x14ac:dyDescent="0.2">
      <c r="A584" s="54">
        <v>3</v>
      </c>
      <c r="B584" s="155" t="s">
        <v>38</v>
      </c>
      <c r="C584" s="147">
        <f>C585+C588</f>
        <v>0</v>
      </c>
      <c r="D584" s="147">
        <f>D585+D588</f>
        <v>0</v>
      </c>
      <c r="E584" s="154" t="s">
        <v>182</v>
      </c>
      <c r="F584" s="147">
        <f>F585+F588</f>
        <v>2500000</v>
      </c>
      <c r="G584" s="154" t="s">
        <v>182</v>
      </c>
      <c r="H584" s="147">
        <f>H585+H588</f>
        <v>2500000</v>
      </c>
      <c r="I584" s="154">
        <f t="shared" ref="I584:I587" si="343">H584/F584*100</f>
        <v>100</v>
      </c>
      <c r="J584" s="147">
        <f>J585+J588</f>
        <v>2500000</v>
      </c>
      <c r="K584" s="154">
        <f t="shared" ref="K584:K587" si="344">J584/H584*100</f>
        <v>100</v>
      </c>
    </row>
    <row r="585" spans="1:11" ht="12.75" customHeight="1" x14ac:dyDescent="0.2">
      <c r="A585" s="49">
        <v>36</v>
      </c>
      <c r="B585" s="168" t="s">
        <v>192</v>
      </c>
      <c r="C585" s="147">
        <f t="shared" si="342"/>
        <v>0</v>
      </c>
      <c r="D585" s="147">
        <f t="shared" si="342"/>
        <v>0</v>
      </c>
      <c r="E585" s="154" t="s">
        <v>182</v>
      </c>
      <c r="F585" s="147">
        <f t="shared" si="342"/>
        <v>500000</v>
      </c>
      <c r="G585" s="154" t="s">
        <v>182</v>
      </c>
      <c r="H585" s="147">
        <f t="shared" si="342"/>
        <v>500000</v>
      </c>
      <c r="I585" s="154">
        <f t="shared" si="343"/>
        <v>100</v>
      </c>
      <c r="J585" s="147">
        <f t="shared" si="342"/>
        <v>500000</v>
      </c>
      <c r="K585" s="154">
        <f t="shared" si="344"/>
        <v>100</v>
      </c>
    </row>
    <row r="586" spans="1:11" ht="12.75" customHeight="1" x14ac:dyDescent="0.2">
      <c r="A586" s="44">
        <v>363</v>
      </c>
      <c r="B586" s="162" t="s">
        <v>124</v>
      </c>
      <c r="C586" s="148">
        <f t="shared" si="342"/>
        <v>0</v>
      </c>
      <c r="D586" s="148">
        <f t="shared" si="342"/>
        <v>0</v>
      </c>
      <c r="E586" s="158" t="s">
        <v>182</v>
      </c>
      <c r="F586" s="148">
        <f t="shared" si="342"/>
        <v>500000</v>
      </c>
      <c r="G586" s="158" t="s">
        <v>182</v>
      </c>
      <c r="H586" s="297">
        <f t="shared" si="342"/>
        <v>500000</v>
      </c>
      <c r="I586" s="307">
        <f t="shared" si="343"/>
        <v>100</v>
      </c>
      <c r="J586" s="297">
        <f t="shared" si="342"/>
        <v>500000</v>
      </c>
      <c r="K586" s="307">
        <f t="shared" si="344"/>
        <v>100</v>
      </c>
    </row>
    <row r="587" spans="1:11" ht="12.75" hidden="1" customHeight="1" x14ac:dyDescent="0.2">
      <c r="A587" s="44">
        <v>3631</v>
      </c>
      <c r="B587" s="42" t="s">
        <v>156</v>
      </c>
      <c r="C587" s="148">
        <v>0</v>
      </c>
      <c r="D587" s="148">
        <v>0</v>
      </c>
      <c r="E587" s="158" t="s">
        <v>182</v>
      </c>
      <c r="F587" s="148">
        <v>500000</v>
      </c>
      <c r="G587" s="158" t="s">
        <v>182</v>
      </c>
      <c r="H587" s="148">
        <v>500000</v>
      </c>
      <c r="I587" s="158">
        <f t="shared" si="343"/>
        <v>100</v>
      </c>
      <c r="J587" s="148">
        <v>500000</v>
      </c>
      <c r="K587" s="158">
        <f t="shared" si="344"/>
        <v>100</v>
      </c>
    </row>
    <row r="588" spans="1:11" ht="12.75" customHeight="1" x14ac:dyDescent="0.2">
      <c r="A588" s="49">
        <v>35</v>
      </c>
      <c r="B588" s="159" t="s">
        <v>16</v>
      </c>
      <c r="C588" s="147">
        <f>C589</f>
        <v>0</v>
      </c>
      <c r="D588" s="147">
        <f>D589</f>
        <v>0</v>
      </c>
      <c r="E588" s="154" t="s">
        <v>182</v>
      </c>
      <c r="F588" s="147">
        <f>F589</f>
        <v>2000000</v>
      </c>
      <c r="G588" s="154" t="s">
        <v>182</v>
      </c>
      <c r="H588" s="147">
        <f>H589</f>
        <v>2000000</v>
      </c>
      <c r="I588" s="154">
        <f t="shared" ref="I588" si="345">H588/F588*100</f>
        <v>100</v>
      </c>
      <c r="J588" s="147">
        <f>J589</f>
        <v>2000000</v>
      </c>
      <c r="K588" s="154">
        <f t="shared" ref="K588" si="346">J588/H588*100</f>
        <v>100</v>
      </c>
    </row>
    <row r="589" spans="1:11" ht="25.5" x14ac:dyDescent="0.2">
      <c r="A589" s="123">
        <v>352</v>
      </c>
      <c r="B589" s="311" t="s">
        <v>281</v>
      </c>
      <c r="C589" s="148">
        <f t="shared" ref="C589:H589" si="347">C590</f>
        <v>0</v>
      </c>
      <c r="D589" s="148">
        <f t="shared" si="347"/>
        <v>0</v>
      </c>
      <c r="E589" s="158" t="s">
        <v>182</v>
      </c>
      <c r="F589" s="148">
        <f t="shared" si="347"/>
        <v>2000000</v>
      </c>
      <c r="G589" s="158" t="s">
        <v>182</v>
      </c>
      <c r="H589" s="297">
        <f t="shared" si="347"/>
        <v>2000000</v>
      </c>
      <c r="I589" s="307">
        <f t="shared" ref="I589:I590" si="348">H589/F589*100</f>
        <v>100</v>
      </c>
      <c r="J589" s="297">
        <f>J590</f>
        <v>2000000</v>
      </c>
      <c r="K589" s="307">
        <f t="shared" ref="K589:K590" si="349">J589/H589*100</f>
        <v>100</v>
      </c>
    </row>
    <row r="590" spans="1:11" ht="12.75" hidden="1" customHeight="1" x14ac:dyDescent="0.2">
      <c r="A590" s="52">
        <v>3522</v>
      </c>
      <c r="B590" s="184" t="s">
        <v>282</v>
      </c>
      <c r="C590" s="148">
        <v>0</v>
      </c>
      <c r="D590" s="148">
        <v>0</v>
      </c>
      <c r="E590" s="158" t="s">
        <v>182</v>
      </c>
      <c r="F590" s="148">
        <v>2000000</v>
      </c>
      <c r="G590" s="158" t="s">
        <v>182</v>
      </c>
      <c r="H590" s="148">
        <v>2000000</v>
      </c>
      <c r="I590" s="158">
        <f t="shared" si="348"/>
        <v>100</v>
      </c>
      <c r="J590" s="148">
        <v>2000000</v>
      </c>
      <c r="K590" s="158">
        <f t="shared" si="349"/>
        <v>100</v>
      </c>
    </row>
    <row r="591" spans="1:11" ht="12.75" customHeight="1" x14ac:dyDescent="0.2">
      <c r="A591" s="52"/>
      <c r="B591" s="42"/>
      <c r="C591" s="148"/>
      <c r="D591" s="148"/>
      <c r="E591" s="158"/>
      <c r="F591" s="148"/>
      <c r="G591" s="158"/>
      <c r="H591" s="148"/>
      <c r="I591" s="158"/>
      <c r="J591" s="148"/>
      <c r="K591" s="158"/>
    </row>
    <row r="592" spans="1:11" s="69" customFormat="1" ht="24.6" customHeight="1" x14ac:dyDescent="0.2">
      <c r="A592" s="198" t="s">
        <v>150</v>
      </c>
      <c r="B592" s="43" t="s">
        <v>195</v>
      </c>
      <c r="C592" s="147">
        <f t="shared" ref="C592:J595" si="350">C593</f>
        <v>3099154.72</v>
      </c>
      <c r="D592" s="147">
        <f t="shared" si="350"/>
        <v>1219200</v>
      </c>
      <c r="E592" s="154">
        <f t="shared" si="325"/>
        <v>39.33975906824039</v>
      </c>
      <c r="F592" s="147">
        <f t="shared" si="350"/>
        <v>10670000</v>
      </c>
      <c r="G592" s="154">
        <f t="shared" ref="G592:G602" si="351">F592/D592*100</f>
        <v>875.16404199475062</v>
      </c>
      <c r="H592" s="147">
        <f t="shared" si="350"/>
        <v>5545000</v>
      </c>
      <c r="I592" s="154">
        <f t="shared" si="331"/>
        <v>51.968134957825683</v>
      </c>
      <c r="J592" s="147">
        <f t="shared" si="350"/>
        <v>2315000</v>
      </c>
      <c r="K592" s="154">
        <f t="shared" si="331"/>
        <v>41.749323715058608</v>
      </c>
    </row>
    <row r="593" spans="1:13" s="69" customFormat="1" ht="12.75" hidden="1" customHeight="1" x14ac:dyDescent="0.2">
      <c r="A593" s="54">
        <v>3</v>
      </c>
      <c r="B593" s="155" t="s">
        <v>38</v>
      </c>
      <c r="C593" s="147">
        <f t="shared" ref="C593" si="352">C594+C597+C601</f>
        <v>3099154.72</v>
      </c>
      <c r="D593" s="147">
        <f t="shared" ref="D593:H593" si="353">D594+D597+D601</f>
        <v>1219200</v>
      </c>
      <c r="E593" s="154">
        <f t="shared" si="325"/>
        <v>39.33975906824039</v>
      </c>
      <c r="F593" s="147">
        <f t="shared" si="353"/>
        <v>10670000</v>
      </c>
      <c r="G593" s="154">
        <f t="shared" si="351"/>
        <v>875.16404199475062</v>
      </c>
      <c r="H593" s="147">
        <f t="shared" si="353"/>
        <v>5545000</v>
      </c>
      <c r="I593" s="154">
        <f t="shared" si="331"/>
        <v>51.968134957825683</v>
      </c>
      <c r="J593" s="147">
        <f t="shared" ref="J593" si="354">J594+J597+J601</f>
        <v>2315000</v>
      </c>
      <c r="K593" s="154">
        <f t="shared" si="331"/>
        <v>41.749323715058608</v>
      </c>
    </row>
    <row r="594" spans="1:13" s="69" customFormat="1" ht="12.75" customHeight="1" x14ac:dyDescent="0.2">
      <c r="A594" s="54">
        <v>32</v>
      </c>
      <c r="B594" s="159" t="s">
        <v>3</v>
      </c>
      <c r="C594" s="147">
        <f t="shared" si="350"/>
        <v>69000</v>
      </c>
      <c r="D594" s="147">
        <f t="shared" si="350"/>
        <v>237500</v>
      </c>
      <c r="E594" s="154">
        <f t="shared" si="325"/>
        <v>344.20289855072468</v>
      </c>
      <c r="F594" s="147">
        <f t="shared" si="350"/>
        <v>500000</v>
      </c>
      <c r="G594" s="154">
        <f t="shared" si="351"/>
        <v>210.52631578947367</v>
      </c>
      <c r="H594" s="147">
        <f t="shared" si="350"/>
        <v>500000</v>
      </c>
      <c r="I594" s="154">
        <f t="shared" si="331"/>
        <v>100</v>
      </c>
      <c r="J594" s="147">
        <f t="shared" si="350"/>
        <v>500000</v>
      </c>
      <c r="K594" s="154">
        <f t="shared" si="331"/>
        <v>100</v>
      </c>
    </row>
    <row r="595" spans="1:13" ht="12.75" customHeight="1" x14ac:dyDescent="0.2">
      <c r="A595" s="44">
        <v>323</v>
      </c>
      <c r="B595" s="161" t="s">
        <v>11</v>
      </c>
      <c r="C595" s="148">
        <f t="shared" si="350"/>
        <v>69000</v>
      </c>
      <c r="D595" s="148">
        <f t="shared" si="350"/>
        <v>237500</v>
      </c>
      <c r="E595" s="158">
        <f t="shared" si="325"/>
        <v>344.20289855072468</v>
      </c>
      <c r="F595" s="148">
        <f t="shared" si="350"/>
        <v>500000</v>
      </c>
      <c r="G595" s="158">
        <f t="shared" si="351"/>
        <v>210.52631578947367</v>
      </c>
      <c r="H595" s="297">
        <f t="shared" si="350"/>
        <v>500000</v>
      </c>
      <c r="I595" s="307">
        <f t="shared" ref="I595:K643" si="355">H595/F595*100</f>
        <v>100</v>
      </c>
      <c r="J595" s="297">
        <f t="shared" si="350"/>
        <v>500000</v>
      </c>
      <c r="K595" s="307">
        <f t="shared" si="355"/>
        <v>100</v>
      </c>
    </row>
    <row r="596" spans="1:13" ht="12.75" hidden="1" customHeight="1" x14ac:dyDescent="0.2">
      <c r="A596" s="52">
        <v>3237</v>
      </c>
      <c r="B596" s="161" t="s">
        <v>13</v>
      </c>
      <c r="C596" s="148">
        <v>69000</v>
      </c>
      <c r="D596" s="148">
        <v>237500</v>
      </c>
      <c r="E596" s="158">
        <f t="shared" si="325"/>
        <v>344.20289855072468</v>
      </c>
      <c r="F596" s="148">
        <v>500000</v>
      </c>
      <c r="G596" s="158">
        <f t="shared" si="351"/>
        <v>210.52631578947367</v>
      </c>
      <c r="H596" s="148">
        <v>500000</v>
      </c>
      <c r="I596" s="158">
        <f t="shared" si="355"/>
        <v>100</v>
      </c>
      <c r="J596" s="148">
        <v>500000</v>
      </c>
      <c r="K596" s="158">
        <f t="shared" si="355"/>
        <v>100</v>
      </c>
    </row>
    <row r="597" spans="1:13" ht="12.75" customHeight="1" x14ac:dyDescent="0.2">
      <c r="A597" s="49">
        <v>36</v>
      </c>
      <c r="B597" s="168" t="s">
        <v>192</v>
      </c>
      <c r="C597" s="147">
        <f t="shared" ref="C597:J597" si="356">C598</f>
        <v>2792158.75</v>
      </c>
      <c r="D597" s="147">
        <f t="shared" si="356"/>
        <v>626700</v>
      </c>
      <c r="E597" s="154">
        <f t="shared" si="325"/>
        <v>22.444998874079062</v>
      </c>
      <c r="F597" s="147">
        <f t="shared" si="356"/>
        <v>480000</v>
      </c>
      <c r="G597" s="154">
        <f t="shared" si="351"/>
        <v>76.591670655816174</v>
      </c>
      <c r="H597" s="147">
        <f t="shared" si="356"/>
        <v>200000</v>
      </c>
      <c r="I597" s="154">
        <f t="shared" si="355"/>
        <v>41.666666666666671</v>
      </c>
      <c r="J597" s="147">
        <f t="shared" si="356"/>
        <v>200000</v>
      </c>
      <c r="K597" s="154">
        <f t="shared" si="355"/>
        <v>100</v>
      </c>
    </row>
    <row r="598" spans="1:13" ht="12.75" customHeight="1" x14ac:dyDescent="0.2">
      <c r="A598" s="44">
        <v>363</v>
      </c>
      <c r="B598" s="162" t="s">
        <v>124</v>
      </c>
      <c r="C598" s="148">
        <f t="shared" ref="C598" si="357">C599+C600</f>
        <v>2792158.75</v>
      </c>
      <c r="D598" s="148">
        <f t="shared" ref="D598:H598" si="358">D599+D600</f>
        <v>626700</v>
      </c>
      <c r="E598" s="158">
        <f t="shared" si="325"/>
        <v>22.444998874079062</v>
      </c>
      <c r="F598" s="148">
        <f t="shared" si="358"/>
        <v>480000</v>
      </c>
      <c r="G598" s="158">
        <f t="shared" si="351"/>
        <v>76.591670655816174</v>
      </c>
      <c r="H598" s="297">
        <f t="shared" si="358"/>
        <v>200000</v>
      </c>
      <c r="I598" s="307">
        <f t="shared" si="355"/>
        <v>41.666666666666671</v>
      </c>
      <c r="J598" s="297">
        <f t="shared" ref="J598" si="359">J599+J600</f>
        <v>200000</v>
      </c>
      <c r="K598" s="307">
        <f t="shared" si="355"/>
        <v>100</v>
      </c>
    </row>
    <row r="599" spans="1:13" ht="12.75" hidden="1" customHeight="1" x14ac:dyDescent="0.2">
      <c r="A599" s="44">
        <v>3631</v>
      </c>
      <c r="B599" s="42" t="s">
        <v>156</v>
      </c>
      <c r="C599" s="148">
        <v>2441667</v>
      </c>
      <c r="D599" s="148">
        <v>626700</v>
      </c>
      <c r="E599" s="158">
        <f t="shared" si="325"/>
        <v>25.666890693939838</v>
      </c>
      <c r="F599" s="148">
        <v>480000</v>
      </c>
      <c r="G599" s="158">
        <f t="shared" si="351"/>
        <v>76.591670655816174</v>
      </c>
      <c r="H599" s="148">
        <v>100000</v>
      </c>
      <c r="I599" s="158">
        <f t="shared" si="355"/>
        <v>20.833333333333336</v>
      </c>
      <c r="J599" s="148">
        <v>100000</v>
      </c>
      <c r="K599" s="158">
        <f t="shared" si="355"/>
        <v>100</v>
      </c>
    </row>
    <row r="600" spans="1:13" ht="12.75" hidden="1" customHeight="1" x14ac:dyDescent="0.2">
      <c r="A600" s="52">
        <v>3632</v>
      </c>
      <c r="B600" s="42" t="s">
        <v>125</v>
      </c>
      <c r="C600" s="148">
        <v>350491.75</v>
      </c>
      <c r="D600" s="148">
        <v>0</v>
      </c>
      <c r="E600" s="158">
        <f t="shared" ref="E600:E640" si="360">D600/C600*100</f>
        <v>0</v>
      </c>
      <c r="F600" s="148">
        <v>0</v>
      </c>
      <c r="G600" s="158" t="s">
        <v>182</v>
      </c>
      <c r="H600" s="148">
        <v>100000</v>
      </c>
      <c r="I600" s="158" t="s">
        <v>182</v>
      </c>
      <c r="J600" s="148">
        <v>100000</v>
      </c>
      <c r="K600" s="158">
        <f t="shared" si="355"/>
        <v>100</v>
      </c>
      <c r="M600" s="212"/>
    </row>
    <row r="601" spans="1:13" ht="12.75" customHeight="1" x14ac:dyDescent="0.2">
      <c r="A601" s="49">
        <v>38</v>
      </c>
      <c r="B601" s="164" t="s">
        <v>58</v>
      </c>
      <c r="C601" s="147">
        <f t="shared" ref="C601:J602" si="361">C602</f>
        <v>237995.97</v>
      </c>
      <c r="D601" s="147">
        <f t="shared" si="361"/>
        <v>355000</v>
      </c>
      <c r="E601" s="154">
        <f t="shared" si="360"/>
        <v>149.16218959505912</v>
      </c>
      <c r="F601" s="147">
        <f t="shared" si="361"/>
        <v>9690000</v>
      </c>
      <c r="G601" s="154">
        <f t="shared" si="351"/>
        <v>2729.5774647887324</v>
      </c>
      <c r="H601" s="147">
        <f t="shared" si="361"/>
        <v>4845000</v>
      </c>
      <c r="I601" s="154">
        <f t="shared" si="355"/>
        <v>50</v>
      </c>
      <c r="J601" s="147">
        <f t="shared" si="361"/>
        <v>1615000</v>
      </c>
      <c r="K601" s="154">
        <f t="shared" si="355"/>
        <v>33.333333333333329</v>
      </c>
    </row>
    <row r="602" spans="1:13" ht="12.75" customHeight="1" x14ac:dyDescent="0.2">
      <c r="A602" s="44">
        <v>382</v>
      </c>
      <c r="B602" s="139" t="s">
        <v>82</v>
      </c>
      <c r="C602" s="148">
        <f t="shared" si="361"/>
        <v>237995.97</v>
      </c>
      <c r="D602" s="148">
        <f t="shared" si="361"/>
        <v>355000</v>
      </c>
      <c r="E602" s="158">
        <f t="shared" si="360"/>
        <v>149.16218959505912</v>
      </c>
      <c r="F602" s="148">
        <f t="shared" si="361"/>
        <v>9690000</v>
      </c>
      <c r="G602" s="158">
        <f t="shared" si="351"/>
        <v>2729.5774647887324</v>
      </c>
      <c r="H602" s="297">
        <f t="shared" si="361"/>
        <v>4845000</v>
      </c>
      <c r="I602" s="307">
        <f t="shared" si="355"/>
        <v>50</v>
      </c>
      <c r="J602" s="297">
        <f t="shared" si="361"/>
        <v>1615000</v>
      </c>
      <c r="K602" s="307">
        <f t="shared" si="355"/>
        <v>33.333333333333329</v>
      </c>
    </row>
    <row r="603" spans="1:13" ht="12.75" hidden="1" customHeight="1" x14ac:dyDescent="0.2">
      <c r="A603" s="52">
        <v>3821</v>
      </c>
      <c r="B603" s="137" t="s">
        <v>117</v>
      </c>
      <c r="C603" s="148">
        <v>237995.97</v>
      </c>
      <c r="D603" s="148">
        <v>355000</v>
      </c>
      <c r="E603" s="158">
        <f t="shared" si="360"/>
        <v>149.16218959505912</v>
      </c>
      <c r="F603" s="148">
        <v>9690000</v>
      </c>
      <c r="G603" s="158" t="s">
        <v>182</v>
      </c>
      <c r="H603" s="148">
        <v>4845000</v>
      </c>
      <c r="I603" s="158">
        <f t="shared" si="355"/>
        <v>50</v>
      </c>
      <c r="J603" s="148">
        <v>1615000</v>
      </c>
      <c r="K603" s="158">
        <f t="shared" si="355"/>
        <v>33.333333333333329</v>
      </c>
    </row>
    <row r="604" spans="1:13" ht="12.75" customHeight="1" x14ac:dyDescent="0.2">
      <c r="A604" s="52"/>
      <c r="B604" s="42"/>
      <c r="C604" s="148"/>
      <c r="D604" s="148"/>
      <c r="E604" s="158"/>
      <c r="F604" s="148"/>
      <c r="G604" s="158"/>
      <c r="H604" s="148"/>
      <c r="I604" s="158"/>
      <c r="J604" s="148"/>
      <c r="K604" s="158"/>
    </row>
    <row r="605" spans="1:13" s="69" customFormat="1" ht="12.75" customHeight="1" x14ac:dyDescent="0.2">
      <c r="A605" s="54" t="s">
        <v>151</v>
      </c>
      <c r="B605" s="43" t="s">
        <v>145</v>
      </c>
      <c r="C605" s="147">
        <f t="shared" ref="C605:J605" si="362">C606</f>
        <v>288154.96000000002</v>
      </c>
      <c r="D605" s="147">
        <f t="shared" si="362"/>
        <v>1350700</v>
      </c>
      <c r="E605" s="154">
        <f t="shared" si="360"/>
        <v>468.74084693874431</v>
      </c>
      <c r="F605" s="147">
        <f t="shared" si="362"/>
        <v>3464000</v>
      </c>
      <c r="G605" s="154">
        <f t="shared" ref="G605:G623" si="363">F605/D605*100</f>
        <v>256.45961353372326</v>
      </c>
      <c r="H605" s="147">
        <f t="shared" si="362"/>
        <v>2921400</v>
      </c>
      <c r="I605" s="154">
        <f t="shared" si="355"/>
        <v>84.336027713625867</v>
      </c>
      <c r="J605" s="147">
        <f t="shared" si="362"/>
        <v>2200000</v>
      </c>
      <c r="K605" s="154">
        <f t="shared" si="355"/>
        <v>75.306359964400627</v>
      </c>
    </row>
    <row r="606" spans="1:13" s="69" customFormat="1" ht="12.75" hidden="1" customHeight="1" x14ac:dyDescent="0.2">
      <c r="A606" s="54">
        <v>3</v>
      </c>
      <c r="B606" s="155" t="s">
        <v>38</v>
      </c>
      <c r="C606" s="147">
        <f>C607+C612+C616</f>
        <v>288154.96000000002</v>
      </c>
      <c r="D606" s="147">
        <f>D607+D612+D616</f>
        <v>1350700</v>
      </c>
      <c r="E606" s="154">
        <f t="shared" si="360"/>
        <v>468.74084693874431</v>
      </c>
      <c r="F606" s="147">
        <f>F607+F612+F616</f>
        <v>3464000</v>
      </c>
      <c r="G606" s="154">
        <f t="shared" si="363"/>
        <v>256.45961353372326</v>
      </c>
      <c r="H606" s="147">
        <f>H607+H612+H616</f>
        <v>2921400</v>
      </c>
      <c r="I606" s="154">
        <f t="shared" si="355"/>
        <v>84.336027713625867</v>
      </c>
      <c r="J606" s="147">
        <f>J607+J612+J616</f>
        <v>2200000</v>
      </c>
      <c r="K606" s="154">
        <f t="shared" si="355"/>
        <v>75.306359964400627</v>
      </c>
    </row>
    <row r="607" spans="1:13" s="69" customFormat="1" ht="12.75" customHeight="1" x14ac:dyDescent="0.2">
      <c r="A607" s="49">
        <v>35</v>
      </c>
      <c r="B607" s="159" t="s">
        <v>16</v>
      </c>
      <c r="C607" s="147">
        <f t="shared" ref="C607" si="364">C608+C610</f>
        <v>66242.600000000006</v>
      </c>
      <c r="D607" s="147">
        <f t="shared" ref="D607:H607" si="365">D608+D610</f>
        <v>128600</v>
      </c>
      <c r="E607" s="154">
        <f t="shared" si="360"/>
        <v>194.13489204831936</v>
      </c>
      <c r="F607" s="147">
        <f t="shared" si="365"/>
        <v>565500</v>
      </c>
      <c r="G607" s="154">
        <f t="shared" si="363"/>
        <v>439.7356143079316</v>
      </c>
      <c r="H607" s="147">
        <f t="shared" si="365"/>
        <v>200000</v>
      </c>
      <c r="I607" s="154">
        <f t="shared" si="355"/>
        <v>35.366931918656057</v>
      </c>
      <c r="J607" s="147">
        <f t="shared" ref="J607" si="366">J608+J610</f>
        <v>200000</v>
      </c>
      <c r="K607" s="154">
        <f t="shared" si="355"/>
        <v>100</v>
      </c>
    </row>
    <row r="608" spans="1:13" ht="12.75" customHeight="1" x14ac:dyDescent="0.2">
      <c r="A608" s="44">
        <v>351</v>
      </c>
      <c r="B608" s="160" t="s">
        <v>0</v>
      </c>
      <c r="C608" s="148">
        <f t="shared" ref="C608:J608" si="367">C609</f>
        <v>66242.600000000006</v>
      </c>
      <c r="D608" s="148">
        <f t="shared" si="367"/>
        <v>125600</v>
      </c>
      <c r="E608" s="158">
        <f t="shared" si="360"/>
        <v>189.60608430224656</v>
      </c>
      <c r="F608" s="148">
        <f t="shared" si="367"/>
        <v>165500</v>
      </c>
      <c r="G608" s="158">
        <f t="shared" si="363"/>
        <v>131.76751592356689</v>
      </c>
      <c r="H608" s="297">
        <f t="shared" si="367"/>
        <v>100000</v>
      </c>
      <c r="I608" s="307">
        <f t="shared" si="355"/>
        <v>60.422960725075527</v>
      </c>
      <c r="J608" s="297">
        <f t="shared" si="367"/>
        <v>100000</v>
      </c>
      <c r="K608" s="307">
        <f t="shared" si="355"/>
        <v>100</v>
      </c>
    </row>
    <row r="609" spans="1:15" ht="12.75" hidden="1" customHeight="1" x14ac:dyDescent="0.2">
      <c r="A609" s="52">
        <v>3512</v>
      </c>
      <c r="B609" s="160" t="s">
        <v>0</v>
      </c>
      <c r="C609" s="148">
        <v>66242.600000000006</v>
      </c>
      <c r="D609" s="148">
        <v>125600</v>
      </c>
      <c r="E609" s="158">
        <f t="shared" si="360"/>
        <v>189.60608430224656</v>
      </c>
      <c r="F609" s="148">
        <v>165500</v>
      </c>
      <c r="G609" s="158">
        <f t="shared" si="363"/>
        <v>131.76751592356689</v>
      </c>
      <c r="H609" s="148">
        <v>100000</v>
      </c>
      <c r="I609" s="158">
        <f t="shared" si="355"/>
        <v>60.422960725075527</v>
      </c>
      <c r="J609" s="148">
        <v>100000</v>
      </c>
      <c r="K609" s="158">
        <f t="shared" si="355"/>
        <v>100</v>
      </c>
    </row>
    <row r="610" spans="1:15" ht="25.5" customHeight="1" x14ac:dyDescent="0.2">
      <c r="A610" s="123">
        <v>352</v>
      </c>
      <c r="B610" s="311" t="s">
        <v>281</v>
      </c>
      <c r="C610" s="148">
        <f t="shared" ref="C610:J610" si="368">C611</f>
        <v>0</v>
      </c>
      <c r="D610" s="148">
        <f t="shared" si="368"/>
        <v>3000</v>
      </c>
      <c r="E610" s="158" t="s">
        <v>182</v>
      </c>
      <c r="F610" s="148">
        <f t="shared" si="368"/>
        <v>400000</v>
      </c>
      <c r="G610" s="158" t="s">
        <v>182</v>
      </c>
      <c r="H610" s="297">
        <f t="shared" si="368"/>
        <v>100000</v>
      </c>
      <c r="I610" s="307">
        <f t="shared" si="355"/>
        <v>25</v>
      </c>
      <c r="J610" s="297">
        <f t="shared" si="368"/>
        <v>100000</v>
      </c>
      <c r="K610" s="307">
        <f t="shared" si="355"/>
        <v>100</v>
      </c>
    </row>
    <row r="611" spans="1:15" ht="12.75" hidden="1" customHeight="1" x14ac:dyDescent="0.2">
      <c r="A611" s="52">
        <v>3522</v>
      </c>
      <c r="B611" s="184" t="s">
        <v>282</v>
      </c>
      <c r="C611" s="148">
        <v>0</v>
      </c>
      <c r="D611" s="148">
        <v>3000</v>
      </c>
      <c r="E611" s="158" t="s">
        <v>182</v>
      </c>
      <c r="F611" s="148">
        <v>400000</v>
      </c>
      <c r="G611" s="158" t="s">
        <v>182</v>
      </c>
      <c r="H611" s="148">
        <v>100000</v>
      </c>
      <c r="I611" s="158">
        <f t="shared" si="355"/>
        <v>25</v>
      </c>
      <c r="J611" s="148">
        <v>100000</v>
      </c>
      <c r="K611" s="158">
        <f t="shared" si="355"/>
        <v>100</v>
      </c>
    </row>
    <row r="612" spans="1:15" s="69" customFormat="1" ht="12.75" customHeight="1" x14ac:dyDescent="0.2">
      <c r="A612" s="49">
        <v>36</v>
      </c>
      <c r="B612" s="168" t="s">
        <v>192</v>
      </c>
      <c r="C612" s="147">
        <f t="shared" ref="C612:J612" si="369">C613</f>
        <v>198474.17</v>
      </c>
      <c r="D612" s="147">
        <f t="shared" si="369"/>
        <v>1093600</v>
      </c>
      <c r="E612" s="154">
        <f t="shared" si="360"/>
        <v>551.00368980003793</v>
      </c>
      <c r="F612" s="147">
        <f t="shared" si="369"/>
        <v>2135700</v>
      </c>
      <c r="G612" s="154">
        <f t="shared" si="363"/>
        <v>195.29078273591807</v>
      </c>
      <c r="H612" s="147">
        <f t="shared" si="369"/>
        <v>2086300</v>
      </c>
      <c r="I612" s="154">
        <f t="shared" si="355"/>
        <v>97.686941049772912</v>
      </c>
      <c r="J612" s="147">
        <f t="shared" si="369"/>
        <v>1500000</v>
      </c>
      <c r="K612" s="154">
        <f t="shared" si="355"/>
        <v>71.897617792263816</v>
      </c>
    </row>
    <row r="613" spans="1:15" ht="12.75" customHeight="1" x14ac:dyDescent="0.2">
      <c r="A613" s="44">
        <v>363</v>
      </c>
      <c r="B613" s="162" t="s">
        <v>124</v>
      </c>
      <c r="C613" s="148">
        <f>C614+C615</f>
        <v>198474.17</v>
      </c>
      <c r="D613" s="148">
        <f>D614+D615</f>
        <v>1093600</v>
      </c>
      <c r="E613" s="158">
        <f t="shared" si="360"/>
        <v>551.00368980003793</v>
      </c>
      <c r="F613" s="148">
        <f>F614+F615</f>
        <v>2135700</v>
      </c>
      <c r="G613" s="158">
        <f t="shared" si="363"/>
        <v>195.29078273591807</v>
      </c>
      <c r="H613" s="297">
        <f>H614+H615</f>
        <v>2086300</v>
      </c>
      <c r="I613" s="307">
        <f t="shared" si="355"/>
        <v>97.686941049772912</v>
      </c>
      <c r="J613" s="297">
        <f>J614+J615</f>
        <v>1500000</v>
      </c>
      <c r="K613" s="307">
        <f t="shared" si="355"/>
        <v>71.897617792263816</v>
      </c>
    </row>
    <row r="614" spans="1:15" ht="12.75" hidden="1" customHeight="1" x14ac:dyDescent="0.2">
      <c r="A614" s="52">
        <v>3631</v>
      </c>
      <c r="B614" s="42" t="s">
        <v>156</v>
      </c>
      <c r="C614" s="148">
        <v>0</v>
      </c>
      <c r="D614" s="148">
        <v>1093600</v>
      </c>
      <c r="E614" s="158" t="s">
        <v>182</v>
      </c>
      <c r="F614" s="148">
        <v>2135700</v>
      </c>
      <c r="G614" s="158">
        <f t="shared" si="363"/>
        <v>195.29078273591807</v>
      </c>
      <c r="H614" s="148">
        <v>2086300</v>
      </c>
      <c r="I614" s="158">
        <f t="shared" si="355"/>
        <v>97.686941049772912</v>
      </c>
      <c r="J614" s="148">
        <v>1500000</v>
      </c>
      <c r="K614" s="158">
        <f t="shared" si="355"/>
        <v>71.897617792263816</v>
      </c>
      <c r="M614" s="69"/>
      <c r="N614" s="69"/>
      <c r="O614" s="69"/>
    </row>
    <row r="615" spans="1:15" ht="12.75" hidden="1" customHeight="1" x14ac:dyDescent="0.2">
      <c r="A615" s="52">
        <v>3632</v>
      </c>
      <c r="B615" s="42" t="s">
        <v>125</v>
      </c>
      <c r="C615" s="148">
        <v>198474.17</v>
      </c>
      <c r="D615" s="148">
        <v>0</v>
      </c>
      <c r="E615" s="158">
        <f t="shared" si="360"/>
        <v>0</v>
      </c>
      <c r="F615" s="148">
        <v>0</v>
      </c>
      <c r="G615" s="158" t="s">
        <v>182</v>
      </c>
      <c r="H615" s="148">
        <v>0</v>
      </c>
      <c r="I615" s="158" t="s">
        <v>182</v>
      </c>
      <c r="J615" s="148">
        <v>0</v>
      </c>
      <c r="K615" s="158" t="s">
        <v>182</v>
      </c>
      <c r="M615" s="69"/>
      <c r="N615" s="69"/>
      <c r="O615" s="69"/>
    </row>
    <row r="616" spans="1:15" s="69" customFormat="1" ht="12.75" customHeight="1" x14ac:dyDescent="0.2">
      <c r="A616" s="49">
        <v>38</v>
      </c>
      <c r="B616" s="164" t="s">
        <v>58</v>
      </c>
      <c r="C616" s="147">
        <f t="shared" ref="C616:J617" si="370">C617</f>
        <v>23438.19</v>
      </c>
      <c r="D616" s="147">
        <f t="shared" si="370"/>
        <v>128500</v>
      </c>
      <c r="E616" s="154">
        <f t="shared" si="360"/>
        <v>548.25052617117626</v>
      </c>
      <c r="F616" s="147">
        <f t="shared" si="370"/>
        <v>762800</v>
      </c>
      <c r="G616" s="154">
        <f t="shared" si="363"/>
        <v>593.61867704280155</v>
      </c>
      <c r="H616" s="147">
        <f t="shared" si="370"/>
        <v>635100</v>
      </c>
      <c r="I616" s="154">
        <f t="shared" si="355"/>
        <v>83.259045621394861</v>
      </c>
      <c r="J616" s="147">
        <f t="shared" si="370"/>
        <v>500000</v>
      </c>
      <c r="K616" s="154">
        <f t="shared" si="355"/>
        <v>78.727759407967241</v>
      </c>
    </row>
    <row r="617" spans="1:15" ht="12.75" customHeight="1" x14ac:dyDescent="0.2">
      <c r="A617" s="44">
        <v>381</v>
      </c>
      <c r="B617" s="139" t="s">
        <v>37</v>
      </c>
      <c r="C617" s="148">
        <f t="shared" si="370"/>
        <v>23438.19</v>
      </c>
      <c r="D617" s="148">
        <f t="shared" si="370"/>
        <v>128500</v>
      </c>
      <c r="E617" s="158">
        <f t="shared" si="360"/>
        <v>548.25052617117626</v>
      </c>
      <c r="F617" s="148">
        <f t="shared" si="370"/>
        <v>762800</v>
      </c>
      <c r="G617" s="158">
        <f t="shared" si="363"/>
        <v>593.61867704280155</v>
      </c>
      <c r="H617" s="297">
        <f t="shared" si="370"/>
        <v>635100</v>
      </c>
      <c r="I617" s="307">
        <f t="shared" si="355"/>
        <v>83.259045621394861</v>
      </c>
      <c r="J617" s="297">
        <f t="shared" si="370"/>
        <v>500000</v>
      </c>
      <c r="K617" s="307">
        <f t="shared" si="355"/>
        <v>78.727759407967241</v>
      </c>
    </row>
    <row r="618" spans="1:15" ht="12.75" hidden="1" customHeight="1" x14ac:dyDescent="0.2">
      <c r="A618" s="52">
        <v>3811</v>
      </c>
      <c r="B618" s="42" t="s">
        <v>19</v>
      </c>
      <c r="C618" s="148">
        <v>23438.19</v>
      </c>
      <c r="D618" s="148">
        <v>128500</v>
      </c>
      <c r="E618" s="158">
        <f t="shared" si="360"/>
        <v>548.25052617117626</v>
      </c>
      <c r="F618" s="148">
        <v>762800</v>
      </c>
      <c r="G618" s="158">
        <f t="shared" si="363"/>
        <v>593.61867704280155</v>
      </c>
      <c r="H618" s="148">
        <v>635100</v>
      </c>
      <c r="I618" s="158">
        <f t="shared" si="355"/>
        <v>83.259045621394861</v>
      </c>
      <c r="J618" s="148">
        <v>500000</v>
      </c>
      <c r="K618" s="158">
        <f t="shared" si="355"/>
        <v>78.727759407967241</v>
      </c>
      <c r="M618" s="69"/>
      <c r="N618" s="69"/>
      <c r="O618" s="69"/>
    </row>
    <row r="619" spans="1:15" ht="12.75" customHeight="1" x14ac:dyDescent="0.2">
      <c r="A619" s="52"/>
      <c r="B619" s="42"/>
      <c r="C619" s="148"/>
      <c r="D619" s="148"/>
      <c r="E619" s="158"/>
      <c r="F619" s="148"/>
      <c r="G619" s="158"/>
      <c r="H619" s="148"/>
      <c r="I619" s="158"/>
      <c r="J619" s="148"/>
      <c r="K619" s="158"/>
      <c r="M619" s="212"/>
      <c r="N619" s="212"/>
      <c r="O619" s="212"/>
    </row>
    <row r="620" spans="1:15" s="69" customFormat="1" ht="38.25" customHeight="1" x14ac:dyDescent="0.2">
      <c r="A620" s="198" t="s">
        <v>152</v>
      </c>
      <c r="B620" s="43" t="s">
        <v>146</v>
      </c>
      <c r="C620" s="147">
        <f t="shared" ref="C620:J621" si="371">C621</f>
        <v>1135744.2</v>
      </c>
      <c r="D620" s="147">
        <f t="shared" si="371"/>
        <v>248000</v>
      </c>
      <c r="E620" s="154">
        <f t="shared" si="360"/>
        <v>21.835902837980594</v>
      </c>
      <c r="F620" s="147">
        <f t="shared" si="371"/>
        <v>3500000</v>
      </c>
      <c r="G620" s="154">
        <f t="shared" si="363"/>
        <v>1411.2903225806451</v>
      </c>
      <c r="H620" s="147">
        <f t="shared" si="371"/>
        <v>0</v>
      </c>
      <c r="I620" s="154" t="s">
        <v>182</v>
      </c>
      <c r="J620" s="147">
        <f t="shared" si="371"/>
        <v>0</v>
      </c>
      <c r="K620" s="154" t="s">
        <v>182</v>
      </c>
    </row>
    <row r="621" spans="1:15" s="69" customFormat="1" ht="12.75" hidden="1" customHeight="1" x14ac:dyDescent="0.2">
      <c r="A621" s="54">
        <v>3</v>
      </c>
      <c r="B621" s="215" t="s">
        <v>38</v>
      </c>
      <c r="C621" s="147">
        <f t="shared" si="371"/>
        <v>1135744.2</v>
      </c>
      <c r="D621" s="147">
        <f t="shared" si="371"/>
        <v>248000</v>
      </c>
      <c r="E621" s="154">
        <f t="shared" si="360"/>
        <v>21.835902837980594</v>
      </c>
      <c r="F621" s="147">
        <f t="shared" si="371"/>
        <v>3500000</v>
      </c>
      <c r="G621" s="154" t="s">
        <v>182</v>
      </c>
      <c r="H621" s="147">
        <f t="shared" si="371"/>
        <v>0</v>
      </c>
      <c r="I621" s="154" t="s">
        <v>182</v>
      </c>
      <c r="J621" s="147">
        <f t="shared" si="371"/>
        <v>0</v>
      </c>
      <c r="K621" s="154" t="s">
        <v>182</v>
      </c>
    </row>
    <row r="622" spans="1:15" s="69" customFormat="1" ht="12.75" customHeight="1" x14ac:dyDescent="0.2">
      <c r="A622" s="54">
        <v>32</v>
      </c>
      <c r="B622" s="164" t="s">
        <v>3</v>
      </c>
      <c r="C622" s="147">
        <f t="shared" ref="C622" si="372">C623+C628</f>
        <v>1135744.2</v>
      </c>
      <c r="D622" s="147">
        <f t="shared" ref="D622:H622" si="373">D623+D628</f>
        <v>248000</v>
      </c>
      <c r="E622" s="154">
        <f t="shared" si="360"/>
        <v>21.835902837980594</v>
      </c>
      <c r="F622" s="147">
        <f t="shared" si="373"/>
        <v>3500000</v>
      </c>
      <c r="G622" s="154">
        <f t="shared" si="363"/>
        <v>1411.2903225806451</v>
      </c>
      <c r="H622" s="147">
        <f t="shared" si="373"/>
        <v>0</v>
      </c>
      <c r="I622" s="154" t="s">
        <v>182</v>
      </c>
      <c r="J622" s="147">
        <f t="shared" ref="J622" si="374">J623+J628</f>
        <v>0</v>
      </c>
      <c r="K622" s="154" t="s">
        <v>182</v>
      </c>
    </row>
    <row r="623" spans="1:15" ht="12.75" customHeight="1" x14ac:dyDescent="0.2">
      <c r="A623" s="44">
        <v>323</v>
      </c>
      <c r="B623" s="210" t="s">
        <v>11</v>
      </c>
      <c r="C623" s="148">
        <f>C624+C625+C626+C627</f>
        <v>1135744.2</v>
      </c>
      <c r="D623" s="148">
        <f>D624+D625+D626+D627</f>
        <v>243000</v>
      </c>
      <c r="E623" s="158">
        <f t="shared" si="360"/>
        <v>21.395662861408407</v>
      </c>
      <c r="F623" s="148">
        <f>F624+F625+F626+F627</f>
        <v>3500000</v>
      </c>
      <c r="G623" s="158">
        <f t="shared" si="363"/>
        <v>1440.329218106996</v>
      </c>
      <c r="H623" s="297">
        <f>H624+H625+H626+H627</f>
        <v>0</v>
      </c>
      <c r="I623" s="307" t="s">
        <v>182</v>
      </c>
      <c r="J623" s="297">
        <f>J624+J625+J626+J627</f>
        <v>0</v>
      </c>
      <c r="K623" s="307" t="s">
        <v>182</v>
      </c>
    </row>
    <row r="624" spans="1:15" ht="12.75" hidden="1" customHeight="1" x14ac:dyDescent="0.2">
      <c r="A624" s="52">
        <v>3233</v>
      </c>
      <c r="B624" s="139" t="s">
        <v>50</v>
      </c>
      <c r="C624" s="148">
        <v>480181.04</v>
      </c>
      <c r="D624" s="148">
        <v>173000</v>
      </c>
      <c r="E624" s="158">
        <f t="shared" si="360"/>
        <v>36.028078076552127</v>
      </c>
      <c r="F624" s="148">
        <v>3400000</v>
      </c>
      <c r="G624" s="158" t="s">
        <v>182</v>
      </c>
      <c r="H624" s="297">
        <v>0</v>
      </c>
      <c r="I624" s="307" t="s">
        <v>182</v>
      </c>
      <c r="J624" s="297">
        <v>0</v>
      </c>
      <c r="K624" s="307" t="s">
        <v>182</v>
      </c>
    </row>
    <row r="625" spans="1:11" ht="12.75" hidden="1" customHeight="1" x14ac:dyDescent="0.2">
      <c r="A625" s="52">
        <v>3235</v>
      </c>
      <c r="B625" s="139" t="s">
        <v>52</v>
      </c>
      <c r="C625" s="148">
        <v>225825</v>
      </c>
      <c r="D625" s="148">
        <v>10000</v>
      </c>
      <c r="E625" s="158">
        <f t="shared" si="360"/>
        <v>4.4282076829403296</v>
      </c>
      <c r="F625" s="148">
        <v>0</v>
      </c>
      <c r="G625" s="158">
        <f t="shared" ref="G625:G626" si="375">F625/D625*100</f>
        <v>0</v>
      </c>
      <c r="H625" s="297">
        <v>0</v>
      </c>
      <c r="I625" s="307" t="s">
        <v>182</v>
      </c>
      <c r="J625" s="297">
        <v>0</v>
      </c>
      <c r="K625" s="307" t="s">
        <v>182</v>
      </c>
    </row>
    <row r="626" spans="1:11" ht="12.75" hidden="1" customHeight="1" x14ac:dyDescent="0.2">
      <c r="A626" s="52">
        <v>3237</v>
      </c>
      <c r="B626" s="210" t="s">
        <v>13</v>
      </c>
      <c r="C626" s="148">
        <v>362239</v>
      </c>
      <c r="D626" s="148">
        <v>60000</v>
      </c>
      <c r="E626" s="158">
        <f t="shared" si="360"/>
        <v>16.563649965906489</v>
      </c>
      <c r="F626" s="148">
        <v>100000</v>
      </c>
      <c r="G626" s="158">
        <f t="shared" si="375"/>
        <v>166.66666666666669</v>
      </c>
      <c r="H626" s="297">
        <v>0</v>
      </c>
      <c r="I626" s="307" t="s">
        <v>182</v>
      </c>
      <c r="J626" s="297">
        <v>0</v>
      </c>
      <c r="K626" s="307" t="s">
        <v>182</v>
      </c>
    </row>
    <row r="627" spans="1:11" ht="12.75" hidden="1" customHeight="1" x14ac:dyDescent="0.2">
      <c r="A627" s="52">
        <v>3239</v>
      </c>
      <c r="B627" s="157" t="s">
        <v>54</v>
      </c>
      <c r="C627" s="148">
        <v>67499.16</v>
      </c>
      <c r="D627" s="148">
        <v>0</v>
      </c>
      <c r="E627" s="158">
        <f t="shared" si="360"/>
        <v>0</v>
      </c>
      <c r="F627" s="148">
        <v>0</v>
      </c>
      <c r="G627" s="158" t="s">
        <v>182</v>
      </c>
      <c r="H627" s="297">
        <v>0</v>
      </c>
      <c r="I627" s="307" t="s">
        <v>182</v>
      </c>
      <c r="J627" s="297">
        <v>0</v>
      </c>
      <c r="K627" s="307" t="s">
        <v>182</v>
      </c>
    </row>
    <row r="628" spans="1:11" ht="12.75" customHeight="1" x14ac:dyDescent="0.2">
      <c r="A628" s="44">
        <v>329</v>
      </c>
      <c r="B628" s="157" t="s">
        <v>55</v>
      </c>
      <c r="C628" s="148">
        <f t="shared" ref="C628" si="376">C629+C630</f>
        <v>0</v>
      </c>
      <c r="D628" s="148">
        <f t="shared" ref="D628:H628" si="377">D629+D630</f>
        <v>5000</v>
      </c>
      <c r="E628" s="158" t="s">
        <v>182</v>
      </c>
      <c r="F628" s="148">
        <f t="shared" si="377"/>
        <v>0</v>
      </c>
      <c r="G628" s="158">
        <f>F628/D628*100</f>
        <v>0</v>
      </c>
      <c r="H628" s="297">
        <f t="shared" si="377"/>
        <v>0</v>
      </c>
      <c r="I628" s="307" t="s">
        <v>182</v>
      </c>
      <c r="J628" s="297">
        <f t="shared" ref="J628" si="378">J629+J630</f>
        <v>0</v>
      </c>
      <c r="K628" s="307" t="s">
        <v>182</v>
      </c>
    </row>
    <row r="629" spans="1:11" ht="12.75" hidden="1" customHeight="1" x14ac:dyDescent="0.2">
      <c r="A629" s="44">
        <v>3293</v>
      </c>
      <c r="B629" s="157" t="s">
        <v>57</v>
      </c>
      <c r="C629" s="148">
        <v>0</v>
      </c>
      <c r="D629" s="148">
        <v>5000</v>
      </c>
      <c r="E629" s="158" t="s">
        <v>182</v>
      </c>
      <c r="F629" s="148">
        <v>0</v>
      </c>
      <c r="G629" s="158">
        <f>F629/D629*100</f>
        <v>0</v>
      </c>
      <c r="H629" s="148">
        <v>0</v>
      </c>
      <c r="I629" s="158" t="s">
        <v>182</v>
      </c>
      <c r="J629" s="148">
        <v>0</v>
      </c>
      <c r="K629" s="158" t="s">
        <v>182</v>
      </c>
    </row>
    <row r="630" spans="1:11" ht="12.75" hidden="1" customHeight="1" x14ac:dyDescent="0.2">
      <c r="A630" s="52">
        <v>3299</v>
      </c>
      <c r="B630" s="42" t="s">
        <v>55</v>
      </c>
      <c r="C630" s="148">
        <v>0</v>
      </c>
      <c r="D630" s="148">
        <v>0</v>
      </c>
      <c r="E630" s="158" t="s">
        <v>182</v>
      </c>
      <c r="F630" s="148">
        <v>0</v>
      </c>
      <c r="G630" s="158" t="s">
        <v>182</v>
      </c>
      <c r="H630" s="148">
        <v>0</v>
      </c>
      <c r="I630" s="158" t="s">
        <v>182</v>
      </c>
      <c r="J630" s="148">
        <v>0</v>
      </c>
      <c r="K630" s="158" t="s">
        <v>182</v>
      </c>
    </row>
    <row r="631" spans="1:11" ht="12.75" customHeight="1" x14ac:dyDescent="0.2">
      <c r="A631" s="52"/>
      <c r="B631" s="42"/>
      <c r="C631" s="148"/>
      <c r="D631" s="148"/>
      <c r="E631" s="173"/>
      <c r="F631" s="148"/>
      <c r="G631" s="173"/>
      <c r="H631" s="148"/>
      <c r="I631" s="173"/>
      <c r="J631" s="148"/>
      <c r="K631" s="173"/>
    </row>
    <row r="632" spans="1:11" ht="25.15" customHeight="1" x14ac:dyDescent="0.2">
      <c r="A632" s="78">
        <v>103</v>
      </c>
      <c r="B632" s="187" t="s">
        <v>214</v>
      </c>
      <c r="C632" s="147">
        <f t="shared" ref="C632" si="379">C634</f>
        <v>669502840.90999997</v>
      </c>
      <c r="D632" s="147">
        <f t="shared" ref="D632:H632" si="380">D634</f>
        <v>722500000</v>
      </c>
      <c r="E632" s="154">
        <f t="shared" si="360"/>
        <v>107.91589756631434</v>
      </c>
      <c r="F632" s="147">
        <f t="shared" si="380"/>
        <v>664000000</v>
      </c>
      <c r="G632" s="154">
        <f>F632/D632*100</f>
        <v>91.903114186851212</v>
      </c>
      <c r="H632" s="147">
        <f t="shared" si="380"/>
        <v>664000000</v>
      </c>
      <c r="I632" s="154">
        <f t="shared" si="355"/>
        <v>100</v>
      </c>
      <c r="J632" s="147">
        <f t="shared" ref="J632" si="381">J634</f>
        <v>675243000</v>
      </c>
      <c r="K632" s="154">
        <f t="shared" si="355"/>
        <v>101.69322289156626</v>
      </c>
    </row>
    <row r="633" spans="1:11" ht="12.75" customHeight="1" x14ac:dyDescent="0.2">
      <c r="A633" s="57"/>
      <c r="B633" s="188"/>
      <c r="C633" s="148"/>
      <c r="D633" s="148"/>
      <c r="E633" s="144"/>
      <c r="F633" s="143"/>
      <c r="G633" s="144"/>
      <c r="H633" s="143"/>
      <c r="I633" s="144"/>
      <c r="J633" s="143"/>
      <c r="K633" s="144"/>
    </row>
    <row r="634" spans="1:11" s="69" customFormat="1" ht="25.15" customHeight="1" x14ac:dyDescent="0.2">
      <c r="A634" s="78" t="s">
        <v>79</v>
      </c>
      <c r="B634" s="187" t="s">
        <v>214</v>
      </c>
      <c r="C634" s="147">
        <f t="shared" ref="C634:H634" si="382">C635</f>
        <v>669502840.90999997</v>
      </c>
      <c r="D634" s="147">
        <f t="shared" si="382"/>
        <v>722500000</v>
      </c>
      <c r="E634" s="154">
        <f t="shared" si="360"/>
        <v>107.91589756631434</v>
      </c>
      <c r="F634" s="147">
        <f t="shared" si="382"/>
        <v>664000000</v>
      </c>
      <c r="G634" s="154">
        <f t="shared" ref="G634:G639" si="383">F634/D634*100</f>
        <v>91.903114186851212</v>
      </c>
      <c r="H634" s="147">
        <f t="shared" si="382"/>
        <v>664000000</v>
      </c>
      <c r="I634" s="154">
        <f t="shared" si="355"/>
        <v>100</v>
      </c>
      <c r="J634" s="147">
        <f>J635</f>
        <v>675243000</v>
      </c>
      <c r="K634" s="154">
        <f t="shared" si="355"/>
        <v>101.69322289156626</v>
      </c>
    </row>
    <row r="635" spans="1:11" s="69" customFormat="1" ht="12.75" hidden="1" customHeight="1" x14ac:dyDescent="0.2">
      <c r="A635" s="54">
        <v>3</v>
      </c>
      <c r="B635" s="155" t="s">
        <v>38</v>
      </c>
      <c r="C635" s="147">
        <f>C636+C641</f>
        <v>669502840.90999997</v>
      </c>
      <c r="D635" s="147">
        <f>D636+D641</f>
        <v>722500000</v>
      </c>
      <c r="E635" s="154">
        <f t="shared" si="360"/>
        <v>107.91589756631434</v>
      </c>
      <c r="F635" s="147">
        <f>F636+F641</f>
        <v>664000000</v>
      </c>
      <c r="G635" s="154">
        <f t="shared" si="383"/>
        <v>91.903114186851212</v>
      </c>
      <c r="H635" s="147">
        <f>H636+H641</f>
        <v>664000000</v>
      </c>
      <c r="I635" s="154">
        <f t="shared" si="355"/>
        <v>100</v>
      </c>
      <c r="J635" s="147">
        <f>J636+J641</f>
        <v>675243000</v>
      </c>
      <c r="K635" s="154">
        <f t="shared" si="355"/>
        <v>101.69322289156626</v>
      </c>
    </row>
    <row r="636" spans="1:11" s="69" customFormat="1" ht="12.75" customHeight="1" x14ac:dyDescent="0.2">
      <c r="A636" s="54">
        <v>32</v>
      </c>
      <c r="B636" s="159" t="s">
        <v>3</v>
      </c>
      <c r="C636" s="147">
        <f t="shared" ref="C636:D636" si="384">C637+C639</f>
        <v>669502840.90999997</v>
      </c>
      <c r="D636" s="147">
        <f t="shared" si="384"/>
        <v>722450000</v>
      </c>
      <c r="E636" s="154">
        <f t="shared" si="360"/>
        <v>107.90842933810904</v>
      </c>
      <c r="F636" s="147">
        <f>F637+F639</f>
        <v>663950000</v>
      </c>
      <c r="G636" s="154">
        <f t="shared" si="383"/>
        <v>91.902553809952252</v>
      </c>
      <c r="H636" s="147">
        <f>H637+H639</f>
        <v>663950000</v>
      </c>
      <c r="I636" s="154">
        <f t="shared" si="355"/>
        <v>100</v>
      </c>
      <c r="J636" s="147">
        <f>J637+J639</f>
        <v>675193000</v>
      </c>
      <c r="K636" s="154">
        <f t="shared" si="355"/>
        <v>101.69335040289178</v>
      </c>
    </row>
    <row r="637" spans="1:11" ht="12.75" customHeight="1" x14ac:dyDescent="0.2">
      <c r="A637" s="52">
        <v>323</v>
      </c>
      <c r="B637" s="161" t="s">
        <v>11</v>
      </c>
      <c r="C637" s="148">
        <f t="shared" ref="C637:J637" si="385">C638</f>
        <v>0</v>
      </c>
      <c r="D637" s="148">
        <f t="shared" si="385"/>
        <v>1000000</v>
      </c>
      <c r="E637" s="158" t="s">
        <v>182</v>
      </c>
      <c r="F637" s="148">
        <f t="shared" si="385"/>
        <v>1050000</v>
      </c>
      <c r="G637" s="158">
        <f t="shared" si="383"/>
        <v>105</v>
      </c>
      <c r="H637" s="297">
        <f t="shared" si="385"/>
        <v>1050000</v>
      </c>
      <c r="I637" s="307">
        <f t="shared" si="355"/>
        <v>100</v>
      </c>
      <c r="J637" s="297">
        <f t="shared" si="385"/>
        <v>1050000</v>
      </c>
      <c r="K637" s="307">
        <f t="shared" si="355"/>
        <v>100</v>
      </c>
    </row>
    <row r="638" spans="1:11" ht="12.75" hidden="1" customHeight="1" x14ac:dyDescent="0.2">
      <c r="A638" s="52">
        <v>3237</v>
      </c>
      <c r="B638" s="161" t="s">
        <v>13</v>
      </c>
      <c r="C638" s="148">
        <v>0</v>
      </c>
      <c r="D638" s="148">
        <v>1000000</v>
      </c>
      <c r="E638" s="158" t="s">
        <v>182</v>
      </c>
      <c r="F638" s="148">
        <v>1050000</v>
      </c>
      <c r="G638" s="158">
        <f t="shared" si="383"/>
        <v>105</v>
      </c>
      <c r="H638" s="297">
        <v>1050000</v>
      </c>
      <c r="I638" s="307">
        <f t="shared" si="355"/>
        <v>100</v>
      </c>
      <c r="J638" s="297">
        <v>1050000</v>
      </c>
      <c r="K638" s="307">
        <f t="shared" si="355"/>
        <v>100</v>
      </c>
    </row>
    <row r="639" spans="1:11" ht="12.75" customHeight="1" x14ac:dyDescent="0.2">
      <c r="A639" s="44">
        <v>329</v>
      </c>
      <c r="B639" s="157" t="s">
        <v>55</v>
      </c>
      <c r="C639" s="148">
        <f>C640</f>
        <v>669502840.90999997</v>
      </c>
      <c r="D639" s="148">
        <f>D640</f>
        <v>721450000</v>
      </c>
      <c r="E639" s="158">
        <f t="shared" si="360"/>
        <v>107.75906477400343</v>
      </c>
      <c r="F639" s="148">
        <f>F640</f>
        <v>662900000</v>
      </c>
      <c r="G639" s="158">
        <f t="shared" si="383"/>
        <v>91.884399473282969</v>
      </c>
      <c r="H639" s="297">
        <f>H640</f>
        <v>662900000</v>
      </c>
      <c r="I639" s="307">
        <f t="shared" si="355"/>
        <v>100</v>
      </c>
      <c r="J639" s="297">
        <f>J640</f>
        <v>674143000</v>
      </c>
      <c r="K639" s="307">
        <f t="shared" si="355"/>
        <v>101.69603258410017</v>
      </c>
    </row>
    <row r="640" spans="1:11" ht="12.75" hidden="1" customHeight="1" x14ac:dyDescent="0.2">
      <c r="A640" s="53">
        <v>3299</v>
      </c>
      <c r="B640" s="42" t="s">
        <v>55</v>
      </c>
      <c r="C640" s="148">
        <v>669502840.90999997</v>
      </c>
      <c r="D640" s="148">
        <v>721450000</v>
      </c>
      <c r="E640" s="158">
        <f t="shared" si="360"/>
        <v>107.75906477400343</v>
      </c>
      <c r="F640" s="148">
        <v>662900000</v>
      </c>
      <c r="G640" s="158">
        <f>F640/D640*100</f>
        <v>91.884399473282969</v>
      </c>
      <c r="H640" s="148">
        <v>662900000</v>
      </c>
      <c r="I640" s="158">
        <f t="shared" si="355"/>
        <v>100</v>
      </c>
      <c r="J640" s="148">
        <v>674143000</v>
      </c>
      <c r="K640" s="158">
        <f t="shared" si="355"/>
        <v>101.69603258410017</v>
      </c>
    </row>
    <row r="641" spans="1:11" s="69" customFormat="1" ht="12.75" customHeight="1" x14ac:dyDescent="0.2">
      <c r="A641" s="49">
        <v>34</v>
      </c>
      <c r="B641" s="159" t="s">
        <v>15</v>
      </c>
      <c r="C641" s="147">
        <f t="shared" ref="C641:J642" si="386">C642</f>
        <v>0</v>
      </c>
      <c r="D641" s="147">
        <f t="shared" si="386"/>
        <v>50000</v>
      </c>
      <c r="E641" s="154" t="s">
        <v>182</v>
      </c>
      <c r="F641" s="147">
        <f t="shared" si="386"/>
        <v>50000</v>
      </c>
      <c r="G641" s="154">
        <f>F641/D641*100</f>
        <v>100</v>
      </c>
      <c r="H641" s="147">
        <f t="shared" si="386"/>
        <v>50000</v>
      </c>
      <c r="I641" s="154">
        <f t="shared" si="355"/>
        <v>100</v>
      </c>
      <c r="J641" s="147">
        <f t="shared" si="386"/>
        <v>50000</v>
      </c>
      <c r="K641" s="154">
        <f t="shared" si="355"/>
        <v>100</v>
      </c>
    </row>
    <row r="642" spans="1:11" ht="12.75" customHeight="1" x14ac:dyDescent="0.2">
      <c r="A642" s="44">
        <v>343</v>
      </c>
      <c r="B642" s="157" t="s">
        <v>62</v>
      </c>
      <c r="C642" s="148">
        <f t="shared" si="386"/>
        <v>0</v>
      </c>
      <c r="D642" s="148">
        <f t="shared" si="386"/>
        <v>50000</v>
      </c>
      <c r="E642" s="158" t="s">
        <v>182</v>
      </c>
      <c r="F642" s="148">
        <f t="shared" si="386"/>
        <v>50000</v>
      </c>
      <c r="G642" s="158">
        <f>F642/D642*100</f>
        <v>100</v>
      </c>
      <c r="H642" s="297">
        <f t="shared" si="386"/>
        <v>50000</v>
      </c>
      <c r="I642" s="307">
        <f t="shared" si="355"/>
        <v>100</v>
      </c>
      <c r="J642" s="297">
        <f t="shared" si="386"/>
        <v>50000</v>
      </c>
      <c r="K642" s="307">
        <f t="shared" si="355"/>
        <v>100</v>
      </c>
    </row>
    <row r="643" spans="1:11" ht="12.75" hidden="1" customHeight="1" x14ac:dyDescent="0.2">
      <c r="A643" s="53">
        <v>3433</v>
      </c>
      <c r="B643" s="40" t="s">
        <v>78</v>
      </c>
      <c r="C643" s="148">
        <v>0</v>
      </c>
      <c r="D643" s="148">
        <v>50000</v>
      </c>
      <c r="E643" s="158" t="s">
        <v>182</v>
      </c>
      <c r="F643" s="148">
        <v>50000</v>
      </c>
      <c r="G643" s="158">
        <f>F643/D643*100</f>
        <v>100</v>
      </c>
      <c r="H643" s="148">
        <v>50000</v>
      </c>
      <c r="I643" s="158">
        <f t="shared" si="355"/>
        <v>100</v>
      </c>
      <c r="J643" s="148">
        <v>50000</v>
      </c>
      <c r="K643" s="158">
        <f t="shared" si="355"/>
        <v>100</v>
      </c>
    </row>
    <row r="644" spans="1:11" ht="12.75" customHeight="1" x14ac:dyDescent="0.2">
      <c r="A644" s="53"/>
    </row>
    <row r="645" spans="1:11" ht="12.75" customHeight="1" x14ac:dyDescent="0.2">
      <c r="B645" s="190"/>
      <c r="C645" s="279"/>
    </row>
    <row r="646" spans="1:11" ht="12.75" customHeight="1" x14ac:dyDescent="0.2">
      <c r="A646" s="53"/>
    </row>
    <row r="647" spans="1:11" ht="12.75" customHeight="1" x14ac:dyDescent="0.2">
      <c r="B647" s="191"/>
      <c r="C647" s="280"/>
      <c r="H647" s="167"/>
    </row>
    <row r="648" spans="1:11" ht="12.75" customHeight="1" x14ac:dyDescent="0.2">
      <c r="A648" s="53"/>
      <c r="B648" s="192"/>
      <c r="C648" s="281"/>
    </row>
    <row r="649" spans="1:11" ht="12.75" customHeight="1" x14ac:dyDescent="0.2"/>
    <row r="650" spans="1:11" ht="12.75" customHeight="1" x14ac:dyDescent="0.2">
      <c r="A650" s="53"/>
      <c r="B650" s="190"/>
      <c r="C650" s="279"/>
    </row>
    <row r="651" spans="1:11" ht="12.75" customHeight="1" x14ac:dyDescent="0.2"/>
    <row r="652" spans="1:11" ht="12.75" customHeight="1" x14ac:dyDescent="0.2">
      <c r="A652" s="53"/>
      <c r="B652" s="190"/>
      <c r="C652" s="279"/>
    </row>
    <row r="653" spans="1:11" ht="12.75" customHeight="1" x14ac:dyDescent="0.2"/>
    <row r="654" spans="1:11" ht="12.75" customHeight="1" x14ac:dyDescent="0.2">
      <c r="A654" s="53"/>
      <c r="B654" s="190"/>
      <c r="C654" s="279"/>
    </row>
    <row r="655" spans="1:11" ht="12.75" customHeight="1" x14ac:dyDescent="0.2"/>
    <row r="656" spans="1:11" ht="12.75" customHeight="1" x14ac:dyDescent="0.2">
      <c r="A656" s="53"/>
    </row>
    <row r="657" spans="1:3" ht="12.75" customHeight="1" x14ac:dyDescent="0.2">
      <c r="B657" s="190"/>
      <c r="C657" s="279"/>
    </row>
    <row r="658" spans="1:3" ht="12.75" customHeight="1" x14ac:dyDescent="0.2"/>
    <row r="659" spans="1:3" ht="12.75" customHeight="1" x14ac:dyDescent="0.2">
      <c r="A659" s="53"/>
      <c r="B659" s="190"/>
      <c r="C659" s="279"/>
    </row>
    <row r="660" spans="1:3" ht="12.75" customHeight="1" x14ac:dyDescent="0.2">
      <c r="A660" s="53"/>
    </row>
    <row r="661" spans="1:3" ht="12.75" customHeight="1" x14ac:dyDescent="0.2">
      <c r="A661" s="53"/>
      <c r="B661" s="191"/>
      <c r="C661" s="280"/>
    </row>
    <row r="662" spans="1:3" ht="12.75" customHeight="1" x14ac:dyDescent="0.2">
      <c r="B662" s="192"/>
      <c r="C662" s="281"/>
    </row>
    <row r="663" spans="1:3" ht="12.75" customHeight="1" x14ac:dyDescent="0.2"/>
    <row r="664" spans="1:3" ht="12.75" customHeight="1" x14ac:dyDescent="0.2">
      <c r="A664" s="53"/>
      <c r="B664" s="190"/>
      <c r="C664" s="279"/>
    </row>
    <row r="665" spans="1:3" ht="12.75" customHeight="1" x14ac:dyDescent="0.2"/>
    <row r="666" spans="1:3" ht="12.75" customHeight="1" x14ac:dyDescent="0.2">
      <c r="B666" s="190"/>
      <c r="C666" s="279"/>
    </row>
    <row r="667" spans="1:3" ht="12.75" customHeight="1" x14ac:dyDescent="0.2">
      <c r="A667" s="53"/>
    </row>
    <row r="668" spans="1:3" ht="12.75" customHeight="1" x14ac:dyDescent="0.2">
      <c r="B668" s="190"/>
      <c r="C668" s="279"/>
    </row>
    <row r="669" spans="1:3" ht="12.75" customHeight="1" x14ac:dyDescent="0.2"/>
    <row r="670" spans="1:3" ht="12.75" customHeight="1" x14ac:dyDescent="0.2">
      <c r="A670" s="53"/>
      <c r="B670" s="190"/>
      <c r="C670" s="279"/>
    </row>
    <row r="671" spans="1:3" ht="12.75" customHeight="1" x14ac:dyDescent="0.2"/>
    <row r="672" spans="1:3" ht="12.75" customHeight="1" x14ac:dyDescent="0.2">
      <c r="B672" s="191"/>
      <c r="C672" s="280"/>
    </row>
    <row r="673" spans="1:3" ht="12.75" customHeight="1" x14ac:dyDescent="0.2">
      <c r="A673" s="53"/>
      <c r="B673" s="192"/>
      <c r="C673" s="281"/>
    </row>
    <row r="674" spans="1:3" ht="12.75" customHeight="1" x14ac:dyDescent="0.2"/>
    <row r="675" spans="1:3" ht="12.75" customHeight="1" x14ac:dyDescent="0.2">
      <c r="B675" s="190"/>
      <c r="C675" s="279"/>
    </row>
    <row r="676" spans="1:3" ht="12.75" customHeight="1" x14ac:dyDescent="0.2">
      <c r="A676" s="53"/>
    </row>
    <row r="677" spans="1:3" ht="12.75" customHeight="1" x14ac:dyDescent="0.2">
      <c r="B677" s="190"/>
      <c r="C677" s="279"/>
    </row>
    <row r="678" spans="1:3" ht="12.75" customHeight="1" x14ac:dyDescent="0.2"/>
    <row r="679" spans="1:3" ht="12.75" customHeight="1" x14ac:dyDescent="0.2">
      <c r="A679" s="53"/>
      <c r="B679" s="190"/>
      <c r="C679" s="279"/>
    </row>
    <row r="680" spans="1:3" ht="12.75" customHeight="1" x14ac:dyDescent="0.2"/>
    <row r="681" spans="1:3" ht="12.75" customHeight="1" x14ac:dyDescent="0.2"/>
    <row r="682" spans="1:3" ht="12.75" customHeight="1" x14ac:dyDescent="0.2">
      <c r="B682" s="190"/>
      <c r="C682" s="279"/>
    </row>
    <row r="683" spans="1:3" ht="12.75" customHeight="1" x14ac:dyDescent="0.2"/>
    <row r="684" spans="1:3" ht="12.75" customHeight="1" x14ac:dyDescent="0.2">
      <c r="B684" s="190"/>
      <c r="C684" s="279"/>
    </row>
    <row r="685" spans="1:3" ht="12.75" customHeight="1" x14ac:dyDescent="0.2"/>
    <row r="686" spans="1:3" ht="12.75" customHeight="1" x14ac:dyDescent="0.2">
      <c r="B686" s="193"/>
      <c r="C686" s="282"/>
    </row>
    <row r="687" spans="1:3" ht="12.75" customHeight="1" x14ac:dyDescent="0.2">
      <c r="B687" s="192"/>
      <c r="C687" s="281"/>
    </row>
    <row r="688" spans="1:3" ht="12.75" customHeight="1" x14ac:dyDescent="0.2"/>
    <row r="689" spans="1:3" ht="12.75" customHeight="1" x14ac:dyDescent="0.2">
      <c r="A689" s="53"/>
      <c r="B689" s="190"/>
      <c r="C689" s="279"/>
    </row>
    <row r="690" spans="1:3" ht="12.75" customHeight="1" x14ac:dyDescent="0.2"/>
    <row r="691" spans="1:3" ht="12.75" customHeight="1" x14ac:dyDescent="0.2">
      <c r="A691" s="53"/>
      <c r="B691" s="190"/>
      <c r="C691" s="279"/>
    </row>
    <row r="692" spans="1:3" ht="12.75" customHeight="1" x14ac:dyDescent="0.2"/>
    <row r="693" spans="1:3" ht="12.75" customHeight="1" x14ac:dyDescent="0.2">
      <c r="A693" s="53"/>
      <c r="B693" s="190"/>
      <c r="C693" s="279"/>
    </row>
    <row r="694" spans="1:3" ht="12.75" customHeight="1" x14ac:dyDescent="0.2"/>
    <row r="695" spans="1:3" ht="12.75" customHeight="1" x14ac:dyDescent="0.2"/>
    <row r="696" spans="1:3" ht="12.75" customHeight="1" x14ac:dyDescent="0.2">
      <c r="B696" s="190"/>
      <c r="C696" s="279"/>
    </row>
    <row r="697" spans="1:3" ht="12.75" customHeight="1" x14ac:dyDescent="0.2">
      <c r="A697" s="53"/>
    </row>
    <row r="698" spans="1:3" ht="12.75" customHeight="1" x14ac:dyDescent="0.2">
      <c r="B698" s="190"/>
      <c r="C698" s="279"/>
    </row>
    <row r="699" spans="1:3" ht="12.75" customHeight="1" x14ac:dyDescent="0.2">
      <c r="A699" s="58"/>
    </row>
    <row r="700" spans="1:3" ht="12.75" customHeight="1" x14ac:dyDescent="0.2">
      <c r="A700" s="59"/>
      <c r="B700" s="191"/>
      <c r="C700" s="280"/>
    </row>
    <row r="701" spans="1:3" ht="12.75" customHeight="1" x14ac:dyDescent="0.2">
      <c r="B701" s="192"/>
      <c r="C701" s="281"/>
    </row>
    <row r="702" spans="1:3" ht="12.75" customHeight="1" x14ac:dyDescent="0.2">
      <c r="A702" s="53"/>
    </row>
    <row r="703" spans="1:3" ht="12.75" customHeight="1" x14ac:dyDescent="0.2">
      <c r="B703" s="190"/>
      <c r="C703" s="279"/>
    </row>
    <row r="704" spans="1:3" ht="12.75" customHeight="1" x14ac:dyDescent="0.2">
      <c r="A704" s="53"/>
    </row>
    <row r="705" spans="1:3" ht="12.75" customHeight="1" x14ac:dyDescent="0.2">
      <c r="B705" s="191"/>
      <c r="C705" s="280"/>
    </row>
    <row r="706" spans="1:3" ht="12.75" customHeight="1" x14ac:dyDescent="0.2">
      <c r="A706" s="53"/>
      <c r="B706" s="192"/>
      <c r="C706" s="281"/>
    </row>
    <row r="707" spans="1:3" ht="12.75" customHeight="1" x14ac:dyDescent="0.2"/>
    <row r="708" spans="1:3" ht="12.75" customHeight="1" x14ac:dyDescent="0.2">
      <c r="A708" s="58"/>
      <c r="B708" s="190"/>
      <c r="C708" s="279"/>
    </row>
    <row r="709" spans="1:3" ht="12.75" customHeight="1" x14ac:dyDescent="0.2">
      <c r="A709" s="59"/>
    </row>
    <row r="710" spans="1:3" ht="12.75" customHeight="1" x14ac:dyDescent="0.2">
      <c r="B710" s="190"/>
      <c r="C710" s="279"/>
    </row>
    <row r="711" spans="1:3" ht="12.75" customHeight="1" x14ac:dyDescent="0.2">
      <c r="A711" s="53"/>
    </row>
    <row r="712" spans="1:3" ht="12.75" customHeight="1" x14ac:dyDescent="0.2">
      <c r="B712" s="190"/>
      <c r="C712" s="279"/>
    </row>
    <row r="713" spans="1:3" ht="12.75" customHeight="1" x14ac:dyDescent="0.2">
      <c r="A713" s="53"/>
    </row>
    <row r="714" spans="1:3" ht="12.75" customHeight="1" x14ac:dyDescent="0.2"/>
    <row r="715" spans="1:3" ht="12.75" customHeight="1" x14ac:dyDescent="0.2">
      <c r="A715" s="53"/>
      <c r="B715" s="190"/>
      <c r="C715" s="279"/>
    </row>
    <row r="716" spans="1:3" ht="12.75" customHeight="1" x14ac:dyDescent="0.2"/>
    <row r="717" spans="1:3" ht="12.75" customHeight="1" x14ac:dyDescent="0.2">
      <c r="A717" s="58"/>
      <c r="B717" s="190"/>
      <c r="C717" s="279"/>
    </row>
    <row r="718" spans="1:3" ht="12.75" customHeight="1" x14ac:dyDescent="0.2">
      <c r="A718" s="59"/>
    </row>
    <row r="719" spans="1:3" ht="12.75" customHeight="1" x14ac:dyDescent="0.2">
      <c r="A719" s="58"/>
      <c r="B719" s="191"/>
      <c r="C719" s="280"/>
    </row>
    <row r="720" spans="1:3" ht="12.75" customHeight="1" x14ac:dyDescent="0.2">
      <c r="A720" s="59"/>
      <c r="B720" s="192"/>
      <c r="C720" s="281"/>
    </row>
    <row r="721" spans="1:3" ht="12.75" customHeight="1" x14ac:dyDescent="0.2"/>
    <row r="722" spans="1:3" ht="12.75" customHeight="1" x14ac:dyDescent="0.2">
      <c r="A722" s="53"/>
      <c r="B722" s="190"/>
      <c r="C722" s="279"/>
    </row>
    <row r="723" spans="1:3" ht="12.75" customHeight="1" x14ac:dyDescent="0.2"/>
    <row r="724" spans="1:3" ht="12.75" customHeight="1" x14ac:dyDescent="0.2">
      <c r="A724" s="53"/>
      <c r="B724" s="190"/>
      <c r="C724" s="279"/>
    </row>
    <row r="725" spans="1:3" ht="12.75" customHeight="1" x14ac:dyDescent="0.2"/>
    <row r="726" spans="1:3" ht="12.75" customHeight="1" x14ac:dyDescent="0.2">
      <c r="A726" s="58"/>
      <c r="B726" s="191"/>
      <c r="C726" s="280"/>
    </row>
    <row r="727" spans="1:3" ht="12.75" customHeight="1" x14ac:dyDescent="0.2">
      <c r="A727" s="59"/>
      <c r="B727" s="192"/>
      <c r="C727" s="281"/>
    </row>
    <row r="728" spans="1:3" ht="12.75" customHeight="1" x14ac:dyDescent="0.2"/>
    <row r="729" spans="1:3" ht="12.75" customHeight="1" x14ac:dyDescent="0.2">
      <c r="A729" s="53"/>
      <c r="B729" s="190"/>
      <c r="C729" s="279"/>
    </row>
    <row r="730" spans="1:3" ht="12.75" customHeight="1" x14ac:dyDescent="0.2"/>
    <row r="731" spans="1:3" ht="12.75" customHeight="1" x14ac:dyDescent="0.2">
      <c r="A731" s="53"/>
      <c r="B731" s="190"/>
      <c r="C731" s="279"/>
    </row>
    <row r="732" spans="1:3" ht="12.75" customHeight="1" x14ac:dyDescent="0.2"/>
    <row r="733" spans="1:3" ht="12.75" customHeight="1" x14ac:dyDescent="0.2">
      <c r="A733" s="58"/>
      <c r="B733" s="191"/>
      <c r="C733" s="280"/>
    </row>
    <row r="734" spans="1:3" ht="12.75" customHeight="1" x14ac:dyDescent="0.2">
      <c r="A734" s="59"/>
      <c r="B734" s="192"/>
      <c r="C734" s="281"/>
    </row>
    <row r="735" spans="1:3" ht="12.75" customHeight="1" x14ac:dyDescent="0.2">
      <c r="A735" s="60"/>
      <c r="B735" s="192"/>
      <c r="C735" s="281"/>
    </row>
    <row r="736" spans="1:3" ht="12.75" customHeight="1" x14ac:dyDescent="0.2"/>
    <row r="737" spans="1:3" ht="12.75" customHeight="1" x14ac:dyDescent="0.2">
      <c r="A737" s="53"/>
      <c r="B737" s="190"/>
      <c r="C737" s="279"/>
    </row>
    <row r="738" spans="1:3" ht="12.75" customHeight="1" x14ac:dyDescent="0.2"/>
    <row r="739" spans="1:3" ht="12.75" customHeight="1" x14ac:dyDescent="0.2">
      <c r="A739" s="53"/>
      <c r="B739" s="190"/>
      <c r="C739" s="279"/>
    </row>
    <row r="740" spans="1:3" ht="12.75" customHeight="1" x14ac:dyDescent="0.2"/>
    <row r="741" spans="1:3" ht="12.75" customHeight="1" x14ac:dyDescent="0.2">
      <c r="A741" s="58"/>
      <c r="B741" s="191"/>
      <c r="C741" s="280"/>
    </row>
    <row r="742" spans="1:3" ht="12.75" customHeight="1" x14ac:dyDescent="0.2">
      <c r="A742" s="59"/>
      <c r="B742" s="192"/>
      <c r="C742" s="281"/>
    </row>
    <row r="743" spans="1:3" ht="12.75" customHeight="1" x14ac:dyDescent="0.2">
      <c r="A743" s="59"/>
      <c r="B743" s="192"/>
      <c r="C743" s="281"/>
    </row>
    <row r="744" spans="1:3" ht="12.75" customHeight="1" x14ac:dyDescent="0.2">
      <c r="A744" s="59"/>
      <c r="B744" s="192"/>
      <c r="C744" s="281"/>
    </row>
    <row r="745" spans="1:3" ht="12.75" customHeight="1" x14ac:dyDescent="0.2">
      <c r="A745" s="59"/>
      <c r="B745" s="192"/>
      <c r="C745" s="281"/>
    </row>
    <row r="746" spans="1:3" ht="12.75" customHeight="1" x14ac:dyDescent="0.2">
      <c r="A746" s="59"/>
      <c r="B746" s="192"/>
      <c r="C746" s="281"/>
    </row>
    <row r="747" spans="1:3" ht="12.75" customHeight="1" x14ac:dyDescent="0.2">
      <c r="A747" s="59"/>
      <c r="B747" s="192"/>
      <c r="C747" s="281"/>
    </row>
    <row r="748" spans="1:3" ht="12.75" customHeight="1" x14ac:dyDescent="0.2">
      <c r="A748" s="59"/>
      <c r="B748" s="192"/>
      <c r="C748" s="281"/>
    </row>
    <row r="749" spans="1:3" ht="12.75" customHeight="1" x14ac:dyDescent="0.2"/>
    <row r="750" spans="1:3" ht="12.75" customHeight="1" x14ac:dyDescent="0.2">
      <c r="A750" s="53"/>
      <c r="B750" s="190"/>
      <c r="C750" s="279"/>
    </row>
    <row r="751" spans="1:3" ht="12.75" customHeight="1" x14ac:dyDescent="0.2"/>
    <row r="752" spans="1:3" ht="12.75" customHeight="1" x14ac:dyDescent="0.2">
      <c r="A752" s="53"/>
      <c r="B752" s="190"/>
      <c r="C752" s="279"/>
    </row>
    <row r="753" spans="1:3" ht="12.75" customHeight="1" x14ac:dyDescent="0.2"/>
    <row r="754" spans="1:3" ht="12.75" customHeight="1" x14ac:dyDescent="0.2">
      <c r="A754" s="58"/>
      <c r="B754" s="191"/>
      <c r="C754" s="280"/>
    </row>
    <row r="755" spans="1:3" ht="12.75" customHeight="1" x14ac:dyDescent="0.2">
      <c r="A755" s="59"/>
      <c r="B755" s="192"/>
      <c r="C755" s="281"/>
    </row>
    <row r="756" spans="1:3" ht="12.75" customHeight="1" x14ac:dyDescent="0.2">
      <c r="A756" s="59"/>
      <c r="B756" s="192"/>
      <c r="C756" s="281"/>
    </row>
    <row r="757" spans="1:3" ht="12.75" customHeight="1" x14ac:dyDescent="0.2"/>
    <row r="758" spans="1:3" ht="12.75" customHeight="1" x14ac:dyDescent="0.2">
      <c r="A758" s="53"/>
      <c r="B758" s="190"/>
      <c r="C758" s="279"/>
    </row>
    <row r="759" spans="1:3" ht="12.75" customHeight="1" x14ac:dyDescent="0.2"/>
    <row r="760" spans="1:3" ht="12.75" customHeight="1" x14ac:dyDescent="0.2">
      <c r="A760" s="53"/>
      <c r="B760" s="190"/>
      <c r="C760" s="279"/>
    </row>
    <row r="761" spans="1:3" ht="12.75" customHeight="1" x14ac:dyDescent="0.2"/>
    <row r="762" spans="1:3" ht="12.75" customHeight="1" x14ac:dyDescent="0.2">
      <c r="A762" s="58"/>
      <c r="B762" s="191"/>
      <c r="C762" s="280"/>
    </row>
    <row r="763" spans="1:3" ht="12.75" customHeight="1" x14ac:dyDescent="0.2">
      <c r="A763" s="59"/>
      <c r="B763" s="192"/>
      <c r="C763" s="281"/>
    </row>
    <row r="764" spans="1:3" ht="12.75" customHeight="1" x14ac:dyDescent="0.2">
      <c r="A764" s="59"/>
      <c r="B764" s="192"/>
      <c r="C764" s="281"/>
    </row>
    <row r="765" spans="1:3" ht="12.75" customHeight="1" x14ac:dyDescent="0.2"/>
    <row r="766" spans="1:3" ht="12.75" customHeight="1" x14ac:dyDescent="0.2">
      <c r="A766" s="53"/>
      <c r="B766" s="190"/>
      <c r="C766" s="279"/>
    </row>
    <row r="767" spans="1:3" ht="12.75" customHeight="1" x14ac:dyDescent="0.2"/>
    <row r="768" spans="1:3" ht="12.75" customHeight="1" x14ac:dyDescent="0.2">
      <c r="A768" s="53"/>
      <c r="B768" s="190"/>
      <c r="C768" s="279"/>
    </row>
    <row r="769" spans="1:3" ht="12.75" customHeight="1" x14ac:dyDescent="0.2"/>
    <row r="770" spans="1:3" ht="12.75" customHeight="1" x14ac:dyDescent="0.2">
      <c r="A770" s="58"/>
      <c r="B770" s="191"/>
      <c r="C770" s="280"/>
    </row>
    <row r="771" spans="1:3" ht="12.75" customHeight="1" x14ac:dyDescent="0.2">
      <c r="A771" s="59"/>
      <c r="B771" s="192"/>
      <c r="C771" s="281"/>
    </row>
    <row r="772" spans="1:3" ht="12.75" customHeight="1" x14ac:dyDescent="0.2"/>
    <row r="773" spans="1:3" ht="12.75" customHeight="1" x14ac:dyDescent="0.2">
      <c r="A773" s="53"/>
      <c r="B773" s="190"/>
      <c r="C773" s="279"/>
    </row>
    <row r="774" spans="1:3" ht="12.75" customHeight="1" x14ac:dyDescent="0.2"/>
    <row r="775" spans="1:3" ht="12.75" customHeight="1" x14ac:dyDescent="0.2">
      <c r="A775" s="53"/>
      <c r="B775" s="190"/>
      <c r="C775" s="279"/>
    </row>
    <row r="776" spans="1:3" ht="12.75" customHeight="1" x14ac:dyDescent="0.2"/>
    <row r="777" spans="1:3" ht="12.75" customHeight="1" x14ac:dyDescent="0.2">
      <c r="A777" s="58"/>
      <c r="B777" s="191"/>
      <c r="C777" s="280"/>
    </row>
    <row r="778" spans="1:3" ht="12.75" customHeight="1" x14ac:dyDescent="0.2">
      <c r="A778" s="59"/>
      <c r="B778" s="192"/>
      <c r="C778" s="281"/>
    </row>
    <row r="779" spans="1:3" ht="12.75" customHeight="1" x14ac:dyDescent="0.2">
      <c r="A779" s="59"/>
      <c r="B779" s="192"/>
      <c r="C779" s="281"/>
    </row>
    <row r="780" spans="1:3" ht="12.75" customHeight="1" x14ac:dyDescent="0.2"/>
    <row r="781" spans="1:3" ht="12.75" customHeight="1" x14ac:dyDescent="0.2">
      <c r="A781" s="53"/>
      <c r="B781" s="190"/>
      <c r="C781" s="279"/>
    </row>
    <row r="782" spans="1:3" ht="12.75" customHeight="1" x14ac:dyDescent="0.2"/>
    <row r="783" spans="1:3" ht="12.75" customHeight="1" x14ac:dyDescent="0.2">
      <c r="A783" s="53"/>
      <c r="B783" s="190"/>
      <c r="C783" s="279"/>
    </row>
    <row r="784" spans="1:3" ht="12.75" customHeight="1" x14ac:dyDescent="0.2"/>
    <row r="785" spans="1:3" ht="12.75" customHeight="1" x14ac:dyDescent="0.2">
      <c r="A785" s="58"/>
      <c r="B785" s="191"/>
      <c r="C785" s="280"/>
    </row>
    <row r="786" spans="1:3" ht="12.75" customHeight="1" x14ac:dyDescent="0.2">
      <c r="A786" s="59"/>
      <c r="B786" s="192"/>
      <c r="C786" s="281"/>
    </row>
    <row r="787" spans="1:3" ht="12.75" customHeight="1" x14ac:dyDescent="0.2"/>
    <row r="788" spans="1:3" ht="12.75" customHeight="1" x14ac:dyDescent="0.2">
      <c r="A788" s="53"/>
      <c r="B788" s="190"/>
      <c r="C788" s="279"/>
    </row>
    <row r="789" spans="1:3" ht="12.75" customHeight="1" x14ac:dyDescent="0.2"/>
    <row r="790" spans="1:3" ht="12.75" customHeight="1" x14ac:dyDescent="0.2">
      <c r="A790" s="53"/>
      <c r="B790" s="190"/>
      <c r="C790" s="279"/>
    </row>
    <row r="791" spans="1:3" ht="12.75" customHeight="1" x14ac:dyDescent="0.2"/>
    <row r="792" spans="1:3" ht="12.75" customHeight="1" x14ac:dyDescent="0.2">
      <c r="A792" s="58"/>
      <c r="B792" s="191"/>
      <c r="C792" s="280"/>
    </row>
    <row r="793" spans="1:3" ht="12.75" customHeight="1" x14ac:dyDescent="0.2">
      <c r="A793" s="59"/>
      <c r="B793" s="192"/>
      <c r="C793" s="281"/>
    </row>
    <row r="794" spans="1:3" ht="12.75" customHeight="1" x14ac:dyDescent="0.2">
      <c r="A794" s="59"/>
      <c r="B794" s="192"/>
      <c r="C794" s="281"/>
    </row>
    <row r="795" spans="1:3" ht="12.75" customHeight="1" x14ac:dyDescent="0.2"/>
    <row r="796" spans="1:3" ht="12.75" customHeight="1" x14ac:dyDescent="0.2">
      <c r="A796" s="53"/>
      <c r="B796" s="190"/>
      <c r="C796" s="279"/>
    </row>
    <row r="797" spans="1:3" ht="12.75" customHeight="1" x14ac:dyDescent="0.2"/>
    <row r="798" spans="1:3" ht="12.75" customHeight="1" x14ac:dyDescent="0.2">
      <c r="A798" s="53"/>
      <c r="B798" s="190"/>
      <c r="C798" s="279"/>
    </row>
    <row r="799" spans="1:3" ht="12.75" customHeight="1" x14ac:dyDescent="0.2"/>
    <row r="800" spans="1:3" ht="12.75" customHeight="1" x14ac:dyDescent="0.2">
      <c r="A800" s="58"/>
      <c r="B800" s="191"/>
      <c r="C800" s="280"/>
    </row>
    <row r="801" spans="1:3" ht="12.75" customHeight="1" x14ac:dyDescent="0.2">
      <c r="A801" s="59"/>
      <c r="B801" s="192"/>
      <c r="C801" s="281"/>
    </row>
    <row r="802" spans="1:3" ht="12.75" customHeight="1" x14ac:dyDescent="0.2"/>
    <row r="803" spans="1:3" ht="12.75" customHeight="1" x14ac:dyDescent="0.2">
      <c r="A803" s="53"/>
      <c r="B803" s="190"/>
      <c r="C803" s="279"/>
    </row>
    <row r="804" spans="1:3" ht="12.75" customHeight="1" x14ac:dyDescent="0.2"/>
    <row r="805" spans="1:3" ht="12.75" customHeight="1" x14ac:dyDescent="0.2">
      <c r="A805" s="53"/>
      <c r="B805" s="190"/>
      <c r="C805" s="279"/>
    </row>
    <row r="806" spans="1:3" ht="12.75" customHeight="1" x14ac:dyDescent="0.2"/>
    <row r="807" spans="1:3" ht="12.75" customHeight="1" x14ac:dyDescent="0.2">
      <c r="A807" s="58"/>
      <c r="B807" s="191"/>
      <c r="C807" s="280"/>
    </row>
    <row r="808" spans="1:3" ht="12.75" customHeight="1" x14ac:dyDescent="0.2">
      <c r="A808" s="59"/>
      <c r="B808" s="192"/>
      <c r="C808" s="281"/>
    </row>
    <row r="809" spans="1:3" ht="12.75" customHeight="1" x14ac:dyDescent="0.2"/>
    <row r="810" spans="1:3" ht="12.75" customHeight="1" x14ac:dyDescent="0.2">
      <c r="A810" s="53"/>
      <c r="B810" s="190"/>
      <c r="C810" s="279"/>
    </row>
    <row r="811" spans="1:3" ht="12.75" customHeight="1" x14ac:dyDescent="0.2"/>
    <row r="812" spans="1:3" ht="12.75" customHeight="1" x14ac:dyDescent="0.2">
      <c r="A812" s="53"/>
      <c r="B812" s="190"/>
      <c r="C812" s="279"/>
    </row>
    <row r="813" spans="1:3" ht="12.75" customHeight="1" x14ac:dyDescent="0.2"/>
    <row r="814" spans="1:3" ht="12.75" customHeight="1" x14ac:dyDescent="0.2">
      <c r="A814" s="58"/>
      <c r="B814" s="191"/>
      <c r="C814" s="280"/>
    </row>
    <row r="815" spans="1:3" ht="12.75" customHeight="1" x14ac:dyDescent="0.2">
      <c r="A815" s="59"/>
      <c r="B815" s="192"/>
      <c r="C815" s="281"/>
    </row>
    <row r="816" spans="1:3" ht="12.75" customHeight="1" x14ac:dyDescent="0.2"/>
    <row r="817" spans="1:3" ht="12.75" customHeight="1" x14ac:dyDescent="0.2">
      <c r="A817" s="53"/>
      <c r="B817" s="190"/>
      <c r="C817" s="279"/>
    </row>
    <row r="818" spans="1:3" ht="12.75" customHeight="1" x14ac:dyDescent="0.2"/>
    <row r="819" spans="1:3" ht="12.75" customHeight="1" x14ac:dyDescent="0.2">
      <c r="A819" s="53"/>
      <c r="B819" s="190"/>
      <c r="C819" s="279"/>
    </row>
    <row r="820" spans="1:3" ht="12.75" customHeight="1" x14ac:dyDescent="0.2"/>
    <row r="821" spans="1:3" ht="12.75" customHeight="1" x14ac:dyDescent="0.2">
      <c r="A821" s="58"/>
      <c r="B821" s="191"/>
      <c r="C821" s="280"/>
    </row>
    <row r="822" spans="1:3" ht="12.75" customHeight="1" x14ac:dyDescent="0.2">
      <c r="A822" s="59"/>
      <c r="B822" s="192"/>
      <c r="C822" s="281"/>
    </row>
    <row r="823" spans="1:3" ht="12.75" customHeight="1" x14ac:dyDescent="0.2"/>
    <row r="824" spans="1:3" ht="12.75" customHeight="1" x14ac:dyDescent="0.2">
      <c r="A824" s="53"/>
      <c r="B824" s="190"/>
      <c r="C824" s="279"/>
    </row>
    <row r="825" spans="1:3" ht="12.75" customHeight="1" x14ac:dyDescent="0.2"/>
    <row r="826" spans="1:3" ht="12.75" customHeight="1" x14ac:dyDescent="0.2">
      <c r="A826" s="53"/>
      <c r="B826" s="190"/>
      <c r="C826" s="279"/>
    </row>
    <row r="827" spans="1:3" ht="12.75" customHeight="1" x14ac:dyDescent="0.2"/>
    <row r="828" spans="1:3" ht="12.75" customHeight="1" x14ac:dyDescent="0.2">
      <c r="A828" s="58"/>
      <c r="B828" s="191"/>
      <c r="C828" s="280"/>
    </row>
    <row r="829" spans="1:3" ht="12.75" customHeight="1" x14ac:dyDescent="0.2">
      <c r="A829" s="59"/>
      <c r="B829" s="192"/>
      <c r="C829" s="281"/>
    </row>
    <row r="830" spans="1:3" ht="12.75" customHeight="1" x14ac:dyDescent="0.2"/>
    <row r="831" spans="1:3" ht="12.75" customHeight="1" x14ac:dyDescent="0.2">
      <c r="A831" s="53"/>
      <c r="B831" s="190"/>
      <c r="C831" s="279"/>
    </row>
    <row r="832" spans="1:3" ht="12.75" customHeight="1" x14ac:dyDescent="0.2"/>
    <row r="833" spans="1:3" ht="12.75" customHeight="1" x14ac:dyDescent="0.2">
      <c r="A833" s="53"/>
      <c r="B833" s="190"/>
      <c r="C833" s="279"/>
    </row>
    <row r="834" spans="1:3" ht="12.75" customHeight="1" x14ac:dyDescent="0.2"/>
    <row r="835" spans="1:3" ht="12.75" customHeight="1" x14ac:dyDescent="0.2">
      <c r="A835" s="58"/>
      <c r="B835" s="191"/>
      <c r="C835" s="280"/>
    </row>
    <row r="836" spans="1:3" ht="12.75" customHeight="1" x14ac:dyDescent="0.2">
      <c r="A836" s="59"/>
      <c r="B836" s="192"/>
      <c r="C836" s="281"/>
    </row>
    <row r="837" spans="1:3" ht="12.75" customHeight="1" x14ac:dyDescent="0.2"/>
    <row r="838" spans="1:3" ht="12.75" customHeight="1" x14ac:dyDescent="0.2">
      <c r="A838" s="53"/>
      <c r="B838" s="190"/>
      <c r="C838" s="279"/>
    </row>
    <row r="839" spans="1:3" ht="12.75" customHeight="1" x14ac:dyDescent="0.2"/>
    <row r="840" spans="1:3" ht="12.75" customHeight="1" x14ac:dyDescent="0.2">
      <c r="A840" s="53"/>
      <c r="B840" s="190"/>
      <c r="C840" s="279"/>
    </row>
    <row r="841" spans="1:3" ht="12.75" customHeight="1" x14ac:dyDescent="0.2"/>
    <row r="842" spans="1:3" ht="12.75" customHeight="1" x14ac:dyDescent="0.2">
      <c r="A842" s="58"/>
      <c r="B842" s="191"/>
      <c r="C842" s="280"/>
    </row>
    <row r="843" spans="1:3" ht="12.75" customHeight="1" x14ac:dyDescent="0.2">
      <c r="A843" s="59"/>
      <c r="B843" s="192"/>
      <c r="C843" s="281"/>
    </row>
    <row r="844" spans="1:3" ht="12.75" customHeight="1" x14ac:dyDescent="0.2"/>
    <row r="845" spans="1:3" ht="12.75" customHeight="1" x14ac:dyDescent="0.2">
      <c r="A845" s="53"/>
      <c r="B845" s="190"/>
      <c r="C845" s="279"/>
    </row>
    <row r="846" spans="1:3" ht="12.75" customHeight="1" x14ac:dyDescent="0.2"/>
    <row r="847" spans="1:3" ht="12.75" customHeight="1" x14ac:dyDescent="0.2">
      <c r="A847" s="53"/>
      <c r="B847" s="190"/>
      <c r="C847" s="279"/>
    </row>
    <row r="848" spans="1:3" ht="12.75" customHeight="1" x14ac:dyDescent="0.2"/>
    <row r="849" spans="1:3" ht="12.75" customHeight="1" x14ac:dyDescent="0.2">
      <c r="A849" s="58"/>
      <c r="B849" s="191"/>
      <c r="C849" s="280"/>
    </row>
    <row r="850" spans="1:3" ht="12.75" customHeight="1" x14ac:dyDescent="0.2">
      <c r="A850" s="59"/>
      <c r="B850" s="192"/>
      <c r="C850" s="281"/>
    </row>
    <row r="851" spans="1:3" ht="12.75" customHeight="1" x14ac:dyDescent="0.2">
      <c r="A851" s="59"/>
      <c r="B851" s="192"/>
      <c r="C851" s="281"/>
    </row>
    <row r="852" spans="1:3" ht="12.75" customHeight="1" x14ac:dyDescent="0.2">
      <c r="A852" s="53"/>
      <c r="B852" s="190"/>
      <c r="C852" s="279"/>
    </row>
    <row r="853" spans="1:3" ht="12.75" customHeight="1" x14ac:dyDescent="0.2"/>
    <row r="854" spans="1:3" ht="12.75" customHeight="1" x14ac:dyDescent="0.2">
      <c r="A854" s="53"/>
      <c r="B854" s="190"/>
      <c r="C854" s="279"/>
    </row>
    <row r="855" spans="1:3" ht="12.75" customHeight="1" x14ac:dyDescent="0.2"/>
    <row r="856" spans="1:3" ht="12.75" customHeight="1" x14ac:dyDescent="0.2">
      <c r="A856" s="58"/>
      <c r="B856" s="191"/>
      <c r="C856" s="280"/>
    </row>
    <row r="857" spans="1:3" ht="12.75" customHeight="1" x14ac:dyDescent="0.2">
      <c r="A857" s="59"/>
      <c r="B857" s="192"/>
      <c r="C857" s="281"/>
    </row>
    <row r="858" spans="1:3" ht="12.75" customHeight="1" x14ac:dyDescent="0.2">
      <c r="A858" s="59"/>
      <c r="B858" s="192"/>
      <c r="C858" s="281"/>
    </row>
    <row r="859" spans="1:3" ht="12.75" customHeight="1" x14ac:dyDescent="0.2"/>
    <row r="860" spans="1:3" ht="12.75" customHeight="1" x14ac:dyDescent="0.2">
      <c r="A860" s="53"/>
      <c r="B860" s="190"/>
      <c r="C860" s="279"/>
    </row>
    <row r="861" spans="1:3" ht="12.75" customHeight="1" x14ac:dyDescent="0.2"/>
    <row r="862" spans="1:3" ht="12.75" customHeight="1" x14ac:dyDescent="0.2">
      <c r="A862" s="53"/>
      <c r="B862" s="190"/>
      <c r="C862" s="279"/>
    </row>
    <row r="863" spans="1:3" ht="12.75" customHeight="1" x14ac:dyDescent="0.2"/>
    <row r="864" spans="1:3" ht="12.75" customHeight="1" x14ac:dyDescent="0.2">
      <c r="A864" s="58"/>
      <c r="B864" s="191"/>
      <c r="C864" s="280"/>
    </row>
    <row r="865" spans="1:3" ht="12.75" customHeight="1" x14ac:dyDescent="0.2">
      <c r="A865" s="59"/>
      <c r="B865" s="192"/>
      <c r="C865" s="281"/>
    </row>
    <row r="866" spans="1:3" ht="12.75" customHeight="1" x14ac:dyDescent="0.2"/>
    <row r="867" spans="1:3" ht="12.75" customHeight="1" x14ac:dyDescent="0.2">
      <c r="A867" s="53"/>
      <c r="B867" s="190"/>
      <c r="C867" s="279"/>
    </row>
    <row r="868" spans="1:3" ht="12.75" customHeight="1" x14ac:dyDescent="0.2"/>
    <row r="869" spans="1:3" ht="12.75" customHeight="1" x14ac:dyDescent="0.2">
      <c r="A869" s="53"/>
      <c r="B869" s="190"/>
      <c r="C869" s="279"/>
    </row>
    <row r="870" spans="1:3" ht="12.75" customHeight="1" x14ac:dyDescent="0.2"/>
    <row r="871" spans="1:3" ht="12.75" customHeight="1" x14ac:dyDescent="0.2">
      <c r="A871" s="58"/>
      <c r="B871" s="191"/>
      <c r="C871" s="280"/>
    </row>
    <row r="872" spans="1:3" ht="12.75" customHeight="1" x14ac:dyDescent="0.2">
      <c r="A872" s="59"/>
      <c r="B872" s="192"/>
      <c r="C872" s="281"/>
    </row>
    <row r="873" spans="1:3" ht="12.75" customHeight="1" x14ac:dyDescent="0.2"/>
    <row r="874" spans="1:3" ht="12.75" customHeight="1" x14ac:dyDescent="0.2">
      <c r="A874" s="53"/>
      <c r="B874" s="190"/>
      <c r="C874" s="279"/>
    </row>
    <row r="875" spans="1:3" ht="12.75" customHeight="1" x14ac:dyDescent="0.2"/>
    <row r="876" spans="1:3" ht="12.75" customHeight="1" x14ac:dyDescent="0.2">
      <c r="A876" s="53"/>
      <c r="B876" s="190"/>
      <c r="C876" s="279"/>
    </row>
    <row r="877" spans="1:3" ht="12.75" customHeight="1" x14ac:dyDescent="0.2"/>
    <row r="878" spans="1:3" ht="12.75" customHeight="1" x14ac:dyDescent="0.2">
      <c r="A878" s="58"/>
      <c r="B878" s="191"/>
      <c r="C878" s="280"/>
    </row>
    <row r="879" spans="1:3" ht="12.75" customHeight="1" x14ac:dyDescent="0.2">
      <c r="A879" s="59"/>
      <c r="B879" s="192"/>
      <c r="C879" s="281"/>
    </row>
    <row r="880" spans="1:3" ht="12.75" customHeight="1" x14ac:dyDescent="0.2"/>
    <row r="881" spans="1:3" ht="12.75" customHeight="1" x14ac:dyDescent="0.2">
      <c r="A881" s="53"/>
      <c r="B881" s="190"/>
      <c r="C881" s="279"/>
    </row>
    <row r="882" spans="1:3" ht="12.75" customHeight="1" x14ac:dyDescent="0.2"/>
    <row r="883" spans="1:3" ht="12.75" customHeight="1" x14ac:dyDescent="0.2">
      <c r="A883" s="53"/>
      <c r="B883" s="190"/>
      <c r="C883" s="279"/>
    </row>
    <row r="884" spans="1:3" ht="12.75" customHeight="1" x14ac:dyDescent="0.2"/>
    <row r="885" spans="1:3" ht="12.75" customHeight="1" x14ac:dyDescent="0.2">
      <c r="A885" s="58"/>
      <c r="B885" s="191"/>
      <c r="C885" s="280"/>
    </row>
    <row r="886" spans="1:3" ht="12.75" customHeight="1" x14ac:dyDescent="0.2">
      <c r="A886" s="59"/>
      <c r="B886" s="192"/>
      <c r="C886" s="281"/>
    </row>
    <row r="887" spans="1:3" ht="12.75" customHeight="1" x14ac:dyDescent="0.2"/>
    <row r="888" spans="1:3" ht="12.75" customHeight="1" x14ac:dyDescent="0.2">
      <c r="A888" s="53"/>
      <c r="B888" s="190"/>
      <c r="C888" s="279"/>
    </row>
    <row r="889" spans="1:3" ht="12.75" customHeight="1" x14ac:dyDescent="0.2"/>
    <row r="890" spans="1:3" ht="12.75" customHeight="1" x14ac:dyDescent="0.2">
      <c r="A890" s="53"/>
      <c r="B890" s="190"/>
      <c r="C890" s="279"/>
    </row>
    <row r="891" spans="1:3" ht="12.75" customHeight="1" x14ac:dyDescent="0.2"/>
    <row r="892" spans="1:3" ht="12.75" customHeight="1" x14ac:dyDescent="0.2">
      <c r="A892" s="58"/>
      <c r="B892" s="191"/>
      <c r="C892" s="280"/>
    </row>
    <row r="893" spans="1:3" ht="12.75" customHeight="1" x14ac:dyDescent="0.2">
      <c r="A893" s="59"/>
      <c r="B893" s="192"/>
      <c r="C893" s="281"/>
    </row>
    <row r="894" spans="1:3" ht="12.75" customHeight="1" x14ac:dyDescent="0.2"/>
    <row r="895" spans="1:3" ht="12.75" customHeight="1" x14ac:dyDescent="0.2">
      <c r="A895" s="53"/>
      <c r="B895" s="190"/>
      <c r="C895" s="279"/>
    </row>
    <row r="896" spans="1:3" ht="12.75" customHeight="1" x14ac:dyDescent="0.2"/>
    <row r="897" spans="1:3" ht="12.75" customHeight="1" x14ac:dyDescent="0.2">
      <c r="A897" s="53"/>
      <c r="B897" s="190"/>
      <c r="C897" s="279"/>
    </row>
    <row r="898" spans="1:3" ht="12.75" customHeight="1" x14ac:dyDescent="0.2"/>
    <row r="899" spans="1:3" ht="12.75" customHeight="1" x14ac:dyDescent="0.2">
      <c r="A899" s="58"/>
      <c r="B899" s="191"/>
      <c r="C899" s="280"/>
    </row>
    <row r="900" spans="1:3" ht="12.75" customHeight="1" x14ac:dyDescent="0.2">
      <c r="A900" s="59"/>
      <c r="B900" s="192"/>
      <c r="C900" s="281"/>
    </row>
    <row r="901" spans="1:3" ht="12.75" customHeight="1" x14ac:dyDescent="0.2"/>
    <row r="902" spans="1:3" ht="12.75" customHeight="1" x14ac:dyDescent="0.2">
      <c r="A902" s="53"/>
      <c r="B902" s="190"/>
      <c r="C902" s="279"/>
    </row>
    <row r="903" spans="1:3" ht="12.75" customHeight="1" x14ac:dyDescent="0.2"/>
    <row r="904" spans="1:3" ht="12.75" customHeight="1" x14ac:dyDescent="0.2">
      <c r="A904" s="53"/>
      <c r="B904" s="190"/>
      <c r="C904" s="279"/>
    </row>
    <row r="905" spans="1:3" ht="12.75" customHeight="1" x14ac:dyDescent="0.2"/>
    <row r="906" spans="1:3" ht="12.75" customHeight="1" x14ac:dyDescent="0.2">
      <c r="A906" s="58"/>
      <c r="B906" s="191"/>
      <c r="C906" s="280"/>
    </row>
    <row r="907" spans="1:3" ht="12.75" customHeight="1" x14ac:dyDescent="0.2">
      <c r="A907" s="59"/>
      <c r="B907" s="192"/>
      <c r="C907" s="281"/>
    </row>
    <row r="908" spans="1:3" ht="12.75" customHeight="1" x14ac:dyDescent="0.2"/>
    <row r="909" spans="1:3" ht="12.75" customHeight="1" x14ac:dyDescent="0.2">
      <c r="A909" s="53"/>
      <c r="B909" s="190"/>
      <c r="C909" s="279"/>
    </row>
    <row r="910" spans="1:3" ht="12.75" customHeight="1" x14ac:dyDescent="0.2"/>
    <row r="911" spans="1:3" ht="12.75" customHeight="1" x14ac:dyDescent="0.2">
      <c r="A911" s="53"/>
      <c r="B911" s="190"/>
      <c r="C911" s="279"/>
    </row>
    <row r="912" spans="1:3" ht="12.75" customHeight="1" x14ac:dyDescent="0.2"/>
    <row r="913" spans="1:3" ht="12.75" customHeight="1" x14ac:dyDescent="0.2">
      <c r="A913" s="58"/>
      <c r="B913" s="191"/>
      <c r="C913" s="280"/>
    </row>
    <row r="914" spans="1:3" ht="12.75" customHeight="1" x14ac:dyDescent="0.2">
      <c r="A914" s="59"/>
      <c r="B914" s="192"/>
      <c r="C914" s="281"/>
    </row>
    <row r="915" spans="1:3" ht="12.75" customHeight="1" x14ac:dyDescent="0.2"/>
    <row r="916" spans="1:3" ht="12.75" customHeight="1" x14ac:dyDescent="0.2">
      <c r="A916" s="53"/>
      <c r="B916" s="190"/>
      <c r="C916" s="279"/>
    </row>
    <row r="917" spans="1:3" ht="12.75" customHeight="1" x14ac:dyDescent="0.2"/>
    <row r="918" spans="1:3" ht="12.75" customHeight="1" x14ac:dyDescent="0.2">
      <c r="A918" s="53"/>
      <c r="B918" s="190"/>
      <c r="C918" s="279"/>
    </row>
    <row r="919" spans="1:3" ht="12.75" customHeight="1" x14ac:dyDescent="0.2">
      <c r="A919" s="53"/>
      <c r="B919" s="190"/>
      <c r="C919" s="279"/>
    </row>
    <row r="920" spans="1:3" ht="12.75" customHeight="1" x14ac:dyDescent="0.2">
      <c r="A920" s="61"/>
      <c r="B920" s="193"/>
      <c r="C920" s="282"/>
    </row>
    <row r="921" spans="1:3" ht="12.75" customHeight="1" x14ac:dyDescent="0.2">
      <c r="A921" s="59"/>
      <c r="B921" s="192"/>
      <c r="C921" s="281"/>
    </row>
    <row r="922" spans="1:3" ht="12.75" customHeight="1" x14ac:dyDescent="0.2"/>
    <row r="923" spans="1:3" ht="12.75" customHeight="1" x14ac:dyDescent="0.2">
      <c r="A923" s="53"/>
      <c r="B923" s="194"/>
      <c r="C923" s="283"/>
    </row>
    <row r="924" spans="1:3" ht="12.75" customHeight="1" x14ac:dyDescent="0.2"/>
    <row r="925" spans="1:3" ht="12.75" customHeight="1" x14ac:dyDescent="0.2">
      <c r="A925" s="53"/>
      <c r="B925" s="194"/>
      <c r="C925" s="283"/>
    </row>
    <row r="926" spans="1:3" ht="12.75" customHeight="1" x14ac:dyDescent="0.2"/>
    <row r="927" spans="1:3" ht="12.75" customHeight="1" x14ac:dyDescent="0.2">
      <c r="A927" s="58"/>
      <c r="B927" s="191"/>
      <c r="C927" s="280"/>
    </row>
    <row r="928" spans="1:3" ht="12.75" customHeight="1" x14ac:dyDescent="0.2">
      <c r="A928" s="59"/>
      <c r="B928" s="192"/>
      <c r="C928" s="281"/>
    </row>
    <row r="929" spans="1:3" ht="12.75" customHeight="1" x14ac:dyDescent="0.2"/>
    <row r="930" spans="1:3" ht="12.75" customHeight="1" x14ac:dyDescent="0.2">
      <c r="A930" s="53"/>
      <c r="B930" s="190"/>
      <c r="C930" s="279"/>
    </row>
    <row r="931" spans="1:3" ht="12.75" customHeight="1" x14ac:dyDescent="0.2"/>
    <row r="932" spans="1:3" ht="12.75" customHeight="1" x14ac:dyDescent="0.2">
      <c r="A932" s="53"/>
      <c r="B932" s="190"/>
      <c r="C932" s="279"/>
    </row>
    <row r="933" spans="1:3" ht="12.75" customHeight="1" x14ac:dyDescent="0.2"/>
    <row r="934" spans="1:3" ht="12.75" customHeight="1" x14ac:dyDescent="0.2">
      <c r="A934" s="58"/>
      <c r="B934" s="191"/>
      <c r="C934" s="280"/>
    </row>
    <row r="935" spans="1:3" ht="12.75" customHeight="1" x14ac:dyDescent="0.2">
      <c r="A935" s="59"/>
      <c r="B935" s="192"/>
      <c r="C935" s="281"/>
    </row>
    <row r="936" spans="1:3" ht="12.75" customHeight="1" x14ac:dyDescent="0.2"/>
    <row r="937" spans="1:3" ht="12.75" customHeight="1" x14ac:dyDescent="0.2">
      <c r="A937" s="53"/>
      <c r="B937" s="190"/>
      <c r="C937" s="279"/>
    </row>
    <row r="938" spans="1:3" ht="12.75" customHeight="1" x14ac:dyDescent="0.2"/>
    <row r="939" spans="1:3" ht="12.75" customHeight="1" x14ac:dyDescent="0.2">
      <c r="A939" s="53"/>
      <c r="B939" s="190"/>
      <c r="C939" s="279"/>
    </row>
    <row r="940" spans="1:3" ht="12.75" customHeight="1" x14ac:dyDescent="0.2"/>
    <row r="941" spans="1:3" ht="12.75" customHeight="1" x14ac:dyDescent="0.2">
      <c r="A941" s="58"/>
      <c r="B941" s="191"/>
      <c r="C941" s="280"/>
    </row>
    <row r="942" spans="1:3" ht="12.75" customHeight="1" x14ac:dyDescent="0.2">
      <c r="A942" s="59"/>
      <c r="B942" s="192"/>
      <c r="C942" s="281"/>
    </row>
    <row r="943" spans="1:3" ht="12.75" customHeight="1" x14ac:dyDescent="0.2"/>
    <row r="944" spans="1:3" ht="12.75" customHeight="1" x14ac:dyDescent="0.2">
      <c r="A944" s="53"/>
      <c r="B944" s="190"/>
      <c r="C944" s="279"/>
    </row>
    <row r="945" spans="1:3" ht="12.75" customHeight="1" x14ac:dyDescent="0.2"/>
    <row r="946" spans="1:3" ht="12.75" customHeight="1" x14ac:dyDescent="0.2">
      <c r="A946" s="53"/>
      <c r="B946" s="190"/>
      <c r="C946" s="279"/>
    </row>
    <row r="947" spans="1:3" ht="12.75" customHeight="1" x14ac:dyDescent="0.2"/>
    <row r="948" spans="1:3" ht="12.75" customHeight="1" x14ac:dyDescent="0.2">
      <c r="A948" s="58"/>
      <c r="B948" s="191"/>
      <c r="C948" s="280"/>
    </row>
    <row r="949" spans="1:3" ht="12.75" customHeight="1" x14ac:dyDescent="0.2">
      <c r="A949" s="59"/>
      <c r="B949" s="192"/>
      <c r="C949" s="281"/>
    </row>
    <row r="950" spans="1:3" ht="12.75" customHeight="1" x14ac:dyDescent="0.2"/>
    <row r="951" spans="1:3" ht="12.75" customHeight="1" x14ac:dyDescent="0.2">
      <c r="A951" s="53"/>
      <c r="B951" s="190"/>
      <c r="C951" s="279"/>
    </row>
    <row r="952" spans="1:3" ht="12.75" customHeight="1" x14ac:dyDescent="0.2"/>
    <row r="953" spans="1:3" ht="12.75" customHeight="1" x14ac:dyDescent="0.2">
      <c r="A953" s="53"/>
      <c r="B953" s="190"/>
      <c r="C953" s="279"/>
    </row>
    <row r="954" spans="1:3" ht="12.75" customHeight="1" x14ac:dyDescent="0.2"/>
    <row r="955" spans="1:3" ht="12.75" customHeight="1" x14ac:dyDescent="0.2">
      <c r="A955" s="53"/>
      <c r="B955" s="190"/>
      <c r="C955" s="279"/>
    </row>
    <row r="956" spans="1:3" ht="12.75" customHeight="1" x14ac:dyDescent="0.2"/>
    <row r="957" spans="1:3" ht="12.75" customHeight="1" x14ac:dyDescent="0.2">
      <c r="A957" s="53"/>
      <c r="B957" s="190"/>
      <c r="C957" s="279"/>
    </row>
    <row r="958" spans="1:3" ht="12.75" customHeight="1" x14ac:dyDescent="0.2"/>
    <row r="959" spans="1:3" ht="12.75" customHeight="1" x14ac:dyDescent="0.2"/>
    <row r="960" spans="1:3" ht="12.75" customHeight="1" x14ac:dyDescent="0.2">
      <c r="A960" s="62"/>
      <c r="B960" s="190"/>
      <c r="C960" s="279"/>
    </row>
    <row r="961" spans="1:3" ht="12.75" customHeight="1" x14ac:dyDescent="0.2"/>
    <row r="962" spans="1:3" ht="12.75" customHeight="1" x14ac:dyDescent="0.2">
      <c r="A962" s="62"/>
      <c r="B962" s="190"/>
      <c r="C962" s="279"/>
    </row>
    <row r="963" spans="1:3" ht="12.75" customHeight="1" x14ac:dyDescent="0.2"/>
    <row r="964" spans="1:3" ht="12.75" customHeight="1" x14ac:dyDescent="0.2">
      <c r="A964" s="62"/>
      <c r="B964" s="191"/>
      <c r="C964" s="280"/>
    </row>
    <row r="965" spans="1:3" ht="12.75" customHeight="1" x14ac:dyDescent="0.2">
      <c r="A965" s="59"/>
      <c r="B965" s="192"/>
      <c r="C965" s="281"/>
    </row>
    <row r="966" spans="1:3" ht="12.75" customHeight="1" x14ac:dyDescent="0.2"/>
    <row r="967" spans="1:3" ht="12.75" customHeight="1" x14ac:dyDescent="0.2">
      <c r="A967" s="53"/>
      <c r="B967" s="190"/>
      <c r="C967" s="279"/>
    </row>
    <row r="968" spans="1:3" ht="12.75" customHeight="1" x14ac:dyDescent="0.2"/>
    <row r="969" spans="1:3" ht="12.75" customHeight="1" x14ac:dyDescent="0.2">
      <c r="A969" s="62"/>
      <c r="B969" s="191"/>
      <c r="C969" s="280"/>
    </row>
    <row r="970" spans="1:3" ht="12.75" customHeight="1" x14ac:dyDescent="0.2">
      <c r="A970" s="59"/>
      <c r="B970" s="192"/>
      <c r="C970" s="281"/>
    </row>
    <row r="971" spans="1:3" ht="12.75" customHeight="1" x14ac:dyDescent="0.2"/>
    <row r="972" spans="1:3" ht="12.75" customHeight="1" x14ac:dyDescent="0.2">
      <c r="A972" s="53"/>
      <c r="B972" s="190"/>
      <c r="C972" s="279"/>
    </row>
    <row r="973" spans="1:3" ht="12.75" customHeight="1" x14ac:dyDescent="0.2"/>
    <row r="974" spans="1:3" ht="12.75" customHeight="1" x14ac:dyDescent="0.2">
      <c r="A974" s="53"/>
      <c r="B974" s="190"/>
      <c r="C974" s="279"/>
    </row>
    <row r="975" spans="1:3" ht="12.75" customHeight="1" x14ac:dyDescent="0.2"/>
    <row r="976" spans="1:3" ht="12.75" customHeight="1" x14ac:dyDescent="0.2">
      <c r="A976" s="53"/>
      <c r="B976" s="190"/>
      <c r="C976" s="279"/>
    </row>
    <row r="977" spans="1:3" ht="12.75" customHeight="1" x14ac:dyDescent="0.2"/>
    <row r="978" spans="1:3" ht="12.75" customHeight="1" x14ac:dyDescent="0.2"/>
    <row r="979" spans="1:3" ht="12.75" customHeight="1" x14ac:dyDescent="0.2">
      <c r="A979" s="62"/>
      <c r="B979" s="190"/>
      <c r="C979" s="279"/>
    </row>
    <row r="980" spans="1:3" ht="12.75" customHeight="1" x14ac:dyDescent="0.2"/>
    <row r="981" spans="1:3" ht="12.75" customHeight="1" x14ac:dyDescent="0.2">
      <c r="A981" s="63"/>
      <c r="B981" s="194"/>
      <c r="C981" s="283"/>
    </row>
    <row r="982" spans="1:3" ht="12.75" customHeight="1" x14ac:dyDescent="0.2"/>
    <row r="983" spans="1:3" ht="12.75" customHeight="1" x14ac:dyDescent="0.2">
      <c r="A983" s="63"/>
      <c r="B983" s="193"/>
      <c r="C983" s="282"/>
    </row>
    <row r="984" spans="1:3" ht="12.75" customHeight="1" x14ac:dyDescent="0.2">
      <c r="A984" s="60"/>
      <c r="B984" s="192"/>
      <c r="C984" s="281"/>
    </row>
    <row r="985" spans="1:3" ht="12.75" customHeight="1" x14ac:dyDescent="0.2">
      <c r="A985" s="59"/>
      <c r="B985" s="192"/>
      <c r="C985" s="281"/>
    </row>
    <row r="986" spans="1:3" ht="12.75" customHeight="1" x14ac:dyDescent="0.2">
      <c r="A986" s="53"/>
      <c r="B986" s="190"/>
      <c r="C986" s="279"/>
    </row>
    <row r="987" spans="1:3" ht="12.75" customHeight="1" x14ac:dyDescent="0.2">
      <c r="A987" s="59"/>
      <c r="B987" s="192"/>
      <c r="C987" s="281"/>
    </row>
    <row r="988" spans="1:3" ht="12.75" customHeight="1" x14ac:dyDescent="0.2">
      <c r="A988" s="63"/>
      <c r="B988" s="193"/>
      <c r="C988" s="282"/>
    </row>
    <row r="989" spans="1:3" ht="12.75" customHeight="1" x14ac:dyDescent="0.2">
      <c r="A989" s="60"/>
      <c r="B989" s="195"/>
      <c r="C989" s="284"/>
    </row>
    <row r="990" spans="1:3" ht="12.75" customHeight="1" x14ac:dyDescent="0.2">
      <c r="A990" s="60"/>
      <c r="B990" s="195"/>
      <c r="C990" s="284"/>
    </row>
    <row r="991" spans="1:3" ht="12.75" customHeight="1" x14ac:dyDescent="0.2">
      <c r="A991" s="53"/>
      <c r="B991" s="190"/>
      <c r="C991" s="279"/>
    </row>
    <row r="992" spans="1:3" ht="12.75" customHeight="1" x14ac:dyDescent="0.2"/>
    <row r="993" spans="1:3" ht="12.75" customHeight="1" x14ac:dyDescent="0.2">
      <c r="A993" s="60"/>
    </row>
    <row r="994" spans="1:3" ht="12.75" customHeight="1" x14ac:dyDescent="0.2">
      <c r="A994" s="61"/>
    </row>
    <row r="995" spans="1:3" ht="12.75" customHeight="1" x14ac:dyDescent="0.2">
      <c r="A995" s="71"/>
      <c r="B995" s="196"/>
      <c r="C995" s="196"/>
    </row>
    <row r="996" spans="1:3" ht="12.75" customHeight="1" x14ac:dyDescent="0.2">
      <c r="B996" s="143"/>
    </row>
    <row r="997" spans="1:3" ht="12.75" customHeight="1" x14ac:dyDescent="0.2">
      <c r="A997" s="53"/>
      <c r="B997" s="194"/>
      <c r="C997" s="283"/>
    </row>
    <row r="998" spans="1:3" ht="12.75" customHeight="1" x14ac:dyDescent="0.2">
      <c r="A998" s="60"/>
    </row>
    <row r="999" spans="1:3" ht="12.75" customHeight="1" x14ac:dyDescent="0.2">
      <c r="A999" s="61"/>
    </row>
    <row r="1000" spans="1:3" ht="12.75" customHeight="1" x14ac:dyDescent="0.2">
      <c r="A1000" s="70"/>
      <c r="B1000" s="143"/>
    </row>
    <row r="1001" spans="1:3" ht="12.75" customHeight="1" x14ac:dyDescent="0.2">
      <c r="A1001" s="70"/>
      <c r="B1001" s="143"/>
    </row>
    <row r="1002" spans="1:3" ht="12.75" customHeight="1" x14ac:dyDescent="0.2">
      <c r="A1002" s="53"/>
      <c r="B1002" s="194"/>
      <c r="C1002" s="283"/>
    </row>
    <row r="1003" spans="1:3" ht="12.75" customHeight="1" x14ac:dyDescent="0.2">
      <c r="A1003" s="60"/>
    </row>
    <row r="1004" spans="1:3" ht="12.75" customHeight="1" x14ac:dyDescent="0.2">
      <c r="A1004" s="61"/>
    </row>
    <row r="1005" spans="1:3" ht="12.75" customHeight="1" x14ac:dyDescent="0.2">
      <c r="A1005" s="70"/>
      <c r="B1005" s="143"/>
    </row>
    <row r="1006" spans="1:3" ht="12.75" customHeight="1" x14ac:dyDescent="0.2">
      <c r="A1006" s="70"/>
      <c r="B1006" s="143"/>
    </row>
    <row r="1007" spans="1:3" ht="12.75" customHeight="1" x14ac:dyDescent="0.2">
      <c r="A1007" s="53"/>
      <c r="B1007" s="194"/>
      <c r="C1007" s="283"/>
    </row>
    <row r="1008" spans="1:3" ht="12.75" customHeight="1" x14ac:dyDescent="0.2">
      <c r="A1008" s="60"/>
    </row>
    <row r="1009" spans="1:3" ht="12.75" customHeight="1" x14ac:dyDescent="0.2">
      <c r="A1009" s="61"/>
    </row>
    <row r="1010" spans="1:3" ht="12.75" customHeight="1" x14ac:dyDescent="0.2">
      <c r="A1010" s="70"/>
      <c r="B1010" s="143"/>
    </row>
    <row r="1011" spans="1:3" ht="12.75" customHeight="1" x14ac:dyDescent="0.2">
      <c r="A1011" s="61"/>
    </row>
    <row r="1012" spans="1:3" ht="12.75" customHeight="1" x14ac:dyDescent="0.2">
      <c r="A1012" s="53"/>
      <c r="B1012" s="194"/>
      <c r="C1012" s="283"/>
    </row>
    <row r="1013" spans="1:3" ht="12.75" customHeight="1" x14ac:dyDescent="0.2">
      <c r="A1013" s="61"/>
    </row>
    <row r="1014" spans="1:3" ht="12.75" customHeight="1" x14ac:dyDescent="0.2">
      <c r="A1014" s="61"/>
    </row>
    <row r="1015" spans="1:3" ht="12.75" customHeight="1" x14ac:dyDescent="0.2">
      <c r="A1015" s="70"/>
      <c r="B1015" s="143"/>
    </row>
    <row r="1016" spans="1:3" ht="12.75" customHeight="1" x14ac:dyDescent="0.2">
      <c r="A1016" s="61"/>
    </row>
    <row r="1017" spans="1:3" ht="12.75" customHeight="1" x14ac:dyDescent="0.2">
      <c r="A1017" s="61"/>
    </row>
    <row r="1018" spans="1:3" ht="12.75" customHeight="1" x14ac:dyDescent="0.2">
      <c r="A1018" s="70"/>
      <c r="B1018" s="143"/>
    </row>
    <row r="1019" spans="1:3" ht="12.75" customHeight="1" x14ac:dyDescent="0.2">
      <c r="A1019" s="61"/>
    </row>
    <row r="1020" spans="1:3" ht="12.75" customHeight="1" x14ac:dyDescent="0.2">
      <c r="A1020" s="61"/>
    </row>
    <row r="1021" spans="1:3" ht="12.75" customHeight="1" x14ac:dyDescent="0.2">
      <c r="A1021" s="70"/>
      <c r="B1021" s="143"/>
    </row>
    <row r="1022" spans="1:3" ht="12.75" customHeight="1" x14ac:dyDescent="0.2">
      <c r="A1022" s="70"/>
      <c r="B1022" s="143"/>
    </row>
    <row r="1023" spans="1:3" ht="12.75" customHeight="1" x14ac:dyDescent="0.2">
      <c r="A1023" s="70"/>
      <c r="B1023" s="143"/>
    </row>
    <row r="1024" spans="1:3" ht="12.75" customHeight="1" x14ac:dyDescent="0.2">
      <c r="A1024" s="61"/>
    </row>
    <row r="1025" spans="1:3" ht="12.75" customHeight="1" x14ac:dyDescent="0.2">
      <c r="A1025" s="61"/>
    </row>
    <row r="1026" spans="1:3" ht="12.75" customHeight="1" x14ac:dyDescent="0.2">
      <c r="A1026" s="70"/>
      <c r="B1026" s="166"/>
      <c r="C1026" s="166"/>
    </row>
    <row r="1027" spans="1:3" ht="12.75" customHeight="1" x14ac:dyDescent="0.2">
      <c r="A1027" s="61"/>
    </row>
    <row r="1028" spans="1:3" ht="12.75" customHeight="1" x14ac:dyDescent="0.2">
      <c r="A1028" s="61"/>
    </row>
    <row r="1029" spans="1:3" ht="12.75" customHeight="1" x14ac:dyDescent="0.2">
      <c r="A1029" s="70"/>
      <c r="B1029" s="143"/>
    </row>
    <row r="1030" spans="1:3" ht="12.75" customHeight="1" x14ac:dyDescent="0.2">
      <c r="A1030" s="61"/>
    </row>
    <row r="1031" spans="1:3" ht="12.75" customHeight="1" x14ac:dyDescent="0.2">
      <c r="A1031" s="61"/>
    </row>
    <row r="1032" spans="1:3" ht="12.75" customHeight="1" x14ac:dyDescent="0.2">
      <c r="A1032" s="70"/>
      <c r="B1032" s="143"/>
    </row>
    <row r="1033" spans="1:3" ht="12.75" customHeight="1" x14ac:dyDescent="0.2">
      <c r="A1033" s="61"/>
    </row>
    <row r="1034" spans="1:3" ht="12.75" customHeight="1" x14ac:dyDescent="0.2">
      <c r="A1034" s="61"/>
    </row>
    <row r="1035" spans="1:3" ht="12.75" customHeight="1" x14ac:dyDescent="0.2">
      <c r="A1035" s="70"/>
      <c r="B1035" s="143"/>
    </row>
    <row r="1036" spans="1:3" ht="12.75" customHeight="1" x14ac:dyDescent="0.2">
      <c r="A1036" s="61"/>
    </row>
    <row r="1037" spans="1:3" ht="12.75" customHeight="1" x14ac:dyDescent="0.2">
      <c r="A1037" s="61"/>
    </row>
    <row r="1038" spans="1:3" ht="12.75" customHeight="1" x14ac:dyDescent="0.2">
      <c r="A1038" s="70"/>
      <c r="B1038" s="143"/>
    </row>
    <row r="1039" spans="1:3" ht="12.75" customHeight="1" x14ac:dyDescent="0.2">
      <c r="A1039" s="61"/>
    </row>
    <row r="1040" spans="1:3" ht="12.75" customHeight="1" x14ac:dyDescent="0.2">
      <c r="A1040" s="61"/>
    </row>
    <row r="1041" spans="1:2" ht="12.75" customHeight="1" x14ac:dyDescent="0.2">
      <c r="A1041" s="70"/>
      <c r="B1041" s="143"/>
    </row>
    <row r="1042" spans="1:2" ht="12.75" customHeight="1" x14ac:dyDescent="0.2">
      <c r="A1042" s="61"/>
    </row>
    <row r="1043" spans="1:2" ht="12.75" customHeight="1" x14ac:dyDescent="0.2">
      <c r="A1043" s="61"/>
    </row>
    <row r="1044" spans="1:2" ht="12.75" customHeight="1" x14ac:dyDescent="0.2">
      <c r="A1044" s="70"/>
      <c r="B1044" s="143"/>
    </row>
    <row r="1045" spans="1:2" ht="12.75" customHeight="1" x14ac:dyDescent="0.2">
      <c r="A1045" s="61"/>
    </row>
    <row r="1046" spans="1:2" ht="12.75" customHeight="1" x14ac:dyDescent="0.2">
      <c r="A1046" s="61"/>
    </row>
    <row r="1047" spans="1:2" ht="12.75" customHeight="1" x14ac:dyDescent="0.2">
      <c r="A1047" s="70"/>
      <c r="B1047" s="143"/>
    </row>
    <row r="1048" spans="1:2" ht="12.75" customHeight="1" x14ac:dyDescent="0.2">
      <c r="A1048" s="61"/>
    </row>
    <row r="1049" spans="1:2" ht="12.75" customHeight="1" x14ac:dyDescent="0.2">
      <c r="A1049" s="61"/>
    </row>
    <row r="1050" spans="1:2" ht="12.75" customHeight="1" x14ac:dyDescent="0.2">
      <c r="A1050" s="70"/>
      <c r="B1050" s="143"/>
    </row>
    <row r="1051" spans="1:2" ht="12.75" customHeight="1" x14ac:dyDescent="0.2">
      <c r="A1051" s="61"/>
    </row>
    <row r="1052" spans="1:2" ht="12.75" customHeight="1" x14ac:dyDescent="0.2">
      <c r="A1052" s="61"/>
    </row>
    <row r="1053" spans="1:2" ht="12.75" customHeight="1" x14ac:dyDescent="0.2">
      <c r="A1053" s="70"/>
      <c r="B1053" s="143"/>
    </row>
    <row r="1054" spans="1:2" ht="12.75" customHeight="1" x14ac:dyDescent="0.2">
      <c r="B1054" s="143"/>
    </row>
    <row r="1055" spans="1:2" ht="12.75" customHeight="1" x14ac:dyDescent="0.2">
      <c r="A1055" s="61"/>
    </row>
    <row r="1056" spans="1:2" ht="12.75" customHeight="1" x14ac:dyDescent="0.2">
      <c r="A1056" s="70"/>
      <c r="B1056" s="143"/>
    </row>
    <row r="1057" spans="1:3" ht="12.75" customHeight="1" x14ac:dyDescent="0.2">
      <c r="A1057" s="70"/>
      <c r="B1057" s="143"/>
    </row>
    <row r="1058" spans="1:3" ht="12.75" customHeight="1" x14ac:dyDescent="0.2">
      <c r="A1058" s="61"/>
    </row>
    <row r="1059" spans="1:3" ht="12.75" customHeight="1" x14ac:dyDescent="0.2">
      <c r="A1059" s="70"/>
      <c r="B1059" s="143"/>
    </row>
    <row r="1060" spans="1:3" ht="12.75" customHeight="1" x14ac:dyDescent="0.2">
      <c r="A1060" s="70"/>
      <c r="B1060" s="143"/>
    </row>
    <row r="1061" spans="1:3" ht="12.75" customHeight="1" x14ac:dyDescent="0.2">
      <c r="A1061" s="53"/>
      <c r="B1061" s="194"/>
      <c r="C1061" s="283"/>
    </row>
    <row r="1062" spans="1:3" ht="12.75" customHeight="1" x14ac:dyDescent="0.2">
      <c r="A1062" s="70"/>
      <c r="B1062" s="143"/>
    </row>
    <row r="1063" spans="1:3" ht="12.75" customHeight="1" x14ac:dyDescent="0.2">
      <c r="A1063" s="61"/>
    </row>
    <row r="1064" spans="1:3" ht="12.75" customHeight="1" x14ac:dyDescent="0.2">
      <c r="A1064" s="61"/>
      <c r="B1064" s="194"/>
      <c r="C1064" s="283"/>
    </row>
    <row r="1065" spans="1:3" ht="12.75" customHeight="1" x14ac:dyDescent="0.2">
      <c r="A1065" s="61"/>
      <c r="B1065" s="194"/>
      <c r="C1065" s="283"/>
    </row>
    <row r="1066" spans="1:3" ht="12.75" customHeight="1" x14ac:dyDescent="0.2">
      <c r="A1066" s="61"/>
    </row>
    <row r="1067" spans="1:3" ht="12.75" customHeight="1" x14ac:dyDescent="0.2">
      <c r="A1067" s="70"/>
      <c r="B1067" s="143"/>
    </row>
    <row r="1068" spans="1:3" ht="12.75" customHeight="1" x14ac:dyDescent="0.2">
      <c r="A1068" s="61"/>
      <c r="B1068" s="194"/>
      <c r="C1068" s="283"/>
    </row>
    <row r="1069" spans="1:3" ht="12.75" customHeight="1" x14ac:dyDescent="0.2">
      <c r="A1069" s="61"/>
    </row>
    <row r="1070" spans="1:3" ht="12.75" customHeight="1" x14ac:dyDescent="0.2">
      <c r="A1070" s="70"/>
      <c r="B1070" s="143"/>
    </row>
    <row r="1071" spans="1:3" ht="12.75" customHeight="1" x14ac:dyDescent="0.2">
      <c r="A1071" s="61"/>
      <c r="B1071" s="194"/>
      <c r="C1071" s="283"/>
    </row>
    <row r="1072" spans="1:3" ht="12.75" customHeight="1" x14ac:dyDescent="0.2">
      <c r="A1072" s="61"/>
    </row>
    <row r="1073" spans="1:3" ht="12.75" customHeight="1" x14ac:dyDescent="0.2">
      <c r="A1073" s="70"/>
      <c r="B1073" s="143"/>
    </row>
    <row r="1074" spans="1:3" ht="12.75" customHeight="1" x14ac:dyDescent="0.2">
      <c r="A1074" s="61"/>
      <c r="B1074" s="194"/>
      <c r="C1074" s="283"/>
    </row>
    <row r="1075" spans="1:3" ht="12.75" customHeight="1" x14ac:dyDescent="0.2">
      <c r="A1075" s="61"/>
    </row>
    <row r="1076" spans="1:3" ht="12.75" customHeight="1" x14ac:dyDescent="0.2">
      <c r="A1076" s="70"/>
      <c r="B1076" s="143"/>
    </row>
    <row r="1077" spans="1:3" ht="12.75" customHeight="1" x14ac:dyDescent="0.2">
      <c r="A1077" s="61"/>
    </row>
    <row r="1078" spans="1:3" ht="12.75" customHeight="1" x14ac:dyDescent="0.2">
      <c r="A1078" s="61"/>
    </row>
    <row r="1079" spans="1:3" ht="12.75" customHeight="1" x14ac:dyDescent="0.2">
      <c r="A1079" s="70"/>
      <c r="B1079" s="143"/>
    </row>
    <row r="1080" spans="1:3" ht="12.75" customHeight="1" x14ac:dyDescent="0.2">
      <c r="A1080" s="61"/>
    </row>
    <row r="1081" spans="1:3" ht="12.75" customHeight="1" x14ac:dyDescent="0.2">
      <c r="A1081" s="61"/>
    </row>
    <row r="1082" spans="1:3" ht="12.75" customHeight="1" x14ac:dyDescent="0.2">
      <c r="A1082" s="70"/>
      <c r="B1082" s="143"/>
    </row>
    <row r="1083" spans="1:3" ht="12.75" customHeight="1" x14ac:dyDescent="0.2">
      <c r="A1083" s="61"/>
    </row>
    <row r="1084" spans="1:3" ht="12.75" customHeight="1" x14ac:dyDescent="0.2">
      <c r="A1084" s="61"/>
      <c r="B1084" s="197"/>
      <c r="C1084" s="166"/>
    </row>
    <row r="1085" spans="1:3" ht="12.75" customHeight="1" x14ac:dyDescent="0.2">
      <c r="A1085" s="70"/>
      <c r="B1085" s="143"/>
    </row>
    <row r="1086" spans="1:3" ht="12.75" customHeight="1" x14ac:dyDescent="0.2">
      <c r="A1086" s="70"/>
      <c r="B1086" s="143"/>
    </row>
    <row r="1087" spans="1:3" ht="12.75" customHeight="1" x14ac:dyDescent="0.2">
      <c r="A1087" s="70"/>
      <c r="B1087" s="143"/>
    </row>
    <row r="1088" spans="1:3" ht="12.75" customHeight="1" x14ac:dyDescent="0.2">
      <c r="A1088" s="61"/>
    </row>
    <row r="1089" spans="1:2" ht="12.75" customHeight="1" x14ac:dyDescent="0.2">
      <c r="A1089" s="61"/>
    </row>
    <row r="1090" spans="1:2" ht="12.75" customHeight="1" x14ac:dyDescent="0.2">
      <c r="A1090" s="70"/>
      <c r="B1090" s="143"/>
    </row>
    <row r="1091" spans="1:2" ht="12.75" customHeight="1" x14ac:dyDescent="0.2">
      <c r="A1091" s="61"/>
    </row>
    <row r="1092" spans="1:2" ht="12.75" customHeight="1" x14ac:dyDescent="0.2">
      <c r="A1092" s="61"/>
    </row>
    <row r="1093" spans="1:2" ht="12.75" customHeight="1" x14ac:dyDescent="0.2">
      <c r="A1093" s="70"/>
      <c r="B1093" s="143"/>
    </row>
    <row r="1094" spans="1:2" ht="12.75" customHeight="1" x14ac:dyDescent="0.2">
      <c r="A1094" s="70"/>
      <c r="B1094" s="143"/>
    </row>
    <row r="1095" spans="1:2" ht="12.75" customHeight="1" x14ac:dyDescent="0.2">
      <c r="A1095" s="70"/>
      <c r="B1095" s="143"/>
    </row>
    <row r="1096" spans="1:2" ht="12.75" customHeight="1" x14ac:dyDescent="0.2">
      <c r="A1096" s="70"/>
      <c r="B1096" s="143"/>
    </row>
    <row r="1097" spans="1:2" ht="12.75" customHeight="1" x14ac:dyDescent="0.2">
      <c r="A1097" s="70"/>
      <c r="B1097" s="143"/>
    </row>
    <row r="1098" spans="1:2" ht="12.75" customHeight="1" x14ac:dyDescent="0.2">
      <c r="A1098" s="70"/>
      <c r="B1098" s="143"/>
    </row>
    <row r="1099" spans="1:2" ht="12.75" customHeight="1" x14ac:dyDescent="0.2">
      <c r="A1099" s="61"/>
    </row>
    <row r="1100" spans="1:2" ht="12.75" customHeight="1" x14ac:dyDescent="0.2">
      <c r="A1100" s="61"/>
      <c r="B1100" s="143"/>
    </row>
    <row r="1101" spans="1:2" ht="12.75" customHeight="1" x14ac:dyDescent="0.2">
      <c r="A1101" s="64"/>
      <c r="B1101" s="143"/>
    </row>
    <row r="1102" spans="1:2" ht="12.75" customHeight="1" x14ac:dyDescent="0.2">
      <c r="A1102" s="70"/>
      <c r="B1102" s="143"/>
    </row>
    <row r="1103" spans="1:2" ht="12.75" customHeight="1" x14ac:dyDescent="0.2">
      <c r="A1103" s="70"/>
      <c r="B1103" s="143"/>
    </row>
    <row r="1104" spans="1:2" ht="12.75" customHeight="1" x14ac:dyDescent="0.2">
      <c r="A1104" s="70"/>
      <c r="B1104" s="143"/>
    </row>
    <row r="1105" spans="1:3" ht="12.75" customHeight="1" x14ac:dyDescent="0.2">
      <c r="A1105" s="70"/>
      <c r="B1105" s="143"/>
    </row>
    <row r="1106" spans="1:3" ht="12.75" customHeight="1" x14ac:dyDescent="0.2">
      <c r="A1106" s="70"/>
      <c r="B1106" s="143"/>
    </row>
    <row r="1107" spans="1:3" ht="12.75" customHeight="1" x14ac:dyDescent="0.2">
      <c r="A1107" s="61"/>
    </row>
    <row r="1108" spans="1:3" ht="12.75" customHeight="1" x14ac:dyDescent="0.2">
      <c r="A1108" s="61"/>
    </row>
    <row r="1109" spans="1:3" ht="12.75" customHeight="1" x14ac:dyDescent="0.2">
      <c r="A1109" s="70"/>
      <c r="B1109" s="143"/>
    </row>
    <row r="1110" spans="1:3" ht="12.75" customHeight="1" x14ac:dyDescent="0.2">
      <c r="B1110" s="143"/>
    </row>
    <row r="1111" spans="1:3" ht="12.75" customHeight="1" x14ac:dyDescent="0.2">
      <c r="A1111" s="61"/>
      <c r="B1111" s="143"/>
    </row>
    <row r="1112" spans="1:3" ht="12.75" customHeight="1" x14ac:dyDescent="0.2">
      <c r="A1112" s="70"/>
      <c r="B1112" s="143"/>
    </row>
    <row r="1113" spans="1:3" ht="12.75" customHeight="1" x14ac:dyDescent="0.2">
      <c r="A1113" s="70"/>
      <c r="B1113" s="143"/>
    </row>
    <row r="1114" spans="1:3" ht="12.75" customHeight="1" x14ac:dyDescent="0.2">
      <c r="A1114" s="61"/>
      <c r="B1114" s="143"/>
    </row>
    <row r="1115" spans="1:3" ht="12.75" customHeight="1" x14ac:dyDescent="0.2">
      <c r="A1115" s="70"/>
      <c r="B1115" s="143"/>
    </row>
    <row r="1116" spans="1:3" ht="12.75" customHeight="1" x14ac:dyDescent="0.2">
      <c r="B1116" s="143"/>
    </row>
    <row r="1117" spans="1:3" ht="12.75" customHeight="1" x14ac:dyDescent="0.2">
      <c r="A1117" s="65"/>
      <c r="B1117" s="194"/>
      <c r="C1117" s="283"/>
    </row>
    <row r="1118" spans="1:3" ht="12.75" customHeight="1" x14ac:dyDescent="0.2">
      <c r="B1118" s="143"/>
    </row>
    <row r="1119" spans="1:3" ht="12.75" customHeight="1" x14ac:dyDescent="0.2">
      <c r="A1119" s="61"/>
      <c r="B1119" s="194"/>
      <c r="C1119" s="283"/>
    </row>
    <row r="1120" spans="1:3" ht="12.75" customHeight="1" x14ac:dyDescent="0.2">
      <c r="A1120" s="61"/>
    </row>
    <row r="1121" spans="1:2" ht="12.75" customHeight="1" x14ac:dyDescent="0.2">
      <c r="A1121" s="61"/>
    </row>
    <row r="1122" spans="1:2" ht="12.75" customHeight="1" x14ac:dyDescent="0.2">
      <c r="A1122" s="70"/>
      <c r="B1122" s="143"/>
    </row>
    <row r="1123" spans="1:2" ht="12.75" customHeight="1" x14ac:dyDescent="0.2">
      <c r="A1123" s="70"/>
      <c r="B1123" s="143"/>
    </row>
    <row r="1124" spans="1:2" ht="12.75" customHeight="1" x14ac:dyDescent="0.2">
      <c r="A1124" s="61"/>
    </row>
    <row r="1125" spans="1:2" ht="12.75" customHeight="1" x14ac:dyDescent="0.2">
      <c r="A1125" s="61"/>
    </row>
    <row r="1126" spans="1:2" ht="12.75" customHeight="1" x14ac:dyDescent="0.2">
      <c r="A1126" s="70"/>
      <c r="B1126" s="143"/>
    </row>
    <row r="1127" spans="1:2" ht="12.75" customHeight="1" x14ac:dyDescent="0.2">
      <c r="A1127" s="70"/>
      <c r="B1127" s="143"/>
    </row>
    <row r="1128" spans="1:2" ht="12.75" customHeight="1" x14ac:dyDescent="0.2">
      <c r="A1128" s="70"/>
      <c r="B1128" s="143"/>
    </row>
    <row r="1129" spans="1:2" ht="12.75" customHeight="1" x14ac:dyDescent="0.2">
      <c r="A1129" s="70"/>
      <c r="B1129" s="143"/>
    </row>
    <row r="1130" spans="1:2" ht="12.75" customHeight="1" x14ac:dyDescent="0.2">
      <c r="A1130" s="70"/>
      <c r="B1130" s="143"/>
    </row>
    <row r="1131" spans="1:2" ht="12.75" customHeight="1" x14ac:dyDescent="0.2">
      <c r="A1131" s="61"/>
    </row>
    <row r="1132" spans="1:2" ht="12.75" customHeight="1" x14ac:dyDescent="0.2">
      <c r="A1132" s="61"/>
    </row>
    <row r="1133" spans="1:2" ht="12.75" customHeight="1" x14ac:dyDescent="0.2">
      <c r="A1133" s="70"/>
      <c r="B1133" s="143"/>
    </row>
    <row r="1134" spans="1:2" ht="12.75" customHeight="1" x14ac:dyDescent="0.2">
      <c r="A1134" s="70"/>
      <c r="B1134" s="143"/>
    </row>
    <row r="1135" spans="1:2" ht="12.75" customHeight="1" x14ac:dyDescent="0.2">
      <c r="A1135" s="70"/>
      <c r="B1135" s="143"/>
    </row>
    <row r="1136" spans="1:2" ht="12.75" customHeight="1" x14ac:dyDescent="0.2">
      <c r="A1136" s="70"/>
      <c r="B1136" s="143"/>
    </row>
    <row r="1137" spans="1:3" ht="12.75" customHeight="1" x14ac:dyDescent="0.2">
      <c r="A1137" s="70"/>
      <c r="B1137" s="143"/>
    </row>
    <row r="1138" spans="1:3" ht="12.75" customHeight="1" x14ac:dyDescent="0.2">
      <c r="A1138" s="53"/>
      <c r="B1138" s="194"/>
      <c r="C1138" s="283"/>
    </row>
    <row r="1139" spans="1:3" ht="12.75" customHeight="1" x14ac:dyDescent="0.2">
      <c r="A1139" s="70"/>
      <c r="B1139" s="143"/>
    </row>
    <row r="1140" spans="1:3" ht="12.75" customHeight="1" x14ac:dyDescent="0.2">
      <c r="A1140" s="61"/>
      <c r="B1140" s="194"/>
      <c r="C1140" s="283"/>
    </row>
    <row r="1141" spans="1:3" ht="12.75" customHeight="1" x14ac:dyDescent="0.2">
      <c r="A1141" s="61"/>
    </row>
    <row r="1142" spans="1:3" ht="12.75" customHeight="1" x14ac:dyDescent="0.2">
      <c r="A1142" s="61"/>
    </row>
    <row r="1143" spans="1:3" ht="12.75" customHeight="1" x14ac:dyDescent="0.2">
      <c r="A1143" s="70"/>
      <c r="B1143" s="143"/>
    </row>
    <row r="1144" spans="1:3" ht="12.75" customHeight="1" x14ac:dyDescent="0.2">
      <c r="A1144" s="70"/>
      <c r="B1144" s="143"/>
    </row>
    <row r="1145" spans="1:3" ht="12.75" customHeight="1" x14ac:dyDescent="0.2">
      <c r="A1145" s="61"/>
    </row>
    <row r="1146" spans="1:3" ht="12.75" customHeight="1" x14ac:dyDescent="0.2">
      <c r="A1146" s="70"/>
      <c r="B1146" s="143"/>
    </row>
    <row r="1147" spans="1:3" ht="12.75" customHeight="1" x14ac:dyDescent="0.2">
      <c r="A1147" s="61"/>
    </row>
    <row r="1148" spans="1:3" ht="12.75" customHeight="1" x14ac:dyDescent="0.2">
      <c r="A1148" s="61"/>
    </row>
    <row r="1149" spans="1:3" ht="12.75" customHeight="1" x14ac:dyDescent="0.2">
      <c r="A1149" s="70"/>
      <c r="B1149" s="143"/>
    </row>
    <row r="1150" spans="1:3" ht="12.75" customHeight="1" x14ac:dyDescent="0.2">
      <c r="A1150" s="70"/>
      <c r="B1150" s="143"/>
    </row>
    <row r="1151" spans="1:3" ht="12.75" customHeight="1" x14ac:dyDescent="0.2">
      <c r="A1151" s="61"/>
    </row>
    <row r="1152" spans="1:3" ht="12.75" customHeight="1" x14ac:dyDescent="0.2">
      <c r="A1152" s="61"/>
    </row>
    <row r="1153" spans="1:3" ht="12.75" customHeight="1" x14ac:dyDescent="0.2">
      <c r="A1153" s="70"/>
      <c r="B1153" s="143"/>
    </row>
    <row r="1154" spans="1:3" ht="12.75" customHeight="1" x14ac:dyDescent="0.2">
      <c r="A1154" s="60"/>
    </row>
    <row r="1155" spans="1:3" ht="12.75" customHeight="1" x14ac:dyDescent="0.2"/>
    <row r="1156" spans="1:3" ht="12.75" customHeight="1" x14ac:dyDescent="0.2">
      <c r="A1156" s="53"/>
      <c r="B1156" s="194"/>
      <c r="C1156" s="283"/>
    </row>
    <row r="1157" spans="1:3" ht="12.75" customHeight="1" x14ac:dyDescent="0.2"/>
    <row r="1158" spans="1:3" ht="12.75" customHeight="1" x14ac:dyDescent="0.2">
      <c r="A1158" s="53"/>
      <c r="B1158" s="190"/>
      <c r="C1158" s="279"/>
    </row>
    <row r="1159" spans="1:3" ht="12.75" customHeight="1" x14ac:dyDescent="0.2"/>
    <row r="1160" spans="1:3" ht="12.75" customHeight="1" x14ac:dyDescent="0.2"/>
    <row r="1161" spans="1:3" ht="12.75" customHeight="1" x14ac:dyDescent="0.2">
      <c r="A1161" s="62"/>
      <c r="B1161" s="190"/>
      <c r="C1161" s="279"/>
    </row>
    <row r="1162" spans="1:3" ht="12.75" customHeight="1" x14ac:dyDescent="0.2"/>
    <row r="1163" spans="1:3" ht="12.75" customHeight="1" x14ac:dyDescent="0.2">
      <c r="A1163" s="62"/>
      <c r="B1163" s="190"/>
      <c r="C1163" s="279"/>
    </row>
    <row r="1164" spans="1:3" ht="12.75" customHeight="1" x14ac:dyDescent="0.2"/>
    <row r="1165" spans="1:3" ht="12.75" customHeight="1" x14ac:dyDescent="0.2">
      <c r="A1165" s="58"/>
      <c r="B1165" s="191"/>
      <c r="C1165" s="280"/>
    </row>
    <row r="1166" spans="1:3" ht="12.75" customHeight="1" x14ac:dyDescent="0.2">
      <c r="A1166" s="59"/>
      <c r="B1166" s="192"/>
      <c r="C1166" s="281"/>
    </row>
    <row r="1167" spans="1:3" ht="12.75" customHeight="1" x14ac:dyDescent="0.2"/>
    <row r="1168" spans="1:3" ht="12.75" customHeight="1" x14ac:dyDescent="0.2">
      <c r="A1168" s="53"/>
      <c r="B1168" s="190"/>
      <c r="C1168" s="279"/>
    </row>
    <row r="1169" spans="1:3" ht="12.75" customHeight="1" x14ac:dyDescent="0.2"/>
    <row r="1170" spans="1:3" ht="12.75" customHeight="1" x14ac:dyDescent="0.2">
      <c r="A1170" s="53"/>
      <c r="B1170" s="190"/>
      <c r="C1170" s="279"/>
    </row>
    <row r="1171" spans="1:3" ht="12.75" customHeight="1" x14ac:dyDescent="0.2"/>
    <row r="1172" spans="1:3" ht="12.75" customHeight="1" x14ac:dyDescent="0.2">
      <c r="A1172" s="58"/>
      <c r="B1172" s="191"/>
      <c r="C1172" s="280"/>
    </row>
    <row r="1173" spans="1:3" ht="12.75" customHeight="1" x14ac:dyDescent="0.2">
      <c r="A1173" s="59"/>
      <c r="B1173" s="192"/>
      <c r="C1173" s="281"/>
    </row>
    <row r="1174" spans="1:3" ht="12.75" customHeight="1" x14ac:dyDescent="0.2"/>
    <row r="1175" spans="1:3" ht="12.75" customHeight="1" x14ac:dyDescent="0.2">
      <c r="A1175" s="53"/>
      <c r="B1175" s="190"/>
      <c r="C1175" s="279"/>
    </row>
    <row r="1176" spans="1:3" ht="12.75" customHeight="1" x14ac:dyDescent="0.2"/>
    <row r="1177" spans="1:3" ht="12.75" customHeight="1" x14ac:dyDescent="0.2">
      <c r="A1177" s="53"/>
      <c r="B1177" s="190"/>
      <c r="C1177" s="279"/>
    </row>
    <row r="1178" spans="1:3" ht="12.75" customHeight="1" x14ac:dyDescent="0.2"/>
    <row r="1179" spans="1:3" ht="12.75" customHeight="1" x14ac:dyDescent="0.2">
      <c r="A1179" s="58"/>
      <c r="B1179" s="191"/>
      <c r="C1179" s="280"/>
    </row>
    <row r="1180" spans="1:3" ht="12.75" customHeight="1" x14ac:dyDescent="0.2">
      <c r="A1180" s="59"/>
      <c r="B1180" s="192"/>
      <c r="C1180" s="281"/>
    </row>
    <row r="1181" spans="1:3" ht="12.75" customHeight="1" x14ac:dyDescent="0.2"/>
    <row r="1182" spans="1:3" ht="12.75" customHeight="1" x14ac:dyDescent="0.2">
      <c r="A1182" s="53"/>
      <c r="B1182" s="190"/>
      <c r="C1182" s="279"/>
    </row>
    <row r="1183" spans="1:3" ht="12.75" customHeight="1" x14ac:dyDescent="0.2"/>
    <row r="1184" spans="1:3" ht="12.75" customHeight="1" x14ac:dyDescent="0.2">
      <c r="A1184" s="53"/>
      <c r="B1184" s="190"/>
      <c r="C1184" s="279"/>
    </row>
    <row r="1185" spans="1:3" ht="12.75" customHeight="1" x14ac:dyDescent="0.2"/>
    <row r="1186" spans="1:3" ht="12.75" customHeight="1" x14ac:dyDescent="0.2">
      <c r="A1186" s="58"/>
      <c r="B1186" s="191"/>
      <c r="C1186" s="280"/>
    </row>
    <row r="1187" spans="1:3" ht="12.75" customHeight="1" x14ac:dyDescent="0.2">
      <c r="A1187" s="59"/>
      <c r="B1187" s="192"/>
      <c r="C1187" s="281"/>
    </row>
    <row r="1188" spans="1:3" ht="12.75" customHeight="1" x14ac:dyDescent="0.2">
      <c r="A1188" s="59"/>
      <c r="B1188" s="192"/>
      <c r="C1188" s="281"/>
    </row>
    <row r="1189" spans="1:3" ht="12.75" customHeight="1" x14ac:dyDescent="0.2">
      <c r="A1189" s="59"/>
      <c r="B1189" s="192"/>
      <c r="C1189" s="281"/>
    </row>
    <row r="1190" spans="1:3" ht="12.75" customHeight="1" x14ac:dyDescent="0.2">
      <c r="A1190" s="59"/>
      <c r="B1190" s="192"/>
      <c r="C1190" s="281"/>
    </row>
    <row r="1191" spans="1:3" ht="12.75" customHeight="1" x14ac:dyDescent="0.2">
      <c r="A1191" s="59"/>
      <c r="B1191" s="192"/>
      <c r="C1191" s="281"/>
    </row>
    <row r="1192" spans="1:3" ht="12.75" customHeight="1" x14ac:dyDescent="0.2"/>
    <row r="1193" spans="1:3" ht="12.75" customHeight="1" x14ac:dyDescent="0.2">
      <c r="A1193" s="53"/>
      <c r="B1193" s="190"/>
      <c r="C1193" s="279"/>
    </row>
    <row r="1194" spans="1:3" ht="12.75" customHeight="1" x14ac:dyDescent="0.2"/>
    <row r="1195" spans="1:3" ht="12.75" customHeight="1" x14ac:dyDescent="0.2">
      <c r="A1195" s="53"/>
      <c r="B1195" s="190"/>
      <c r="C1195" s="279"/>
    </row>
    <row r="1196" spans="1:3" ht="12.75" customHeight="1" x14ac:dyDescent="0.2"/>
    <row r="1197" spans="1:3" ht="12.75" customHeight="1" x14ac:dyDescent="0.2">
      <c r="A1197" s="58"/>
      <c r="B1197" s="191"/>
      <c r="C1197" s="280"/>
    </row>
    <row r="1198" spans="1:3" ht="12.75" customHeight="1" x14ac:dyDescent="0.2">
      <c r="A1198" s="59"/>
      <c r="B1198" s="192"/>
      <c r="C1198" s="281"/>
    </row>
    <row r="1199" spans="1:3" ht="12.75" customHeight="1" x14ac:dyDescent="0.2">
      <c r="A1199" s="59"/>
      <c r="B1199" s="192"/>
      <c r="C1199" s="281"/>
    </row>
    <row r="1200" spans="1:3" ht="12.75" customHeight="1" x14ac:dyDescent="0.2"/>
    <row r="1201" spans="1:3" ht="12.75" customHeight="1" x14ac:dyDescent="0.2">
      <c r="A1201" s="53"/>
      <c r="B1201" s="190"/>
      <c r="C1201" s="279"/>
    </row>
    <row r="1202" spans="1:3" ht="12.75" customHeight="1" x14ac:dyDescent="0.2"/>
    <row r="1203" spans="1:3" ht="12.75" customHeight="1" x14ac:dyDescent="0.2">
      <c r="A1203" s="53"/>
      <c r="B1203" s="190"/>
      <c r="C1203" s="279"/>
    </row>
    <row r="1204" spans="1:3" ht="12.75" customHeight="1" x14ac:dyDescent="0.2"/>
    <row r="1205" spans="1:3" ht="12.75" customHeight="1" x14ac:dyDescent="0.2">
      <c r="A1205" s="58"/>
      <c r="B1205" s="191"/>
      <c r="C1205" s="280"/>
    </row>
    <row r="1206" spans="1:3" ht="12.75" customHeight="1" x14ac:dyDescent="0.2">
      <c r="A1206" s="59"/>
      <c r="B1206" s="192"/>
      <c r="C1206" s="281"/>
    </row>
    <row r="1207" spans="1:3" ht="12.75" customHeight="1" x14ac:dyDescent="0.2">
      <c r="A1207" s="59"/>
      <c r="B1207" s="192"/>
      <c r="C1207" s="281"/>
    </row>
    <row r="1208" spans="1:3" ht="12.75" customHeight="1" x14ac:dyDescent="0.2"/>
    <row r="1209" spans="1:3" ht="12.75" customHeight="1" x14ac:dyDescent="0.2">
      <c r="A1209" s="53"/>
      <c r="B1209" s="190"/>
      <c r="C1209" s="279"/>
    </row>
    <row r="1210" spans="1:3" ht="12.75" customHeight="1" x14ac:dyDescent="0.2"/>
    <row r="1211" spans="1:3" ht="12.75" customHeight="1" x14ac:dyDescent="0.2">
      <c r="A1211" s="53"/>
      <c r="B1211" s="190"/>
      <c r="C1211" s="279"/>
    </row>
    <row r="1212" spans="1:3" ht="12.75" customHeight="1" x14ac:dyDescent="0.2"/>
    <row r="1213" spans="1:3" ht="12.75" customHeight="1" x14ac:dyDescent="0.2">
      <c r="A1213" s="58"/>
      <c r="B1213" s="191"/>
      <c r="C1213" s="280"/>
    </row>
    <row r="1214" spans="1:3" ht="12.75" customHeight="1" x14ac:dyDescent="0.2">
      <c r="A1214" s="59"/>
      <c r="B1214" s="192"/>
      <c r="C1214" s="281"/>
    </row>
    <row r="1215" spans="1:3" ht="12.75" customHeight="1" x14ac:dyDescent="0.2">
      <c r="A1215" s="59"/>
      <c r="B1215" s="192"/>
      <c r="C1215" s="281"/>
    </row>
    <row r="1216" spans="1:3" ht="12.75" customHeight="1" x14ac:dyDescent="0.2">
      <c r="A1216" s="59"/>
      <c r="B1216" s="192"/>
      <c r="C1216" s="281"/>
    </row>
    <row r="1217" spans="1:3" ht="12.75" customHeight="1" x14ac:dyDescent="0.2">
      <c r="A1217" s="59"/>
      <c r="B1217" s="192"/>
      <c r="C1217" s="281"/>
    </row>
    <row r="1218" spans="1:3" ht="12.75" customHeight="1" x14ac:dyDescent="0.2">
      <c r="A1218" s="59"/>
      <c r="B1218" s="192"/>
      <c r="C1218" s="281"/>
    </row>
    <row r="1219" spans="1:3" ht="12.75" customHeight="1" x14ac:dyDescent="0.2">
      <c r="A1219" s="59"/>
      <c r="B1219" s="192"/>
      <c r="C1219" s="281"/>
    </row>
    <row r="1220" spans="1:3" ht="12.75" customHeight="1" x14ac:dyDescent="0.2">
      <c r="A1220" s="59"/>
      <c r="B1220" s="192"/>
      <c r="C1220" s="281"/>
    </row>
    <row r="1221" spans="1:3" ht="12.75" customHeight="1" x14ac:dyDescent="0.2">
      <c r="A1221" s="59"/>
      <c r="B1221" s="192"/>
      <c r="C1221" s="281"/>
    </row>
    <row r="1222" spans="1:3" ht="12.75" customHeight="1" x14ac:dyDescent="0.2">
      <c r="A1222" s="59"/>
      <c r="B1222" s="192"/>
      <c r="C1222" s="281"/>
    </row>
    <row r="1223" spans="1:3" ht="12.75" customHeight="1" x14ac:dyDescent="0.2">
      <c r="A1223" s="59"/>
      <c r="B1223" s="192"/>
      <c r="C1223" s="281"/>
    </row>
    <row r="1224" spans="1:3" ht="12.75" customHeight="1" x14ac:dyDescent="0.2"/>
    <row r="1225" spans="1:3" ht="12.75" customHeight="1" x14ac:dyDescent="0.2">
      <c r="A1225" s="53"/>
      <c r="B1225" s="190"/>
      <c r="C1225" s="279"/>
    </row>
    <row r="1226" spans="1:3" ht="12.75" customHeight="1" x14ac:dyDescent="0.2"/>
    <row r="1227" spans="1:3" ht="12.75" customHeight="1" x14ac:dyDescent="0.2">
      <c r="A1227" s="53"/>
      <c r="B1227" s="190"/>
      <c r="C1227" s="279"/>
    </row>
    <row r="1228" spans="1:3" ht="12.75" customHeight="1" x14ac:dyDescent="0.2"/>
    <row r="1229" spans="1:3" ht="12.75" customHeight="1" x14ac:dyDescent="0.2">
      <c r="A1229" s="58"/>
      <c r="B1229" s="191"/>
      <c r="C1229" s="280"/>
    </row>
    <row r="1230" spans="1:3" ht="12.75" customHeight="1" x14ac:dyDescent="0.2">
      <c r="A1230" s="59"/>
      <c r="B1230" s="192"/>
      <c r="C1230" s="281"/>
    </row>
    <row r="1231" spans="1:3" ht="12.75" customHeight="1" x14ac:dyDescent="0.2">
      <c r="A1231" s="59"/>
      <c r="B1231" s="192"/>
      <c r="C1231" s="281"/>
    </row>
    <row r="1232" spans="1:3" ht="12.75" customHeight="1" x14ac:dyDescent="0.2">
      <c r="A1232" s="59"/>
      <c r="B1232" s="192"/>
      <c r="C1232" s="281"/>
    </row>
    <row r="1233" spans="1:3" ht="12.75" customHeight="1" x14ac:dyDescent="0.2">
      <c r="A1233" s="59"/>
      <c r="B1233" s="192"/>
      <c r="C1233" s="281"/>
    </row>
    <row r="1234" spans="1:3" ht="12.75" customHeight="1" x14ac:dyDescent="0.2">
      <c r="A1234" s="59"/>
      <c r="B1234" s="192"/>
      <c r="C1234" s="281"/>
    </row>
    <row r="1235" spans="1:3" ht="12.75" customHeight="1" x14ac:dyDescent="0.2">
      <c r="A1235" s="59"/>
      <c r="B1235" s="192"/>
      <c r="C1235" s="281"/>
    </row>
    <row r="1236" spans="1:3" ht="12.75" customHeight="1" x14ac:dyDescent="0.2"/>
    <row r="1237" spans="1:3" ht="12.75" customHeight="1" x14ac:dyDescent="0.2">
      <c r="A1237" s="53"/>
      <c r="B1237" s="190"/>
      <c r="C1237" s="279"/>
    </row>
    <row r="1238" spans="1:3" ht="12.75" customHeight="1" x14ac:dyDescent="0.2"/>
    <row r="1239" spans="1:3" ht="12.75" customHeight="1" x14ac:dyDescent="0.2">
      <c r="A1239" s="53"/>
      <c r="B1239" s="190"/>
      <c r="C1239" s="279"/>
    </row>
    <row r="1240" spans="1:3" ht="12.75" customHeight="1" x14ac:dyDescent="0.2"/>
    <row r="1241" spans="1:3" ht="12.75" customHeight="1" x14ac:dyDescent="0.2">
      <c r="A1241" s="58"/>
      <c r="B1241" s="191"/>
      <c r="C1241" s="280"/>
    </row>
    <row r="1242" spans="1:3" ht="12.75" customHeight="1" x14ac:dyDescent="0.2">
      <c r="A1242" s="59"/>
      <c r="B1242" s="192"/>
      <c r="C1242" s="281"/>
    </row>
    <row r="1243" spans="1:3" ht="12.75" customHeight="1" x14ac:dyDescent="0.2">
      <c r="A1243" s="59"/>
      <c r="B1243" s="192"/>
      <c r="C1243" s="281"/>
    </row>
    <row r="1244" spans="1:3" ht="12.75" customHeight="1" x14ac:dyDescent="0.2">
      <c r="A1244" s="59"/>
      <c r="B1244" s="192"/>
      <c r="C1244" s="281"/>
    </row>
    <row r="1245" spans="1:3" ht="12.75" customHeight="1" x14ac:dyDescent="0.2"/>
    <row r="1246" spans="1:3" ht="12.75" customHeight="1" x14ac:dyDescent="0.2"/>
    <row r="1247" spans="1:3" ht="12.75" customHeight="1" x14ac:dyDescent="0.2">
      <c r="A1247" s="53"/>
      <c r="B1247" s="190"/>
      <c r="C1247" s="279"/>
    </row>
    <row r="1248" spans="1:3" ht="12.75" customHeight="1" x14ac:dyDescent="0.2"/>
    <row r="1249" spans="1:3" ht="12.75" customHeight="1" x14ac:dyDescent="0.2">
      <c r="A1249" s="53"/>
      <c r="B1249" s="190"/>
      <c r="C1249" s="279"/>
    </row>
    <row r="1250" spans="1:3" ht="12.75" customHeight="1" x14ac:dyDescent="0.2"/>
    <row r="1251" spans="1:3" ht="12.75" customHeight="1" x14ac:dyDescent="0.2">
      <c r="A1251" s="58"/>
      <c r="B1251" s="191"/>
      <c r="C1251" s="280"/>
    </row>
    <row r="1252" spans="1:3" ht="12.75" customHeight="1" x14ac:dyDescent="0.2">
      <c r="A1252" s="59"/>
      <c r="B1252" s="192"/>
      <c r="C1252" s="281"/>
    </row>
    <row r="1253" spans="1:3" ht="12.75" customHeight="1" x14ac:dyDescent="0.2"/>
    <row r="1254" spans="1:3" ht="12.75" customHeight="1" x14ac:dyDescent="0.2">
      <c r="A1254" s="53"/>
      <c r="B1254" s="190"/>
      <c r="C1254" s="279"/>
    </row>
    <row r="1255" spans="1:3" ht="12.75" customHeight="1" x14ac:dyDescent="0.2"/>
    <row r="1256" spans="1:3" ht="12.75" customHeight="1" x14ac:dyDescent="0.2">
      <c r="A1256" s="53"/>
      <c r="B1256" s="190"/>
      <c r="C1256" s="279"/>
    </row>
    <row r="1257" spans="1:3" ht="12.75" customHeight="1" x14ac:dyDescent="0.2"/>
    <row r="1258" spans="1:3" ht="12.75" customHeight="1" x14ac:dyDescent="0.2">
      <c r="A1258" s="58"/>
      <c r="B1258" s="191"/>
      <c r="C1258" s="280"/>
    </row>
    <row r="1259" spans="1:3" ht="12.75" customHeight="1" x14ac:dyDescent="0.2">
      <c r="A1259" s="59"/>
      <c r="B1259" s="192"/>
      <c r="C1259" s="281"/>
    </row>
    <row r="1260" spans="1:3" ht="12.75" customHeight="1" x14ac:dyDescent="0.2">
      <c r="A1260" s="59"/>
      <c r="B1260" s="192"/>
      <c r="C1260" s="281"/>
    </row>
    <row r="1261" spans="1:3" ht="12.75" customHeight="1" x14ac:dyDescent="0.2"/>
    <row r="1262" spans="1:3" ht="12.75" customHeight="1" x14ac:dyDescent="0.2">
      <c r="A1262" s="53"/>
      <c r="B1262" s="190"/>
      <c r="C1262" s="279"/>
    </row>
    <row r="1263" spans="1:3" ht="12.75" customHeight="1" x14ac:dyDescent="0.2"/>
    <row r="1264" spans="1:3" ht="12.75" customHeight="1" x14ac:dyDescent="0.2">
      <c r="A1264" s="53"/>
      <c r="B1264" s="190"/>
      <c r="C1264" s="279"/>
    </row>
    <row r="1265" spans="1:3" ht="12.75" customHeight="1" x14ac:dyDescent="0.2"/>
    <row r="1266" spans="1:3" ht="12.75" customHeight="1" x14ac:dyDescent="0.2">
      <c r="A1266" s="58"/>
      <c r="B1266" s="191"/>
      <c r="C1266" s="280"/>
    </row>
    <row r="1267" spans="1:3" ht="12.75" customHeight="1" x14ac:dyDescent="0.2">
      <c r="A1267" s="59"/>
      <c r="B1267" s="192"/>
      <c r="C1267" s="281"/>
    </row>
    <row r="1268" spans="1:3" ht="12.75" customHeight="1" x14ac:dyDescent="0.2">
      <c r="A1268" s="59"/>
      <c r="B1268" s="192"/>
      <c r="C1268" s="281"/>
    </row>
    <row r="1269" spans="1:3" ht="12.75" customHeight="1" x14ac:dyDescent="0.2">
      <c r="A1269" s="59"/>
      <c r="B1269" s="192"/>
      <c r="C1269" s="281"/>
    </row>
    <row r="1270" spans="1:3" ht="12.75" customHeight="1" x14ac:dyDescent="0.2">
      <c r="A1270" s="59"/>
      <c r="B1270" s="192"/>
      <c r="C1270" s="281"/>
    </row>
    <row r="1271" spans="1:3" ht="12.75" customHeight="1" x14ac:dyDescent="0.2">
      <c r="A1271" s="59"/>
      <c r="B1271" s="192"/>
      <c r="C1271" s="281"/>
    </row>
    <row r="1272" spans="1:3" ht="12.75" customHeight="1" x14ac:dyDescent="0.2">
      <c r="A1272" s="59"/>
      <c r="B1272" s="192"/>
      <c r="C1272" s="281"/>
    </row>
    <row r="1273" spans="1:3" ht="12.75" customHeight="1" x14ac:dyDescent="0.2">
      <c r="A1273" s="59"/>
      <c r="B1273" s="192"/>
      <c r="C1273" s="281"/>
    </row>
    <row r="1274" spans="1:3" ht="12.75" customHeight="1" x14ac:dyDescent="0.2">
      <c r="A1274" s="59"/>
      <c r="B1274" s="192"/>
      <c r="C1274" s="281"/>
    </row>
    <row r="1275" spans="1:3" ht="12.75" customHeight="1" x14ac:dyDescent="0.2">
      <c r="A1275" s="59"/>
      <c r="B1275" s="192"/>
      <c r="C1275" s="281"/>
    </row>
    <row r="1276" spans="1:3" ht="12.75" customHeight="1" x14ac:dyDescent="0.2">
      <c r="A1276" s="59"/>
      <c r="B1276" s="192"/>
      <c r="C1276" s="281"/>
    </row>
    <row r="1277" spans="1:3" ht="12.75" customHeight="1" x14ac:dyDescent="0.2">
      <c r="A1277" s="59"/>
      <c r="B1277" s="192"/>
      <c r="C1277" s="281"/>
    </row>
    <row r="1278" spans="1:3" ht="12.75" customHeight="1" x14ac:dyDescent="0.2"/>
    <row r="1279" spans="1:3" ht="12.75" customHeight="1" x14ac:dyDescent="0.2"/>
    <row r="1280" spans="1:3" ht="12.75" customHeight="1" x14ac:dyDescent="0.2">
      <c r="A1280" s="53"/>
      <c r="B1280" s="190"/>
      <c r="C1280" s="279"/>
    </row>
    <row r="1281" spans="1:3" ht="12.75" customHeight="1" x14ac:dyDescent="0.2"/>
    <row r="1282" spans="1:3" ht="12.75" customHeight="1" x14ac:dyDescent="0.2">
      <c r="A1282" s="53"/>
      <c r="B1282" s="190"/>
      <c r="C1282" s="279"/>
    </row>
  </sheetData>
  <autoFilter ref="A1:A1282"/>
  <mergeCells count="1">
    <mergeCell ref="A1:K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90" firstPageNumber="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9</vt:i4>
      </vt:variant>
    </vt:vector>
  </HeadingPairs>
  <TitlesOfParts>
    <vt:vector size="14" baseType="lpstr">
      <vt:lpstr>bilanca</vt:lpstr>
      <vt:lpstr>prihodi</vt:lpstr>
      <vt:lpstr>rashodi-opći dio</vt:lpstr>
      <vt:lpstr>račun financiranja</vt:lpstr>
      <vt:lpstr>posebni dio</vt:lpstr>
      <vt:lpstr>'posebni dio'!Ispis_naslova</vt:lpstr>
      <vt:lpstr>prihodi!Ispis_naslova</vt:lpstr>
      <vt:lpstr>'račun financiranja'!Ispis_naslova</vt:lpstr>
      <vt:lpstr>'rashodi-opći dio'!Ispis_naslova</vt:lpstr>
      <vt:lpstr>bilanca!Podrucje_ispisa</vt:lpstr>
      <vt:lpstr>'posebni dio'!Podrucje_ispisa</vt:lpstr>
      <vt:lpstr>prihodi!Podrucje_ispisa</vt:lpstr>
      <vt:lpstr>'račun financiranja'!Podrucje_ispisa</vt:lpstr>
      <vt:lpstr>'rashodi-opći dio'!Podrucje_ispisa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Kotaran Brekalo</dc:creator>
  <cp:lastModifiedBy>mfkor</cp:lastModifiedBy>
  <cp:lastPrinted>2016-12-07T17:55:26Z</cp:lastPrinted>
  <dcterms:created xsi:type="dcterms:W3CDTF">2001-11-29T15:00:47Z</dcterms:created>
  <dcterms:modified xsi:type="dcterms:W3CDTF">2016-12-07T17:55:30Z</dcterms:modified>
</cp:coreProperties>
</file>