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55" tabRatio="84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'bilanca'!$A$1:$G$26</definedName>
    <definedName name="_xlnm.Print_Area" localSheetId="4">'posebni dio'!$A$1:$E$87</definedName>
    <definedName name="_xlnm.Print_Area" localSheetId="1">'prihodi'!$A$1:$H$31</definedName>
    <definedName name="_xlnm.Print_Area" localSheetId="3">'račun financiranja'!$A$1:$H$26</definedName>
    <definedName name="_xlnm.Print_Area" localSheetId="2">'rashodi-opći dio'!$A$1:$H$65</definedName>
  </definedNames>
  <calcPr fullCalcOnLoad="1"/>
</workbook>
</file>

<file path=xl/sharedStrings.xml><?xml version="1.0" encoding="utf-8"?>
<sst xmlns="http://schemas.openxmlformats.org/spreadsheetml/2006/main" count="303" uniqueCount="151">
  <si>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</si>
  <si>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</si>
  <si>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</si>
  <si>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</si>
  <si>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</si>
  <si>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</si>
  <si>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</si>
  <si>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</si>
  <si>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</si>
  <si>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</si>
  <si>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</si>
  <si>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</si>
  <si>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</si>
  <si>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</si>
  <si>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</si>
  <si>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</si>
  <si>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</si>
  <si>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</si>
  <si>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</si>
  <si>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</si>
  <si>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</si>
  <si>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</si>
  <si>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</si>
  <si>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</si>
  <si>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</si>
  <si>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</si>
  <si>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</si>
  <si>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</si>
  <si>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</si>
  <si>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</si>
  <si>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</si>
  <si>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</si>
  <si>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</si>
  <si>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</si>
  <si>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</si>
  <si>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</si>
  <si>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</si>
  <si>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</si>
  <si>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</si>
  <si>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</si>
  <si>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</si>
  <si>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</si>
  <si>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</si>
  <si>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</si>
  <si>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</si>
  <si>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</si>
  <si>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</si>
  <si>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</si>
  <si>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</si>
  <si>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</si>
  <si>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</si>
  <si>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</si>
  <si>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</si>
  <si>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</si>
  <si>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</si>
  <si>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</si>
  <si>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</si>
  <si>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</si>
  <si>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</si>
  <si>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</si>
  <si>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</si>
  <si>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</si>
  <si>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</si>
  <si>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</si>
  <si>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</si>
  <si>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</si>
  <si>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</si>
  <si>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</si>
  <si>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</si>
  <si>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</si>
  <si>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</si>
  <si>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</si>
  <si>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</si>
  <si>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</si>
  <si>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</si>
  <si>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DANI ZAJMOVI</t>
  </si>
  <si>
    <t>Primici od zaduživanja</t>
  </si>
  <si>
    <t>Ostali nespomenuti financijski rashodi</t>
  </si>
  <si>
    <t>A1003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</si>
  <si>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</si>
  <si>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</si>
  <si>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</si>
  <si>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</si>
  <si>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</si>
  <si>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</si>
  <si>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</si>
  <si>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</si>
  <si>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</si>
  <si>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</si>
  <si>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</si>
  <si>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</si>
  <si>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</si>
  <si>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</si>
  <si>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</si>
  <si>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</si>
  <si>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</si>
  <si>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</si>
  <si>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</si>
  <si>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</si>
  <si>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</si>
  <si>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</si>
  <si>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Ostale naknade troškova zaposlenima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</si>
  <si>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</si>
  <si>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</si>
  <si>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</si>
  <si>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</si>
  <si>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Kamate za primljene kredite i zajmmove od kreditnih i ostalih financijskih institucija u javnom sektoru</t>
  </si>
  <si>
    <t>Prihodi od upravnih i administrativnih pristojbi, pristojbi po posebnim propisima i nakanada</t>
  </si>
  <si>
    <t>Prihodi po posebnim propisima</t>
  </si>
  <si>
    <t>Prihodi od kamata na dane zajmove trgovačkim društvima u javnom sektoru</t>
  </si>
  <si>
    <t>Primici (povrati) glavnice zajmova danih trgovačkim društvima u javnom sektoru</t>
  </si>
  <si>
    <t>Povrat zajmova danih tuzemnim trgovačkim društvima u javnom sektoru</t>
  </si>
  <si>
    <t>Izdaci za dane zajmove trgovačkim društvima u javnom sektoru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</si>
  <si>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</si>
  <si>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</si>
  <si>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</si>
  <si>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Rashodi za nabavu neproizvedene dugotrajne imovine</t>
  </si>
  <si>
    <t>Nematerijalna imovina</t>
  </si>
  <si>
    <t>Licence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</si>
  <si>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</si>
  <si>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</si>
  <si>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</si>
  <si>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</si>
  <si>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</si>
  <si>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</si>
  <si>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</si>
  <si>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</si>
  <si>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Otplata glavnice primljenih kredita i zajmova od kreditnih i ostalih financijskih institucija u javnom sektoru</t>
  </si>
  <si>
    <t>05</t>
  </si>
  <si>
    <t>CENTAR ZA RESTRUKTURIRANJE I PRODAJU</t>
  </si>
  <si>
    <t>Materijal i dijelovi za tekuće i investicijsko održavanje</t>
  </si>
  <si>
    <t>Zdravstvene i veterinarske usluge</t>
  </si>
  <si>
    <t>Naknade troškova osobama izvan radnog odnosa</t>
  </si>
  <si>
    <t>Troškovi sudskih postupaka</t>
  </si>
  <si>
    <t>Komunikacijska oprema</t>
  </si>
  <si>
    <t>Nematerijalna proizvedena imovina</t>
  </si>
  <si>
    <t>Naknade za rad predstavničkih i izvršnih tijela, povjerenstava i sl.</t>
  </si>
  <si>
    <t>PRIJENOS DEPOZITA U SLJEDEĆE RAZDOBLJE</t>
  </si>
  <si>
    <t>IZVRŠENJE
1.-6.2016.</t>
  </si>
  <si>
    <t>UKUPNI PRIHODI</t>
  </si>
  <si>
    <t>UKUPNI RASHODI</t>
  </si>
  <si>
    <t>IZDACI ZA FINANC. IMOVINU I OTPLATE ZAJMOVA</t>
  </si>
  <si>
    <t>IZVRŠENJE
1.-6.2017.</t>
  </si>
  <si>
    <t>Prijevozna sredstva</t>
  </si>
  <si>
    <t>Prijevozna sredstva u cestovnom prometu</t>
  </si>
  <si>
    <t>Izdaci za depozite i jamčevne pologe</t>
  </si>
  <si>
    <t>IZVORNI PLAN 2017.</t>
  </si>
  <si>
    <t>Primici od povrata depozita i jamčevnih pologa</t>
  </si>
  <si>
    <t>Prihodi od prodaje postrojenja i opreme</t>
  </si>
  <si>
    <r>
      <t xml:space="preserve">IZVRŠENJE FINANCIJSKOG PLANA
</t>
    </r>
    <r>
      <rPr>
        <b/>
        <sz val="18"/>
        <color indexed="8"/>
        <rFont val="Times New Roman"/>
        <family val="1"/>
      </rPr>
      <t>CENTRA ZA RESTRUKTURIRANJE I PRODAJU</t>
    </r>
    <r>
      <rPr>
        <b/>
        <sz val="14"/>
        <color indexed="8"/>
        <rFont val="Times New Roman"/>
        <family val="0"/>
      </rPr>
      <t xml:space="preserve">
U PRVOM POLUGODIŠTU 2017. GODINE</t>
    </r>
  </si>
  <si>
    <t>Primici od prodaje dionica i udjela u glavnici kreditnih i ostalih financijskih institucija izvan javnog sektora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</si>
</sst>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b/>
      <sz val="9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4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vertical="center" wrapText="1"/>
    </xf>
    <xf numFmtId="0" fontId="13" fillId="0" borderId="11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6" fillId="0" borderId="0" xfId="52" applyFont="1" applyFill="1" applyBorder="1" applyAlignment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1" xfId="54" applyNumberFormat="1" applyFont="1" applyFill="1" applyBorder="1" applyAlignment="1">
      <alignment horizontal="right" vertical="center" wrapText="1"/>
      <protection/>
    </xf>
    <xf numFmtId="3" fontId="22" fillId="0" borderId="11" xfId="53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right" vertical="center" wrapText="1"/>
      <protection/>
    </xf>
    <xf numFmtId="3" fontId="22" fillId="0" borderId="13" xfId="53" applyNumberFormat="1" applyFont="1" applyFill="1" applyBorder="1" applyAlignment="1">
      <alignment horizontal="center" vertical="center" wrapText="1"/>
      <protection/>
    </xf>
    <xf numFmtId="4" fontId="22" fillId="0" borderId="13" xfId="54" applyNumberFormat="1" applyFont="1" applyFill="1" applyBorder="1" applyAlignment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0" fontId="13" fillId="0" borderId="12" xfId="0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4" fontId="13" fillId="0" borderId="0" xfId="0" applyNumberFormat="1" applyFont="1" applyFill="1" applyBorder="1" applyAlignment="1" applyProtection="1">
      <alignment horizontal="right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3" xfId="53" applyNumberFormat="1" applyFont="1" applyFill="1" applyBorder="1" applyAlignment="1">
      <alignment horizontal="center" vertical="center" wrapText="1"/>
      <protection/>
    </xf>
    <xf numFmtId="3" fontId="13" fillId="0" borderId="11" xfId="53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5" fillId="0" borderId="12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3" fontId="13" fillId="0" borderId="0" xfId="0" applyNumberFormat="1" applyFont="1" applyFill="1" applyBorder="1" applyAlignment="1" applyProtection="1">
      <alignment horizontal="left" wrapText="1"/>
      <protection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2" fontId="13" fillId="0" borderId="12" xfId="0" applyNumberFormat="1" applyFont="1" applyFill="1" applyBorder="1" applyAlignment="1" applyProtection="1">
      <alignment horizontal="right"/>
      <protection/>
    </xf>
    <xf numFmtId="4" fontId="13" fillId="0" borderId="12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 horizontal="right" wrapText="1"/>
      <protection/>
    </xf>
    <xf numFmtId="4" fontId="27" fillId="0" borderId="0" xfId="0" applyNumberFormat="1" applyFont="1" applyFill="1" applyBorder="1" applyAlignment="1" applyProtection="1">
      <alignment horizontal="right"/>
      <protection/>
    </xf>
    <xf numFmtId="4" fontId="13" fillId="0" borderId="13" xfId="5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10" fillId="0" borderId="13" xfId="51" applyFont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 applyProtection="1" quotePrefix="1">
      <alignment wrapText="1"/>
      <protection/>
    </xf>
    <xf numFmtId="0" fontId="10" fillId="0" borderId="14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 wrapText="1"/>
      <protection/>
    </xf>
    <xf numFmtId="0" fontId="10" fillId="0" borderId="14" xfId="0" applyNumberFormat="1" applyFont="1" applyFill="1" applyBorder="1" applyAlignment="1" applyProtection="1" quotePrefix="1">
      <alignment horizontal="left" wrapText="1"/>
      <protection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3" fontId="23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 applyProtection="1">
      <alignment horizontal="right" vertical="center" wrapText="1"/>
      <protection/>
    </xf>
    <xf numFmtId="3" fontId="23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 applyProtection="1">
      <alignment vertical="center" wrapText="1"/>
      <protection/>
    </xf>
    <xf numFmtId="4" fontId="13" fillId="0" borderId="11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quotePrefix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 quotePrefix="1">
      <alignment horizontal="left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quotePrefix="1">
      <alignment horizontal="left" vertical="top" wrapText="1"/>
    </xf>
    <xf numFmtId="0" fontId="13" fillId="0" borderId="0" xfId="0" applyFont="1" applyFill="1" applyBorder="1" applyAlignment="1" quotePrefix="1">
      <alignment horizontal="left" vertical="top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 quotePrefix="1">
      <alignment horizontal="left" wrapText="1"/>
    </xf>
    <xf numFmtId="0" fontId="14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wrapText="1"/>
    </xf>
    <xf numFmtId="0" fontId="13" fillId="0" borderId="15" xfId="0" applyFont="1" applyFill="1" applyBorder="1" applyAlignment="1" quotePrefix="1">
      <alignment horizontal="left" vertical="center" wrapText="1"/>
    </xf>
    <xf numFmtId="0" fontId="14" fillId="0" borderId="0" xfId="0" applyFont="1" applyFill="1" applyAlignment="1" quotePrefix="1">
      <alignment horizontal="left" wrapText="1"/>
    </xf>
    <xf numFmtId="0" fontId="7" fillId="0" borderId="0" xfId="0" applyFont="1" applyFill="1" applyAlignment="1" quotePrefix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quotePrefix="1">
      <alignment horizontal="left" vertical="top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left" vertical="top"/>
    </xf>
    <xf numFmtId="0" fontId="15" fillId="0" borderId="0" xfId="0" applyFont="1" applyFill="1" applyBorder="1" applyAlignment="1" quotePrefix="1">
      <alignment horizontal="left" vertical="top"/>
    </xf>
    <xf numFmtId="4" fontId="13" fillId="0" borderId="0" xfId="54" applyNumberFormat="1" applyFont="1" applyFill="1" applyBorder="1" applyAlignment="1">
      <alignment horizontal="right" vertical="center" wrapText="1"/>
      <protection/>
    </xf>
    <xf numFmtId="4" fontId="22" fillId="0" borderId="0" xfId="54" applyNumberFormat="1" applyFont="1" applyFill="1" applyBorder="1" applyAlignment="1">
      <alignment horizontal="right" vertical="center" wrapText="1"/>
      <protection/>
    </xf>
    <xf numFmtId="3" fontId="29" fillId="0" borderId="13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172" fontId="19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1" xfId="0" applyNumberFormat="1" applyFont="1" applyFill="1" applyBorder="1" applyAlignment="1" quotePrefix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72" fontId="13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 applyProtection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List5" xfId="52"/>
    <cellStyle name="Obično_Polugodišnji-sabor" xfId="53"/>
    <cellStyle name="Obično_prihodi 2005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C23" sqref="C23"/>
    </sheetView>
  </sheetViews>
  <sheetFormatPr defaultColWidth="11.421875" defaultRowHeight="12.75"/>
  <cols>
    <col min="1" max="1" width="3.8515625" style="2" customWidth="1"/>
    <col min="2" max="2" width="41.7109375" style="2" customWidth="1"/>
    <col min="3" max="3" width="13.28125" style="2" bestFit="1" customWidth="1"/>
    <col min="4" max="4" width="12.421875" style="3" bestFit="1" customWidth="1"/>
    <col min="5" max="5" width="13.28125" style="2" bestFit="1" customWidth="1"/>
    <col min="6" max="7" width="8.00390625" style="2" customWidth="1"/>
    <col min="8" max="16384" width="11.421875" style="2" customWidth="1"/>
  </cols>
  <sheetData>
    <row r="1" spans="1:8" ht="22.5" customHeight="1">
      <c r="A1" s="199" t="s">
        <v>149</v>
      </c>
      <c r="B1" s="200"/>
      <c r="C1" s="200"/>
      <c r="D1" s="200"/>
      <c r="E1" s="200"/>
      <c r="F1" s="200"/>
      <c r="G1" s="200"/>
      <c r="H1" s="24"/>
    </row>
    <row r="2" spans="1:8" ht="38.25" customHeight="1">
      <c r="A2" s="200"/>
      <c r="B2" s="200"/>
      <c r="C2" s="200"/>
      <c r="D2" s="200"/>
      <c r="E2" s="200"/>
      <c r="F2" s="200"/>
      <c r="G2" s="200"/>
      <c r="H2" s="24"/>
    </row>
    <row r="3" spans="1:8" s="5" customFormat="1" ht="24" customHeight="1">
      <c r="A3" s="205" t="s">
        <v>65</v>
      </c>
      <c r="B3" s="206"/>
      <c r="C3" s="206"/>
      <c r="D3" s="206"/>
      <c r="E3" s="206"/>
      <c r="F3" s="206"/>
      <c r="G3" s="206"/>
      <c r="H3" s="23"/>
    </row>
    <row r="4" spans="1:8" ht="24" customHeight="1">
      <c r="A4" s="205" t="s">
        <v>1</v>
      </c>
      <c r="B4" s="206"/>
      <c r="C4" s="206"/>
      <c r="D4" s="206"/>
      <c r="E4" s="206"/>
      <c r="F4" s="206"/>
      <c r="G4" s="206"/>
      <c r="H4" s="23"/>
    </row>
    <row r="5" ht="9" customHeight="1">
      <c r="B5" s="6"/>
    </row>
    <row r="6" spans="1:7" s="1" customFormat="1" ht="27.75" customHeight="1">
      <c r="A6" s="201" t="s">
        <v>119</v>
      </c>
      <c r="B6" s="202"/>
      <c r="C6" s="113" t="s">
        <v>138</v>
      </c>
      <c r="D6" s="113" t="s">
        <v>146</v>
      </c>
      <c r="E6" s="113" t="s">
        <v>142</v>
      </c>
      <c r="F6" s="129" t="s">
        <v>120</v>
      </c>
      <c r="G6" s="129" t="s">
        <v>120</v>
      </c>
    </row>
    <row r="7" spans="1:7" s="1" customFormat="1" ht="12.75" customHeight="1">
      <c r="A7" s="203">
        <v>1</v>
      </c>
      <c r="B7" s="204"/>
      <c r="C7" s="78">
        <v>2</v>
      </c>
      <c r="D7" s="78">
        <v>3</v>
      </c>
      <c r="E7" s="78">
        <v>4</v>
      </c>
      <c r="F7" s="79" t="s">
        <v>121</v>
      </c>
      <c r="G7" s="79" t="s">
        <v>122</v>
      </c>
    </row>
    <row r="8" spans="1:7" ht="22.5" customHeight="1">
      <c r="A8" s="130">
        <v>6</v>
      </c>
      <c r="B8" s="131" t="s">
        <v>20</v>
      </c>
      <c r="C8" s="139">
        <f>prihodi!D5</f>
        <v>49106742.769999996</v>
      </c>
      <c r="D8" s="139">
        <f>prihodi!E5</f>
        <v>103150000</v>
      </c>
      <c r="E8" s="139">
        <f>prihodi!F5</f>
        <v>21644680.259999998</v>
      </c>
      <c r="F8" s="140">
        <f aca="true" t="shared" si="0" ref="F8:F14">E8/C8*100</f>
        <v>44.076798905960096</v>
      </c>
      <c r="G8" s="140">
        <f aca="true" t="shared" si="1" ref="G8:G14">E8/D8*100</f>
        <v>20.98369390208434</v>
      </c>
    </row>
    <row r="9" spans="1:7" ht="31.5">
      <c r="A9" s="130">
        <v>7</v>
      </c>
      <c r="B9" s="131" t="s">
        <v>30</v>
      </c>
      <c r="C9" s="139">
        <f>prihodi!D25</f>
        <v>2427234.4</v>
      </c>
      <c r="D9" s="139">
        <f>prihodi!E25</f>
        <v>1000000</v>
      </c>
      <c r="E9" s="139">
        <f>prihodi!F25</f>
        <v>199296.56</v>
      </c>
      <c r="F9" s="140">
        <f t="shared" si="0"/>
        <v>8.210849351838455</v>
      </c>
      <c r="G9" s="140">
        <f t="shared" si="1"/>
        <v>19.929656</v>
      </c>
    </row>
    <row r="10" spans="1:7" ht="22.5" customHeight="1">
      <c r="A10" s="130"/>
      <c r="B10" s="132" t="s">
        <v>139</v>
      </c>
      <c r="C10" s="139">
        <f>SUM(C8:C9)</f>
        <v>51533977.169999994</v>
      </c>
      <c r="D10" s="139">
        <f>SUM(D8:D9)</f>
        <v>104150000</v>
      </c>
      <c r="E10" s="139">
        <f>SUM(E8:E9)</f>
        <v>21843976.819999997</v>
      </c>
      <c r="F10" s="140">
        <f t="shared" si="0"/>
        <v>42.387523765032164</v>
      </c>
      <c r="G10" s="140">
        <f t="shared" si="1"/>
        <v>20.973573518963033</v>
      </c>
    </row>
    <row r="11" spans="1:7" ht="22.5" customHeight="1">
      <c r="A11" s="130">
        <v>3</v>
      </c>
      <c r="B11" s="131" t="s">
        <v>69</v>
      </c>
      <c r="C11" s="141">
        <f>'rashodi-opći dio'!D4</f>
        <v>26520204.15</v>
      </c>
      <c r="D11" s="141">
        <f>'rashodi-opći dio'!E4</f>
        <v>46198000</v>
      </c>
      <c r="E11" s="141">
        <f>'rashodi-opći dio'!F4</f>
        <v>19335694.79</v>
      </c>
      <c r="F11" s="140">
        <f t="shared" si="0"/>
        <v>72.90929843765927</v>
      </c>
      <c r="G11" s="140">
        <f t="shared" si="1"/>
        <v>41.853965085068616</v>
      </c>
    </row>
    <row r="12" spans="1:7" ht="31.5">
      <c r="A12" s="130">
        <v>4</v>
      </c>
      <c r="B12" s="131" t="s">
        <v>53</v>
      </c>
      <c r="C12" s="141">
        <f>'rashodi-opći dio'!D55</f>
        <v>0</v>
      </c>
      <c r="D12" s="141">
        <f>'rashodi-opći dio'!E55</f>
        <v>680000</v>
      </c>
      <c r="E12" s="141">
        <f>'rashodi-opći dio'!F55</f>
        <v>331690.10000000003</v>
      </c>
      <c r="F12" s="140" t="s">
        <v>125</v>
      </c>
      <c r="G12" s="140">
        <f t="shared" si="1"/>
        <v>48.77795588235295</v>
      </c>
    </row>
    <row r="13" spans="1:7" ht="22.5" customHeight="1">
      <c r="A13" s="130"/>
      <c r="B13" s="132" t="s">
        <v>140</v>
      </c>
      <c r="C13" s="139">
        <f>SUM(C11:C12)</f>
        <v>26520204.15</v>
      </c>
      <c r="D13" s="139">
        <f>SUM(D11:D12)</f>
        <v>46878000</v>
      </c>
      <c r="E13" s="139">
        <f>SUM(E11:E12)</f>
        <v>19667384.89</v>
      </c>
      <c r="F13" s="140">
        <f t="shared" si="0"/>
        <v>74.16000562725684</v>
      </c>
      <c r="G13" s="140">
        <f t="shared" si="1"/>
        <v>41.95440268356159</v>
      </c>
    </row>
    <row r="14" spans="1:7" ht="22.5" customHeight="1">
      <c r="A14" s="133"/>
      <c r="B14" s="133" t="s">
        <v>19</v>
      </c>
      <c r="C14" s="141">
        <f>C8+C9-C11-C12</f>
        <v>25013773.019999996</v>
      </c>
      <c r="D14" s="141">
        <f>D8+D9-D11-D12</f>
        <v>57272000</v>
      </c>
      <c r="E14" s="141">
        <f>E8+E9-E11-E12</f>
        <v>2176591.9299999974</v>
      </c>
      <c r="F14" s="140">
        <f t="shared" si="0"/>
        <v>8.70157384197771</v>
      </c>
      <c r="G14" s="140">
        <f t="shared" si="1"/>
        <v>3.8004468675792666</v>
      </c>
    </row>
    <row r="15" ht="11.25" customHeight="1">
      <c r="B15" s="8"/>
    </row>
    <row r="16" spans="1:7" s="9" customFormat="1" ht="24" customHeight="1">
      <c r="A16" s="207" t="s">
        <v>26</v>
      </c>
      <c r="B16" s="208"/>
      <c r="C16" s="208"/>
      <c r="D16" s="208"/>
      <c r="E16" s="208"/>
      <c r="F16" s="208"/>
      <c r="G16" s="208"/>
    </row>
    <row r="17" spans="2:4" s="9" customFormat="1" ht="7.5" customHeight="1">
      <c r="B17" s="10"/>
      <c r="D17" s="11"/>
    </row>
    <row r="18" spans="1:7" s="12" customFormat="1" ht="27.75" customHeight="1">
      <c r="A18" s="201" t="s">
        <v>119</v>
      </c>
      <c r="B18" s="202"/>
      <c r="C18" s="113" t="s">
        <v>138</v>
      </c>
      <c r="D18" s="113" t="s">
        <v>146</v>
      </c>
      <c r="E18" s="113" t="s">
        <v>142</v>
      </c>
      <c r="F18" s="129" t="s">
        <v>120</v>
      </c>
      <c r="G18" s="129" t="s">
        <v>120</v>
      </c>
    </row>
    <row r="19" spans="1:7" s="12" customFormat="1" ht="12.75" customHeight="1">
      <c r="A19" s="203">
        <v>1</v>
      </c>
      <c r="B19" s="204"/>
      <c r="C19" s="78">
        <v>2</v>
      </c>
      <c r="D19" s="78">
        <v>3</v>
      </c>
      <c r="E19" s="78">
        <v>4</v>
      </c>
      <c r="F19" s="79" t="s">
        <v>121</v>
      </c>
      <c r="G19" s="79" t="s">
        <v>122</v>
      </c>
    </row>
    <row r="20" spans="1:7" s="9" customFormat="1" ht="31.5" customHeight="1">
      <c r="A20" s="130">
        <v>8</v>
      </c>
      <c r="B20" s="134" t="s">
        <v>16</v>
      </c>
      <c r="C20" s="196">
        <f>'račun financiranja'!D5</f>
        <v>117384818.05999999</v>
      </c>
      <c r="D20" s="139">
        <f>'račun financiranja'!E5</f>
        <v>400679000</v>
      </c>
      <c r="E20" s="139">
        <f>'račun financiranja'!F5</f>
        <v>20818338.32</v>
      </c>
      <c r="F20" s="140">
        <f>E20/C20*100</f>
        <v>17.735119978938783</v>
      </c>
      <c r="G20" s="140">
        <f>E20/D20*100</f>
        <v>5.195764769304106</v>
      </c>
    </row>
    <row r="21" spans="1:7" s="9" customFormat="1" ht="31.5" customHeight="1">
      <c r="A21" s="130">
        <v>5</v>
      </c>
      <c r="B21" s="135" t="s">
        <v>141</v>
      </c>
      <c r="C21" s="139">
        <f>'račun financiranja'!D18</f>
        <v>17901093.57</v>
      </c>
      <c r="D21" s="139">
        <f>'račun financiranja'!E18</f>
        <v>457951000</v>
      </c>
      <c r="E21" s="139">
        <f>'račun financiranja'!F18</f>
        <v>23467429.96</v>
      </c>
      <c r="F21" s="140">
        <f>E21/C21*100</f>
        <v>131.09495164769422</v>
      </c>
      <c r="G21" s="140">
        <f>E21/D21*100</f>
        <v>5.124441252448406</v>
      </c>
    </row>
    <row r="22" spans="1:7" s="9" customFormat="1" ht="31.5">
      <c r="A22" s="133"/>
      <c r="B22" s="133" t="s">
        <v>137</v>
      </c>
      <c r="C22" s="197">
        <f>-(C20-C21+C14)</f>
        <v>-124497497.50999998</v>
      </c>
      <c r="D22" s="142">
        <f>-(D20-D21+D14)</f>
        <v>0</v>
      </c>
      <c r="E22" s="142">
        <f>-(E20-E21+E14)</f>
        <v>472499.7100000032</v>
      </c>
      <c r="F22" s="140">
        <f>E22/C22*100</f>
        <v>-0.3795254679412739</v>
      </c>
      <c r="G22" s="140" t="s">
        <v>125</v>
      </c>
    </row>
    <row r="23" spans="1:7" s="9" customFormat="1" ht="22.5" customHeight="1">
      <c r="A23" s="133"/>
      <c r="B23" s="136" t="s">
        <v>54</v>
      </c>
      <c r="C23" s="139">
        <f>C20-C21+C22</f>
        <v>-25013773.019999996</v>
      </c>
      <c r="D23" s="139">
        <f>D20-D21+D22</f>
        <v>-57272000</v>
      </c>
      <c r="E23" s="139">
        <f>E20-E21+E22</f>
        <v>-2176591.9299999974</v>
      </c>
      <c r="F23" s="140">
        <f>E23/C23*100</f>
        <v>8.70157384197771</v>
      </c>
      <c r="G23" s="140">
        <f>E23/D23*100</f>
        <v>3.8004468675792666</v>
      </c>
    </row>
    <row r="24" spans="1:7" s="9" customFormat="1" ht="15" customHeight="1">
      <c r="A24" s="137"/>
      <c r="B24" s="138"/>
      <c r="C24" s="143"/>
      <c r="D24" s="143"/>
      <c r="E24" s="143"/>
      <c r="F24" s="140"/>
      <c r="G24" s="140"/>
    </row>
    <row r="25" spans="1:7" s="9" customFormat="1" ht="31.5">
      <c r="A25" s="133"/>
      <c r="B25" s="133" t="s">
        <v>58</v>
      </c>
      <c r="C25" s="139">
        <f>C14+C23</f>
        <v>0</v>
      </c>
      <c r="D25" s="139">
        <f>D14+D23</f>
        <v>0</v>
      </c>
      <c r="E25" s="139">
        <f>E14+E23</f>
        <v>0</v>
      </c>
      <c r="F25" s="140" t="s">
        <v>125</v>
      </c>
      <c r="G25" s="140" t="s">
        <v>125</v>
      </c>
    </row>
    <row r="26" spans="2:4" s="9" customFormat="1" ht="18" customHeight="1">
      <c r="B26" s="13"/>
      <c r="D26" s="11"/>
    </row>
  </sheetData>
  <sheetProtection/>
  <mergeCells count="8">
    <mergeCell ref="A1:G2"/>
    <mergeCell ref="A18:B18"/>
    <mergeCell ref="A19:B19"/>
    <mergeCell ref="A7:B7"/>
    <mergeCell ref="A3:G3"/>
    <mergeCell ref="A4:G4"/>
    <mergeCell ref="A6:B6"/>
    <mergeCell ref="A16:G16"/>
  </mergeCells>
  <printOptions horizontalCentered="1"/>
  <pageMargins left="0.1968503937007874" right="0.1968503937007874" top="0.6299212598425197" bottom="0.6299212598425197" header="0.31496062992125984" footer="0.1968503937007874"/>
  <pageSetup firstPageNumber="590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pane ySplit="3" topLeftCell="A4" activePane="bottomLeft" state="frozen"/>
      <selection pane="topLeft" activeCell="I11" sqref="I11"/>
      <selection pane="bottomLeft" activeCell="D16" sqref="D16"/>
    </sheetView>
  </sheetViews>
  <sheetFormatPr defaultColWidth="11.421875" defaultRowHeight="12.75"/>
  <cols>
    <col min="1" max="2" width="5.28125" style="25" customWidth="1"/>
    <col min="3" max="3" width="41.7109375" style="4" customWidth="1"/>
    <col min="4" max="4" width="11.140625" style="4" customWidth="1"/>
    <col min="5" max="6" width="12.28125" style="15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205" t="s">
        <v>1</v>
      </c>
      <c r="B1" s="205"/>
      <c r="C1" s="205"/>
      <c r="D1" s="205"/>
      <c r="E1" s="205"/>
      <c r="F1" s="205"/>
      <c r="G1" s="205"/>
      <c r="H1" s="205"/>
    </row>
    <row r="2" spans="1:8" ht="22.5" customHeight="1">
      <c r="A2" s="211" t="s">
        <v>70</v>
      </c>
      <c r="B2" s="211"/>
      <c r="C2" s="211"/>
      <c r="D2" s="211"/>
      <c r="E2" s="211"/>
      <c r="F2" s="211"/>
      <c r="G2" s="211"/>
      <c r="H2" s="211"/>
    </row>
    <row r="3" spans="1:8" s="30" customFormat="1" ht="27.75" customHeight="1">
      <c r="A3" s="212" t="s">
        <v>119</v>
      </c>
      <c r="B3" s="212"/>
      <c r="C3" s="212"/>
      <c r="D3" s="114" t="s">
        <v>138</v>
      </c>
      <c r="E3" s="114" t="s">
        <v>146</v>
      </c>
      <c r="F3" s="114" t="s">
        <v>142</v>
      </c>
      <c r="G3" s="144" t="s">
        <v>120</v>
      </c>
      <c r="H3" s="144" t="s">
        <v>120</v>
      </c>
    </row>
    <row r="4" spans="1:8" s="30" customFormat="1" ht="12.75" customHeight="1">
      <c r="A4" s="213">
        <v>1</v>
      </c>
      <c r="B4" s="214"/>
      <c r="C4" s="214"/>
      <c r="D4" s="76">
        <v>2</v>
      </c>
      <c r="E4" s="76">
        <v>3</v>
      </c>
      <c r="F4" s="76">
        <v>4</v>
      </c>
      <c r="G4" s="77" t="s">
        <v>121</v>
      </c>
      <c r="H4" s="77" t="s">
        <v>122</v>
      </c>
    </row>
    <row r="5" spans="1:8" ht="23.25" customHeight="1">
      <c r="A5" s="80">
        <v>6</v>
      </c>
      <c r="B5" s="83"/>
      <c r="C5" s="46" t="s">
        <v>20</v>
      </c>
      <c r="D5" s="124">
        <v>49106742.769999996</v>
      </c>
      <c r="E5" s="124">
        <v>103150000</v>
      </c>
      <c r="F5" s="124">
        <v>21644680.259999998</v>
      </c>
      <c r="G5" s="49">
        <f aca="true" t="shared" si="0" ref="G5:G22">F5/D5*100</f>
        <v>44.076798905960096</v>
      </c>
      <c r="H5" s="126">
        <f>F5/E5*100</f>
        <v>20.98369390208434</v>
      </c>
    </row>
    <row r="6" spans="1:8" ht="13.5" customHeight="1">
      <c r="A6" s="47">
        <v>64</v>
      </c>
      <c r="C6" s="47" t="s">
        <v>21</v>
      </c>
      <c r="D6" s="48">
        <v>31867849.099999998</v>
      </c>
      <c r="E6" s="48">
        <v>42550000</v>
      </c>
      <c r="F6" s="48">
        <v>18662145.11</v>
      </c>
      <c r="G6" s="49">
        <f t="shared" si="0"/>
        <v>58.561043926871115</v>
      </c>
      <c r="H6" s="49">
        <f>F6/E6*100</f>
        <v>43.85933045828437</v>
      </c>
    </row>
    <row r="7" spans="1:8" s="16" customFormat="1" ht="13.5" customHeight="1">
      <c r="A7" s="47">
        <v>641</v>
      </c>
      <c r="B7" s="47"/>
      <c r="C7" s="47" t="s">
        <v>22</v>
      </c>
      <c r="D7" s="48">
        <v>22617125.869999997</v>
      </c>
      <c r="E7" s="48">
        <v>39550000</v>
      </c>
      <c r="F7" s="48">
        <v>16090385.899999999</v>
      </c>
      <c r="G7" s="49">
        <f t="shared" si="0"/>
        <v>71.14248730137169</v>
      </c>
      <c r="H7" s="49">
        <f>F7/E7*100</f>
        <v>40.68365587863463</v>
      </c>
    </row>
    <row r="8" spans="2:8" ht="13.5" customHeight="1">
      <c r="B8" s="25">
        <v>6413</v>
      </c>
      <c r="C8" s="7" t="s">
        <v>24</v>
      </c>
      <c r="D8" s="50">
        <v>6321.15</v>
      </c>
      <c r="E8" s="50"/>
      <c r="F8" s="50">
        <v>12435.57</v>
      </c>
      <c r="G8" s="22">
        <f t="shared" si="0"/>
        <v>196.7295507937638</v>
      </c>
      <c r="H8" s="22"/>
    </row>
    <row r="9" spans="1:8" s="26" customFormat="1" ht="12.75">
      <c r="A9" s="51"/>
      <c r="B9" s="51">
        <v>6414</v>
      </c>
      <c r="C9" s="52" t="s">
        <v>94</v>
      </c>
      <c r="D9" s="100">
        <v>1277836.82</v>
      </c>
      <c r="E9" s="100"/>
      <c r="F9" s="100">
        <v>853805.35</v>
      </c>
      <c r="G9" s="22">
        <f t="shared" si="0"/>
        <v>66.81646174509198</v>
      </c>
      <c r="H9" s="22"/>
    </row>
    <row r="10" spans="2:8" ht="25.5" customHeight="1">
      <c r="B10" s="59">
        <v>6415</v>
      </c>
      <c r="C10" s="4" t="s">
        <v>84</v>
      </c>
      <c r="D10" s="50">
        <v>92000</v>
      </c>
      <c r="E10" s="50"/>
      <c r="F10" s="50">
        <v>362929</v>
      </c>
      <c r="G10" s="22">
        <f t="shared" si="0"/>
        <v>394.48804347826086</v>
      </c>
      <c r="H10" s="22"/>
    </row>
    <row r="11" spans="2:8" ht="12.75" customHeight="1">
      <c r="B11" s="25">
        <v>6416</v>
      </c>
      <c r="C11" s="7" t="s">
        <v>25</v>
      </c>
      <c r="D11" s="50">
        <v>20852842.02</v>
      </c>
      <c r="E11" s="50"/>
      <c r="F11" s="50">
        <v>14260661.11</v>
      </c>
      <c r="G11" s="22">
        <f t="shared" si="0"/>
        <v>68.38713445545011</v>
      </c>
      <c r="H11" s="22"/>
    </row>
    <row r="12" spans="2:8" ht="13.5" customHeight="1">
      <c r="B12" s="25">
        <v>6419</v>
      </c>
      <c r="C12" s="25" t="s">
        <v>27</v>
      </c>
      <c r="D12" s="50">
        <v>388125.88</v>
      </c>
      <c r="E12" s="50"/>
      <c r="F12" s="50">
        <v>600554.87</v>
      </c>
      <c r="G12" s="22">
        <f t="shared" si="0"/>
        <v>154.73198282990043</v>
      </c>
      <c r="H12" s="22"/>
    </row>
    <row r="13" spans="1:8" s="16" customFormat="1" ht="13.5" customHeight="1">
      <c r="A13" s="47">
        <v>642</v>
      </c>
      <c r="B13" s="47"/>
      <c r="C13" s="47" t="s">
        <v>28</v>
      </c>
      <c r="D13" s="48">
        <v>6117425.54</v>
      </c>
      <c r="E13" s="48">
        <v>2000000</v>
      </c>
      <c r="F13" s="48">
        <v>2223576.66</v>
      </c>
      <c r="G13" s="49">
        <f t="shared" si="0"/>
        <v>36.34824233594186</v>
      </c>
      <c r="H13" s="49">
        <f>F13/E13*100</f>
        <v>111.178833</v>
      </c>
    </row>
    <row r="14" spans="2:8" ht="13.5" customHeight="1">
      <c r="B14" s="25">
        <v>6422</v>
      </c>
      <c r="C14" s="7" t="s">
        <v>29</v>
      </c>
      <c r="D14" s="50">
        <v>6117425.54</v>
      </c>
      <c r="E14" s="50"/>
      <c r="F14" s="50">
        <v>2223576.66</v>
      </c>
      <c r="G14" s="22">
        <f t="shared" si="0"/>
        <v>36.34824233594186</v>
      </c>
      <c r="H14" s="22"/>
    </row>
    <row r="15" spans="1:8" ht="13.5" customHeight="1">
      <c r="A15" s="54">
        <v>643</v>
      </c>
      <c r="B15" s="54"/>
      <c r="C15" s="54" t="s">
        <v>23</v>
      </c>
      <c r="D15" s="48">
        <v>3133297.69</v>
      </c>
      <c r="E15" s="48">
        <v>1000000</v>
      </c>
      <c r="F15" s="48">
        <v>348182.55</v>
      </c>
      <c r="G15" s="49">
        <f t="shared" si="0"/>
        <v>11.112335451279765</v>
      </c>
      <c r="H15" s="49">
        <f>F15/E15*100</f>
        <v>34.818255</v>
      </c>
    </row>
    <row r="16" spans="1:8" s="63" customFormat="1" ht="24.75" customHeight="1">
      <c r="A16" s="58"/>
      <c r="B16" s="84">
        <v>6434</v>
      </c>
      <c r="C16" s="51" t="s">
        <v>109</v>
      </c>
      <c r="D16" s="100">
        <v>3133297.69</v>
      </c>
      <c r="E16" s="66"/>
      <c r="F16" s="100">
        <v>348182.55</v>
      </c>
      <c r="G16" s="22">
        <f>F16/D16*100</f>
        <v>11.112335451279765</v>
      </c>
      <c r="H16" s="22"/>
    </row>
    <row r="17" spans="1:8" s="63" customFormat="1" ht="25.5" customHeight="1">
      <c r="A17" s="101">
        <v>65</v>
      </c>
      <c r="B17" s="67"/>
      <c r="C17" s="67" t="s">
        <v>107</v>
      </c>
      <c r="D17" s="104">
        <v>0</v>
      </c>
      <c r="E17" s="104">
        <v>100000</v>
      </c>
      <c r="F17" s="104">
        <v>0</v>
      </c>
      <c r="G17" s="49" t="s">
        <v>125</v>
      </c>
      <c r="H17" s="105">
        <f>F17/E17*100</f>
        <v>0</v>
      </c>
    </row>
    <row r="18" spans="1:8" s="16" customFormat="1" ht="15.75" customHeight="1">
      <c r="A18" s="54">
        <v>652</v>
      </c>
      <c r="B18" s="85"/>
      <c r="C18" s="54" t="s">
        <v>108</v>
      </c>
      <c r="D18" s="48">
        <v>0</v>
      </c>
      <c r="E18" s="48">
        <v>100000</v>
      </c>
      <c r="F18" s="48">
        <v>0</v>
      </c>
      <c r="G18" s="49" t="s">
        <v>125</v>
      </c>
      <c r="H18" s="49">
        <f>F18/E18*100</f>
        <v>0</v>
      </c>
    </row>
    <row r="19" spans="1:8" s="63" customFormat="1" ht="25.5" customHeight="1">
      <c r="A19" s="101">
        <v>66</v>
      </c>
      <c r="B19" s="58"/>
      <c r="C19" s="63" t="s">
        <v>88</v>
      </c>
      <c r="D19" s="104">
        <v>16653731.45</v>
      </c>
      <c r="E19" s="104">
        <v>60000000</v>
      </c>
      <c r="F19" s="104">
        <v>1850385.48</v>
      </c>
      <c r="G19" s="49">
        <f t="shared" si="0"/>
        <v>11.110936222044101</v>
      </c>
      <c r="H19" s="127">
        <f>F19/E19*100</f>
        <v>3.0839757999999997</v>
      </c>
    </row>
    <row r="20" spans="1:8" s="16" customFormat="1" ht="25.5">
      <c r="A20" s="81">
        <v>661</v>
      </c>
      <c r="B20" s="47"/>
      <c r="C20" s="14" t="s">
        <v>85</v>
      </c>
      <c r="D20" s="48">
        <v>16653731.45</v>
      </c>
      <c r="E20" s="48">
        <v>60000000</v>
      </c>
      <c r="F20" s="48">
        <v>1850385.48</v>
      </c>
      <c r="G20" s="49">
        <f t="shared" si="0"/>
        <v>11.110936222044101</v>
      </c>
      <c r="H20" s="128">
        <f>F20/E20*100</f>
        <v>3.0839757999999997</v>
      </c>
    </row>
    <row r="21" spans="2:8" ht="13.5" customHeight="1">
      <c r="B21" s="25">
        <v>6615</v>
      </c>
      <c r="C21" s="7" t="s">
        <v>89</v>
      </c>
      <c r="D21" s="50">
        <v>16653731.45</v>
      </c>
      <c r="E21" s="50"/>
      <c r="F21" s="50">
        <v>1850385.48</v>
      </c>
      <c r="G21" s="22">
        <f t="shared" si="0"/>
        <v>11.110936222044101</v>
      </c>
      <c r="H21" s="22"/>
    </row>
    <row r="22" spans="1:8" s="16" customFormat="1" ht="13.5" customHeight="1">
      <c r="A22" s="47">
        <v>68</v>
      </c>
      <c r="B22" s="47"/>
      <c r="C22" s="16" t="s">
        <v>103</v>
      </c>
      <c r="D22" s="48">
        <v>585162.22</v>
      </c>
      <c r="E22" s="48">
        <v>500000</v>
      </c>
      <c r="F22" s="48">
        <v>1132149.67</v>
      </c>
      <c r="G22" s="49">
        <f t="shared" si="0"/>
        <v>193.47620733272905</v>
      </c>
      <c r="H22" s="49">
        <f>F22/E22*100</f>
        <v>226.429934</v>
      </c>
    </row>
    <row r="23" spans="1:8" ht="13.5" customHeight="1">
      <c r="A23" s="47">
        <v>683</v>
      </c>
      <c r="C23" s="16" t="s">
        <v>104</v>
      </c>
      <c r="D23" s="48">
        <v>585162.22</v>
      </c>
      <c r="E23" s="48">
        <v>500000</v>
      </c>
      <c r="F23" s="48">
        <v>1132149.67</v>
      </c>
      <c r="G23" s="49">
        <f aca="true" t="shared" si="1" ref="G23:G29">F23/D23*100</f>
        <v>193.47620733272905</v>
      </c>
      <c r="H23" s="49">
        <f>F23/E23*100</f>
        <v>226.429934</v>
      </c>
    </row>
    <row r="24" spans="2:8" ht="13.5" customHeight="1">
      <c r="B24" s="25">
        <v>6831</v>
      </c>
      <c r="C24" s="7" t="s">
        <v>104</v>
      </c>
      <c r="D24" s="50">
        <v>585162.22</v>
      </c>
      <c r="E24" s="103">
        <v>2000000</v>
      </c>
      <c r="F24" s="50">
        <v>1132149.67</v>
      </c>
      <c r="G24" s="22">
        <f t="shared" si="1"/>
        <v>193.47620733272905</v>
      </c>
      <c r="H24" s="22"/>
    </row>
    <row r="25" spans="1:8" ht="22.5" customHeight="1">
      <c r="A25" s="47">
        <v>7</v>
      </c>
      <c r="B25" s="82"/>
      <c r="C25" s="55" t="s">
        <v>30</v>
      </c>
      <c r="D25" s="48">
        <v>2427234.4</v>
      </c>
      <c r="E25" s="48">
        <v>1000000</v>
      </c>
      <c r="F25" s="48">
        <v>199296.56</v>
      </c>
      <c r="G25" s="49">
        <f t="shared" si="1"/>
        <v>8.210849351838455</v>
      </c>
      <c r="H25" s="49">
        <f>F25/E25*100</f>
        <v>19.929656</v>
      </c>
    </row>
    <row r="26" spans="1:8" ht="13.5" customHeight="1">
      <c r="A26" s="47">
        <v>72</v>
      </c>
      <c r="B26" s="47"/>
      <c r="C26" s="16" t="s">
        <v>33</v>
      </c>
      <c r="D26" s="48">
        <v>2427234.4</v>
      </c>
      <c r="E26" s="48">
        <v>1000000</v>
      </c>
      <c r="F26" s="48">
        <v>199296.56</v>
      </c>
      <c r="G26" s="49">
        <f t="shared" si="1"/>
        <v>8.210849351838455</v>
      </c>
      <c r="H26" s="49">
        <f>F26/E26*100</f>
        <v>19.929656</v>
      </c>
    </row>
    <row r="27" spans="1:8" s="16" customFormat="1" ht="13.5" customHeight="1">
      <c r="A27" s="47">
        <v>721</v>
      </c>
      <c r="B27" s="47"/>
      <c r="C27" s="16" t="s">
        <v>31</v>
      </c>
      <c r="D27" s="48">
        <v>2427234.4</v>
      </c>
      <c r="E27" s="48">
        <v>1000000</v>
      </c>
      <c r="F27" s="48">
        <v>198596.56</v>
      </c>
      <c r="G27" s="49">
        <f t="shared" si="1"/>
        <v>8.1820099451458</v>
      </c>
      <c r="H27" s="49">
        <f>F27/E27*100</f>
        <v>19.859656</v>
      </c>
    </row>
    <row r="28" spans="1:8" s="26" customFormat="1" ht="12.75">
      <c r="A28" s="51"/>
      <c r="B28" s="51">
        <v>7211</v>
      </c>
      <c r="C28" s="52" t="s">
        <v>95</v>
      </c>
      <c r="D28" s="53">
        <v>124824.07</v>
      </c>
      <c r="E28" s="100"/>
      <c r="F28" s="53">
        <v>109088.06</v>
      </c>
      <c r="G28" s="22">
        <f t="shared" si="1"/>
        <v>87.3934490359111</v>
      </c>
      <c r="H28" s="22"/>
    </row>
    <row r="29" spans="1:8" ht="13.5" customHeight="1">
      <c r="A29" s="82"/>
      <c r="B29" s="25">
        <v>7212</v>
      </c>
      <c r="C29" s="7" t="s">
        <v>32</v>
      </c>
      <c r="D29" s="50">
        <v>2302410.33</v>
      </c>
      <c r="E29" s="50"/>
      <c r="F29" s="50">
        <v>89508.5</v>
      </c>
      <c r="G29" s="22">
        <f t="shared" si="1"/>
        <v>3.887599826743307</v>
      </c>
      <c r="H29" s="22"/>
    </row>
    <row r="30" spans="1:8" ht="12.75">
      <c r="A30" s="112">
        <v>722</v>
      </c>
      <c r="B30" s="82"/>
      <c r="C30" s="14" t="s">
        <v>148</v>
      </c>
      <c r="D30" s="4">
        <v>0</v>
      </c>
      <c r="E30" s="15">
        <v>0</v>
      </c>
      <c r="F30" s="17">
        <v>700</v>
      </c>
      <c r="G30" s="50" t="s">
        <v>125</v>
      </c>
      <c r="H30" s="198" t="s">
        <v>125</v>
      </c>
    </row>
    <row r="31" spans="1:8" ht="12.75">
      <c r="A31" s="82"/>
      <c r="B31" s="82">
        <v>7221</v>
      </c>
      <c r="C31" s="4" t="s">
        <v>14</v>
      </c>
      <c r="D31" s="4">
        <v>0</v>
      </c>
      <c r="F31" s="50">
        <v>700</v>
      </c>
      <c r="G31" s="50" t="s">
        <v>125</v>
      </c>
      <c r="H31" s="198"/>
    </row>
    <row r="32" spans="1:6" ht="12.75">
      <c r="A32" s="82"/>
      <c r="B32" s="82"/>
      <c r="F32" s="50"/>
    </row>
    <row r="33" spans="1:2" ht="12.75">
      <c r="A33" s="82"/>
      <c r="B33" s="82"/>
    </row>
    <row r="34" spans="1:2" ht="12.75">
      <c r="A34" s="82"/>
      <c r="B34" s="82"/>
    </row>
    <row r="35" spans="1:2" ht="12.75">
      <c r="A35" s="82"/>
      <c r="B35" s="82"/>
    </row>
    <row r="36" spans="1:2" ht="12.75">
      <c r="A36" s="82"/>
      <c r="B36" s="82"/>
    </row>
    <row r="37" spans="1:2" ht="12.75">
      <c r="A37" s="82"/>
      <c r="B37" s="82"/>
    </row>
    <row r="38" spans="1:2" ht="12.75">
      <c r="A38" s="82"/>
      <c r="B38" s="82"/>
    </row>
    <row r="39" spans="1:2" ht="12.75">
      <c r="A39" s="82"/>
      <c r="B39" s="82"/>
    </row>
    <row r="40" spans="1:2" ht="12.75">
      <c r="A40" s="82"/>
      <c r="B40" s="82"/>
    </row>
    <row r="41" spans="1:2" ht="12.75">
      <c r="A41" s="82"/>
      <c r="B41" s="82"/>
    </row>
    <row r="42" spans="1:2" ht="12.75">
      <c r="A42" s="82"/>
      <c r="B42" s="82"/>
    </row>
    <row r="43" spans="1:2" ht="12.75">
      <c r="A43" s="82"/>
      <c r="B43" s="82"/>
    </row>
    <row r="44" spans="1:2" ht="12.75">
      <c r="A44" s="82"/>
      <c r="B44" s="82"/>
    </row>
    <row r="45" spans="1:2" ht="12.75">
      <c r="A45" s="82"/>
      <c r="B45" s="82"/>
    </row>
    <row r="46" spans="1:2" ht="12.75">
      <c r="A46" s="82"/>
      <c r="B46" s="82"/>
    </row>
    <row r="47" spans="1:2" ht="12.75">
      <c r="A47" s="82"/>
      <c r="B47" s="82"/>
    </row>
    <row r="48" spans="1:4" ht="12.75">
      <c r="A48" s="31"/>
      <c r="B48" s="31"/>
      <c r="C48" s="28"/>
      <c r="D48" s="28"/>
    </row>
    <row r="49" spans="1:4" ht="12.75">
      <c r="A49" s="47"/>
      <c r="B49" s="86"/>
      <c r="C49" s="28"/>
      <c r="D49" s="28"/>
    </row>
    <row r="50" spans="1:4" ht="12.75">
      <c r="A50" s="47"/>
      <c r="B50" s="86"/>
      <c r="C50" s="27"/>
      <c r="D50" s="27"/>
    </row>
    <row r="51" spans="1:4" ht="12.75">
      <c r="A51" s="47"/>
      <c r="B51" s="86"/>
      <c r="C51" s="27"/>
      <c r="D51" s="27"/>
    </row>
    <row r="52" spans="1:4" ht="12.75">
      <c r="A52" s="47"/>
      <c r="B52" s="61"/>
      <c r="C52" s="32"/>
      <c r="D52" s="32"/>
    </row>
    <row r="53" spans="1:4" ht="12.75">
      <c r="A53" s="47"/>
      <c r="B53" s="61"/>
      <c r="C53" s="28"/>
      <c r="D53" s="28"/>
    </row>
    <row r="54" spans="1:4" ht="12.75">
      <c r="A54" s="47"/>
      <c r="B54" s="61"/>
      <c r="C54" s="29"/>
      <c r="D54" s="29"/>
    </row>
    <row r="55" spans="2:4" ht="12.75">
      <c r="B55" s="87"/>
      <c r="C55" s="33"/>
      <c r="D55" s="33"/>
    </row>
    <row r="56" spans="2:4" ht="12.75">
      <c r="B56" s="87"/>
      <c r="C56" s="33"/>
      <c r="D56" s="33"/>
    </row>
    <row r="57" spans="2:4" ht="12.75">
      <c r="B57" s="61"/>
      <c r="C57" s="29"/>
      <c r="D57" s="29"/>
    </row>
    <row r="58" spans="2:4" ht="12.75">
      <c r="B58" s="87"/>
      <c r="C58" s="33"/>
      <c r="D58" s="33"/>
    </row>
    <row r="59" spans="2:4" ht="12.75">
      <c r="B59" s="87"/>
      <c r="C59" s="28"/>
      <c r="D59" s="28"/>
    </row>
    <row r="60" spans="2:4" ht="12.75">
      <c r="B60" s="87"/>
      <c r="C60" s="29"/>
      <c r="D60" s="29"/>
    </row>
    <row r="61" spans="2:4" ht="12.75">
      <c r="B61" s="87"/>
      <c r="C61" s="33"/>
      <c r="D61" s="33"/>
    </row>
    <row r="62" spans="2:4" ht="12.75">
      <c r="B62" s="87"/>
      <c r="C62" s="33"/>
      <c r="D62" s="33"/>
    </row>
    <row r="63" spans="2:4" ht="12.75">
      <c r="B63" s="87"/>
      <c r="C63" s="29"/>
      <c r="D63" s="29"/>
    </row>
    <row r="64" spans="2:4" ht="12.75">
      <c r="B64" s="87"/>
      <c r="C64" s="33"/>
      <c r="D64" s="33"/>
    </row>
    <row r="65" spans="2:4" ht="12.75">
      <c r="B65" s="87"/>
      <c r="C65" s="33"/>
      <c r="D65" s="33"/>
    </row>
    <row r="66" spans="2:4" ht="12.75">
      <c r="B66" s="87"/>
      <c r="C66" s="29"/>
      <c r="D66" s="29"/>
    </row>
    <row r="67" spans="2:4" ht="12.75">
      <c r="B67" s="87"/>
      <c r="C67" s="33"/>
      <c r="D67" s="33"/>
    </row>
    <row r="68" spans="2:4" ht="12.75">
      <c r="B68" s="87"/>
      <c r="C68" s="33"/>
      <c r="D68" s="33"/>
    </row>
    <row r="69" spans="2:4" ht="12.75">
      <c r="B69" s="87"/>
      <c r="C69" s="33"/>
      <c r="D69" s="33"/>
    </row>
    <row r="70" spans="2:4" ht="12.75">
      <c r="B70" s="87"/>
      <c r="C70" s="27"/>
      <c r="D70" s="27"/>
    </row>
    <row r="71" spans="2:4" ht="12.75">
      <c r="B71" s="87"/>
      <c r="C71" s="28"/>
      <c r="D71" s="28"/>
    </row>
    <row r="72" spans="2:4" ht="12.75">
      <c r="B72" s="61"/>
      <c r="C72" s="29"/>
      <c r="D72" s="29"/>
    </row>
    <row r="73" spans="2:4" ht="12.75">
      <c r="B73" s="87"/>
      <c r="C73" s="33"/>
      <c r="D73" s="33"/>
    </row>
    <row r="74" spans="2:4" ht="12.75">
      <c r="B74" s="87"/>
      <c r="C74" s="27"/>
      <c r="D74" s="27"/>
    </row>
    <row r="75" spans="2:4" ht="12.75">
      <c r="B75" s="87"/>
      <c r="C75" s="27"/>
      <c r="D75" s="27"/>
    </row>
    <row r="76" spans="2:4" ht="12.75">
      <c r="B76" s="60"/>
      <c r="C76" s="29"/>
      <c r="D76" s="29"/>
    </row>
    <row r="77" spans="2:4" ht="12.75">
      <c r="B77" s="88"/>
      <c r="C77" s="34"/>
      <c r="D77" s="34"/>
    </row>
    <row r="78" spans="2:4" ht="12.75">
      <c r="B78" s="61"/>
      <c r="C78" s="32"/>
      <c r="D78" s="32"/>
    </row>
    <row r="79" spans="2:4" ht="12.75">
      <c r="B79" s="87"/>
      <c r="C79" s="33"/>
      <c r="D79" s="33"/>
    </row>
    <row r="80" spans="2:4" ht="12.75">
      <c r="B80" s="87"/>
      <c r="C80" s="28"/>
      <c r="D80" s="28"/>
    </row>
    <row r="81" spans="2:4" ht="12.75">
      <c r="B81" s="87"/>
      <c r="C81" s="29"/>
      <c r="D81" s="29"/>
    </row>
    <row r="82" spans="2:4" ht="12.75">
      <c r="B82" s="87"/>
      <c r="C82" s="33"/>
      <c r="D82" s="33"/>
    </row>
    <row r="83" spans="2:4" ht="12.75">
      <c r="B83" s="87"/>
      <c r="C83" s="32"/>
      <c r="D83" s="32"/>
    </row>
    <row r="84" spans="2:4" ht="12.75">
      <c r="B84" s="87"/>
      <c r="C84" s="33"/>
      <c r="D84" s="33"/>
    </row>
    <row r="85" spans="2:4" ht="12.75">
      <c r="B85" s="87"/>
      <c r="C85" s="29"/>
      <c r="D85" s="29"/>
    </row>
    <row r="86" spans="2:4" ht="12.75">
      <c r="B86" s="88"/>
      <c r="C86" s="34"/>
      <c r="D86" s="34"/>
    </row>
    <row r="87" spans="2:4" ht="12.75">
      <c r="B87" s="88"/>
      <c r="C87" s="28"/>
      <c r="D87" s="28"/>
    </row>
    <row r="88" spans="2:4" ht="12.75">
      <c r="B88" s="88"/>
      <c r="C88" s="35"/>
      <c r="D88" s="35"/>
    </row>
    <row r="89" spans="2:4" ht="12.75">
      <c r="B89" s="61"/>
      <c r="C89" s="29"/>
      <c r="D89" s="29"/>
    </row>
    <row r="90" spans="2:4" ht="12.75">
      <c r="B90" s="87"/>
      <c r="C90" s="33"/>
      <c r="D90" s="33"/>
    </row>
    <row r="91" spans="2:4" ht="12.75">
      <c r="B91" s="87"/>
      <c r="C91" s="27"/>
      <c r="D91" s="27"/>
    </row>
    <row r="92" spans="2:4" ht="12.75">
      <c r="B92" s="87"/>
      <c r="C92" s="28"/>
      <c r="D92" s="28"/>
    </row>
    <row r="93" spans="2:4" ht="12.75">
      <c r="B93" s="61"/>
      <c r="C93" s="29"/>
      <c r="D93" s="29"/>
    </row>
    <row r="94" spans="2:4" ht="12.75">
      <c r="B94" s="88"/>
      <c r="C94" s="33"/>
      <c r="D94" s="33"/>
    </row>
    <row r="95" spans="2:4" ht="12.75">
      <c r="B95" s="88"/>
      <c r="C95" s="28"/>
      <c r="D95" s="28"/>
    </row>
    <row r="96" spans="2:4" ht="12.75">
      <c r="B96" s="61"/>
      <c r="C96" s="29"/>
      <c r="D96" s="29"/>
    </row>
    <row r="97" spans="2:4" ht="12.75">
      <c r="B97" s="87"/>
      <c r="C97" s="33"/>
      <c r="D97" s="33"/>
    </row>
    <row r="98" spans="2:4" ht="12.75">
      <c r="B98" s="61"/>
      <c r="C98" s="29"/>
      <c r="D98" s="29"/>
    </row>
    <row r="99" spans="2:4" ht="12.75">
      <c r="B99" s="87"/>
      <c r="C99" s="33"/>
      <c r="D99" s="33"/>
    </row>
    <row r="100" spans="2:4" ht="12.75">
      <c r="B100" s="87"/>
      <c r="C100" s="33"/>
      <c r="D100" s="33"/>
    </row>
    <row r="101" spans="1:4" ht="12.75">
      <c r="A101" s="47"/>
      <c r="B101" s="86"/>
      <c r="C101" s="28"/>
      <c r="D101" s="28"/>
    </row>
    <row r="102" spans="2:4" ht="13.5">
      <c r="B102" s="89"/>
      <c r="C102" s="28"/>
      <c r="D102" s="28"/>
    </row>
    <row r="103" spans="2:4" ht="13.5">
      <c r="B103" s="89"/>
      <c r="C103" s="27"/>
      <c r="D103" s="27"/>
    </row>
    <row r="104" spans="2:4" ht="12.75">
      <c r="B104" s="61"/>
      <c r="C104" s="32"/>
      <c r="D104" s="32"/>
    </row>
    <row r="105" spans="2:4" ht="12.75">
      <c r="B105" s="87"/>
      <c r="C105" s="33"/>
      <c r="D105" s="33"/>
    </row>
    <row r="106" spans="2:4" ht="12.75">
      <c r="B106" s="87"/>
      <c r="C106" s="28"/>
      <c r="D106" s="28"/>
    </row>
    <row r="107" spans="2:4" ht="12.75">
      <c r="B107" s="87"/>
      <c r="C107" s="27"/>
      <c r="D107" s="27"/>
    </row>
    <row r="108" spans="2:4" ht="12.75">
      <c r="B108" s="61"/>
      <c r="C108" s="29"/>
      <c r="D108" s="29"/>
    </row>
    <row r="109" spans="2:4" ht="12.75">
      <c r="B109" s="87"/>
      <c r="C109" s="33"/>
      <c r="D109" s="33"/>
    </row>
    <row r="110" spans="2:4" ht="12.75">
      <c r="B110" s="87"/>
      <c r="C110" s="33"/>
      <c r="D110" s="33"/>
    </row>
    <row r="111" spans="2:4" ht="12.75">
      <c r="B111" s="90"/>
      <c r="C111" s="36"/>
      <c r="D111" s="36"/>
    </row>
    <row r="112" spans="2:4" ht="12.75">
      <c r="B112" s="87"/>
      <c r="C112" s="33"/>
      <c r="D112" s="33"/>
    </row>
    <row r="113" spans="2:4" ht="12.75">
      <c r="B113" s="87"/>
      <c r="C113" s="33"/>
      <c r="D113" s="33"/>
    </row>
    <row r="114" spans="2:4" ht="12.75">
      <c r="B114" s="87"/>
      <c r="C114" s="33"/>
      <c r="D114" s="33"/>
    </row>
    <row r="115" spans="2:4" ht="12.75">
      <c r="B115" s="61"/>
      <c r="C115" s="29"/>
      <c r="D115" s="29"/>
    </row>
    <row r="116" spans="2:4" ht="12.75">
      <c r="B116" s="87"/>
      <c r="C116" s="33"/>
      <c r="D116" s="33"/>
    </row>
    <row r="117" spans="2:4" ht="12.75">
      <c r="B117" s="61"/>
      <c r="C117" s="29"/>
      <c r="D117" s="29"/>
    </row>
    <row r="118" spans="2:4" ht="12.75">
      <c r="B118" s="87"/>
      <c r="C118" s="33"/>
      <c r="D118" s="33"/>
    </row>
    <row r="119" spans="2:4" ht="12.75">
      <c r="B119" s="87"/>
      <c r="C119" s="33"/>
      <c r="D119" s="33"/>
    </row>
    <row r="120" spans="2:4" ht="12.75">
      <c r="B120" s="87"/>
      <c r="C120" s="33"/>
      <c r="D120" s="33"/>
    </row>
    <row r="121" spans="2:4" ht="12.75">
      <c r="B121" s="87"/>
      <c r="C121" s="33"/>
      <c r="D121" s="33"/>
    </row>
    <row r="122" spans="1:4" ht="12.75">
      <c r="A122" s="28"/>
      <c r="B122" s="28"/>
      <c r="C122" s="37"/>
      <c r="D122" s="37"/>
    </row>
    <row r="123" spans="2:4" ht="12.75">
      <c r="B123" s="87"/>
      <c r="C123" s="27"/>
      <c r="D123" s="27"/>
    </row>
    <row r="124" spans="2:4" ht="12.75">
      <c r="B124" s="91"/>
      <c r="C124" s="19"/>
      <c r="D124" s="19"/>
    </row>
    <row r="125" spans="2:4" ht="12.75">
      <c r="B125" s="87"/>
      <c r="C125" s="33"/>
      <c r="D125" s="33"/>
    </row>
    <row r="126" spans="2:4" ht="12.75">
      <c r="B126" s="90"/>
      <c r="C126" s="36"/>
      <c r="D126" s="36"/>
    </row>
    <row r="127" spans="2:4" ht="12.75">
      <c r="B127" s="90"/>
      <c r="C127" s="36"/>
      <c r="D127" s="36"/>
    </row>
    <row r="128" spans="2:4" ht="12.75">
      <c r="B128" s="87"/>
      <c r="C128" s="33"/>
      <c r="D128" s="33"/>
    </row>
    <row r="129" spans="2:4" ht="12.75">
      <c r="B129" s="61"/>
      <c r="C129" s="29"/>
      <c r="D129" s="29"/>
    </row>
    <row r="130" spans="2:4" ht="12.75">
      <c r="B130" s="87"/>
      <c r="C130" s="33"/>
      <c r="D130" s="33"/>
    </row>
    <row r="131" spans="2:4" ht="12.75">
      <c r="B131" s="87"/>
      <c r="C131" s="33"/>
      <c r="D131" s="33"/>
    </row>
    <row r="132" spans="2:4" ht="12.75">
      <c r="B132" s="61"/>
      <c r="C132" s="29"/>
      <c r="D132" s="29"/>
    </row>
    <row r="133" spans="2:4" ht="12.75">
      <c r="B133" s="87"/>
      <c r="C133" s="33"/>
      <c r="D133" s="33"/>
    </row>
    <row r="134" spans="2:4" ht="12.75">
      <c r="B134" s="90"/>
      <c r="C134" s="36"/>
      <c r="D134" s="36"/>
    </row>
    <row r="135" spans="2:4" ht="12.75">
      <c r="B135" s="61"/>
      <c r="C135" s="19"/>
      <c r="D135" s="19"/>
    </row>
    <row r="136" spans="2:4" ht="12.75">
      <c r="B136" s="88"/>
      <c r="C136" s="36"/>
      <c r="D136" s="36"/>
    </row>
    <row r="137" spans="2:4" ht="12.75">
      <c r="B137" s="61"/>
      <c r="C137" s="29"/>
      <c r="D137" s="29"/>
    </row>
    <row r="138" spans="2:4" ht="12.75">
      <c r="B138" s="87"/>
      <c r="C138" s="33"/>
      <c r="D138" s="33"/>
    </row>
    <row r="139" spans="2:4" ht="12.75">
      <c r="B139" s="87"/>
      <c r="C139" s="27"/>
      <c r="D139" s="27"/>
    </row>
    <row r="140" spans="2:4" ht="12.75">
      <c r="B140" s="88"/>
      <c r="C140" s="29"/>
      <c r="D140" s="29"/>
    </row>
    <row r="141" spans="2:4" ht="12.75">
      <c r="B141" s="88"/>
      <c r="C141" s="36"/>
      <c r="D141" s="36"/>
    </row>
    <row r="142" spans="2:4" ht="12.75">
      <c r="B142" s="88"/>
      <c r="C142" s="38"/>
      <c r="D142" s="38"/>
    </row>
    <row r="143" spans="2:4" ht="12.75">
      <c r="B143" s="61"/>
      <c r="C143" s="32"/>
      <c r="D143" s="32"/>
    </row>
    <row r="144" spans="2:4" ht="12.75">
      <c r="B144" s="87"/>
      <c r="C144" s="33"/>
      <c r="D144" s="33"/>
    </row>
    <row r="145" spans="2:4" ht="12.75">
      <c r="B145" s="91"/>
      <c r="C145" s="39"/>
      <c r="D145" s="39"/>
    </row>
    <row r="146" spans="2:4" ht="12.75">
      <c r="B146" s="90"/>
      <c r="C146" s="36"/>
      <c r="D146" s="36"/>
    </row>
    <row r="147" spans="2:4" ht="12.75">
      <c r="B147" s="90"/>
      <c r="C147" s="38"/>
      <c r="D147" s="38"/>
    </row>
    <row r="148" spans="2:4" ht="12.75">
      <c r="B148" s="90"/>
      <c r="C148" s="38"/>
      <c r="D148" s="38"/>
    </row>
    <row r="149" spans="2:4" ht="12.75">
      <c r="B149" s="91"/>
      <c r="C149" s="19"/>
      <c r="D149" s="19"/>
    </row>
    <row r="150" spans="2:4" ht="12.75">
      <c r="B150" s="90"/>
      <c r="C150" s="36"/>
      <c r="D150" s="36"/>
    </row>
    <row r="151" spans="2:4" ht="12.75">
      <c r="B151" s="90"/>
      <c r="C151" s="40"/>
      <c r="D151" s="40"/>
    </row>
    <row r="152" spans="2:4" ht="12.75">
      <c r="B152" s="90"/>
      <c r="C152" s="27"/>
      <c r="D152" s="27"/>
    </row>
    <row r="153" spans="2:4" ht="12.75">
      <c r="B153" s="61"/>
      <c r="C153" s="32"/>
      <c r="D153" s="32"/>
    </row>
    <row r="154" spans="2:4" ht="12.75">
      <c r="B154" s="87"/>
      <c r="C154" s="33"/>
      <c r="D154" s="33"/>
    </row>
    <row r="155" spans="2:4" ht="12.75">
      <c r="B155" s="87"/>
      <c r="C155" s="38"/>
      <c r="D155" s="38"/>
    </row>
    <row r="156" spans="2:4" ht="12.75">
      <c r="B156" s="91"/>
      <c r="C156" s="19"/>
      <c r="D156" s="19"/>
    </row>
    <row r="157" spans="2:4" ht="12.75">
      <c r="B157" s="90"/>
      <c r="C157" s="36"/>
      <c r="D157" s="36"/>
    </row>
    <row r="158" spans="2:4" ht="12.75">
      <c r="B158" s="87"/>
      <c r="C158" s="33"/>
      <c r="D158" s="33"/>
    </row>
    <row r="159" spans="1:4" ht="12.75">
      <c r="A159" s="31"/>
      <c r="B159" s="82"/>
      <c r="C159" s="28"/>
      <c r="D159" s="28"/>
    </row>
    <row r="160" spans="1:4" ht="12.75">
      <c r="A160" s="47"/>
      <c r="B160" s="86"/>
      <c r="C160" s="28"/>
      <c r="D160" s="28"/>
    </row>
    <row r="161" spans="1:4" ht="12.75">
      <c r="A161" s="47"/>
      <c r="B161" s="86"/>
      <c r="C161" s="27"/>
      <c r="D161" s="27"/>
    </row>
    <row r="162" spans="2:4" ht="12.75">
      <c r="B162" s="87"/>
      <c r="C162" s="28"/>
      <c r="D162" s="28"/>
    </row>
    <row r="163" spans="2:4" ht="12.75">
      <c r="B163" s="60"/>
      <c r="C163" s="29"/>
      <c r="D163" s="29"/>
    </row>
    <row r="164" spans="2:4" ht="12.75">
      <c r="B164" s="87"/>
      <c r="C164" s="27"/>
      <c r="D164" s="27"/>
    </row>
    <row r="165" spans="2:4" ht="12.75">
      <c r="B165" s="87"/>
      <c r="C165" s="27"/>
      <c r="D165" s="27"/>
    </row>
    <row r="166" spans="2:4" ht="12.75">
      <c r="B166" s="61"/>
      <c r="C166" s="32"/>
      <c r="D166" s="32"/>
    </row>
    <row r="167" spans="2:4" ht="12.75">
      <c r="B167" s="87"/>
      <c r="C167" s="28"/>
      <c r="D167" s="28"/>
    </row>
    <row r="168" spans="2:4" ht="12.75">
      <c r="B168" s="87"/>
      <c r="C168" s="32"/>
      <c r="D168" s="32"/>
    </row>
    <row r="169" spans="2:4" ht="12.75">
      <c r="B169" s="88"/>
      <c r="C169" s="28"/>
      <c r="D169" s="28"/>
    </row>
    <row r="170" spans="2:4" ht="12.75">
      <c r="B170" s="88"/>
      <c r="C170" s="35"/>
      <c r="D170" s="35"/>
    </row>
    <row r="171" spans="2:4" ht="12.75">
      <c r="B171" s="61"/>
      <c r="C171" s="29"/>
      <c r="D171" s="29"/>
    </row>
    <row r="172" spans="1:4" ht="12.75">
      <c r="A172" s="47"/>
      <c r="B172" s="86"/>
      <c r="C172" s="28"/>
      <c r="D172" s="28"/>
    </row>
    <row r="173" spans="2:4" ht="12.75">
      <c r="B173" s="87"/>
      <c r="C173" s="28"/>
      <c r="D173" s="28"/>
    </row>
    <row r="174" spans="2:4" ht="12.75">
      <c r="B174" s="87"/>
      <c r="C174" s="27"/>
      <c r="D174" s="27"/>
    </row>
    <row r="175" spans="2:4" ht="12.75">
      <c r="B175" s="61"/>
      <c r="C175" s="29"/>
      <c r="D175" s="29"/>
    </row>
    <row r="176" spans="2:4" ht="12.75">
      <c r="B176" s="87"/>
      <c r="C176" s="27"/>
      <c r="D176" s="27"/>
    </row>
    <row r="177" spans="2:4" ht="12.75">
      <c r="B177" s="91"/>
      <c r="C177" s="19"/>
      <c r="D177" s="19"/>
    </row>
    <row r="178" spans="2:4" ht="12.75">
      <c r="B178" s="88"/>
      <c r="C178" s="38"/>
      <c r="D178" s="38"/>
    </row>
    <row r="179" spans="2:4" ht="12.75">
      <c r="B179" s="61"/>
      <c r="C179" s="32"/>
      <c r="D179" s="32"/>
    </row>
    <row r="180" spans="2:4" ht="12.75">
      <c r="B180" s="91"/>
      <c r="C180" s="20"/>
      <c r="D180" s="20"/>
    </row>
    <row r="181" spans="2:4" ht="12.75">
      <c r="B181" s="90"/>
      <c r="C181" s="40"/>
      <c r="D181" s="40"/>
    </row>
    <row r="182" spans="2:4" ht="12.75">
      <c r="B182" s="90"/>
      <c r="C182" s="27"/>
      <c r="D182" s="27"/>
    </row>
    <row r="183" spans="2:4" ht="12.75">
      <c r="B183" s="61"/>
      <c r="C183" s="32"/>
      <c r="D183" s="32"/>
    </row>
    <row r="184" spans="2:4" ht="12.75">
      <c r="B184" s="61"/>
      <c r="C184" s="32"/>
      <c r="D184" s="32"/>
    </row>
    <row r="185" spans="2:4" ht="12.75">
      <c r="B185" s="87"/>
      <c r="C185" s="33"/>
      <c r="D185" s="33"/>
    </row>
    <row r="186" spans="1:3" ht="12.75">
      <c r="A186" s="209"/>
      <c r="B186" s="210"/>
      <c r="C186" s="210"/>
    </row>
    <row r="187" spans="1:4" ht="12.75">
      <c r="A187" s="41"/>
      <c r="B187" s="41"/>
      <c r="C187" s="42"/>
      <c r="D187" s="37"/>
    </row>
    <row r="189" spans="1:4" ht="12.75">
      <c r="A189" s="47"/>
      <c r="B189" s="47"/>
      <c r="C189" s="14"/>
      <c r="D189" s="14"/>
    </row>
    <row r="190" spans="1:4" ht="12.75">
      <c r="A190" s="47"/>
      <c r="B190" s="47"/>
      <c r="C190" s="14"/>
      <c r="D190" s="14"/>
    </row>
    <row r="191" spans="1:4" ht="12.75">
      <c r="A191" s="47"/>
      <c r="B191" s="47"/>
      <c r="C191" s="14"/>
      <c r="D191" s="14"/>
    </row>
    <row r="192" spans="1:4" ht="12.75">
      <c r="A192" s="47"/>
      <c r="B192" s="47"/>
      <c r="C192" s="14"/>
      <c r="D192" s="14"/>
    </row>
    <row r="193" spans="1:4" ht="12.75">
      <c r="A193" s="47"/>
      <c r="B193" s="47"/>
      <c r="C193" s="14"/>
      <c r="D193" s="14"/>
    </row>
    <row r="194" ht="12.75">
      <c r="A194" s="47"/>
    </row>
    <row r="195" spans="1:4" ht="12.75">
      <c r="A195" s="47"/>
      <c r="B195" s="47"/>
      <c r="C195" s="14"/>
      <c r="D195" s="14"/>
    </row>
    <row r="196" spans="1:4" ht="12.75">
      <c r="A196" s="47"/>
      <c r="B196" s="47"/>
      <c r="C196" s="21"/>
      <c r="D196" s="21"/>
    </row>
    <row r="197" spans="1:4" ht="12.75">
      <c r="A197" s="47"/>
      <c r="B197" s="47"/>
      <c r="C197" s="14"/>
      <c r="D197" s="14"/>
    </row>
    <row r="198" spans="1:4" ht="12.75">
      <c r="A198" s="47"/>
      <c r="B198" s="47"/>
      <c r="C198" s="28"/>
      <c r="D198" s="28"/>
    </row>
    <row r="199" spans="2:4" ht="12.75">
      <c r="B199" s="61"/>
      <c r="C199" s="29"/>
      <c r="D199" s="29"/>
    </row>
  </sheetData>
  <sheetProtection/>
  <mergeCells count="5">
    <mergeCell ref="A186:C186"/>
    <mergeCell ref="A2:H2"/>
    <mergeCell ref="A1:H1"/>
    <mergeCell ref="A3:C3"/>
    <mergeCell ref="A4:C4"/>
  </mergeCells>
  <printOptions horizontalCentered="1"/>
  <pageMargins left="0.1968503937007874" right="0.1968503937007874" top="0.6299212598425197" bottom="0.6299212598425197" header="0.31496062992125984" footer="0.1968503937007874"/>
  <pageSetup firstPageNumber="591" useFirstPageNumber="1" horizontalDpi="300" verticalDpi="300" orientation="portrait" paperSize="9" scale="95" r:id="rId1"/>
  <headerFooter alignWithMargins="0">
    <oddFooter>&amp;C&amp;P</oddFooter>
  </headerFooter>
  <rowBreaks count="2" manualBreakCount="2">
    <brk id="120" max="9" man="1"/>
    <brk id="18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C34" sqref="C34"/>
    </sheetView>
  </sheetViews>
  <sheetFormatPr defaultColWidth="11.421875" defaultRowHeight="14.25" customHeight="1"/>
  <cols>
    <col min="1" max="2" width="5.28125" style="59" customWidth="1"/>
    <col min="3" max="3" width="41.7109375" style="4" customWidth="1"/>
    <col min="4" max="4" width="13.00390625" style="4" customWidth="1"/>
    <col min="5" max="5" width="12.7109375" style="15" customWidth="1"/>
    <col min="6" max="6" width="12.57421875" style="15" customWidth="1"/>
    <col min="7" max="7" width="8.140625" style="15" customWidth="1"/>
    <col min="8" max="8" width="8.140625" style="18" customWidth="1"/>
    <col min="9" max="9" width="8.421875" style="7" customWidth="1"/>
    <col min="10" max="10" width="11.421875" style="17" customWidth="1"/>
    <col min="11" max="16384" width="11.421875" style="7" customWidth="1"/>
  </cols>
  <sheetData>
    <row r="1" spans="1:8" ht="28.5" customHeight="1">
      <c r="A1" s="215" t="s">
        <v>71</v>
      </c>
      <c r="B1" s="215"/>
      <c r="C1" s="215"/>
      <c r="D1" s="215"/>
      <c r="E1" s="215"/>
      <c r="F1" s="215"/>
      <c r="G1" s="215"/>
      <c r="H1" s="215"/>
    </row>
    <row r="2" spans="1:10" s="4" customFormat="1" ht="27.75" customHeight="1">
      <c r="A2" s="212" t="s">
        <v>119</v>
      </c>
      <c r="B2" s="212"/>
      <c r="C2" s="212"/>
      <c r="D2" s="114" t="s">
        <v>138</v>
      </c>
      <c r="E2" s="114" t="s">
        <v>146</v>
      </c>
      <c r="F2" s="114" t="s">
        <v>142</v>
      </c>
      <c r="G2" s="144" t="s">
        <v>120</v>
      </c>
      <c r="H2" s="144" t="s">
        <v>120</v>
      </c>
      <c r="I2" s="194"/>
      <c r="J2" s="40"/>
    </row>
    <row r="3" spans="1:10" s="4" customFormat="1" ht="12" customHeight="1">
      <c r="A3" s="216">
        <v>1</v>
      </c>
      <c r="B3" s="217"/>
      <c r="C3" s="217"/>
      <c r="D3" s="76">
        <v>2</v>
      </c>
      <c r="E3" s="76">
        <v>3</v>
      </c>
      <c r="F3" s="76">
        <v>4</v>
      </c>
      <c r="G3" s="77" t="s">
        <v>121</v>
      </c>
      <c r="H3" s="77" t="s">
        <v>122</v>
      </c>
      <c r="I3" s="195"/>
      <c r="J3" s="40"/>
    </row>
    <row r="4" spans="1:8" ht="12.75">
      <c r="A4" s="47">
        <v>3</v>
      </c>
      <c r="B4" s="174"/>
      <c r="C4" s="175" t="s">
        <v>34</v>
      </c>
      <c r="D4" s="17">
        <f>D5+D13+D44+D53</f>
        <v>26520204.15</v>
      </c>
      <c r="E4" s="17">
        <f>E5+E13+E44+E53</f>
        <v>46198000</v>
      </c>
      <c r="F4" s="17">
        <f>F5+F13+F44+F53</f>
        <v>19335694.79</v>
      </c>
      <c r="G4" s="56">
        <f aca="true" t="shared" si="0" ref="G4:G9">F4/D4*100</f>
        <v>72.90929843765927</v>
      </c>
      <c r="H4" s="56">
        <f>F4/E4*100</f>
        <v>41.853965085068616</v>
      </c>
    </row>
    <row r="5" spans="1:8" ht="12.75" customHeight="1">
      <c r="A5" s="47">
        <v>31</v>
      </c>
      <c r="B5" s="174"/>
      <c r="C5" s="174" t="s">
        <v>35</v>
      </c>
      <c r="D5" s="17">
        <f>D6+D8+D10</f>
        <v>6915096.29</v>
      </c>
      <c r="E5" s="17">
        <f>E6+E8+E10</f>
        <v>15683000</v>
      </c>
      <c r="F5" s="17">
        <f>F6+F8+F10</f>
        <v>6896871.65</v>
      </c>
      <c r="G5" s="56">
        <f t="shared" si="0"/>
        <v>99.7364513922047</v>
      </c>
      <c r="H5" s="56">
        <f>F5/E5*100</f>
        <v>43.976736912580506</v>
      </c>
    </row>
    <row r="6" spans="1:10" s="16" customFormat="1" ht="13.5" customHeight="1">
      <c r="A6" s="47">
        <v>311</v>
      </c>
      <c r="B6" s="174"/>
      <c r="C6" s="174" t="s">
        <v>79</v>
      </c>
      <c r="D6" s="17">
        <f>SUM(D7:D7)</f>
        <v>5908253.83</v>
      </c>
      <c r="E6" s="17">
        <v>10580000</v>
      </c>
      <c r="F6" s="17">
        <f>SUM(F7:F7)</f>
        <v>5874974.82</v>
      </c>
      <c r="G6" s="56">
        <f t="shared" si="0"/>
        <v>99.4367369622642</v>
      </c>
      <c r="H6" s="56">
        <f>F6/E6*100</f>
        <v>55.52906257088848</v>
      </c>
      <c r="J6" s="17"/>
    </row>
    <row r="7" spans="1:7" ht="13.5" customHeight="1">
      <c r="A7" s="25"/>
      <c r="B7" s="176">
        <v>3111</v>
      </c>
      <c r="C7" s="176" t="s">
        <v>36</v>
      </c>
      <c r="D7" s="39">
        <v>5908253.83</v>
      </c>
      <c r="F7" s="15">
        <f>SUM('posebni dio'!D11)</f>
        <v>5874974.82</v>
      </c>
      <c r="G7" s="18">
        <f t="shared" si="0"/>
        <v>99.4367369622642</v>
      </c>
    </row>
    <row r="8" spans="1:10" s="16" customFormat="1" ht="13.5" customHeight="1">
      <c r="A8" s="47">
        <v>312</v>
      </c>
      <c r="B8" s="174"/>
      <c r="C8" s="174" t="s">
        <v>37</v>
      </c>
      <c r="D8" s="17">
        <f>D9</f>
        <v>10500</v>
      </c>
      <c r="E8" s="17">
        <v>3500000</v>
      </c>
      <c r="F8" s="17">
        <f>F9</f>
        <v>24750</v>
      </c>
      <c r="G8" s="56">
        <f t="shared" si="0"/>
        <v>235.71428571428572</v>
      </c>
      <c r="H8" s="56">
        <f>F8/E8*100</f>
        <v>0.7071428571428572</v>
      </c>
      <c r="J8" s="17"/>
    </row>
    <row r="9" spans="1:7" ht="13.5" customHeight="1">
      <c r="A9" s="25"/>
      <c r="B9" s="176">
        <v>3121</v>
      </c>
      <c r="C9" s="176" t="s">
        <v>37</v>
      </c>
      <c r="D9" s="39">
        <v>10500</v>
      </c>
      <c r="F9" s="15">
        <f>SUM('posebni dio'!D13)</f>
        <v>24750</v>
      </c>
      <c r="G9" s="18">
        <f t="shared" si="0"/>
        <v>235.71428571428572</v>
      </c>
    </row>
    <row r="10" spans="1:10" s="16" customFormat="1" ht="13.5" customHeight="1">
      <c r="A10" s="47">
        <v>313</v>
      </c>
      <c r="B10" s="174"/>
      <c r="C10" s="174" t="s">
        <v>38</v>
      </c>
      <c r="D10" s="17">
        <f>D11+D12</f>
        <v>996342.46</v>
      </c>
      <c r="E10" s="17">
        <v>1603000</v>
      </c>
      <c r="F10" s="17">
        <f>F11+F12</f>
        <v>997146.8300000001</v>
      </c>
      <c r="G10" s="56">
        <f aca="true" t="shared" si="1" ref="G10:G51">F10/D10*100</f>
        <v>100.08073228154907</v>
      </c>
      <c r="H10" s="56">
        <f>F10/E10*100</f>
        <v>62.205042420461645</v>
      </c>
      <c r="J10" s="17"/>
    </row>
    <row r="11" spans="1:7" ht="13.5" customHeight="1">
      <c r="A11" s="25"/>
      <c r="B11" s="176">
        <v>3132</v>
      </c>
      <c r="C11" s="176" t="s">
        <v>87</v>
      </c>
      <c r="D11" s="39">
        <v>895713.58</v>
      </c>
      <c r="F11" s="15">
        <f>SUM('posebni dio'!D15)</f>
        <v>897612.93</v>
      </c>
      <c r="G11" s="18">
        <f t="shared" si="1"/>
        <v>100.21204881140689</v>
      </c>
    </row>
    <row r="12" spans="1:7" ht="13.5" customHeight="1">
      <c r="A12" s="25"/>
      <c r="B12" s="176">
        <v>3133</v>
      </c>
      <c r="C12" s="176" t="s">
        <v>90</v>
      </c>
      <c r="D12" s="39">
        <v>100628.88</v>
      </c>
      <c r="F12" s="15">
        <f>SUM('posebni dio'!D16)</f>
        <v>99533.9</v>
      </c>
      <c r="G12" s="18">
        <f t="shared" si="1"/>
        <v>98.91186307549084</v>
      </c>
    </row>
    <row r="13" spans="1:8" ht="13.5" customHeight="1">
      <c r="A13" s="47">
        <v>32</v>
      </c>
      <c r="B13" s="174"/>
      <c r="C13" s="179" t="s">
        <v>0</v>
      </c>
      <c r="D13" s="17">
        <f>D14+D19+D24+D36+D34</f>
        <v>3033790.2</v>
      </c>
      <c r="E13" s="17">
        <f>E14+E19+E24+E36+E34</f>
        <v>8945000</v>
      </c>
      <c r="F13" s="17">
        <f>F14+F19+F24+F36+F34</f>
        <v>2674593</v>
      </c>
      <c r="G13" s="56">
        <f t="shared" si="1"/>
        <v>88.16011733441553</v>
      </c>
      <c r="H13" s="56">
        <f>F13/E13*100</f>
        <v>29.900424818334265</v>
      </c>
    </row>
    <row r="14" spans="1:10" s="16" customFormat="1" ht="13.5" customHeight="1">
      <c r="A14" s="47">
        <v>321</v>
      </c>
      <c r="B14" s="174"/>
      <c r="C14" s="179" t="s">
        <v>4</v>
      </c>
      <c r="D14" s="17">
        <f>D15+D16+D17+D18</f>
        <v>174378</v>
      </c>
      <c r="E14" s="17">
        <v>530000</v>
      </c>
      <c r="F14" s="17">
        <f>F15+F16+F17+F18</f>
        <v>209107.3</v>
      </c>
      <c r="G14" s="56">
        <f t="shared" si="1"/>
        <v>119.91610180183278</v>
      </c>
      <c r="H14" s="56">
        <f>F14/E14*100</f>
        <v>39.45420754716981</v>
      </c>
      <c r="J14" s="17"/>
    </row>
    <row r="15" spans="1:7" ht="13.5" customHeight="1">
      <c r="A15" s="25"/>
      <c r="B15" s="176">
        <v>3211</v>
      </c>
      <c r="C15" s="180" t="s">
        <v>39</v>
      </c>
      <c r="D15" s="39">
        <v>6079.5</v>
      </c>
      <c r="F15" s="15">
        <f>SUM('posebni dio'!D19)</f>
        <v>7106.9</v>
      </c>
      <c r="G15" s="18">
        <f t="shared" si="1"/>
        <v>116.89941607040053</v>
      </c>
    </row>
    <row r="16" spans="1:7" ht="13.5" customHeight="1">
      <c r="A16" s="25"/>
      <c r="B16" s="176">
        <v>3212</v>
      </c>
      <c r="C16" s="180" t="s">
        <v>40</v>
      </c>
      <c r="D16" s="39">
        <v>150874</v>
      </c>
      <c r="F16" s="15">
        <f>SUM('posebni dio'!D20)</f>
        <v>179233.4</v>
      </c>
      <c r="G16" s="18">
        <f t="shared" si="1"/>
        <v>118.79674430319338</v>
      </c>
    </row>
    <row r="17" spans="1:7" ht="13.5" customHeight="1">
      <c r="A17" s="25"/>
      <c r="B17" s="181" t="s">
        <v>2</v>
      </c>
      <c r="C17" s="180" t="s">
        <v>3</v>
      </c>
      <c r="D17" s="39">
        <v>9932.5</v>
      </c>
      <c r="F17" s="15">
        <f>SUM('posebni dio'!D21)</f>
        <v>13210</v>
      </c>
      <c r="G17" s="18">
        <f t="shared" si="1"/>
        <v>132.9977347092877</v>
      </c>
    </row>
    <row r="18" spans="1:7" ht="13.5" customHeight="1">
      <c r="A18" s="25"/>
      <c r="B18" s="181">
        <v>3214</v>
      </c>
      <c r="C18" s="180" t="s">
        <v>101</v>
      </c>
      <c r="D18" s="39">
        <v>7492</v>
      </c>
      <c r="F18" s="15">
        <f>SUM('posebni dio'!D22)</f>
        <v>9557</v>
      </c>
      <c r="G18" s="18">
        <f t="shared" si="1"/>
        <v>127.562733582488</v>
      </c>
    </row>
    <row r="19" spans="1:10" s="16" customFormat="1" ht="13.5" customHeight="1">
      <c r="A19" s="47">
        <v>322</v>
      </c>
      <c r="B19" s="182"/>
      <c r="C19" s="182" t="s">
        <v>41</v>
      </c>
      <c r="D19" s="17">
        <f>SUM(D20:D23)</f>
        <v>177791.68000000002</v>
      </c>
      <c r="E19" s="17">
        <v>1230000</v>
      </c>
      <c r="F19" s="17">
        <f>SUM(F20:F23)</f>
        <v>173435.53</v>
      </c>
      <c r="G19" s="56">
        <f t="shared" si="1"/>
        <v>97.5498572261649</v>
      </c>
      <c r="H19" s="56">
        <f>F19/E19*100</f>
        <v>14.100449593495934</v>
      </c>
      <c r="J19" s="17"/>
    </row>
    <row r="20" spans="1:7" ht="13.5" customHeight="1">
      <c r="A20" s="25"/>
      <c r="B20" s="181">
        <v>3221</v>
      </c>
      <c r="C20" s="176" t="s">
        <v>42</v>
      </c>
      <c r="D20" s="39">
        <v>110404.83</v>
      </c>
      <c r="F20" s="15">
        <f>SUM('posebni dio'!D24)</f>
        <v>132826.6</v>
      </c>
      <c r="G20" s="18">
        <f t="shared" si="1"/>
        <v>120.30868577035987</v>
      </c>
    </row>
    <row r="21" spans="1:7" ht="13.5" customHeight="1">
      <c r="A21" s="25"/>
      <c r="B21" s="181">
        <v>3223</v>
      </c>
      <c r="C21" s="176" t="s">
        <v>43</v>
      </c>
      <c r="D21" s="39">
        <v>44236.9</v>
      </c>
      <c r="F21" s="15">
        <f>SUM('posebni dio'!D25)</f>
        <v>27438.18</v>
      </c>
      <c r="G21" s="18">
        <f t="shared" si="1"/>
        <v>62.025548806539334</v>
      </c>
    </row>
    <row r="22" spans="1:7" ht="13.5" customHeight="1">
      <c r="A22" s="25"/>
      <c r="B22" s="181">
        <v>3224</v>
      </c>
      <c r="C22" s="183" t="s">
        <v>130</v>
      </c>
      <c r="D22" s="39">
        <v>23149.95</v>
      </c>
      <c r="F22" s="15">
        <f>SUM('posebni dio'!D26)</f>
        <v>10472.3</v>
      </c>
      <c r="G22" s="18">
        <f t="shared" si="1"/>
        <v>45.23681476633858</v>
      </c>
    </row>
    <row r="23" spans="1:7" ht="13.5" customHeight="1">
      <c r="A23" s="25"/>
      <c r="B23" s="181" t="s">
        <v>5</v>
      </c>
      <c r="C23" s="181" t="s">
        <v>6</v>
      </c>
      <c r="D23" s="39">
        <v>0</v>
      </c>
      <c r="F23" s="15">
        <f>SUM('posebni dio'!D27)</f>
        <v>2698.45</v>
      </c>
      <c r="G23" s="22" t="s">
        <v>125</v>
      </c>
    </row>
    <row r="24" spans="1:10" s="16" customFormat="1" ht="13.5" customHeight="1">
      <c r="A24" s="47">
        <v>323</v>
      </c>
      <c r="B24" s="184"/>
      <c r="C24" s="182" t="s">
        <v>7</v>
      </c>
      <c r="D24" s="17">
        <f>SUM(D25:D33)</f>
        <v>1210184.77</v>
      </c>
      <c r="E24" s="17">
        <v>5850000</v>
      </c>
      <c r="F24" s="17">
        <f>SUM(F25:F33)</f>
        <v>1746047.3800000001</v>
      </c>
      <c r="G24" s="56">
        <f t="shared" si="1"/>
        <v>144.27940454084543</v>
      </c>
      <c r="H24" s="56">
        <f>F24/E24*100</f>
        <v>29.846963760683764</v>
      </c>
      <c r="J24" s="17"/>
    </row>
    <row r="25" spans="1:7" ht="13.5" customHeight="1">
      <c r="A25" s="25"/>
      <c r="B25" s="176">
        <v>3231</v>
      </c>
      <c r="C25" s="176" t="s">
        <v>44</v>
      </c>
      <c r="D25" s="39">
        <v>106977.61</v>
      </c>
      <c r="F25" s="15">
        <f>SUM('posebni dio'!D29)</f>
        <v>104797.96</v>
      </c>
      <c r="G25" s="18">
        <f t="shared" si="1"/>
        <v>97.96251757727622</v>
      </c>
    </row>
    <row r="26" spans="1:7" ht="13.5" customHeight="1">
      <c r="A26" s="25"/>
      <c r="B26" s="176">
        <v>3232</v>
      </c>
      <c r="C26" s="181" t="s">
        <v>8</v>
      </c>
      <c r="D26" s="39">
        <v>132942.44</v>
      </c>
      <c r="F26" s="15">
        <f>SUM('posebni dio'!D30)</f>
        <v>135557.31</v>
      </c>
      <c r="G26" s="18">
        <f t="shared" si="1"/>
        <v>101.96691891618659</v>
      </c>
    </row>
    <row r="27" spans="1:7" ht="13.5" customHeight="1">
      <c r="A27" s="25"/>
      <c r="B27" s="177">
        <v>3233</v>
      </c>
      <c r="C27" s="185" t="s">
        <v>96</v>
      </c>
      <c r="D27" s="39">
        <v>47063.5</v>
      </c>
      <c r="F27" s="15">
        <f>SUM('posebni dio'!D31)</f>
        <v>46135.25</v>
      </c>
      <c r="G27" s="18">
        <f t="shared" si="1"/>
        <v>98.02766475081539</v>
      </c>
    </row>
    <row r="28" spans="1:7" ht="13.5" customHeight="1">
      <c r="A28" s="25"/>
      <c r="B28" s="176">
        <v>3234</v>
      </c>
      <c r="C28" s="180" t="s">
        <v>45</v>
      </c>
      <c r="D28" s="39">
        <v>80459.58</v>
      </c>
      <c r="F28" s="15">
        <f>SUM('posebni dio'!D32)</f>
        <v>12185</v>
      </c>
      <c r="G28" s="18">
        <f t="shared" si="1"/>
        <v>15.144250069413733</v>
      </c>
    </row>
    <row r="29" spans="1:7" ht="13.5" customHeight="1">
      <c r="A29" s="25"/>
      <c r="B29" s="176">
        <v>3235</v>
      </c>
      <c r="C29" s="180" t="s">
        <v>46</v>
      </c>
      <c r="D29" s="39">
        <v>21619.26</v>
      </c>
      <c r="F29" s="15">
        <f>SUM('posebni dio'!D33)</f>
        <v>19159.85</v>
      </c>
      <c r="G29" s="18">
        <f t="shared" si="1"/>
        <v>88.62398620489323</v>
      </c>
    </row>
    <row r="30" spans="1:7" ht="13.5" customHeight="1">
      <c r="A30" s="25"/>
      <c r="B30" s="176">
        <v>3236</v>
      </c>
      <c r="C30" s="160" t="s">
        <v>131</v>
      </c>
      <c r="D30" s="39">
        <v>500</v>
      </c>
      <c r="F30" s="15">
        <f>SUM('posebni dio'!D34)</f>
        <v>64200</v>
      </c>
      <c r="G30" s="22" t="s">
        <v>125</v>
      </c>
    </row>
    <row r="31" spans="1:7" ht="13.5" customHeight="1">
      <c r="A31" s="25"/>
      <c r="B31" s="176">
        <v>3237</v>
      </c>
      <c r="C31" s="181" t="s">
        <v>9</v>
      </c>
      <c r="D31" s="39">
        <v>275403.17</v>
      </c>
      <c r="F31" s="15">
        <f>SUM('posebni dio'!D35)</f>
        <v>1053124.81</v>
      </c>
      <c r="G31" s="18">
        <f t="shared" si="1"/>
        <v>382.39385915565174</v>
      </c>
    </row>
    <row r="32" spans="1:7" ht="13.5" customHeight="1">
      <c r="A32" s="25"/>
      <c r="B32" s="176">
        <v>3238</v>
      </c>
      <c r="C32" s="181" t="s">
        <v>10</v>
      </c>
      <c r="D32" s="39">
        <v>40425</v>
      </c>
      <c r="F32" s="15">
        <f>SUM('posebni dio'!D36)</f>
        <v>40425</v>
      </c>
      <c r="G32" s="18">
        <f t="shared" si="1"/>
        <v>100</v>
      </c>
    </row>
    <row r="33" spans="1:7" ht="13.5" customHeight="1">
      <c r="A33" s="25"/>
      <c r="B33" s="176">
        <v>3239</v>
      </c>
      <c r="C33" s="181" t="s">
        <v>47</v>
      </c>
      <c r="D33" s="39">
        <v>504794.21</v>
      </c>
      <c r="F33" s="15">
        <f>SUM('posebni dio'!D37)</f>
        <v>270462.2</v>
      </c>
      <c r="G33" s="18">
        <f t="shared" si="1"/>
        <v>53.57870487460623</v>
      </c>
    </row>
    <row r="34" spans="1:8" ht="13.5" customHeight="1">
      <c r="A34" s="47">
        <v>324</v>
      </c>
      <c r="B34" s="176"/>
      <c r="C34" s="174" t="s">
        <v>132</v>
      </c>
      <c r="D34" s="17">
        <f>SUM(D35)</f>
        <v>2567.82</v>
      </c>
      <c r="E34" s="17">
        <v>0</v>
      </c>
      <c r="F34" s="17">
        <f>SUM(F35)</f>
        <v>5108.63</v>
      </c>
      <c r="G34" s="56">
        <f t="shared" si="1"/>
        <v>198.94813499388587</v>
      </c>
      <c r="H34" s="49" t="s">
        <v>125</v>
      </c>
    </row>
    <row r="35" spans="1:7" ht="13.5" customHeight="1">
      <c r="A35" s="25"/>
      <c r="B35" s="176">
        <v>3241</v>
      </c>
      <c r="C35" s="176" t="s">
        <v>132</v>
      </c>
      <c r="D35" s="39">
        <v>2567.82</v>
      </c>
      <c r="E35" s="117">
        <v>0</v>
      </c>
      <c r="F35" s="15">
        <f>SUM('posebni dio'!D39)</f>
        <v>5108.63</v>
      </c>
      <c r="G35" s="18">
        <f t="shared" si="1"/>
        <v>198.94813499388587</v>
      </c>
    </row>
    <row r="36" spans="1:10" s="16" customFormat="1" ht="13.5" customHeight="1">
      <c r="A36" s="47">
        <v>329</v>
      </c>
      <c r="B36" s="174"/>
      <c r="C36" s="174" t="s">
        <v>49</v>
      </c>
      <c r="D36" s="17">
        <f>SUM(D37:D43)</f>
        <v>1468867.9300000002</v>
      </c>
      <c r="E36" s="17">
        <v>1335000</v>
      </c>
      <c r="F36" s="17">
        <f>SUM(F37:F43)</f>
        <v>540894.16</v>
      </c>
      <c r="G36" s="56">
        <f t="shared" si="1"/>
        <v>36.823879734374756</v>
      </c>
      <c r="H36" s="56">
        <f>F36/E36*100</f>
        <v>40.51641647940075</v>
      </c>
      <c r="J36" s="17"/>
    </row>
    <row r="37" spans="1:10" ht="24" customHeight="1">
      <c r="A37" s="25"/>
      <c r="B37" s="177">
        <v>3291</v>
      </c>
      <c r="C37" s="149" t="s">
        <v>136</v>
      </c>
      <c r="D37" s="39">
        <v>24130.62</v>
      </c>
      <c r="F37" s="15">
        <f>SUM('posebni dio'!D41)</f>
        <v>19735.5</v>
      </c>
      <c r="G37" s="18">
        <f t="shared" si="1"/>
        <v>81.78612899295584</v>
      </c>
      <c r="J37" s="15"/>
    </row>
    <row r="38" spans="1:7" ht="13.5" customHeight="1">
      <c r="A38" s="25"/>
      <c r="B38" s="176">
        <v>3292</v>
      </c>
      <c r="C38" s="176" t="s">
        <v>50</v>
      </c>
      <c r="D38" s="39">
        <v>2668.7</v>
      </c>
      <c r="F38" s="15">
        <f>SUM('posebni dio'!D42)</f>
        <v>5827.76</v>
      </c>
      <c r="G38" s="18">
        <f t="shared" si="1"/>
        <v>218.37448945179304</v>
      </c>
    </row>
    <row r="39" spans="1:7" ht="13.5" customHeight="1">
      <c r="A39" s="25"/>
      <c r="B39" s="176">
        <v>3293</v>
      </c>
      <c r="C39" s="176" t="s">
        <v>51</v>
      </c>
      <c r="D39" s="39">
        <v>4941.24</v>
      </c>
      <c r="F39" s="15">
        <f>SUM('posebni dio'!D43)</f>
        <v>7478.51</v>
      </c>
      <c r="G39" s="18">
        <f t="shared" si="1"/>
        <v>151.34885170524</v>
      </c>
    </row>
    <row r="40" spans="1:7" ht="13.5" customHeight="1">
      <c r="A40" s="25"/>
      <c r="B40" s="176">
        <v>3294</v>
      </c>
      <c r="C40" s="176" t="s">
        <v>52</v>
      </c>
      <c r="D40" s="39">
        <v>240</v>
      </c>
      <c r="F40" s="15">
        <f>SUM('posebni dio'!D44)</f>
        <v>640</v>
      </c>
      <c r="G40" s="18">
        <f t="shared" si="1"/>
        <v>266.66666666666663</v>
      </c>
    </row>
    <row r="41" spans="1:7" ht="13.5" customHeight="1">
      <c r="A41" s="25"/>
      <c r="B41" s="177">
        <v>3295</v>
      </c>
      <c r="C41" s="178" t="s">
        <v>97</v>
      </c>
      <c r="D41" s="39">
        <v>985995.98</v>
      </c>
      <c r="F41" s="15">
        <f>SUM('posebni dio'!D45)</f>
        <v>32435.7</v>
      </c>
      <c r="G41" s="18">
        <f t="shared" si="1"/>
        <v>3.289638158565312</v>
      </c>
    </row>
    <row r="42" spans="1:7" ht="13.5" customHeight="1">
      <c r="A42" s="25"/>
      <c r="B42" s="177">
        <v>3296</v>
      </c>
      <c r="C42" s="178" t="s">
        <v>133</v>
      </c>
      <c r="D42" s="39">
        <v>355286.01</v>
      </c>
      <c r="F42" s="15">
        <f>SUM('posebni dio'!D46)</f>
        <v>437987.71</v>
      </c>
      <c r="G42" s="18">
        <f t="shared" si="1"/>
        <v>123.27749972479918</v>
      </c>
    </row>
    <row r="43" spans="1:7" ht="13.5" customHeight="1">
      <c r="A43" s="25"/>
      <c r="B43" s="176">
        <v>3299</v>
      </c>
      <c r="C43" s="176" t="s">
        <v>49</v>
      </c>
      <c r="D43" s="39">
        <v>95605.38</v>
      </c>
      <c r="F43" s="15">
        <f>SUM('posebni dio'!D47)</f>
        <v>36788.98</v>
      </c>
      <c r="G43" s="18">
        <f t="shared" si="1"/>
        <v>38.48003114469081</v>
      </c>
    </row>
    <row r="44" spans="1:8" ht="13.5" customHeight="1">
      <c r="A44" s="81">
        <v>34</v>
      </c>
      <c r="B44" s="186"/>
      <c r="C44" s="187" t="s">
        <v>11</v>
      </c>
      <c r="D44" s="17">
        <f>SUM(D45+D48)</f>
        <v>16571317.66</v>
      </c>
      <c r="E44" s="17">
        <f>SUM(E45+E48)</f>
        <v>21550000</v>
      </c>
      <c r="F44" s="17">
        <f>F45+F48</f>
        <v>9764230.14</v>
      </c>
      <c r="G44" s="56">
        <f t="shared" si="1"/>
        <v>58.92247279508128</v>
      </c>
      <c r="H44" s="56">
        <f>F44/E44*100</f>
        <v>45.30965262180975</v>
      </c>
    </row>
    <row r="45" spans="1:10" s="16" customFormat="1" ht="13.5" customHeight="1">
      <c r="A45" s="81">
        <v>342</v>
      </c>
      <c r="B45" s="188"/>
      <c r="C45" s="151" t="s">
        <v>91</v>
      </c>
      <c r="D45" s="17">
        <f>SUM(D46:D47)</f>
        <v>14847088.81</v>
      </c>
      <c r="E45" s="17">
        <v>20050000</v>
      </c>
      <c r="F45" s="17">
        <f>SUM(F46:F47)</f>
        <v>8920437.24</v>
      </c>
      <c r="G45" s="56">
        <f t="shared" si="1"/>
        <v>60.08206291587476</v>
      </c>
      <c r="H45" s="56">
        <f>F45/E45*100</f>
        <v>44.49095880299252</v>
      </c>
      <c r="J45" s="17"/>
    </row>
    <row r="46" spans="1:10" s="16" customFormat="1" ht="24" customHeight="1">
      <c r="A46" s="81"/>
      <c r="B46" s="177">
        <v>3422</v>
      </c>
      <c r="C46" s="160" t="s">
        <v>105</v>
      </c>
      <c r="D46" s="39">
        <v>52862.81</v>
      </c>
      <c r="E46" s="15"/>
      <c r="F46" s="15">
        <f>SUM('posebni dio'!D74)</f>
        <v>19980.26</v>
      </c>
      <c r="G46" s="18">
        <f t="shared" si="1"/>
        <v>37.79643950066218</v>
      </c>
      <c r="H46" s="18"/>
      <c r="J46" s="17"/>
    </row>
    <row r="47" spans="2:7" ht="24.75" customHeight="1">
      <c r="B47" s="189" t="s">
        <v>48</v>
      </c>
      <c r="C47" s="157" t="s">
        <v>80</v>
      </c>
      <c r="D47" s="39">
        <v>14794226</v>
      </c>
      <c r="F47" s="15">
        <v>8900456.98</v>
      </c>
      <c r="G47" s="18">
        <f t="shared" si="1"/>
        <v>60.16169402846759</v>
      </c>
    </row>
    <row r="48" spans="1:10" s="16" customFormat="1" ht="13.5" customHeight="1">
      <c r="A48" s="47">
        <v>343</v>
      </c>
      <c r="B48" s="174"/>
      <c r="C48" s="174" t="s">
        <v>55</v>
      </c>
      <c r="D48" s="17">
        <f>SUM(D49:D52)</f>
        <v>1724228.85</v>
      </c>
      <c r="E48" s="17">
        <v>1500000</v>
      </c>
      <c r="F48" s="17">
        <f>SUM(F49:F52)</f>
        <v>843792.9</v>
      </c>
      <c r="G48" s="56">
        <f t="shared" si="1"/>
        <v>48.93740758368589</v>
      </c>
      <c r="H48" s="56">
        <f>F48/E48*100</f>
        <v>56.252860000000005</v>
      </c>
      <c r="J48" s="17"/>
    </row>
    <row r="49" spans="1:7" ht="13.5" customHeight="1">
      <c r="A49" s="25"/>
      <c r="B49" s="25">
        <v>3431</v>
      </c>
      <c r="C49" s="176" t="s">
        <v>56</v>
      </c>
      <c r="D49" s="39">
        <v>205209.95</v>
      </c>
      <c r="F49" s="15">
        <f>SUM('posebni dio'!D50)</f>
        <v>29715.54</v>
      </c>
      <c r="G49" s="18">
        <f t="shared" si="1"/>
        <v>14.480555158265961</v>
      </c>
    </row>
    <row r="50" spans="1:7" ht="24" customHeight="1">
      <c r="A50" s="25"/>
      <c r="B50" s="59">
        <v>3432</v>
      </c>
      <c r="C50" s="149" t="s">
        <v>81</v>
      </c>
      <c r="D50" s="39">
        <v>70223.22</v>
      </c>
      <c r="F50" s="15">
        <f>SUM('posebni dio'!D51)</f>
        <v>9131.7</v>
      </c>
      <c r="G50" s="18">
        <f t="shared" si="1"/>
        <v>13.003818395112047</v>
      </c>
    </row>
    <row r="51" spans="1:7" ht="13.5" customHeight="1">
      <c r="A51" s="25"/>
      <c r="B51" s="25">
        <v>3433</v>
      </c>
      <c r="C51" s="176" t="s">
        <v>57</v>
      </c>
      <c r="D51" s="39">
        <v>867332.25</v>
      </c>
      <c r="F51" s="15">
        <f>SUM('posebni dio'!D52)</f>
        <v>804945.66</v>
      </c>
      <c r="G51" s="18">
        <f t="shared" si="1"/>
        <v>92.80707133857872</v>
      </c>
    </row>
    <row r="52" spans="1:7" ht="13.5" customHeight="1">
      <c r="A52" s="25"/>
      <c r="B52" s="25">
        <v>3434</v>
      </c>
      <c r="C52" s="176" t="s">
        <v>77</v>
      </c>
      <c r="D52" s="39">
        <v>581463.43</v>
      </c>
      <c r="F52" s="15">
        <v>0</v>
      </c>
      <c r="G52" s="49" t="s">
        <v>125</v>
      </c>
    </row>
    <row r="53" spans="1:8" ht="13.5" customHeight="1">
      <c r="A53" s="81">
        <v>38</v>
      </c>
      <c r="B53" s="186"/>
      <c r="C53" s="190" t="s">
        <v>98</v>
      </c>
      <c r="D53" s="48">
        <f>SUM(D54)</f>
        <v>0</v>
      </c>
      <c r="E53" s="48">
        <f>SUM(E54)</f>
        <v>20000</v>
      </c>
      <c r="F53" s="48">
        <f>SUM(F54)</f>
        <v>0</v>
      </c>
      <c r="G53" s="49" t="s">
        <v>125</v>
      </c>
      <c r="H53" s="56">
        <f aca="true" t="shared" si="2" ref="H53:H59">F53/E53*100</f>
        <v>0</v>
      </c>
    </row>
    <row r="54" spans="1:8" ht="13.5" customHeight="1">
      <c r="A54" s="81">
        <v>383</v>
      </c>
      <c r="B54" s="186"/>
      <c r="C54" s="190" t="s">
        <v>99</v>
      </c>
      <c r="D54" s="48">
        <v>0</v>
      </c>
      <c r="E54" s="48">
        <v>20000</v>
      </c>
      <c r="F54" s="48">
        <v>0</v>
      </c>
      <c r="G54" s="49" t="s">
        <v>125</v>
      </c>
      <c r="H54" s="56">
        <f t="shared" si="2"/>
        <v>0</v>
      </c>
    </row>
    <row r="55" spans="1:8" ht="21.75" customHeight="1">
      <c r="A55" s="47">
        <v>4</v>
      </c>
      <c r="B55" s="174"/>
      <c r="C55" s="182" t="s">
        <v>53</v>
      </c>
      <c r="D55" s="17">
        <f>SUM(D58)</f>
        <v>0</v>
      </c>
      <c r="E55" s="17">
        <f>SUM(E58+E56)</f>
        <v>680000</v>
      </c>
      <c r="F55" s="17">
        <f>SUM(F58+F56)</f>
        <v>331690.10000000003</v>
      </c>
      <c r="G55" s="49" t="s">
        <v>125</v>
      </c>
      <c r="H55" s="56">
        <f t="shared" si="2"/>
        <v>48.77795588235295</v>
      </c>
    </row>
    <row r="56" spans="1:8" ht="13.5" customHeight="1">
      <c r="A56" s="47">
        <v>41</v>
      </c>
      <c r="B56" s="174"/>
      <c r="C56" s="147" t="s">
        <v>116</v>
      </c>
      <c r="D56" s="17">
        <f>SUM(D57)</f>
        <v>0</v>
      </c>
      <c r="E56" s="17">
        <f>SUM(E57)</f>
        <v>100000</v>
      </c>
      <c r="F56" s="17">
        <f>SUM(F57)</f>
        <v>0</v>
      </c>
      <c r="G56" s="49" t="s">
        <v>125</v>
      </c>
      <c r="H56" s="56">
        <f t="shared" si="2"/>
        <v>0</v>
      </c>
    </row>
    <row r="57" spans="1:8" ht="13.5" customHeight="1">
      <c r="A57" s="47">
        <v>412</v>
      </c>
      <c r="B57" s="174"/>
      <c r="C57" s="147" t="s">
        <v>117</v>
      </c>
      <c r="D57" s="17">
        <v>0</v>
      </c>
      <c r="E57" s="17">
        <v>100000</v>
      </c>
      <c r="F57" s="17">
        <v>0</v>
      </c>
      <c r="G57" s="49" t="s">
        <v>125</v>
      </c>
      <c r="H57" s="56">
        <f t="shared" si="2"/>
        <v>0</v>
      </c>
    </row>
    <row r="58" spans="1:8" ht="13.5" customHeight="1">
      <c r="A58" s="47">
        <v>42</v>
      </c>
      <c r="B58" s="191"/>
      <c r="C58" s="182" t="s">
        <v>12</v>
      </c>
      <c r="D58" s="17">
        <f>SUM(D65,D59,D63)</f>
        <v>0</v>
      </c>
      <c r="E58" s="17">
        <f>SUM(E65,E59,E63)</f>
        <v>580000</v>
      </c>
      <c r="F58" s="17">
        <f>SUM(F65,F59,F63)</f>
        <v>331690.10000000003</v>
      </c>
      <c r="G58" s="49" t="s">
        <v>125</v>
      </c>
      <c r="H58" s="56">
        <f t="shared" si="2"/>
        <v>57.18794827586208</v>
      </c>
    </row>
    <row r="59" spans="1:10" s="16" customFormat="1" ht="13.5" customHeight="1">
      <c r="A59" s="47">
        <v>422</v>
      </c>
      <c r="B59" s="184"/>
      <c r="C59" s="179" t="s">
        <v>15</v>
      </c>
      <c r="D59" s="17">
        <f>SUM(D60:D62)</f>
        <v>0</v>
      </c>
      <c r="E59" s="17">
        <v>280000</v>
      </c>
      <c r="F59" s="17">
        <f>SUM(F60:F61:F62:F62)</f>
        <v>136427.96000000002</v>
      </c>
      <c r="G59" s="49" t="s">
        <v>125</v>
      </c>
      <c r="H59" s="56">
        <f t="shared" si="2"/>
        <v>48.724271428571434</v>
      </c>
      <c r="J59" s="17"/>
    </row>
    <row r="60" spans="1:7" ht="16.5" customHeight="1">
      <c r="A60" s="25"/>
      <c r="B60" s="91" t="s">
        <v>13</v>
      </c>
      <c r="C60" s="181" t="s">
        <v>14</v>
      </c>
      <c r="D60" s="15">
        <v>0</v>
      </c>
      <c r="F60" s="15">
        <f>SUM('posebni dio'!D62)</f>
        <v>73427.21</v>
      </c>
      <c r="G60" s="22" t="s">
        <v>125</v>
      </c>
    </row>
    <row r="61" spans="1:10" ht="13.5" customHeight="1">
      <c r="A61" s="25"/>
      <c r="B61" s="91">
        <v>4222</v>
      </c>
      <c r="C61" s="181" t="s">
        <v>134</v>
      </c>
      <c r="D61" s="15">
        <v>0</v>
      </c>
      <c r="F61" s="15">
        <f>SUM('posebni dio'!D63)</f>
        <v>2218.25</v>
      </c>
      <c r="G61" s="22" t="s">
        <v>125</v>
      </c>
      <c r="H61" s="17"/>
      <c r="J61" s="7"/>
    </row>
    <row r="62" spans="1:10" ht="13.5" customHeight="1">
      <c r="A62" s="25"/>
      <c r="B62" s="192">
        <v>4223</v>
      </c>
      <c r="C62" s="57" t="s">
        <v>100</v>
      </c>
      <c r="D62" s="15">
        <v>0</v>
      </c>
      <c r="F62" s="15">
        <f>SUM('posebni dio'!D64)</f>
        <v>60782.5</v>
      </c>
      <c r="G62" s="22" t="s">
        <v>125</v>
      </c>
      <c r="H62" s="17"/>
      <c r="J62" s="7"/>
    </row>
    <row r="63" spans="1:9" s="16" customFormat="1" ht="15" customHeight="1">
      <c r="A63" s="47">
        <v>423</v>
      </c>
      <c r="B63" s="91"/>
      <c r="C63" s="182" t="s">
        <v>143</v>
      </c>
      <c r="D63" s="15">
        <f>SUM(D64)</f>
        <v>0</v>
      </c>
      <c r="E63" s="17">
        <v>200000</v>
      </c>
      <c r="F63" s="17">
        <f>SUM(F64)</f>
        <v>195262.14</v>
      </c>
      <c r="G63" s="22" t="s">
        <v>125</v>
      </c>
      <c r="H63" s="56">
        <f>F63/E63*100</f>
        <v>97.63107000000001</v>
      </c>
      <c r="I63" s="7"/>
    </row>
    <row r="64" spans="1:10" ht="14.25" customHeight="1">
      <c r="A64" s="25"/>
      <c r="B64" s="91">
        <v>4231</v>
      </c>
      <c r="C64" s="181" t="s">
        <v>144</v>
      </c>
      <c r="D64" s="15">
        <v>0</v>
      </c>
      <c r="F64" s="15">
        <f>SUM('posebni dio'!D66)</f>
        <v>195262.14</v>
      </c>
      <c r="G64" s="22" t="s">
        <v>125</v>
      </c>
      <c r="H64" s="17"/>
      <c r="I64" s="16"/>
      <c r="J64" s="7"/>
    </row>
    <row r="65" spans="1:8" ht="14.25" customHeight="1">
      <c r="A65" s="92">
        <v>426</v>
      </c>
      <c r="B65" s="193"/>
      <c r="C65" s="45" t="s">
        <v>135</v>
      </c>
      <c r="D65" s="17">
        <v>0</v>
      </c>
      <c r="E65" s="17">
        <v>100000</v>
      </c>
      <c r="F65" s="17">
        <v>0</v>
      </c>
      <c r="G65" s="49" t="s">
        <v>125</v>
      </c>
      <c r="H65" s="56">
        <f>F65/E65*100</f>
        <v>0</v>
      </c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31496062992125984" footer="0.31496062992125984"/>
  <pageSetup firstPageNumber="592" useFirstPageNumber="1" horizontalDpi="300" verticalDpi="3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C27" sqref="C27"/>
    </sheetView>
  </sheetViews>
  <sheetFormatPr defaultColWidth="11.421875" defaultRowHeight="12.75"/>
  <cols>
    <col min="1" max="1" width="4.00390625" style="99" bestFit="1" customWidth="1"/>
    <col min="2" max="2" width="5.421875" style="99" customWidth="1"/>
    <col min="3" max="3" width="41.7109375" style="65" customWidth="1"/>
    <col min="4" max="4" width="12.28125" style="65" customWidth="1"/>
    <col min="5" max="5" width="12.421875" style="69" customWidth="1"/>
    <col min="6" max="6" width="12.140625" style="44" customWidth="1"/>
    <col min="7" max="7" width="8.00390625" style="44" customWidth="1"/>
    <col min="8" max="8" width="8.00390625" style="70" customWidth="1"/>
    <col min="9" max="16384" width="11.421875" style="44" customWidth="1"/>
  </cols>
  <sheetData>
    <row r="1" spans="1:8" ht="30.75" customHeight="1">
      <c r="A1" s="218" t="s">
        <v>26</v>
      </c>
      <c r="B1" s="218"/>
      <c r="C1" s="218"/>
      <c r="D1" s="218"/>
      <c r="E1" s="218"/>
      <c r="F1" s="218"/>
      <c r="G1" s="218"/>
      <c r="H1" s="218"/>
    </row>
    <row r="2" spans="1:8" s="65" customFormat="1" ht="27.75" customHeight="1">
      <c r="A2" s="212" t="s">
        <v>119</v>
      </c>
      <c r="B2" s="212"/>
      <c r="C2" s="212"/>
      <c r="D2" s="114" t="s">
        <v>138</v>
      </c>
      <c r="E2" s="114" t="s">
        <v>146</v>
      </c>
      <c r="F2" s="114" t="s">
        <v>142</v>
      </c>
      <c r="G2" s="144" t="s">
        <v>120</v>
      </c>
      <c r="H2" s="144" t="s">
        <v>120</v>
      </c>
    </row>
    <row r="3" spans="1:8" s="65" customFormat="1" ht="12.75" customHeight="1">
      <c r="A3" s="216">
        <v>1</v>
      </c>
      <c r="B3" s="217"/>
      <c r="C3" s="217"/>
      <c r="D3" s="76">
        <v>2</v>
      </c>
      <c r="E3" s="76">
        <v>3</v>
      </c>
      <c r="F3" s="76">
        <v>4</v>
      </c>
      <c r="G3" s="77" t="s">
        <v>121</v>
      </c>
      <c r="H3" s="77" t="s">
        <v>122</v>
      </c>
    </row>
    <row r="4" spans="1:8" ht="24" customHeight="1">
      <c r="A4" s="95"/>
      <c r="B4" s="96"/>
      <c r="C4" s="119" t="s">
        <v>54</v>
      </c>
      <c r="D4" s="124">
        <v>99483724.48999998</v>
      </c>
      <c r="E4" s="124">
        <v>-57272000</v>
      </c>
      <c r="F4" s="124">
        <v>-2649091.6400000006</v>
      </c>
      <c r="G4" s="126">
        <f>F4/D4*100</f>
        <v>-2.662839226798636</v>
      </c>
      <c r="H4" s="125">
        <f>F4/E4*100</f>
        <v>4.625456837547144</v>
      </c>
    </row>
    <row r="5" spans="1:8" s="68" customFormat="1" ht="17.25" customHeight="1">
      <c r="A5" s="118">
        <v>8</v>
      </c>
      <c r="B5" s="97"/>
      <c r="C5" s="145" t="s">
        <v>16</v>
      </c>
      <c r="D5" s="93">
        <v>117384818.05999999</v>
      </c>
      <c r="E5" s="48">
        <v>400679000</v>
      </c>
      <c r="F5" s="48">
        <v>20818338.32</v>
      </c>
      <c r="G5" s="49">
        <f>F5/D5*100</f>
        <v>17.735119978938783</v>
      </c>
      <c r="H5" s="94">
        <f>F5/E5*100</f>
        <v>5.195764769304106</v>
      </c>
    </row>
    <row r="6" spans="1:8" ht="13.5" customHeight="1">
      <c r="A6" s="81">
        <v>81</v>
      </c>
      <c r="B6" s="98"/>
      <c r="C6" s="16" t="s">
        <v>73</v>
      </c>
      <c r="D6" s="48">
        <v>2251106.13</v>
      </c>
      <c r="E6" s="48">
        <v>2860000</v>
      </c>
      <c r="F6" s="48">
        <v>2195414.88</v>
      </c>
      <c r="G6" s="49">
        <f aca="true" t="shared" si="0" ref="G6:G26">F6/D6*100</f>
        <v>97.52604956035546</v>
      </c>
      <c r="H6" s="94">
        <f>F6/E6*100</f>
        <v>76.76275804195804</v>
      </c>
    </row>
    <row r="7" spans="1:8" s="43" customFormat="1" ht="27" customHeight="1">
      <c r="A7" s="81">
        <v>814</v>
      </c>
      <c r="B7" s="98"/>
      <c r="C7" s="14" t="s">
        <v>110</v>
      </c>
      <c r="D7" s="48">
        <v>2251106.13</v>
      </c>
      <c r="E7" s="48">
        <v>2000000</v>
      </c>
      <c r="F7" s="48">
        <v>2195414.88</v>
      </c>
      <c r="G7" s="49">
        <f t="shared" si="0"/>
        <v>97.52604956035546</v>
      </c>
      <c r="H7" s="94">
        <f>F7/E7*100</f>
        <v>109.770744</v>
      </c>
    </row>
    <row r="8" spans="1:8" ht="24.75" customHeight="1">
      <c r="A8" s="59"/>
      <c r="B8" s="59">
        <v>8141</v>
      </c>
      <c r="C8" s="4" t="s">
        <v>111</v>
      </c>
      <c r="D8" s="50">
        <v>2251106.13</v>
      </c>
      <c r="E8" s="50"/>
      <c r="F8" s="50">
        <v>2195414.88</v>
      </c>
      <c r="G8" s="22">
        <f t="shared" si="0"/>
        <v>97.52604956035546</v>
      </c>
      <c r="H8" s="94"/>
    </row>
    <row r="9" spans="1:8" ht="13.5" customHeight="1">
      <c r="A9" s="81">
        <v>818</v>
      </c>
      <c r="B9" s="59"/>
      <c r="C9" s="14" t="s">
        <v>147</v>
      </c>
      <c r="D9" s="116">
        <v>0</v>
      </c>
      <c r="E9" s="48">
        <v>860000</v>
      </c>
      <c r="F9" s="48">
        <v>0</v>
      </c>
      <c r="G9" s="49" t="s">
        <v>125</v>
      </c>
      <c r="H9" s="94">
        <f>F9/E9*100</f>
        <v>0</v>
      </c>
    </row>
    <row r="10" spans="1:8" ht="13.5" customHeight="1">
      <c r="A10" s="81">
        <v>83</v>
      </c>
      <c r="B10" s="81"/>
      <c r="C10" s="16" t="s">
        <v>17</v>
      </c>
      <c r="D10" s="48">
        <v>115133711.92999999</v>
      </c>
      <c r="E10" s="48">
        <v>17819000</v>
      </c>
      <c r="F10" s="48">
        <v>18622923.44</v>
      </c>
      <c r="G10" s="49">
        <f t="shared" si="0"/>
        <v>16.175039549947396</v>
      </c>
      <c r="H10" s="94">
        <f>F10/E10*100</f>
        <v>104.51160805881364</v>
      </c>
    </row>
    <row r="11" spans="1:8" ht="24.75" customHeight="1">
      <c r="A11" s="81">
        <v>832</v>
      </c>
      <c r="B11" s="81"/>
      <c r="C11" s="14" t="s">
        <v>126</v>
      </c>
      <c r="D11" s="48">
        <v>3869192.82</v>
      </c>
      <c r="E11" s="48">
        <v>5000000</v>
      </c>
      <c r="F11" s="48">
        <v>3537703.27</v>
      </c>
      <c r="G11" s="49">
        <f t="shared" si="0"/>
        <v>91.43259161739064</v>
      </c>
      <c r="H11" s="94">
        <f>F11/E11*100</f>
        <v>70.7540654</v>
      </c>
    </row>
    <row r="12" spans="1:8" ht="24.75" customHeight="1">
      <c r="A12" s="59"/>
      <c r="B12" s="59">
        <v>8321</v>
      </c>
      <c r="C12" s="4" t="s">
        <v>113</v>
      </c>
      <c r="D12" s="50">
        <v>3869192.82</v>
      </c>
      <c r="E12" s="103">
        <v>0</v>
      </c>
      <c r="F12" s="50">
        <v>3537703.27</v>
      </c>
      <c r="G12" s="22">
        <f t="shared" si="0"/>
        <v>91.43259161739064</v>
      </c>
      <c r="H12" s="94"/>
    </row>
    <row r="13" spans="1:8" s="43" customFormat="1" ht="38.25">
      <c r="A13" s="81">
        <v>833</v>
      </c>
      <c r="B13" s="81"/>
      <c r="C13" s="14" t="s">
        <v>150</v>
      </c>
      <c r="D13" s="48">
        <v>0</v>
      </c>
      <c r="E13" s="48">
        <v>300000</v>
      </c>
      <c r="F13" s="48">
        <v>0</v>
      </c>
      <c r="G13" s="49" t="s">
        <v>125</v>
      </c>
      <c r="H13" s="94">
        <f>F13/E13*100</f>
        <v>0</v>
      </c>
    </row>
    <row r="14" spans="1:8" s="43" customFormat="1" ht="24.75" customHeight="1">
      <c r="A14" s="81">
        <v>834</v>
      </c>
      <c r="B14" s="81"/>
      <c r="C14" s="14" t="s">
        <v>67</v>
      </c>
      <c r="D14" s="48">
        <v>111264519.11</v>
      </c>
      <c r="E14" s="48">
        <v>12519000</v>
      </c>
      <c r="F14" s="48">
        <v>15085220.17</v>
      </c>
      <c r="G14" s="49">
        <f t="shared" si="0"/>
        <v>13.557979031110737</v>
      </c>
      <c r="H14" s="94">
        <f>F14/E14*100</f>
        <v>120.49860348270629</v>
      </c>
    </row>
    <row r="15" spans="1:8" s="43" customFormat="1" ht="24.75" customHeight="1">
      <c r="A15" s="59"/>
      <c r="B15" s="59">
        <v>8341</v>
      </c>
      <c r="C15" s="4" t="s">
        <v>68</v>
      </c>
      <c r="D15" s="50">
        <v>111264519.11</v>
      </c>
      <c r="E15" s="50"/>
      <c r="F15" s="50">
        <v>15085220.17</v>
      </c>
      <c r="G15" s="22">
        <f t="shared" si="0"/>
        <v>13.557979031110737</v>
      </c>
      <c r="H15" s="94"/>
    </row>
    <row r="16" spans="1:8" s="43" customFormat="1" ht="12.75" customHeight="1">
      <c r="A16" s="81">
        <v>84</v>
      </c>
      <c r="B16" s="81"/>
      <c r="C16" s="14" t="s">
        <v>76</v>
      </c>
      <c r="D16" s="48">
        <v>0</v>
      </c>
      <c r="E16" s="48">
        <v>380000000</v>
      </c>
      <c r="F16" s="48">
        <v>0</v>
      </c>
      <c r="G16" s="49" t="s">
        <v>125</v>
      </c>
      <c r="H16" s="94">
        <f aca="true" t="shared" si="1" ref="H16:H22">F16/E16*100</f>
        <v>0</v>
      </c>
    </row>
    <row r="17" spans="1:8" s="68" customFormat="1" ht="24.75" customHeight="1">
      <c r="A17" s="81">
        <v>844</v>
      </c>
      <c r="B17" s="81"/>
      <c r="C17" s="14" t="s">
        <v>114</v>
      </c>
      <c r="D17" s="48">
        <v>0</v>
      </c>
      <c r="E17" s="48">
        <v>380000000</v>
      </c>
      <c r="F17" s="48">
        <v>0</v>
      </c>
      <c r="G17" s="49" t="s">
        <v>125</v>
      </c>
      <c r="H17" s="94">
        <f t="shared" si="1"/>
        <v>0</v>
      </c>
    </row>
    <row r="18" spans="1:8" ht="27" customHeight="1">
      <c r="A18" s="92">
        <v>5</v>
      </c>
      <c r="B18" s="92"/>
      <c r="C18" s="146" t="s">
        <v>18</v>
      </c>
      <c r="D18" s="93">
        <v>17901093.57</v>
      </c>
      <c r="E18" s="48">
        <v>457951000</v>
      </c>
      <c r="F18" s="48">
        <v>23467429.96</v>
      </c>
      <c r="G18" s="49">
        <f t="shared" si="0"/>
        <v>131.09495164769422</v>
      </c>
      <c r="H18" s="94">
        <f t="shared" si="1"/>
        <v>5.124441252448406</v>
      </c>
    </row>
    <row r="19" spans="1:8" ht="13.5" customHeight="1">
      <c r="A19" s="81">
        <v>51</v>
      </c>
      <c r="B19" s="81"/>
      <c r="C19" s="16" t="s">
        <v>74</v>
      </c>
      <c r="D19" s="48">
        <v>0</v>
      </c>
      <c r="E19" s="48">
        <v>860000</v>
      </c>
      <c r="F19" s="48">
        <v>0</v>
      </c>
      <c r="G19" s="49" t="s">
        <v>125</v>
      </c>
      <c r="H19" s="94">
        <f t="shared" si="1"/>
        <v>0</v>
      </c>
    </row>
    <row r="20" spans="1:8" s="43" customFormat="1" ht="13.5" customHeight="1">
      <c r="A20" s="81">
        <v>518</v>
      </c>
      <c r="B20" s="59"/>
      <c r="C20" s="16" t="s">
        <v>145</v>
      </c>
      <c r="D20" s="39">
        <v>0</v>
      </c>
      <c r="E20" s="17">
        <v>860000</v>
      </c>
      <c r="F20" s="17">
        <v>0</v>
      </c>
      <c r="G20" s="22" t="s">
        <v>125</v>
      </c>
      <c r="H20" s="94">
        <f t="shared" si="1"/>
        <v>0</v>
      </c>
    </row>
    <row r="21" spans="1:8" ht="24.75" customHeight="1">
      <c r="A21" s="81">
        <v>54</v>
      </c>
      <c r="B21" s="59"/>
      <c r="C21" s="14" t="s">
        <v>82</v>
      </c>
      <c r="D21" s="48">
        <v>17901093.57</v>
      </c>
      <c r="E21" s="48">
        <v>457091000</v>
      </c>
      <c r="F21" s="48">
        <v>23467429.96</v>
      </c>
      <c r="G21" s="49">
        <f t="shared" si="0"/>
        <v>131.09495164769422</v>
      </c>
      <c r="H21" s="94">
        <f t="shared" si="1"/>
        <v>5.134082701256424</v>
      </c>
    </row>
    <row r="22" spans="1:8" s="43" customFormat="1" ht="38.25">
      <c r="A22" s="81">
        <v>542</v>
      </c>
      <c r="B22" s="81"/>
      <c r="C22" s="14" t="s">
        <v>127</v>
      </c>
      <c r="D22" s="48">
        <v>782695.95</v>
      </c>
      <c r="E22" s="40">
        <v>1210000</v>
      </c>
      <c r="F22" s="40">
        <v>782695.96</v>
      </c>
      <c r="G22" s="49">
        <f t="shared" si="0"/>
        <v>100.00000127763533</v>
      </c>
      <c r="H22" s="94">
        <f t="shared" si="1"/>
        <v>64.68561652892562</v>
      </c>
    </row>
    <row r="23" spans="1:8" ht="24.75" customHeight="1">
      <c r="A23" s="59"/>
      <c r="B23" s="59">
        <v>5422</v>
      </c>
      <c r="C23" s="4" t="s">
        <v>115</v>
      </c>
      <c r="D23" s="39">
        <v>782695.95</v>
      </c>
      <c r="E23" s="102">
        <v>1174044</v>
      </c>
      <c r="F23" s="15">
        <v>782695.96</v>
      </c>
      <c r="G23" s="22">
        <f t="shared" si="0"/>
        <v>100.00000127763533</v>
      </c>
      <c r="H23" s="94"/>
    </row>
    <row r="24" spans="1:8" ht="38.25">
      <c r="A24" s="81">
        <v>544</v>
      </c>
      <c r="B24" s="81"/>
      <c r="C24" s="14" t="s">
        <v>83</v>
      </c>
      <c r="D24" s="48">
        <v>17118397.62</v>
      </c>
      <c r="E24" s="48">
        <v>455881000</v>
      </c>
      <c r="F24" s="48">
        <v>22684734</v>
      </c>
      <c r="G24" s="49">
        <f t="shared" si="0"/>
        <v>132.51669054290844</v>
      </c>
      <c r="H24" s="94">
        <f>F24/E24*100</f>
        <v>4.976020935287937</v>
      </c>
    </row>
    <row r="25" spans="2:8" ht="25.5">
      <c r="B25" s="59">
        <v>5443</v>
      </c>
      <c r="C25" s="4" t="s">
        <v>92</v>
      </c>
      <c r="D25" s="39">
        <v>15064000</v>
      </c>
      <c r="E25" s="15"/>
      <c r="F25" s="15">
        <v>22684734</v>
      </c>
      <c r="G25" s="22">
        <f t="shared" si="0"/>
        <v>150.58904673393522</v>
      </c>
      <c r="H25" s="94"/>
    </row>
    <row r="26" spans="2:8" ht="25.5">
      <c r="B26" s="59">
        <v>5446</v>
      </c>
      <c r="C26" s="4" t="s">
        <v>93</v>
      </c>
      <c r="D26" s="39">
        <v>2054397.62</v>
      </c>
      <c r="E26" s="15"/>
      <c r="F26" s="15">
        <v>0</v>
      </c>
      <c r="G26" s="22">
        <f t="shared" si="0"/>
        <v>0</v>
      </c>
      <c r="H26" s="94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31496062992125984" footer="0.1968503937007874"/>
  <pageSetup firstPageNumber="594" useFirstPageNumber="1" horizontalDpi="300" verticalDpi="3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73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B98" sqref="B98"/>
    </sheetView>
  </sheetViews>
  <sheetFormatPr defaultColWidth="11.421875" defaultRowHeight="12.75"/>
  <cols>
    <col min="1" max="1" width="6.28125" style="72" bestFit="1" customWidth="1"/>
    <col min="2" max="2" width="55.57421875" style="82" customWidth="1"/>
    <col min="3" max="3" width="13.421875" style="108" customWidth="1"/>
    <col min="4" max="4" width="12.7109375" style="108" customWidth="1"/>
    <col min="5" max="5" width="8.140625" style="106" customWidth="1"/>
    <col min="6" max="6" width="13.7109375" style="65" customWidth="1"/>
    <col min="7" max="7" width="14.00390625" style="65" customWidth="1"/>
    <col min="8" max="8" width="11.421875" style="65" customWidth="1"/>
    <col min="9" max="9" width="10.57421875" style="65" customWidth="1"/>
    <col min="10" max="16384" width="11.421875" style="65" customWidth="1"/>
  </cols>
  <sheetData>
    <row r="1" spans="1:5" ht="28.5" customHeight="1">
      <c r="A1" s="219" t="s">
        <v>66</v>
      </c>
      <c r="B1" s="219"/>
      <c r="C1" s="219"/>
      <c r="D1" s="219"/>
      <c r="E1" s="219"/>
    </row>
    <row r="2" spans="1:6" ht="27.75" customHeight="1">
      <c r="A2" s="222" t="s">
        <v>119</v>
      </c>
      <c r="B2" s="223"/>
      <c r="C2" s="114" t="s">
        <v>146</v>
      </c>
      <c r="D2" s="114" t="s">
        <v>142</v>
      </c>
      <c r="E2" s="75" t="s">
        <v>120</v>
      </c>
      <c r="F2" s="173"/>
    </row>
    <row r="3" spans="1:5" ht="12" customHeight="1">
      <c r="A3" s="220" t="s">
        <v>124</v>
      </c>
      <c r="B3" s="221"/>
      <c r="C3" s="76">
        <v>2</v>
      </c>
      <c r="D3" s="76">
        <v>3</v>
      </c>
      <c r="E3" s="77" t="s">
        <v>123</v>
      </c>
    </row>
    <row r="4" spans="1:13" ht="22.5" customHeight="1">
      <c r="A4" s="21" t="s">
        <v>128</v>
      </c>
      <c r="B4" s="112" t="s">
        <v>129</v>
      </c>
      <c r="C4" s="40">
        <v>504829000</v>
      </c>
      <c r="D4" s="40">
        <v>43134814.85</v>
      </c>
      <c r="E4" s="107">
        <f>D4/C4*100</f>
        <v>8.544440761129016</v>
      </c>
      <c r="F4" s="62"/>
      <c r="G4" s="62"/>
      <c r="H4" s="62"/>
      <c r="I4" s="63"/>
      <c r="J4" s="62"/>
      <c r="L4" s="64"/>
      <c r="M4" s="64"/>
    </row>
    <row r="5" spans="1:6" ht="12.75" customHeight="1">
      <c r="A5" s="71"/>
      <c r="B5" s="112"/>
      <c r="C5" s="40"/>
      <c r="D5" s="40"/>
      <c r="F5" s="62"/>
    </row>
    <row r="6" spans="1:6" ht="25.5" customHeight="1">
      <c r="A6" s="101">
        <v>100</v>
      </c>
      <c r="B6" s="112" t="s">
        <v>102</v>
      </c>
      <c r="C6" s="40">
        <v>26828000</v>
      </c>
      <c r="D6" s="40">
        <v>10746947.65</v>
      </c>
      <c r="E6" s="107">
        <f>D6/C6*100</f>
        <v>40.058698561204714</v>
      </c>
      <c r="F6" s="62"/>
    </row>
    <row r="7" spans="3:6" ht="12.75" customHeight="1">
      <c r="C7" s="40"/>
      <c r="D7" s="40"/>
      <c r="F7" s="62"/>
    </row>
    <row r="8" spans="1:6" ht="12.75">
      <c r="A8" s="147" t="s">
        <v>59</v>
      </c>
      <c r="B8" s="112" t="s">
        <v>60</v>
      </c>
      <c r="C8" s="40">
        <v>26148000</v>
      </c>
      <c r="D8" s="40">
        <v>10415257.55</v>
      </c>
      <c r="E8" s="107">
        <f>D8/C8*100</f>
        <v>39.83194718525318</v>
      </c>
      <c r="F8" s="62"/>
    </row>
    <row r="9" spans="1:6" s="63" customFormat="1" ht="12.75">
      <c r="A9" s="147">
        <v>31</v>
      </c>
      <c r="B9" s="147" t="s">
        <v>35</v>
      </c>
      <c r="C9" s="40">
        <v>15683000</v>
      </c>
      <c r="D9" s="40">
        <v>6896871.65</v>
      </c>
      <c r="E9" s="107">
        <f>D9/C9*100</f>
        <v>43.976736912580506</v>
      </c>
      <c r="F9" s="62"/>
    </row>
    <row r="10" spans="1:6" s="63" customFormat="1" ht="12.75">
      <c r="A10" s="147">
        <v>311</v>
      </c>
      <c r="B10" s="147" t="s">
        <v>79</v>
      </c>
      <c r="C10" s="40">
        <v>10580000</v>
      </c>
      <c r="D10" s="40">
        <v>5874974.82</v>
      </c>
      <c r="E10" s="107">
        <f>D10/C10*100</f>
        <v>55.52906257088848</v>
      </c>
      <c r="F10" s="62"/>
    </row>
    <row r="11" spans="1:6" ht="12.75" customHeight="1">
      <c r="A11" s="149">
        <v>3111</v>
      </c>
      <c r="B11" s="149" t="s">
        <v>36</v>
      </c>
      <c r="C11" s="39"/>
      <c r="D11" s="39">
        <v>5874974.82</v>
      </c>
      <c r="F11" s="62"/>
    </row>
    <row r="12" spans="1:6" s="63" customFormat="1" ht="12.75">
      <c r="A12" s="147">
        <v>312</v>
      </c>
      <c r="B12" s="147" t="s">
        <v>37</v>
      </c>
      <c r="C12" s="40">
        <v>3500000</v>
      </c>
      <c r="D12" s="40">
        <v>24750</v>
      </c>
      <c r="E12" s="107">
        <f>D12/C12*100</f>
        <v>0.7071428571428572</v>
      </c>
      <c r="F12" s="62"/>
    </row>
    <row r="13" spans="1:6" ht="13.5" customHeight="1">
      <c r="A13" s="149">
        <v>3121</v>
      </c>
      <c r="B13" s="149" t="s">
        <v>37</v>
      </c>
      <c r="C13" s="39"/>
      <c r="D13" s="39">
        <v>24750</v>
      </c>
      <c r="F13" s="62"/>
    </row>
    <row r="14" spans="1:6" s="63" customFormat="1" ht="13.5" customHeight="1">
      <c r="A14" s="147">
        <v>313</v>
      </c>
      <c r="B14" s="147" t="s">
        <v>38</v>
      </c>
      <c r="C14" s="40">
        <v>1603000</v>
      </c>
      <c r="D14" s="40">
        <v>997146.8300000001</v>
      </c>
      <c r="E14" s="107">
        <f>D14/C14*100</f>
        <v>62.205042420461645</v>
      </c>
      <c r="F14" s="62"/>
    </row>
    <row r="15" spans="1:6" ht="13.5" customHeight="1">
      <c r="A15" s="149">
        <v>3132</v>
      </c>
      <c r="B15" s="149" t="s">
        <v>86</v>
      </c>
      <c r="C15" s="39"/>
      <c r="D15" s="39">
        <v>897612.93</v>
      </c>
      <c r="F15" s="62"/>
    </row>
    <row r="16" spans="1:6" ht="13.5" customHeight="1">
      <c r="A16" s="149">
        <v>3133</v>
      </c>
      <c r="B16" s="149" t="s">
        <v>90</v>
      </c>
      <c r="C16" s="39"/>
      <c r="D16" s="39">
        <v>99533.9</v>
      </c>
      <c r="F16" s="62"/>
    </row>
    <row r="17" spans="1:6" s="63" customFormat="1" ht="13.5" customHeight="1">
      <c r="A17" s="147">
        <v>32</v>
      </c>
      <c r="B17" s="147" t="s">
        <v>0</v>
      </c>
      <c r="C17" s="40">
        <v>8945000</v>
      </c>
      <c r="D17" s="40">
        <v>2674593</v>
      </c>
      <c r="E17" s="107">
        <f>D17/C17*100</f>
        <v>29.900424818334265</v>
      </c>
      <c r="F17" s="62"/>
    </row>
    <row r="18" spans="1:6" s="63" customFormat="1" ht="13.5" customHeight="1">
      <c r="A18" s="147">
        <v>321</v>
      </c>
      <c r="B18" s="147" t="s">
        <v>4</v>
      </c>
      <c r="C18" s="40">
        <v>530000</v>
      </c>
      <c r="D18" s="40">
        <v>209107.3</v>
      </c>
      <c r="E18" s="107">
        <f>D18/C18*100</f>
        <v>39.45420754716981</v>
      </c>
      <c r="F18" s="62"/>
    </row>
    <row r="19" spans="1:6" ht="13.5" customHeight="1">
      <c r="A19" s="149">
        <v>3211</v>
      </c>
      <c r="B19" s="149" t="s">
        <v>39</v>
      </c>
      <c r="C19" s="39"/>
      <c r="D19" s="39">
        <v>7106.9</v>
      </c>
      <c r="F19" s="62"/>
    </row>
    <row r="20" spans="1:6" ht="13.5" customHeight="1">
      <c r="A20" s="149">
        <v>3212</v>
      </c>
      <c r="B20" s="149" t="s">
        <v>40</v>
      </c>
      <c r="C20" s="39"/>
      <c r="D20" s="39">
        <v>179233.4</v>
      </c>
      <c r="F20" s="62"/>
    </row>
    <row r="21" spans="1:6" ht="13.5" customHeight="1">
      <c r="A21" s="150" t="s">
        <v>2</v>
      </c>
      <c r="B21" s="149" t="s">
        <v>3</v>
      </c>
      <c r="C21" s="39"/>
      <c r="D21" s="39">
        <v>13210</v>
      </c>
      <c r="F21" s="62"/>
    </row>
    <row r="22" spans="1:6" ht="13.5" customHeight="1">
      <c r="A22" s="150">
        <v>3214</v>
      </c>
      <c r="B22" s="149" t="s">
        <v>101</v>
      </c>
      <c r="C22" s="39"/>
      <c r="D22" s="39">
        <v>9557</v>
      </c>
      <c r="F22" s="62"/>
    </row>
    <row r="23" spans="1:6" s="63" customFormat="1" ht="13.5" customHeight="1">
      <c r="A23" s="148">
        <v>322</v>
      </c>
      <c r="B23" s="148" t="s">
        <v>41</v>
      </c>
      <c r="C23" s="40">
        <v>1230000</v>
      </c>
      <c r="D23" s="40">
        <v>173435.53</v>
      </c>
      <c r="E23" s="107">
        <f>D23/C23*100</f>
        <v>14.100449593495934</v>
      </c>
      <c r="F23" s="62"/>
    </row>
    <row r="24" spans="1:6" ht="13.5" customHeight="1">
      <c r="A24" s="150">
        <v>3221</v>
      </c>
      <c r="B24" s="149" t="s">
        <v>42</v>
      </c>
      <c r="C24" s="39"/>
      <c r="D24" s="39">
        <v>132826.6</v>
      </c>
      <c r="F24" s="62"/>
    </row>
    <row r="25" spans="1:6" ht="13.5" customHeight="1">
      <c r="A25" s="150">
        <v>3223</v>
      </c>
      <c r="B25" s="149" t="s">
        <v>43</v>
      </c>
      <c r="C25" s="39"/>
      <c r="D25" s="39">
        <v>27438.18</v>
      </c>
      <c r="F25" s="62"/>
    </row>
    <row r="26" spans="1:6" ht="13.5" customHeight="1">
      <c r="A26" s="150">
        <v>3224</v>
      </c>
      <c r="B26" s="149" t="s">
        <v>130</v>
      </c>
      <c r="C26" s="39"/>
      <c r="D26" s="39">
        <v>10472.3</v>
      </c>
      <c r="F26" s="62"/>
    </row>
    <row r="27" spans="1:6" ht="13.5" customHeight="1">
      <c r="A27" s="150" t="s">
        <v>5</v>
      </c>
      <c r="B27" s="150" t="s">
        <v>6</v>
      </c>
      <c r="C27" s="39"/>
      <c r="D27" s="39">
        <v>2698.45</v>
      </c>
      <c r="F27" s="62"/>
    </row>
    <row r="28" spans="1:6" s="63" customFormat="1" ht="13.5" customHeight="1">
      <c r="A28" s="148">
        <v>323</v>
      </c>
      <c r="B28" s="148" t="s">
        <v>7</v>
      </c>
      <c r="C28" s="40">
        <v>5850000</v>
      </c>
      <c r="D28" s="40">
        <v>1746047.3800000001</v>
      </c>
      <c r="E28" s="107">
        <f>D28/C28*100</f>
        <v>29.846963760683764</v>
      </c>
      <c r="F28" s="62"/>
    </row>
    <row r="29" spans="1:6" ht="13.5" customHeight="1">
      <c r="A29" s="149">
        <v>3231</v>
      </c>
      <c r="B29" s="149" t="s">
        <v>44</v>
      </c>
      <c r="C29" s="39"/>
      <c r="D29" s="39">
        <v>104797.96</v>
      </c>
      <c r="F29" s="62"/>
    </row>
    <row r="30" spans="1:6" ht="13.5" customHeight="1">
      <c r="A30" s="149">
        <v>3232</v>
      </c>
      <c r="B30" s="150" t="s">
        <v>8</v>
      </c>
      <c r="C30" s="39"/>
      <c r="D30" s="39">
        <v>135557.31</v>
      </c>
      <c r="F30" s="62"/>
    </row>
    <row r="31" spans="1:6" ht="13.5" customHeight="1">
      <c r="A31" s="149">
        <v>3233</v>
      </c>
      <c r="B31" s="149" t="s">
        <v>96</v>
      </c>
      <c r="C31" s="39"/>
      <c r="D31" s="39">
        <v>46135.25</v>
      </c>
      <c r="F31" s="62"/>
    </row>
    <row r="32" spans="1:6" ht="13.5" customHeight="1">
      <c r="A32" s="149">
        <v>3234</v>
      </c>
      <c r="B32" s="149" t="s">
        <v>45</v>
      </c>
      <c r="C32" s="39"/>
      <c r="D32" s="39">
        <v>12185</v>
      </c>
      <c r="F32" s="62"/>
    </row>
    <row r="33" spans="1:6" ht="13.5" customHeight="1">
      <c r="A33" s="149">
        <v>3235</v>
      </c>
      <c r="B33" s="149" t="s">
        <v>46</v>
      </c>
      <c r="C33" s="39"/>
      <c r="D33" s="39">
        <v>19159.85</v>
      </c>
      <c r="F33" s="62"/>
    </row>
    <row r="34" spans="1:6" ht="13.5" customHeight="1">
      <c r="A34" s="149">
        <v>3236</v>
      </c>
      <c r="B34" s="149" t="s">
        <v>131</v>
      </c>
      <c r="C34" s="39"/>
      <c r="D34" s="39">
        <v>64200</v>
      </c>
      <c r="F34" s="62"/>
    </row>
    <row r="35" spans="1:6" ht="13.5" customHeight="1">
      <c r="A35" s="149">
        <v>3237</v>
      </c>
      <c r="B35" s="150" t="s">
        <v>9</v>
      </c>
      <c r="C35" s="39"/>
      <c r="D35" s="39">
        <v>1053124.81</v>
      </c>
      <c r="F35" s="62"/>
    </row>
    <row r="36" spans="1:6" ht="13.5" customHeight="1">
      <c r="A36" s="149">
        <v>3238</v>
      </c>
      <c r="B36" s="150" t="s">
        <v>10</v>
      </c>
      <c r="C36" s="39"/>
      <c r="D36" s="39">
        <v>40425</v>
      </c>
      <c r="F36" s="62"/>
    </row>
    <row r="37" spans="1:6" ht="13.5" customHeight="1">
      <c r="A37" s="149">
        <v>3239</v>
      </c>
      <c r="B37" s="150" t="s">
        <v>47</v>
      </c>
      <c r="C37" s="39"/>
      <c r="D37" s="39">
        <v>270462.2</v>
      </c>
      <c r="F37" s="62"/>
    </row>
    <row r="38" spans="1:6" ht="13.5" customHeight="1">
      <c r="A38" s="147">
        <v>324</v>
      </c>
      <c r="B38" s="147" t="s">
        <v>132</v>
      </c>
      <c r="C38" s="40">
        <v>0</v>
      </c>
      <c r="D38" s="40">
        <v>5108.63</v>
      </c>
      <c r="E38" s="115" t="s">
        <v>125</v>
      </c>
      <c r="F38" s="62"/>
    </row>
    <row r="39" spans="1:6" ht="13.5" customHeight="1">
      <c r="A39" s="149">
        <v>3241</v>
      </c>
      <c r="B39" s="149" t="s">
        <v>132</v>
      </c>
      <c r="C39" s="39"/>
      <c r="D39" s="39">
        <v>5108.63</v>
      </c>
      <c r="E39" s="120"/>
      <c r="F39" s="62"/>
    </row>
    <row r="40" spans="1:6" s="63" customFormat="1" ht="13.5" customHeight="1">
      <c r="A40" s="147">
        <v>329</v>
      </c>
      <c r="B40" s="147" t="s">
        <v>49</v>
      </c>
      <c r="C40" s="40">
        <v>1335000</v>
      </c>
      <c r="D40" s="40">
        <v>540894.16</v>
      </c>
      <c r="E40" s="107">
        <f>D40/C40*100</f>
        <v>40.51641647940075</v>
      </c>
      <c r="F40" s="62"/>
    </row>
    <row r="41" spans="1:6" ht="13.5" customHeight="1">
      <c r="A41" s="149">
        <v>3291</v>
      </c>
      <c r="B41" s="149" t="s">
        <v>136</v>
      </c>
      <c r="C41" s="39"/>
      <c r="D41" s="39">
        <v>19735.5</v>
      </c>
      <c r="F41" s="62"/>
    </row>
    <row r="42" spans="1:6" ht="13.5" customHeight="1">
      <c r="A42" s="149">
        <v>3292</v>
      </c>
      <c r="B42" s="149" t="s">
        <v>50</v>
      </c>
      <c r="C42" s="39"/>
      <c r="D42" s="39">
        <v>5827.76</v>
      </c>
      <c r="F42" s="62"/>
    </row>
    <row r="43" spans="1:6" ht="13.5" customHeight="1">
      <c r="A43" s="149">
        <v>3293</v>
      </c>
      <c r="B43" s="149" t="s">
        <v>51</v>
      </c>
      <c r="C43" s="39"/>
      <c r="D43" s="39">
        <v>7478.51</v>
      </c>
      <c r="F43" s="62"/>
    </row>
    <row r="44" spans="1:6" ht="13.5" customHeight="1">
      <c r="A44" s="149">
        <v>3294</v>
      </c>
      <c r="B44" s="149" t="s">
        <v>52</v>
      </c>
      <c r="C44" s="39"/>
      <c r="D44" s="39">
        <v>640</v>
      </c>
      <c r="F44" s="62"/>
    </row>
    <row r="45" spans="1:6" ht="13.5" customHeight="1">
      <c r="A45" s="149">
        <v>3295</v>
      </c>
      <c r="B45" s="149" t="s">
        <v>97</v>
      </c>
      <c r="C45" s="39"/>
      <c r="D45" s="39">
        <v>32435.7</v>
      </c>
      <c r="F45" s="62"/>
    </row>
    <row r="46" spans="1:6" ht="13.5" customHeight="1">
      <c r="A46" s="149">
        <v>3296</v>
      </c>
      <c r="B46" s="149" t="s">
        <v>133</v>
      </c>
      <c r="C46" s="39"/>
      <c r="D46" s="39">
        <v>437987.71</v>
      </c>
      <c r="F46" s="62"/>
    </row>
    <row r="47" spans="1:6" ht="13.5" customHeight="1">
      <c r="A47" s="149">
        <v>3299</v>
      </c>
      <c r="B47" s="149" t="s">
        <v>49</v>
      </c>
      <c r="C47" s="39"/>
      <c r="D47" s="39">
        <v>36788.98</v>
      </c>
      <c r="F47" s="62"/>
    </row>
    <row r="48" spans="1:6" s="63" customFormat="1" ht="13.5" customHeight="1">
      <c r="A48" s="147">
        <v>34</v>
      </c>
      <c r="B48" s="147" t="s">
        <v>11</v>
      </c>
      <c r="C48" s="40">
        <v>1500000</v>
      </c>
      <c r="D48" s="40">
        <v>843792.9</v>
      </c>
      <c r="E48" s="107">
        <f>D48/C48*100</f>
        <v>56.252860000000005</v>
      </c>
      <c r="F48" s="62"/>
    </row>
    <row r="49" spans="1:6" s="63" customFormat="1" ht="13.5" customHeight="1">
      <c r="A49" s="147">
        <v>343</v>
      </c>
      <c r="B49" s="147" t="s">
        <v>55</v>
      </c>
      <c r="C49" s="40">
        <v>1500000</v>
      </c>
      <c r="D49" s="40">
        <v>843792.9</v>
      </c>
      <c r="E49" s="107">
        <f>D49/C49*100</f>
        <v>56.252860000000005</v>
      </c>
      <c r="F49" s="62"/>
    </row>
    <row r="50" spans="1:6" ht="13.5" customHeight="1">
      <c r="A50" s="82">
        <v>3431</v>
      </c>
      <c r="B50" s="149" t="s">
        <v>56</v>
      </c>
      <c r="C50" s="39"/>
      <c r="D50" s="39">
        <v>29715.54</v>
      </c>
      <c r="F50" s="62"/>
    </row>
    <row r="51" spans="1:6" ht="13.5" customHeight="1">
      <c r="A51" s="82">
        <v>3432</v>
      </c>
      <c r="B51" s="149" t="s">
        <v>81</v>
      </c>
      <c r="C51" s="39"/>
      <c r="D51" s="39">
        <v>9131.7</v>
      </c>
      <c r="F51" s="62"/>
    </row>
    <row r="52" spans="1:6" ht="13.5" customHeight="1">
      <c r="A52" s="82">
        <v>3433</v>
      </c>
      <c r="B52" s="149" t="s">
        <v>57</v>
      </c>
      <c r="C52" s="39"/>
      <c r="D52" s="39">
        <v>804945.66</v>
      </c>
      <c r="F52" s="62"/>
    </row>
    <row r="53" spans="1:6" s="63" customFormat="1" ht="13.5" customHeight="1">
      <c r="A53" s="112">
        <v>38</v>
      </c>
      <c r="B53" s="147" t="s">
        <v>98</v>
      </c>
      <c r="C53" s="40">
        <v>20000</v>
      </c>
      <c r="D53" s="40">
        <v>0</v>
      </c>
      <c r="E53" s="107">
        <f>D53/C53*100</f>
        <v>0</v>
      </c>
      <c r="F53" s="62"/>
    </row>
    <row r="54" spans="1:6" s="63" customFormat="1" ht="13.5" customHeight="1">
      <c r="A54" s="112">
        <v>383</v>
      </c>
      <c r="B54" s="147" t="s">
        <v>99</v>
      </c>
      <c r="C54" s="40">
        <v>20000</v>
      </c>
      <c r="D54" s="40">
        <v>0</v>
      </c>
      <c r="E54" s="107">
        <f>D54/C54*100</f>
        <v>0</v>
      </c>
      <c r="F54" s="62"/>
    </row>
    <row r="55" spans="1:6" ht="12.75" customHeight="1">
      <c r="A55" s="150"/>
      <c r="B55" s="150"/>
      <c r="C55" s="39"/>
      <c r="D55" s="39"/>
      <c r="F55" s="62"/>
    </row>
    <row r="56" spans="1:6" ht="13.5" customHeight="1">
      <c r="A56" s="147" t="s">
        <v>61</v>
      </c>
      <c r="B56" s="147" t="s">
        <v>62</v>
      </c>
      <c r="C56" s="40">
        <v>680000</v>
      </c>
      <c r="D56" s="40">
        <v>331690.10000000003</v>
      </c>
      <c r="E56" s="107">
        <f>D56/C56*100</f>
        <v>48.77795588235295</v>
      </c>
      <c r="F56" s="62"/>
    </row>
    <row r="57" spans="1:6" s="63" customFormat="1" ht="13.5" customHeight="1">
      <c r="A57" s="147">
        <v>41</v>
      </c>
      <c r="B57" s="147" t="s">
        <v>116</v>
      </c>
      <c r="C57" s="40">
        <v>100000</v>
      </c>
      <c r="D57" s="40">
        <v>0</v>
      </c>
      <c r="E57" s="107">
        <f>D57/C57*100</f>
        <v>0</v>
      </c>
      <c r="F57" s="62"/>
    </row>
    <row r="58" spans="1:6" s="63" customFormat="1" ht="13.5" customHeight="1">
      <c r="A58" s="147">
        <v>412</v>
      </c>
      <c r="B58" s="147" t="s">
        <v>117</v>
      </c>
      <c r="C58" s="40">
        <v>325000</v>
      </c>
      <c r="D58" s="40">
        <v>0</v>
      </c>
      <c r="E58" s="107">
        <f>D58/C58*100</f>
        <v>0</v>
      </c>
      <c r="F58" s="62"/>
    </row>
    <row r="59" spans="1:6" ht="13.5" customHeight="1">
      <c r="A59" s="149">
        <v>4123</v>
      </c>
      <c r="B59" s="149" t="s">
        <v>118</v>
      </c>
      <c r="C59" s="39"/>
      <c r="D59" s="39">
        <v>0</v>
      </c>
      <c r="F59" s="64"/>
    </row>
    <row r="60" spans="1:6" s="63" customFormat="1" ht="13.5" customHeight="1">
      <c r="A60" s="21">
        <v>42</v>
      </c>
      <c r="B60" s="148" t="s">
        <v>12</v>
      </c>
      <c r="C60" s="40">
        <v>580000</v>
      </c>
      <c r="D60" s="40">
        <v>331690.10000000003</v>
      </c>
      <c r="E60" s="107">
        <f>D60/C60*100</f>
        <v>57.18794827586208</v>
      </c>
      <c r="F60" s="62"/>
    </row>
    <row r="61" spans="1:6" s="63" customFormat="1" ht="13.5" customHeight="1">
      <c r="A61" s="21">
        <v>422</v>
      </c>
      <c r="B61" s="147" t="s">
        <v>15</v>
      </c>
      <c r="C61" s="40">
        <v>280000</v>
      </c>
      <c r="D61" s="40">
        <v>136427.96000000002</v>
      </c>
      <c r="E61" s="107">
        <f>D61/C61*100</f>
        <v>48.724271428571434</v>
      </c>
      <c r="F61" s="62"/>
    </row>
    <row r="62" spans="1:6" ht="13.5" customHeight="1">
      <c r="A62" s="123" t="s">
        <v>13</v>
      </c>
      <c r="B62" s="19" t="s">
        <v>14</v>
      </c>
      <c r="C62" s="39"/>
      <c r="D62" s="39">
        <v>73427.21</v>
      </c>
      <c r="F62" s="62"/>
    </row>
    <row r="63" spans="1:6" ht="13.5" customHeight="1">
      <c r="A63" s="123">
        <v>4222</v>
      </c>
      <c r="B63" s="20" t="s">
        <v>134</v>
      </c>
      <c r="C63" s="39"/>
      <c r="D63" s="39">
        <v>2218.25</v>
      </c>
      <c r="F63" s="62"/>
    </row>
    <row r="64" spans="1:6" ht="13.5" customHeight="1">
      <c r="A64" s="123">
        <v>4223</v>
      </c>
      <c r="B64" s="20" t="s">
        <v>100</v>
      </c>
      <c r="C64" s="39"/>
      <c r="D64" s="39">
        <v>60782.5</v>
      </c>
      <c r="F64" s="62"/>
    </row>
    <row r="65" spans="1:6" s="63" customFormat="1" ht="13.5" customHeight="1">
      <c r="A65" s="21">
        <v>423</v>
      </c>
      <c r="B65" s="121" t="s">
        <v>143</v>
      </c>
      <c r="C65" s="40">
        <v>200000</v>
      </c>
      <c r="D65" s="40">
        <v>195262.14</v>
      </c>
      <c r="E65" s="107">
        <f>D65/C65*100</f>
        <v>97.63107000000001</v>
      </c>
      <c r="F65" s="62"/>
    </row>
    <row r="66" spans="1:6" s="63" customFormat="1" ht="13.5" customHeight="1">
      <c r="A66" s="123">
        <v>4231</v>
      </c>
      <c r="B66" s="20" t="s">
        <v>144</v>
      </c>
      <c r="C66" s="39"/>
      <c r="D66" s="39">
        <v>195262.14</v>
      </c>
      <c r="E66" s="106"/>
      <c r="F66" s="62"/>
    </row>
    <row r="67" spans="1:6" ht="13.5" customHeight="1">
      <c r="A67" s="21">
        <v>426</v>
      </c>
      <c r="B67" s="121" t="s">
        <v>135</v>
      </c>
      <c r="C67" s="40">
        <v>100000</v>
      </c>
      <c r="D67" s="40">
        <v>0</v>
      </c>
      <c r="E67" s="107">
        <f>D67/C67*100</f>
        <v>0</v>
      </c>
      <c r="F67" s="64"/>
    </row>
    <row r="68" spans="1:6" ht="13.5" customHeight="1">
      <c r="A68" s="150"/>
      <c r="B68" s="149"/>
      <c r="C68" s="39"/>
      <c r="D68" s="39"/>
      <c r="F68" s="62"/>
    </row>
    <row r="69" spans="1:6" ht="12.75" customHeight="1">
      <c r="A69" s="148">
        <v>101</v>
      </c>
      <c r="B69" s="147" t="s">
        <v>63</v>
      </c>
      <c r="C69" s="40">
        <v>477141000</v>
      </c>
      <c r="D69" s="40">
        <v>32387867.200000003</v>
      </c>
      <c r="E69" s="107">
        <f aca="true" t="shared" si="0" ref="E69:E80">D69/C69*100</f>
        <v>6.787902779262316</v>
      </c>
      <c r="F69" s="62"/>
    </row>
    <row r="70" spans="1:6" ht="12" customHeight="1">
      <c r="A70" s="151"/>
      <c r="B70" s="147"/>
      <c r="C70" s="39"/>
      <c r="D70" s="39"/>
      <c r="F70" s="62"/>
    </row>
    <row r="71" spans="1:6" s="63" customFormat="1" ht="13.5" customHeight="1">
      <c r="A71" s="152" t="s">
        <v>72</v>
      </c>
      <c r="B71" s="112" t="s">
        <v>64</v>
      </c>
      <c r="C71" s="40">
        <v>477141000</v>
      </c>
      <c r="D71" s="40">
        <v>32387867.200000003</v>
      </c>
      <c r="E71" s="107">
        <f t="shared" si="0"/>
        <v>6.787902779262316</v>
      </c>
      <c r="F71" s="62"/>
    </row>
    <row r="72" spans="1:6" s="63" customFormat="1" ht="13.5" customHeight="1">
      <c r="A72" s="147">
        <v>34</v>
      </c>
      <c r="B72" s="147" t="s">
        <v>11</v>
      </c>
      <c r="C72" s="40">
        <v>20050000</v>
      </c>
      <c r="D72" s="40">
        <v>8920437.24</v>
      </c>
      <c r="E72" s="107">
        <f t="shared" si="0"/>
        <v>44.49095880299252</v>
      </c>
      <c r="F72" s="62"/>
    </row>
    <row r="73" spans="1:6" ht="12.75" customHeight="1">
      <c r="A73" s="147">
        <v>342</v>
      </c>
      <c r="B73" s="148" t="s">
        <v>91</v>
      </c>
      <c r="C73" s="40">
        <v>20050000</v>
      </c>
      <c r="D73" s="40">
        <v>8920437.24</v>
      </c>
      <c r="E73" s="107">
        <f t="shared" si="0"/>
        <v>44.49095880299252</v>
      </c>
      <c r="F73" s="62"/>
    </row>
    <row r="74" spans="1:6" ht="27" customHeight="1">
      <c r="A74" s="154">
        <v>3422</v>
      </c>
      <c r="B74" s="149" t="s">
        <v>106</v>
      </c>
      <c r="C74" s="39"/>
      <c r="D74" s="39">
        <v>19980.26</v>
      </c>
      <c r="F74" s="62"/>
    </row>
    <row r="75" spans="1:6" s="63" customFormat="1" ht="24.75" customHeight="1">
      <c r="A75" s="155" t="s">
        <v>48</v>
      </c>
      <c r="B75" s="150" t="s">
        <v>80</v>
      </c>
      <c r="C75" s="39"/>
      <c r="D75" s="39">
        <v>8900456.98</v>
      </c>
      <c r="E75" s="106"/>
      <c r="F75" s="62"/>
    </row>
    <row r="76" spans="1:6" s="63" customFormat="1" ht="12.75" customHeight="1">
      <c r="A76" s="148">
        <v>54</v>
      </c>
      <c r="B76" s="14" t="s">
        <v>82</v>
      </c>
      <c r="C76" s="40">
        <v>457091000</v>
      </c>
      <c r="D76" s="40">
        <v>23467429.96</v>
      </c>
      <c r="E76" s="107">
        <f t="shared" si="0"/>
        <v>5.134082701256424</v>
      </c>
      <c r="F76" s="62"/>
    </row>
    <row r="77" spans="1:6" ht="24" customHeight="1">
      <c r="A77" s="156">
        <v>542</v>
      </c>
      <c r="B77" s="14" t="s">
        <v>127</v>
      </c>
      <c r="C77" s="40">
        <v>1210000</v>
      </c>
      <c r="D77" s="40">
        <v>782695.96</v>
      </c>
      <c r="E77" s="107">
        <f t="shared" si="0"/>
        <v>64.68561652892562</v>
      </c>
      <c r="F77" s="64"/>
    </row>
    <row r="78" spans="1:6" s="63" customFormat="1" ht="24" customHeight="1">
      <c r="A78" s="155">
        <v>5422</v>
      </c>
      <c r="B78" s="4" t="s">
        <v>115</v>
      </c>
      <c r="C78" s="39"/>
      <c r="D78" s="39">
        <v>782695.96</v>
      </c>
      <c r="E78" s="106"/>
      <c r="F78" s="62"/>
    </row>
    <row r="79" spans="1:6" ht="24" customHeight="1">
      <c r="A79" s="156">
        <v>544</v>
      </c>
      <c r="B79" s="112" t="s">
        <v>83</v>
      </c>
      <c r="C79" s="40">
        <v>455881000</v>
      </c>
      <c r="D79" s="40">
        <v>22684734</v>
      </c>
      <c r="E79" s="107">
        <f t="shared" si="0"/>
        <v>4.976020935287937</v>
      </c>
      <c r="F79" s="62"/>
    </row>
    <row r="80" spans="1:6" ht="24" customHeight="1">
      <c r="A80" s="109">
        <v>5443</v>
      </c>
      <c r="B80" s="4" t="s">
        <v>92</v>
      </c>
      <c r="C80" s="110"/>
      <c r="D80" s="39">
        <v>22684734</v>
      </c>
      <c r="E80" s="111" t="e">
        <f t="shared" si="0"/>
        <v>#DIV/0!</v>
      </c>
      <c r="F80" s="62"/>
    </row>
    <row r="81" spans="1:6" ht="12" customHeight="1">
      <c r="A81" s="157"/>
      <c r="B81" s="150"/>
      <c r="C81" s="39"/>
      <c r="D81" s="39"/>
      <c r="F81" s="62"/>
    </row>
    <row r="82" spans="1:6" ht="12.75" customHeight="1">
      <c r="A82" s="148">
        <v>103</v>
      </c>
      <c r="B82" s="112" t="s">
        <v>75</v>
      </c>
      <c r="C82" s="40">
        <v>860000</v>
      </c>
      <c r="D82" s="40">
        <v>0</v>
      </c>
      <c r="E82" s="115">
        <f>D82/C82*100</f>
        <v>0</v>
      </c>
      <c r="F82" s="62"/>
    </row>
    <row r="83" spans="1:6" ht="12" customHeight="1">
      <c r="A83" s="151"/>
      <c r="B83" s="112"/>
      <c r="C83" s="40"/>
      <c r="D83" s="40"/>
      <c r="E83" s="115"/>
      <c r="F83" s="62"/>
    </row>
    <row r="84" spans="1:6" s="63" customFormat="1" ht="13.5" customHeight="1">
      <c r="A84" s="147" t="s">
        <v>78</v>
      </c>
      <c r="B84" s="112" t="s">
        <v>75</v>
      </c>
      <c r="C84" s="40">
        <v>860000</v>
      </c>
      <c r="D84" s="40">
        <v>0</v>
      </c>
      <c r="E84" s="115">
        <f>D84/C84*100</f>
        <v>0</v>
      </c>
      <c r="F84" s="62"/>
    </row>
    <row r="85" spans="1:6" s="63" customFormat="1" ht="13.5" customHeight="1">
      <c r="A85" s="148">
        <v>51</v>
      </c>
      <c r="B85" s="112" t="s">
        <v>74</v>
      </c>
      <c r="C85" s="104">
        <v>860000</v>
      </c>
      <c r="D85" s="40">
        <v>0</v>
      </c>
      <c r="E85" s="115">
        <f>D85/C85*100</f>
        <v>0</v>
      </c>
      <c r="F85" s="62"/>
    </row>
    <row r="86" spans="1:6" ht="13.5" customHeight="1">
      <c r="A86" s="148">
        <v>514</v>
      </c>
      <c r="B86" s="16" t="s">
        <v>112</v>
      </c>
      <c r="C86" s="40">
        <v>0</v>
      </c>
      <c r="D86" s="40">
        <v>0</v>
      </c>
      <c r="E86" s="115" t="s">
        <v>125</v>
      </c>
      <c r="F86" s="64"/>
    </row>
    <row r="87" spans="1:5" ht="12.75">
      <c r="A87" s="148">
        <v>518</v>
      </c>
      <c r="B87" s="16" t="s">
        <v>145</v>
      </c>
      <c r="C87" s="104">
        <v>860000</v>
      </c>
      <c r="D87" s="40">
        <v>0</v>
      </c>
      <c r="E87" s="115">
        <f>D87/C87*100</f>
        <v>0</v>
      </c>
    </row>
    <row r="88" spans="1:2" ht="12.75">
      <c r="A88" s="157"/>
      <c r="B88" s="149"/>
    </row>
    <row r="89" spans="1:2" ht="12.75">
      <c r="A89" s="157"/>
      <c r="B89" s="150"/>
    </row>
    <row r="90" spans="1:2" ht="12.75">
      <c r="A90" s="157"/>
      <c r="B90" s="150"/>
    </row>
    <row r="92" spans="1:2" ht="12.75">
      <c r="A92" s="153"/>
      <c r="B92" s="112"/>
    </row>
    <row r="93" spans="1:2" ht="12.75">
      <c r="A93" s="157"/>
      <c r="B93" s="149"/>
    </row>
    <row r="94" spans="1:2" ht="12.75">
      <c r="A94" s="158"/>
      <c r="B94" s="159"/>
    </row>
    <row r="95" spans="1:2" ht="12.75">
      <c r="A95" s="153"/>
      <c r="B95" s="112"/>
    </row>
    <row r="96" spans="1:2" ht="12.75">
      <c r="A96" s="157"/>
      <c r="B96" s="149"/>
    </row>
    <row r="98" spans="1:2" ht="12.75">
      <c r="A98" s="151"/>
      <c r="B98" s="147"/>
    </row>
    <row r="99" spans="1:2" ht="12.75">
      <c r="A99" s="157"/>
      <c r="B99" s="150"/>
    </row>
    <row r="100" spans="1:2" ht="12.75">
      <c r="A100" s="160"/>
      <c r="B100" s="149"/>
    </row>
    <row r="102" spans="1:2" ht="12.75">
      <c r="A102" s="151"/>
      <c r="B102" s="159"/>
    </row>
    <row r="103" spans="1:2" ht="12.75">
      <c r="A103" s="160"/>
      <c r="B103" s="149"/>
    </row>
    <row r="104" spans="1:2" ht="12.75">
      <c r="A104" s="161"/>
      <c r="B104" s="162"/>
    </row>
    <row r="106" spans="1:2" ht="12.75">
      <c r="A106" s="163"/>
      <c r="B106" s="164"/>
    </row>
    <row r="108" spans="1:2" ht="12.75">
      <c r="A108" s="158"/>
      <c r="B108" s="159"/>
    </row>
    <row r="110" spans="1:2" ht="12.75">
      <c r="A110" s="158"/>
      <c r="B110" s="159"/>
    </row>
    <row r="112" spans="1:2" ht="12.75">
      <c r="A112" s="161"/>
      <c r="B112" s="162"/>
    </row>
    <row r="114" spans="1:2" ht="12.75">
      <c r="A114" s="163"/>
      <c r="B114" s="164"/>
    </row>
    <row r="116" spans="1:2" ht="12.75">
      <c r="A116" s="158"/>
      <c r="B116" s="159"/>
    </row>
    <row r="118" spans="1:2" ht="12.75">
      <c r="A118" s="158"/>
      <c r="B118" s="159"/>
    </row>
    <row r="120" spans="1:2" ht="12.75">
      <c r="A120" s="161"/>
      <c r="B120" s="162"/>
    </row>
    <row r="122" spans="1:2" ht="12.75">
      <c r="A122" s="163"/>
      <c r="B122" s="164"/>
    </row>
    <row r="123" spans="1:2" ht="12.75">
      <c r="A123" s="163"/>
      <c r="B123" s="164"/>
    </row>
    <row r="125" spans="1:2" ht="12.75">
      <c r="A125" s="158"/>
      <c r="B125" s="159"/>
    </row>
    <row r="127" spans="1:2" ht="12.75">
      <c r="A127" s="158"/>
      <c r="B127" s="159"/>
    </row>
    <row r="129" spans="1:2" ht="12.75">
      <c r="A129" s="158"/>
      <c r="B129" s="159"/>
    </row>
    <row r="131" spans="1:2" ht="12.75">
      <c r="A131" s="158"/>
      <c r="B131" s="159"/>
    </row>
    <row r="134" spans="1:2" ht="12.75">
      <c r="A134" s="165"/>
      <c r="B134" s="159"/>
    </row>
    <row r="136" spans="1:2" ht="12.75">
      <c r="A136" s="165"/>
      <c r="B136" s="159"/>
    </row>
    <row r="138" spans="1:2" ht="12.75">
      <c r="A138" s="165"/>
      <c r="B138" s="162"/>
    </row>
    <row r="139" spans="1:2" ht="12.75">
      <c r="A139" s="163"/>
      <c r="B139" s="164"/>
    </row>
    <row r="141" spans="1:2" ht="12.75">
      <c r="A141" s="158"/>
      <c r="B141" s="159"/>
    </row>
    <row r="143" spans="1:2" ht="12.75">
      <c r="A143" s="158"/>
      <c r="B143" s="159"/>
    </row>
    <row r="145" spans="1:2" ht="12.75">
      <c r="A145" s="158"/>
      <c r="B145" s="159"/>
    </row>
    <row r="148" spans="1:2" ht="12.75">
      <c r="A148" s="165"/>
      <c r="B148" s="159"/>
    </row>
    <row r="150" spans="1:2" ht="12.75">
      <c r="A150" s="165"/>
      <c r="B150" s="159"/>
    </row>
    <row r="152" spans="1:2" ht="12.75">
      <c r="A152" s="161"/>
      <c r="B152" s="162"/>
    </row>
    <row r="153" spans="1:2" ht="12.75">
      <c r="A153" s="163"/>
      <c r="B153" s="164"/>
    </row>
    <row r="155" spans="1:2" ht="12.75">
      <c r="A155" s="158"/>
      <c r="B155" s="159"/>
    </row>
    <row r="157" spans="1:2" ht="12.75">
      <c r="A157" s="158"/>
      <c r="B157" s="159"/>
    </row>
    <row r="159" spans="1:2" ht="12.75">
      <c r="A159" s="158"/>
      <c r="B159" s="159"/>
    </row>
    <row r="161" spans="1:2" ht="12.75">
      <c r="A161" s="165"/>
      <c r="B161" s="159"/>
    </row>
    <row r="163" spans="1:2" ht="12.75">
      <c r="A163" s="165"/>
      <c r="B163" s="162"/>
    </row>
    <row r="164" spans="1:2" ht="12.75">
      <c r="A164" s="163"/>
      <c r="B164" s="164"/>
    </row>
    <row r="166" spans="1:2" ht="12.75">
      <c r="A166" s="158"/>
      <c r="B166" s="159"/>
    </row>
    <row r="168" spans="1:2" ht="12.75">
      <c r="A168" s="158"/>
      <c r="B168" s="159"/>
    </row>
    <row r="170" spans="1:2" ht="12.75">
      <c r="A170" s="158"/>
      <c r="B170" s="159"/>
    </row>
    <row r="173" spans="1:2" ht="12.75">
      <c r="A173" s="165"/>
      <c r="B173" s="159"/>
    </row>
    <row r="175" spans="1:2" ht="12.75">
      <c r="A175" s="165"/>
      <c r="B175" s="159"/>
    </row>
    <row r="177" spans="1:2" ht="12.75">
      <c r="A177" s="165"/>
      <c r="B177" s="166"/>
    </row>
    <row r="178" spans="1:2" ht="12.75">
      <c r="A178" s="167"/>
      <c r="B178" s="164"/>
    </row>
    <row r="180" spans="1:2" ht="12.75">
      <c r="A180" s="158"/>
      <c r="B180" s="159"/>
    </row>
    <row r="182" spans="1:2" ht="12.75">
      <c r="A182" s="158"/>
      <c r="B182" s="159"/>
    </row>
    <row r="184" spans="1:2" ht="12.75">
      <c r="A184" s="158"/>
      <c r="B184" s="159"/>
    </row>
    <row r="187" spans="1:2" ht="12.75">
      <c r="A187" s="165"/>
      <c r="B187" s="159"/>
    </row>
    <row r="189" spans="1:2" ht="12.75">
      <c r="A189" s="165"/>
      <c r="B189" s="159"/>
    </row>
    <row r="191" spans="1:2" ht="12.75">
      <c r="A191" s="165"/>
      <c r="B191" s="162"/>
    </row>
    <row r="192" spans="1:2" ht="12.75">
      <c r="A192" s="163"/>
      <c r="B192" s="164"/>
    </row>
    <row r="194" spans="1:2" ht="12.75">
      <c r="A194" s="158"/>
      <c r="B194" s="159"/>
    </row>
    <row r="196" spans="1:2" ht="12.75">
      <c r="A196" s="165"/>
      <c r="B196" s="162"/>
    </row>
    <row r="197" spans="1:2" ht="12.75">
      <c r="A197" s="163"/>
      <c r="B197" s="164"/>
    </row>
    <row r="199" spans="1:2" ht="12.75">
      <c r="A199" s="158"/>
      <c r="B199" s="159"/>
    </row>
    <row r="201" spans="1:2" ht="12.75">
      <c r="A201" s="158"/>
      <c r="B201" s="159"/>
    </row>
    <row r="203" spans="1:2" ht="12.75">
      <c r="A203" s="158"/>
      <c r="B203" s="159"/>
    </row>
    <row r="206" spans="1:2" ht="12.75">
      <c r="A206" s="165"/>
      <c r="B206" s="159"/>
    </row>
    <row r="208" spans="1:2" ht="12.75">
      <c r="A208" s="165"/>
      <c r="B208" s="159"/>
    </row>
    <row r="210" spans="1:2" ht="12.75">
      <c r="A210" s="161"/>
      <c r="B210" s="162"/>
    </row>
    <row r="211" spans="1:2" ht="12.75">
      <c r="A211" s="163"/>
      <c r="B211" s="164"/>
    </row>
    <row r="213" spans="1:2" ht="12.75">
      <c r="A213" s="158"/>
      <c r="B213" s="159"/>
    </row>
    <row r="215" spans="1:2" ht="12.75">
      <c r="A215" s="158"/>
      <c r="B215" s="159"/>
    </row>
    <row r="217" spans="1:2" ht="12.75">
      <c r="A217" s="161"/>
      <c r="B217" s="162"/>
    </row>
    <row r="218" spans="1:2" ht="12.75">
      <c r="A218" s="163"/>
      <c r="B218" s="164"/>
    </row>
    <row r="220" spans="1:2" ht="12.75">
      <c r="A220" s="158"/>
      <c r="B220" s="159"/>
    </row>
    <row r="222" spans="1:2" ht="12.75">
      <c r="A222" s="158"/>
      <c r="B222" s="159"/>
    </row>
    <row r="224" spans="1:2" ht="12.75">
      <c r="A224" s="161"/>
      <c r="B224" s="162"/>
    </row>
    <row r="225" spans="1:2" ht="12.75">
      <c r="A225" s="163"/>
      <c r="B225" s="164"/>
    </row>
    <row r="226" spans="1:2" ht="12.75">
      <c r="A226" s="167"/>
      <c r="B226" s="164"/>
    </row>
    <row r="228" spans="1:2" ht="12.75">
      <c r="A228" s="158"/>
      <c r="B228" s="159"/>
    </row>
    <row r="230" spans="1:2" ht="12.75">
      <c r="A230" s="158"/>
      <c r="B230" s="159"/>
    </row>
    <row r="232" spans="1:2" ht="12.75">
      <c r="A232" s="161"/>
      <c r="B232" s="162"/>
    </row>
    <row r="233" spans="1:2" ht="12.75">
      <c r="A233" s="163"/>
      <c r="B233" s="164"/>
    </row>
    <row r="234" spans="1:2" ht="12.75">
      <c r="A234" s="163"/>
      <c r="B234" s="164"/>
    </row>
    <row r="235" spans="1:2" ht="12.75">
      <c r="A235" s="163"/>
      <c r="B235" s="164"/>
    </row>
    <row r="236" spans="1:2" ht="12.75">
      <c r="A236" s="163"/>
      <c r="B236" s="164"/>
    </row>
    <row r="237" spans="1:2" ht="12.75">
      <c r="A237" s="163"/>
      <c r="B237" s="164"/>
    </row>
    <row r="238" spans="1:2" ht="12.75">
      <c r="A238" s="163"/>
      <c r="B238" s="164"/>
    </row>
    <row r="239" spans="1:2" ht="12.75">
      <c r="A239" s="163"/>
      <c r="B239" s="164"/>
    </row>
    <row r="241" spans="1:2" ht="12.75">
      <c r="A241" s="158"/>
      <c r="B241" s="159"/>
    </row>
    <row r="243" spans="1:2" ht="12.75">
      <c r="A243" s="158"/>
      <c r="B243" s="159"/>
    </row>
    <row r="245" spans="1:2" ht="12.75">
      <c r="A245" s="161"/>
      <c r="B245" s="162"/>
    </row>
    <row r="246" spans="1:2" ht="12.75">
      <c r="A246" s="163"/>
      <c r="B246" s="164"/>
    </row>
    <row r="247" spans="1:2" ht="12.75">
      <c r="A247" s="163"/>
      <c r="B247" s="164"/>
    </row>
    <row r="249" spans="1:2" ht="12.75">
      <c r="A249" s="158"/>
      <c r="B249" s="159"/>
    </row>
    <row r="251" spans="1:2" ht="12.75">
      <c r="A251" s="158"/>
      <c r="B251" s="159"/>
    </row>
    <row r="253" spans="1:2" ht="12.75">
      <c r="A253" s="161"/>
      <c r="B253" s="162"/>
    </row>
    <row r="254" spans="1:2" ht="12.75">
      <c r="A254" s="163"/>
      <c r="B254" s="164"/>
    </row>
    <row r="255" spans="1:2" ht="12.75">
      <c r="A255" s="163"/>
      <c r="B255" s="164"/>
    </row>
    <row r="257" spans="1:2" ht="12.75">
      <c r="A257" s="158"/>
      <c r="B257" s="159"/>
    </row>
    <row r="259" spans="1:2" ht="12.75">
      <c r="A259" s="158"/>
      <c r="B259" s="159"/>
    </row>
    <row r="261" spans="1:2" ht="12.75">
      <c r="A261" s="161"/>
      <c r="B261" s="162"/>
    </row>
    <row r="262" spans="1:2" ht="12.75">
      <c r="A262" s="163"/>
      <c r="B262" s="164"/>
    </row>
    <row r="264" spans="1:2" ht="12.75">
      <c r="A264" s="158"/>
      <c r="B264" s="159"/>
    </row>
    <row r="266" spans="1:2" ht="12.75">
      <c r="A266" s="158"/>
      <c r="B266" s="159"/>
    </row>
    <row r="268" spans="1:2" ht="12.75">
      <c r="A268" s="161"/>
      <c r="B268" s="162"/>
    </row>
    <row r="269" spans="1:2" ht="12.75">
      <c r="A269" s="163"/>
      <c r="B269" s="164"/>
    </row>
    <row r="270" spans="1:2" ht="12.75">
      <c r="A270" s="163"/>
      <c r="B270" s="164"/>
    </row>
    <row r="272" spans="1:2" ht="12.75">
      <c r="A272" s="158"/>
      <c r="B272" s="159"/>
    </row>
    <row r="274" spans="1:2" ht="12.75">
      <c r="A274" s="158"/>
      <c r="B274" s="159"/>
    </row>
    <row r="276" spans="1:2" ht="12.75">
      <c r="A276" s="161"/>
      <c r="B276" s="162"/>
    </row>
    <row r="277" spans="1:2" ht="12.75">
      <c r="A277" s="163"/>
      <c r="B277" s="164"/>
    </row>
    <row r="279" spans="1:2" ht="12.75">
      <c r="A279" s="158"/>
      <c r="B279" s="159"/>
    </row>
    <row r="281" spans="1:2" ht="12.75">
      <c r="A281" s="158"/>
      <c r="B281" s="159"/>
    </row>
    <row r="283" spans="1:2" ht="12.75">
      <c r="A283" s="161"/>
      <c r="B283" s="162"/>
    </row>
    <row r="284" spans="1:2" ht="12.75">
      <c r="A284" s="163"/>
      <c r="B284" s="164"/>
    </row>
    <row r="285" spans="1:2" ht="12.75">
      <c r="A285" s="163"/>
      <c r="B285" s="164"/>
    </row>
    <row r="287" spans="1:2" ht="12.75">
      <c r="A287" s="158"/>
      <c r="B287" s="159"/>
    </row>
    <row r="289" spans="1:2" ht="12.75">
      <c r="A289" s="158"/>
      <c r="B289" s="159"/>
    </row>
    <row r="291" spans="1:2" ht="12.75">
      <c r="A291" s="161"/>
      <c r="B291" s="162"/>
    </row>
    <row r="292" spans="1:2" ht="12.75">
      <c r="A292" s="163"/>
      <c r="B292" s="164"/>
    </row>
    <row r="294" spans="1:2" ht="12.75">
      <c r="A294" s="158"/>
      <c r="B294" s="159"/>
    </row>
    <row r="296" spans="1:2" ht="12.75">
      <c r="A296" s="158"/>
      <c r="B296" s="159"/>
    </row>
    <row r="298" spans="1:2" ht="12.75">
      <c r="A298" s="161"/>
      <c r="B298" s="162"/>
    </row>
    <row r="299" spans="1:2" ht="12.75">
      <c r="A299" s="163"/>
      <c r="B299" s="164"/>
    </row>
    <row r="301" spans="1:2" ht="12.75">
      <c r="A301" s="158"/>
      <c r="B301" s="159"/>
    </row>
    <row r="303" spans="1:2" ht="12.75">
      <c r="A303" s="158"/>
      <c r="B303" s="159"/>
    </row>
    <row r="305" spans="1:2" ht="12.75">
      <c r="A305" s="161"/>
      <c r="B305" s="162"/>
    </row>
    <row r="306" spans="1:2" ht="12.75">
      <c r="A306" s="163"/>
      <c r="B306" s="164"/>
    </row>
    <row r="308" spans="1:2" ht="12.75">
      <c r="A308" s="158"/>
      <c r="B308" s="159"/>
    </row>
    <row r="310" spans="1:2" ht="12.75">
      <c r="A310" s="158"/>
      <c r="B310" s="159"/>
    </row>
    <row r="312" spans="1:2" ht="12.75">
      <c r="A312" s="161"/>
      <c r="B312" s="162"/>
    </row>
    <row r="313" spans="1:2" ht="12.75">
      <c r="A313" s="163"/>
      <c r="B313" s="164"/>
    </row>
    <row r="315" spans="1:2" ht="12.75">
      <c r="A315" s="158"/>
      <c r="B315" s="159"/>
    </row>
    <row r="317" spans="1:2" ht="12.75">
      <c r="A317" s="158"/>
      <c r="B317" s="159"/>
    </row>
    <row r="319" spans="1:2" ht="12.75">
      <c r="A319" s="161"/>
      <c r="B319" s="162"/>
    </row>
    <row r="320" spans="1:2" ht="12.75">
      <c r="A320" s="163"/>
      <c r="B320" s="164"/>
    </row>
    <row r="322" spans="1:2" ht="12.75">
      <c r="A322" s="158"/>
      <c r="B322" s="159"/>
    </row>
    <row r="324" spans="1:2" ht="12.75">
      <c r="A324" s="158"/>
      <c r="B324" s="159"/>
    </row>
    <row r="326" spans="1:2" ht="12.75">
      <c r="A326" s="161"/>
      <c r="B326" s="162"/>
    </row>
    <row r="327" spans="1:2" ht="12.75">
      <c r="A327" s="163"/>
      <c r="B327" s="164"/>
    </row>
    <row r="329" spans="1:2" ht="12.75">
      <c r="A329" s="158"/>
      <c r="B329" s="159"/>
    </row>
    <row r="331" spans="1:2" ht="12.75">
      <c r="A331" s="158"/>
      <c r="B331" s="159"/>
    </row>
    <row r="333" spans="1:2" ht="12.75">
      <c r="A333" s="161"/>
      <c r="B333" s="162"/>
    </row>
    <row r="334" spans="1:2" ht="12.75">
      <c r="A334" s="163"/>
      <c r="B334" s="164"/>
    </row>
    <row r="336" spans="1:2" ht="12.75">
      <c r="A336" s="158"/>
      <c r="B336" s="159"/>
    </row>
    <row r="338" spans="1:2" ht="12.75">
      <c r="A338" s="158"/>
      <c r="B338" s="159"/>
    </row>
    <row r="340" spans="1:2" ht="12.75">
      <c r="A340" s="161"/>
      <c r="B340" s="162"/>
    </row>
    <row r="341" spans="1:2" ht="12.75">
      <c r="A341" s="163"/>
      <c r="B341" s="164"/>
    </row>
    <row r="342" spans="1:2" ht="12.75">
      <c r="A342" s="163"/>
      <c r="B342" s="164"/>
    </row>
    <row r="343" spans="1:2" ht="12.75">
      <c r="A343" s="158"/>
      <c r="B343" s="159"/>
    </row>
    <row r="345" spans="1:2" ht="12.75">
      <c r="A345" s="158"/>
      <c r="B345" s="159"/>
    </row>
    <row r="347" spans="1:2" ht="12.75">
      <c r="A347" s="161"/>
      <c r="B347" s="162"/>
    </row>
    <row r="348" spans="1:2" ht="12.75">
      <c r="A348" s="163"/>
      <c r="B348" s="164"/>
    </row>
    <row r="349" spans="1:2" ht="12.75">
      <c r="A349" s="163"/>
      <c r="B349" s="164"/>
    </row>
    <row r="351" spans="1:2" ht="12.75">
      <c r="A351" s="158"/>
      <c r="B351" s="159"/>
    </row>
    <row r="353" spans="1:2" ht="12.75">
      <c r="A353" s="158"/>
      <c r="B353" s="159"/>
    </row>
    <row r="355" spans="1:2" ht="12.75">
      <c r="A355" s="161"/>
      <c r="B355" s="162"/>
    </row>
    <row r="356" spans="1:2" ht="12.75">
      <c r="A356" s="163"/>
      <c r="B356" s="164"/>
    </row>
    <row r="358" spans="1:2" ht="12.75">
      <c r="A358" s="158"/>
      <c r="B358" s="159"/>
    </row>
    <row r="360" spans="1:2" ht="12.75">
      <c r="A360" s="158"/>
      <c r="B360" s="159"/>
    </row>
    <row r="362" spans="1:2" ht="12.75">
      <c r="A362" s="161"/>
      <c r="B362" s="162"/>
    </row>
    <row r="363" spans="1:2" ht="12.75">
      <c r="A363" s="163"/>
      <c r="B363" s="164"/>
    </row>
    <row r="365" spans="1:2" ht="12.75">
      <c r="A365" s="158"/>
      <c r="B365" s="159"/>
    </row>
    <row r="367" spans="1:2" ht="12.75">
      <c r="A367" s="158"/>
      <c r="B367" s="159"/>
    </row>
    <row r="369" spans="1:2" ht="12.75">
      <c r="A369" s="161"/>
      <c r="B369" s="162"/>
    </row>
    <row r="370" spans="1:2" ht="12.75">
      <c r="A370" s="163"/>
      <c r="B370" s="164"/>
    </row>
    <row r="372" spans="1:2" ht="12.75">
      <c r="A372" s="158"/>
      <c r="B372" s="159"/>
    </row>
    <row r="374" spans="1:2" ht="12.75">
      <c r="A374" s="158"/>
      <c r="B374" s="159"/>
    </row>
    <row r="376" spans="1:2" ht="12.75">
      <c r="A376" s="161"/>
      <c r="B376" s="162"/>
    </row>
    <row r="377" spans="1:2" ht="12.75">
      <c r="A377" s="163"/>
      <c r="B377" s="164"/>
    </row>
    <row r="379" spans="1:2" ht="12.75">
      <c r="A379" s="158"/>
      <c r="B379" s="159"/>
    </row>
    <row r="381" spans="1:2" ht="12.75">
      <c r="A381" s="158"/>
      <c r="B381" s="159"/>
    </row>
    <row r="383" spans="1:2" ht="12.75">
      <c r="A383" s="161"/>
      <c r="B383" s="162"/>
    </row>
    <row r="384" spans="1:2" ht="12.75">
      <c r="A384" s="163"/>
      <c r="B384" s="164"/>
    </row>
    <row r="386" spans="1:2" ht="12.75">
      <c r="A386" s="158"/>
      <c r="B386" s="159"/>
    </row>
    <row r="388" spans="1:2" ht="12.75">
      <c r="A388" s="158"/>
      <c r="B388" s="159"/>
    </row>
    <row r="390" spans="1:2" ht="12.75">
      <c r="A390" s="161"/>
      <c r="B390" s="162"/>
    </row>
    <row r="391" spans="1:2" ht="12.75">
      <c r="A391" s="163"/>
      <c r="B391" s="164"/>
    </row>
    <row r="393" spans="1:2" ht="12.75">
      <c r="A393" s="158"/>
      <c r="B393" s="159"/>
    </row>
    <row r="395" spans="1:2" ht="12.75">
      <c r="A395" s="158"/>
      <c r="B395" s="159"/>
    </row>
    <row r="397" spans="1:2" ht="12.75">
      <c r="A397" s="161"/>
      <c r="B397" s="162"/>
    </row>
    <row r="398" spans="1:2" ht="12.75">
      <c r="A398" s="163"/>
      <c r="B398" s="164"/>
    </row>
    <row r="400" spans="1:2" ht="12.75">
      <c r="A400" s="158"/>
      <c r="B400" s="159"/>
    </row>
    <row r="402" spans="1:2" ht="12.75">
      <c r="A402" s="158"/>
      <c r="B402" s="159"/>
    </row>
    <row r="404" spans="1:2" ht="12.75">
      <c r="A404" s="161"/>
      <c r="B404" s="162"/>
    </row>
    <row r="405" spans="1:2" ht="12.75">
      <c r="A405" s="163"/>
      <c r="B405" s="164"/>
    </row>
    <row r="407" spans="1:2" ht="12.75">
      <c r="A407" s="158"/>
      <c r="B407" s="159"/>
    </row>
    <row r="409" spans="1:2" ht="12.75">
      <c r="A409" s="158"/>
      <c r="B409" s="159"/>
    </row>
    <row r="410" spans="1:2" ht="12.75">
      <c r="A410" s="158"/>
      <c r="B410" s="159"/>
    </row>
    <row r="411" spans="1:2" ht="12.75">
      <c r="A411" s="168"/>
      <c r="B411" s="166"/>
    </row>
    <row r="412" spans="1:2" ht="12.75">
      <c r="A412" s="163"/>
      <c r="B412" s="164"/>
    </row>
    <row r="414" spans="1:2" ht="12.75">
      <c r="A414" s="158"/>
      <c r="B414" s="169"/>
    </row>
    <row r="416" spans="1:2" ht="12.75">
      <c r="A416" s="158"/>
      <c r="B416" s="169"/>
    </row>
    <row r="418" spans="1:2" ht="12.75">
      <c r="A418" s="161"/>
      <c r="B418" s="162"/>
    </row>
    <row r="419" spans="1:2" ht="12.75">
      <c r="A419" s="163"/>
      <c r="B419" s="164"/>
    </row>
    <row r="421" spans="1:2" ht="12.75">
      <c r="A421" s="158"/>
      <c r="B421" s="159"/>
    </row>
    <row r="423" spans="1:2" ht="12.75">
      <c r="A423" s="158"/>
      <c r="B423" s="159"/>
    </row>
    <row r="425" spans="1:2" ht="12.75">
      <c r="A425" s="161"/>
      <c r="B425" s="162"/>
    </row>
    <row r="426" spans="1:2" ht="12.75">
      <c r="A426" s="163"/>
      <c r="B426" s="164"/>
    </row>
    <row r="428" spans="1:2" ht="12.75">
      <c r="A428" s="158"/>
      <c r="B428" s="159"/>
    </row>
    <row r="430" spans="1:2" ht="12.75">
      <c r="A430" s="158"/>
      <c r="B430" s="159"/>
    </row>
    <row r="432" spans="1:2" ht="12.75">
      <c r="A432" s="161"/>
      <c r="B432" s="162"/>
    </row>
    <row r="433" spans="1:2" ht="12.75">
      <c r="A433" s="163"/>
      <c r="B433" s="164"/>
    </row>
    <row r="435" spans="1:2" ht="12.75">
      <c r="A435" s="158"/>
      <c r="B435" s="159"/>
    </row>
    <row r="437" spans="1:2" ht="12.75">
      <c r="A437" s="158"/>
      <c r="B437" s="159"/>
    </row>
    <row r="439" spans="1:2" ht="12.75">
      <c r="A439" s="161"/>
      <c r="B439" s="162"/>
    </row>
    <row r="440" spans="1:2" ht="12.75">
      <c r="A440" s="163"/>
      <c r="B440" s="164"/>
    </row>
    <row r="442" spans="1:2" ht="12.75">
      <c r="A442" s="158"/>
      <c r="B442" s="159"/>
    </row>
    <row r="444" spans="1:2" ht="12.75">
      <c r="A444" s="158"/>
      <c r="B444" s="159"/>
    </row>
    <row r="446" spans="1:2" ht="12.75">
      <c r="A446" s="158"/>
      <c r="B446" s="159"/>
    </row>
    <row r="448" spans="1:2" ht="12.75">
      <c r="A448" s="158"/>
      <c r="B448" s="159"/>
    </row>
    <row r="451" spans="1:2" ht="12.75">
      <c r="A451" s="165"/>
      <c r="B451" s="159"/>
    </row>
    <row r="453" spans="1:2" ht="12.75">
      <c r="A453" s="165"/>
      <c r="B453" s="159"/>
    </row>
    <row r="455" spans="1:2" ht="12.75">
      <c r="A455" s="165"/>
      <c r="B455" s="162"/>
    </row>
    <row r="456" spans="1:2" ht="12.75">
      <c r="A456" s="163"/>
      <c r="B456" s="164"/>
    </row>
    <row r="458" spans="1:2" ht="12.75">
      <c r="A458" s="158"/>
      <c r="B458" s="159"/>
    </row>
    <row r="460" spans="1:2" ht="12.75">
      <c r="A460" s="165"/>
      <c r="B460" s="162"/>
    </row>
    <row r="461" spans="1:2" ht="12.75">
      <c r="A461" s="163"/>
      <c r="B461" s="164"/>
    </row>
    <row r="463" spans="1:2" ht="12.75">
      <c r="A463" s="158"/>
      <c r="B463" s="159"/>
    </row>
    <row r="465" spans="1:2" ht="12.75">
      <c r="A465" s="158"/>
      <c r="B465" s="159"/>
    </row>
    <row r="467" spans="1:2" ht="12.75">
      <c r="A467" s="158"/>
      <c r="B467" s="159"/>
    </row>
    <row r="470" spans="1:2" ht="12.75">
      <c r="A470" s="165"/>
      <c r="B470" s="159"/>
    </row>
    <row r="472" spans="1:2" ht="12.75">
      <c r="A472" s="170"/>
      <c r="B472" s="169"/>
    </row>
    <row r="474" spans="1:2" ht="12.75">
      <c r="A474" s="170"/>
      <c r="B474" s="166"/>
    </row>
    <row r="475" spans="1:2" ht="12.75">
      <c r="A475" s="167"/>
      <c r="B475" s="164"/>
    </row>
    <row r="476" spans="1:2" ht="12.75">
      <c r="A476" s="163"/>
      <c r="B476" s="164"/>
    </row>
    <row r="477" spans="1:2" ht="12.75">
      <c r="A477" s="158"/>
      <c r="B477" s="159"/>
    </row>
    <row r="478" spans="1:2" ht="12.75">
      <c r="A478" s="163"/>
      <c r="B478" s="164"/>
    </row>
    <row r="479" spans="1:2" ht="12.75">
      <c r="A479" s="170"/>
      <c r="B479" s="166"/>
    </row>
    <row r="480" spans="1:2" ht="12.75">
      <c r="A480" s="167"/>
      <c r="B480" s="171"/>
    </row>
    <row r="481" spans="1:2" ht="12.75">
      <c r="A481" s="167"/>
      <c r="B481" s="171"/>
    </row>
    <row r="482" spans="1:2" ht="12.75">
      <c r="A482" s="158"/>
      <c r="B482" s="159"/>
    </row>
    <row r="484" ht="12.75">
      <c r="A484" s="167"/>
    </row>
    <row r="485" ht="12.75">
      <c r="A485" s="168"/>
    </row>
    <row r="486" spans="1:2" ht="12.75">
      <c r="A486" s="74"/>
      <c r="B486" s="122"/>
    </row>
    <row r="487" ht="12.75">
      <c r="B487" s="20"/>
    </row>
    <row r="488" spans="1:2" ht="12.75">
      <c r="A488" s="158"/>
      <c r="B488" s="169"/>
    </row>
    <row r="489" ht="12.75">
      <c r="A489" s="167"/>
    </row>
    <row r="490" ht="12.75">
      <c r="A490" s="168"/>
    </row>
    <row r="491" spans="1:2" ht="12.75">
      <c r="A491" s="73"/>
      <c r="B491" s="20"/>
    </row>
    <row r="492" spans="1:2" ht="12.75">
      <c r="A492" s="73"/>
      <c r="B492" s="20"/>
    </row>
    <row r="493" spans="1:2" ht="12.75">
      <c r="A493" s="158"/>
      <c r="B493" s="169"/>
    </row>
    <row r="494" ht="12.75">
      <c r="A494" s="167"/>
    </row>
    <row r="495" ht="12.75">
      <c r="A495" s="168"/>
    </row>
    <row r="496" spans="1:2" ht="12.75">
      <c r="A496" s="73"/>
      <c r="B496" s="20"/>
    </row>
    <row r="497" spans="1:2" ht="12.75">
      <c r="A497" s="73"/>
      <c r="B497" s="20"/>
    </row>
    <row r="498" spans="1:2" ht="12.75">
      <c r="A498" s="158"/>
      <c r="B498" s="169"/>
    </row>
    <row r="499" ht="12.75">
      <c r="A499" s="167"/>
    </row>
    <row r="500" ht="12.75">
      <c r="A500" s="168"/>
    </row>
    <row r="501" spans="1:2" ht="12.75">
      <c r="A501" s="73"/>
      <c r="B501" s="20"/>
    </row>
    <row r="502" ht="12.75">
      <c r="A502" s="168"/>
    </row>
    <row r="503" spans="1:2" ht="12.75">
      <c r="A503" s="158"/>
      <c r="B503" s="169"/>
    </row>
    <row r="504" ht="12.75">
      <c r="A504" s="168"/>
    </row>
    <row r="505" ht="12.75">
      <c r="A505" s="168"/>
    </row>
    <row r="506" spans="1:2" ht="12.75">
      <c r="A506" s="73"/>
      <c r="B506" s="20"/>
    </row>
    <row r="507" ht="12.75">
      <c r="A507" s="168"/>
    </row>
    <row r="508" ht="12.75">
      <c r="A508" s="168"/>
    </row>
    <row r="509" spans="1:2" ht="12.75">
      <c r="A509" s="73"/>
      <c r="B509" s="20"/>
    </row>
    <row r="510" ht="12.75">
      <c r="A510" s="168"/>
    </row>
    <row r="511" ht="12.75">
      <c r="A511" s="168"/>
    </row>
    <row r="512" spans="1:2" ht="12.75">
      <c r="A512" s="73"/>
      <c r="B512" s="20"/>
    </row>
    <row r="513" spans="1:2" ht="12.75">
      <c r="A513" s="73"/>
      <c r="B513" s="20"/>
    </row>
    <row r="514" spans="1:2" ht="12.75">
      <c r="A514" s="73"/>
      <c r="B514" s="20"/>
    </row>
    <row r="515" ht="12.75">
      <c r="A515" s="168"/>
    </row>
    <row r="516" ht="12.75">
      <c r="A516" s="168"/>
    </row>
    <row r="517" spans="1:2" ht="12.75">
      <c r="A517" s="73"/>
      <c r="B517" s="19"/>
    </row>
    <row r="518" ht="12.75">
      <c r="A518" s="168"/>
    </row>
    <row r="519" ht="12.75">
      <c r="A519" s="168"/>
    </row>
    <row r="520" spans="1:2" ht="12.75">
      <c r="A520" s="73"/>
      <c r="B520" s="20"/>
    </row>
    <row r="521" ht="12.75">
      <c r="A521" s="168"/>
    </row>
    <row r="522" ht="12.75">
      <c r="A522" s="168"/>
    </row>
    <row r="523" spans="1:2" ht="12.75">
      <c r="A523" s="73"/>
      <c r="B523" s="20"/>
    </row>
    <row r="524" ht="12.75">
      <c r="A524" s="168"/>
    </row>
    <row r="525" ht="12.75">
      <c r="A525" s="168"/>
    </row>
    <row r="526" spans="1:2" ht="12.75">
      <c r="A526" s="73"/>
      <c r="B526" s="20"/>
    </row>
    <row r="527" ht="12.75">
      <c r="A527" s="168"/>
    </row>
    <row r="528" ht="12.75">
      <c r="A528" s="168"/>
    </row>
    <row r="529" spans="1:2" ht="12.75">
      <c r="A529" s="73"/>
      <c r="B529" s="20"/>
    </row>
    <row r="530" ht="12.75">
      <c r="A530" s="168"/>
    </row>
    <row r="531" ht="12.75">
      <c r="A531" s="168"/>
    </row>
    <row r="532" spans="1:2" ht="12.75">
      <c r="A532" s="73"/>
      <c r="B532" s="20"/>
    </row>
    <row r="533" ht="12.75">
      <c r="A533" s="168"/>
    </row>
    <row r="534" ht="12.75">
      <c r="A534" s="168"/>
    </row>
    <row r="535" spans="1:2" ht="12.75">
      <c r="A535" s="73"/>
      <c r="B535" s="20"/>
    </row>
    <row r="536" ht="12.75">
      <c r="A536" s="168"/>
    </row>
    <row r="537" ht="12.75">
      <c r="A537" s="168"/>
    </row>
    <row r="538" spans="1:2" ht="12.75">
      <c r="A538" s="73"/>
      <c r="B538" s="20"/>
    </row>
    <row r="539" ht="12.75">
      <c r="A539" s="168"/>
    </row>
    <row r="540" ht="12.75">
      <c r="A540" s="168"/>
    </row>
    <row r="541" spans="1:2" ht="12.75">
      <c r="A541" s="73"/>
      <c r="B541" s="20"/>
    </row>
    <row r="542" ht="12.75">
      <c r="A542" s="168"/>
    </row>
    <row r="543" ht="12.75">
      <c r="A543" s="168"/>
    </row>
    <row r="544" spans="1:2" ht="12.75">
      <c r="A544" s="73"/>
      <c r="B544" s="20"/>
    </row>
    <row r="545" ht="12.75">
      <c r="B545" s="20"/>
    </row>
    <row r="546" ht="12.75">
      <c r="A546" s="168"/>
    </row>
    <row r="547" spans="1:2" ht="12.75">
      <c r="A547" s="73"/>
      <c r="B547" s="20"/>
    </row>
    <row r="548" spans="1:2" ht="12.75">
      <c r="A548" s="73"/>
      <c r="B548" s="20"/>
    </row>
    <row r="549" ht="12.75">
      <c r="A549" s="168"/>
    </row>
    <row r="550" spans="1:2" ht="12.75">
      <c r="A550" s="73"/>
      <c r="B550" s="20"/>
    </row>
    <row r="551" spans="1:2" ht="12.75">
      <c r="A551" s="73"/>
      <c r="B551" s="20"/>
    </row>
    <row r="552" spans="1:2" ht="12.75">
      <c r="A552" s="158"/>
      <c r="B552" s="169"/>
    </row>
    <row r="553" spans="1:2" ht="12.75">
      <c r="A553" s="73"/>
      <c r="B553" s="20"/>
    </row>
    <row r="554" ht="12.75">
      <c r="A554" s="168"/>
    </row>
    <row r="555" spans="1:2" ht="12.75">
      <c r="A555" s="168"/>
      <c r="B555" s="169"/>
    </row>
    <row r="556" spans="1:2" ht="12.75">
      <c r="A556" s="168"/>
      <c r="B556" s="169"/>
    </row>
    <row r="557" ht="12.75">
      <c r="A557" s="168"/>
    </row>
    <row r="558" spans="1:2" ht="12.75">
      <c r="A558" s="73"/>
      <c r="B558" s="20"/>
    </row>
    <row r="559" spans="1:2" ht="12.75">
      <c r="A559" s="168"/>
      <c r="B559" s="169"/>
    </row>
    <row r="560" ht="12.75">
      <c r="A560" s="168"/>
    </row>
    <row r="561" spans="1:2" ht="12.75">
      <c r="A561" s="73"/>
      <c r="B561" s="20"/>
    </row>
    <row r="562" spans="1:2" ht="12.75">
      <c r="A562" s="168"/>
      <c r="B562" s="169"/>
    </row>
    <row r="563" ht="12.75">
      <c r="A563" s="168"/>
    </row>
    <row r="564" spans="1:2" ht="12.75">
      <c r="A564" s="73"/>
      <c r="B564" s="20"/>
    </row>
    <row r="565" spans="1:2" ht="12.75">
      <c r="A565" s="168"/>
      <c r="B565" s="169"/>
    </row>
    <row r="566" ht="12.75">
      <c r="A566" s="168"/>
    </row>
    <row r="567" spans="1:2" ht="12.75">
      <c r="A567" s="73"/>
      <c r="B567" s="20"/>
    </row>
    <row r="568" ht="12.75">
      <c r="A568" s="168"/>
    </row>
    <row r="569" ht="12.75">
      <c r="A569" s="168"/>
    </row>
    <row r="570" spans="1:2" ht="12.75">
      <c r="A570" s="73"/>
      <c r="B570" s="20"/>
    </row>
    <row r="571" ht="12.75">
      <c r="A571" s="168"/>
    </row>
    <row r="572" ht="12.75">
      <c r="A572" s="168"/>
    </row>
    <row r="573" spans="1:2" ht="12.75">
      <c r="A573" s="73"/>
      <c r="B573" s="20"/>
    </row>
    <row r="574" ht="12.75">
      <c r="A574" s="168"/>
    </row>
    <row r="575" spans="1:2" ht="12.75">
      <c r="A575" s="168"/>
      <c r="B575" s="123"/>
    </row>
    <row r="576" spans="1:2" ht="12.75">
      <c r="A576" s="73"/>
      <c r="B576" s="20"/>
    </row>
    <row r="577" spans="1:2" ht="12.75">
      <c r="A577" s="73"/>
      <c r="B577" s="20"/>
    </row>
    <row r="578" spans="1:2" ht="12.75">
      <c r="A578" s="73"/>
      <c r="B578" s="20"/>
    </row>
    <row r="579" ht="12.75">
      <c r="A579" s="168"/>
    </row>
    <row r="580" ht="12.75">
      <c r="A580" s="168"/>
    </row>
    <row r="581" spans="1:2" ht="12.75">
      <c r="A581" s="73"/>
      <c r="B581" s="20"/>
    </row>
    <row r="582" ht="12.75">
      <c r="A582" s="168"/>
    </row>
    <row r="583" ht="12.75">
      <c r="A583" s="168"/>
    </row>
    <row r="584" spans="1:2" ht="12.75">
      <c r="A584" s="73"/>
      <c r="B584" s="20"/>
    </row>
    <row r="585" spans="1:2" ht="12.75">
      <c r="A585" s="73"/>
      <c r="B585" s="20"/>
    </row>
    <row r="586" spans="1:2" ht="12.75">
      <c r="A586" s="73"/>
      <c r="B586" s="20"/>
    </row>
    <row r="587" spans="1:2" ht="12.75">
      <c r="A587" s="73"/>
      <c r="B587" s="20"/>
    </row>
    <row r="588" spans="1:2" ht="12.75">
      <c r="A588" s="73"/>
      <c r="B588" s="20"/>
    </row>
    <row r="589" spans="1:2" ht="12.75">
      <c r="A589" s="73"/>
      <c r="B589" s="20"/>
    </row>
    <row r="590" ht="12.75">
      <c r="A590" s="168"/>
    </row>
    <row r="591" spans="1:2" ht="12.75">
      <c r="A591" s="168"/>
      <c r="B591" s="20"/>
    </row>
    <row r="592" spans="1:2" ht="12.75">
      <c r="A592" s="172"/>
      <c r="B592" s="20"/>
    </row>
    <row r="593" spans="1:2" ht="12.75">
      <c r="A593" s="73"/>
      <c r="B593" s="20"/>
    </row>
    <row r="594" spans="1:2" ht="12.75">
      <c r="A594" s="73"/>
      <c r="B594" s="20"/>
    </row>
    <row r="595" spans="1:2" ht="12.75">
      <c r="A595" s="73"/>
      <c r="B595" s="20"/>
    </row>
    <row r="596" spans="1:2" ht="12.75">
      <c r="A596" s="73"/>
      <c r="B596" s="20"/>
    </row>
    <row r="597" spans="1:2" ht="12.75">
      <c r="A597" s="73"/>
      <c r="B597" s="20"/>
    </row>
    <row r="598" ht="12.75">
      <c r="A598" s="168"/>
    </row>
    <row r="599" ht="12.75">
      <c r="A599" s="168"/>
    </row>
    <row r="600" spans="1:2" ht="12.75">
      <c r="A600" s="73"/>
      <c r="B600" s="20"/>
    </row>
    <row r="601" ht="12.75">
      <c r="B601" s="20"/>
    </row>
    <row r="602" spans="1:2" ht="12.75">
      <c r="A602" s="168"/>
      <c r="B602" s="20"/>
    </row>
    <row r="603" spans="1:2" ht="12.75">
      <c r="A603" s="73"/>
      <c r="B603" s="20"/>
    </row>
    <row r="604" spans="1:2" ht="12.75">
      <c r="A604" s="73"/>
      <c r="B604" s="20"/>
    </row>
    <row r="605" spans="1:2" ht="12.75">
      <c r="A605" s="168"/>
      <c r="B605" s="20"/>
    </row>
    <row r="606" spans="1:2" ht="12.75">
      <c r="A606" s="73"/>
      <c r="B606" s="20"/>
    </row>
    <row r="607" ht="12.75">
      <c r="B607" s="20"/>
    </row>
    <row r="608" spans="1:2" ht="12.75">
      <c r="A608" s="161"/>
      <c r="B608" s="169"/>
    </row>
    <row r="609" ht="12.75">
      <c r="B609" s="20"/>
    </row>
    <row r="610" spans="1:2" ht="12.75">
      <c r="A610" s="168"/>
      <c r="B610" s="169"/>
    </row>
    <row r="611" ht="12.75">
      <c r="A611" s="168"/>
    </row>
    <row r="612" ht="12.75">
      <c r="A612" s="168"/>
    </row>
    <row r="613" spans="1:2" ht="12.75">
      <c r="A613" s="73"/>
      <c r="B613" s="20"/>
    </row>
    <row r="614" spans="1:2" ht="12.75">
      <c r="A614" s="73"/>
      <c r="B614" s="20"/>
    </row>
    <row r="615" ht="12.75">
      <c r="A615" s="168"/>
    </row>
    <row r="616" ht="12.75">
      <c r="A616" s="168"/>
    </row>
    <row r="617" spans="1:2" ht="12.75">
      <c r="A617" s="73"/>
      <c r="B617" s="20"/>
    </row>
    <row r="618" spans="1:2" ht="12.75">
      <c r="A618" s="73"/>
      <c r="B618" s="20"/>
    </row>
    <row r="619" spans="1:2" ht="12.75">
      <c r="A619" s="73"/>
      <c r="B619" s="20"/>
    </row>
    <row r="620" spans="1:2" ht="12.75">
      <c r="A620" s="73"/>
      <c r="B620" s="20"/>
    </row>
    <row r="621" spans="1:2" ht="12.75">
      <c r="A621" s="73"/>
      <c r="B621" s="20"/>
    </row>
    <row r="622" ht="12.75">
      <c r="A622" s="168"/>
    </row>
    <row r="623" ht="12.75">
      <c r="A623" s="168"/>
    </row>
    <row r="624" spans="1:2" ht="12.75">
      <c r="A624" s="73"/>
      <c r="B624" s="20"/>
    </row>
    <row r="625" spans="1:2" ht="12.75">
      <c r="A625" s="73"/>
      <c r="B625" s="20"/>
    </row>
    <row r="626" spans="1:2" ht="12.75">
      <c r="A626" s="73"/>
      <c r="B626" s="20"/>
    </row>
    <row r="627" spans="1:2" ht="12.75">
      <c r="A627" s="73"/>
      <c r="B627" s="20"/>
    </row>
    <row r="628" spans="1:2" ht="12.75">
      <c r="A628" s="73"/>
      <c r="B628" s="20"/>
    </row>
    <row r="629" spans="1:2" ht="12.75">
      <c r="A629" s="158"/>
      <c r="B629" s="169"/>
    </row>
    <row r="630" spans="1:2" ht="12.75">
      <c r="A630" s="73"/>
      <c r="B630" s="20"/>
    </row>
    <row r="631" spans="1:2" ht="12.75">
      <c r="A631" s="168"/>
      <c r="B631" s="169"/>
    </row>
    <row r="632" ht="12.75">
      <c r="A632" s="168"/>
    </row>
    <row r="633" ht="12.75">
      <c r="A633" s="168"/>
    </row>
    <row r="634" spans="1:2" ht="12.75">
      <c r="A634" s="73"/>
      <c r="B634" s="20"/>
    </row>
    <row r="635" spans="1:2" ht="12.75">
      <c r="A635" s="73"/>
      <c r="B635" s="20"/>
    </row>
    <row r="636" ht="12.75">
      <c r="A636" s="168"/>
    </row>
    <row r="637" spans="1:2" ht="12.75">
      <c r="A637" s="73"/>
      <c r="B637" s="20"/>
    </row>
    <row r="638" ht="12.75">
      <c r="A638" s="168"/>
    </row>
    <row r="639" ht="12.75">
      <c r="A639" s="168"/>
    </row>
    <row r="640" spans="1:2" ht="12.75">
      <c r="A640" s="73"/>
      <c r="B640" s="20"/>
    </row>
    <row r="641" spans="1:2" ht="12.75">
      <c r="A641" s="73"/>
      <c r="B641" s="20"/>
    </row>
    <row r="642" ht="12.75">
      <c r="A642" s="168"/>
    </row>
    <row r="643" ht="12.75">
      <c r="A643" s="168"/>
    </row>
    <row r="644" spans="1:2" ht="12.75">
      <c r="A644" s="73"/>
      <c r="B644" s="20"/>
    </row>
    <row r="645" ht="12.75">
      <c r="A645" s="167"/>
    </row>
    <row r="647" spans="1:2" ht="12.75">
      <c r="A647" s="158"/>
      <c r="B647" s="169"/>
    </row>
    <row r="649" spans="1:2" ht="12.75">
      <c r="A649" s="158"/>
      <c r="B649" s="159"/>
    </row>
    <row r="652" spans="1:2" ht="12.75">
      <c r="A652" s="165"/>
      <c r="B652" s="159"/>
    </row>
    <row r="654" spans="1:2" ht="12.75">
      <c r="A654" s="165"/>
      <c r="B654" s="159"/>
    </row>
    <row r="656" spans="1:2" ht="12.75">
      <c r="A656" s="161"/>
      <c r="B656" s="162"/>
    </row>
    <row r="657" spans="1:2" ht="12.75">
      <c r="A657" s="163"/>
      <c r="B657" s="164"/>
    </row>
    <row r="659" spans="1:2" ht="12.75">
      <c r="A659" s="158"/>
      <c r="B659" s="159"/>
    </row>
    <row r="661" spans="1:2" ht="12.75">
      <c r="A661" s="158"/>
      <c r="B661" s="159"/>
    </row>
    <row r="663" spans="1:2" ht="12.75">
      <c r="A663" s="161"/>
      <c r="B663" s="162"/>
    </row>
    <row r="664" spans="1:2" ht="12.75">
      <c r="A664" s="163"/>
      <c r="B664" s="164"/>
    </row>
    <row r="666" spans="1:2" ht="12.75">
      <c r="A666" s="158"/>
      <c r="B666" s="159"/>
    </row>
    <row r="668" spans="1:2" ht="12.75">
      <c r="A668" s="158"/>
      <c r="B668" s="159"/>
    </row>
    <row r="670" spans="1:2" ht="12.75">
      <c r="A670" s="161"/>
      <c r="B670" s="162"/>
    </row>
    <row r="671" spans="1:2" ht="12.75">
      <c r="A671" s="163"/>
      <c r="B671" s="164"/>
    </row>
    <row r="673" spans="1:2" ht="12.75">
      <c r="A673" s="158"/>
      <c r="B673" s="159"/>
    </row>
    <row r="675" spans="1:2" ht="12.75">
      <c r="A675" s="158"/>
      <c r="B675" s="159"/>
    </row>
    <row r="677" spans="1:2" ht="12.75">
      <c r="A677" s="161"/>
      <c r="B677" s="162"/>
    </row>
    <row r="678" spans="1:2" ht="12.75">
      <c r="A678" s="163"/>
      <c r="B678" s="164"/>
    </row>
    <row r="679" spans="1:2" ht="12.75">
      <c r="A679" s="163"/>
      <c r="B679" s="164"/>
    </row>
    <row r="680" spans="1:2" ht="12.75">
      <c r="A680" s="163"/>
      <c r="B680" s="164"/>
    </row>
    <row r="681" spans="1:2" ht="12.75">
      <c r="A681" s="163"/>
      <c r="B681" s="164"/>
    </row>
    <row r="682" spans="1:2" ht="12.75">
      <c r="A682" s="163"/>
      <c r="B682" s="164"/>
    </row>
    <row r="684" spans="1:2" ht="12.75">
      <c r="A684" s="158"/>
      <c r="B684" s="159"/>
    </row>
    <row r="686" spans="1:2" ht="12.75">
      <c r="A686" s="158"/>
      <c r="B686" s="159"/>
    </row>
    <row r="688" spans="1:2" ht="12.75">
      <c r="A688" s="161"/>
      <c r="B688" s="162"/>
    </row>
    <row r="689" spans="1:2" ht="12.75">
      <c r="A689" s="163"/>
      <c r="B689" s="164"/>
    </row>
    <row r="690" spans="1:2" ht="12.75">
      <c r="A690" s="163"/>
      <c r="B690" s="164"/>
    </row>
    <row r="692" spans="1:2" ht="12.75">
      <c r="A692" s="158"/>
      <c r="B692" s="159"/>
    </row>
    <row r="694" spans="1:2" ht="12.75">
      <c r="A694" s="158"/>
      <c r="B694" s="159"/>
    </row>
    <row r="696" spans="1:2" ht="12.75">
      <c r="A696" s="161"/>
      <c r="B696" s="162"/>
    </row>
    <row r="697" spans="1:2" ht="12.75">
      <c r="A697" s="163"/>
      <c r="B697" s="164"/>
    </row>
    <row r="698" spans="1:2" ht="12.75">
      <c r="A698" s="163"/>
      <c r="B698" s="164"/>
    </row>
    <row r="700" spans="1:2" ht="12.75">
      <c r="A700" s="158"/>
      <c r="B700" s="159"/>
    </row>
    <row r="702" spans="1:2" ht="12.75">
      <c r="A702" s="158"/>
      <c r="B702" s="159"/>
    </row>
    <row r="704" spans="1:2" ht="12.75">
      <c r="A704" s="161"/>
      <c r="B704" s="162"/>
    </row>
    <row r="705" spans="1:2" ht="12.75">
      <c r="A705" s="163"/>
      <c r="B705" s="164"/>
    </row>
    <row r="706" spans="1:2" ht="12.75">
      <c r="A706" s="163"/>
      <c r="B706" s="164"/>
    </row>
    <row r="707" spans="1:2" ht="12.75">
      <c r="A707" s="163"/>
      <c r="B707" s="164"/>
    </row>
    <row r="708" spans="1:2" ht="12.75">
      <c r="A708" s="163"/>
      <c r="B708" s="164"/>
    </row>
    <row r="709" spans="1:2" ht="12.75">
      <c r="A709" s="163"/>
      <c r="B709" s="164"/>
    </row>
    <row r="710" spans="1:2" ht="12.75">
      <c r="A710" s="163"/>
      <c r="B710" s="164"/>
    </row>
    <row r="711" spans="1:2" ht="12.75">
      <c r="A711" s="163"/>
      <c r="B711" s="164"/>
    </row>
    <row r="712" spans="1:2" ht="12.75">
      <c r="A712" s="163"/>
      <c r="B712" s="164"/>
    </row>
    <row r="713" spans="1:2" ht="12.75">
      <c r="A713" s="163"/>
      <c r="B713" s="164"/>
    </row>
    <row r="714" spans="1:2" ht="12.75">
      <c r="A714" s="163"/>
      <c r="B714" s="164"/>
    </row>
    <row r="716" spans="1:2" ht="12.75">
      <c r="A716" s="158"/>
      <c r="B716" s="159"/>
    </row>
    <row r="718" spans="1:2" ht="12.75">
      <c r="A718" s="158"/>
      <c r="B718" s="159"/>
    </row>
    <row r="720" spans="1:2" ht="12.75">
      <c r="A720" s="161"/>
      <c r="B720" s="162"/>
    </row>
    <row r="721" spans="1:2" ht="12.75">
      <c r="A721" s="163"/>
      <c r="B721" s="164"/>
    </row>
    <row r="722" spans="1:2" ht="12.75">
      <c r="A722" s="163"/>
      <c r="B722" s="164"/>
    </row>
    <row r="723" spans="1:2" ht="12.75">
      <c r="A723" s="163"/>
      <c r="B723" s="164"/>
    </row>
    <row r="724" spans="1:2" ht="12.75">
      <c r="A724" s="163"/>
      <c r="B724" s="164"/>
    </row>
    <row r="725" spans="1:2" ht="12.75">
      <c r="A725" s="163"/>
      <c r="B725" s="164"/>
    </row>
    <row r="726" spans="1:2" ht="12.75">
      <c r="A726" s="163"/>
      <c r="B726" s="164"/>
    </row>
    <row r="728" spans="1:2" ht="12.75">
      <c r="A728" s="158"/>
      <c r="B728" s="159"/>
    </row>
    <row r="730" spans="1:2" ht="12.75">
      <c r="A730" s="158"/>
      <c r="B730" s="159"/>
    </row>
    <row r="732" spans="1:2" ht="12.75">
      <c r="A732" s="161"/>
      <c r="B732" s="162"/>
    </row>
    <row r="733" spans="1:2" ht="12.75">
      <c r="A733" s="163"/>
      <c r="B733" s="164"/>
    </row>
    <row r="734" spans="1:2" ht="12.75">
      <c r="A734" s="163"/>
      <c r="B734" s="164"/>
    </row>
    <row r="735" spans="1:2" ht="12.75">
      <c r="A735" s="163"/>
      <c r="B735" s="164"/>
    </row>
    <row r="738" spans="1:2" ht="12.75">
      <c r="A738" s="158"/>
      <c r="B738" s="159"/>
    </row>
    <row r="740" spans="1:2" ht="12.75">
      <c r="A740" s="158"/>
      <c r="B740" s="159"/>
    </row>
    <row r="742" spans="1:2" ht="12.75">
      <c r="A742" s="161"/>
      <c r="B742" s="162"/>
    </row>
    <row r="743" spans="1:2" ht="12.75">
      <c r="A743" s="163"/>
      <c r="B743" s="164"/>
    </row>
    <row r="745" spans="1:2" ht="12.75">
      <c r="A745" s="158"/>
      <c r="B745" s="159"/>
    </row>
    <row r="747" spans="1:2" ht="12.75">
      <c r="A747" s="158"/>
      <c r="B747" s="159"/>
    </row>
    <row r="749" spans="1:2" ht="12.75">
      <c r="A749" s="161"/>
      <c r="B749" s="162"/>
    </row>
    <row r="750" spans="1:2" ht="12.75">
      <c r="A750" s="163"/>
      <c r="B750" s="164"/>
    </row>
    <row r="751" spans="1:2" ht="12.75">
      <c r="A751" s="163"/>
      <c r="B751" s="164"/>
    </row>
    <row r="753" spans="1:2" ht="12.75">
      <c r="A753" s="158"/>
      <c r="B753" s="159"/>
    </row>
    <row r="755" spans="1:2" ht="12.75">
      <c r="A755" s="158"/>
      <c r="B755" s="159"/>
    </row>
    <row r="757" spans="1:2" ht="12.75">
      <c r="A757" s="161"/>
      <c r="B757" s="162"/>
    </row>
    <row r="758" spans="1:2" ht="12.75">
      <c r="A758" s="163"/>
      <c r="B758" s="164"/>
    </row>
    <row r="759" spans="1:2" ht="12.75">
      <c r="A759" s="163"/>
      <c r="B759" s="164"/>
    </row>
    <row r="760" spans="1:2" ht="12.75">
      <c r="A760" s="163"/>
      <c r="B760" s="164"/>
    </row>
    <row r="761" spans="1:2" ht="12.75">
      <c r="A761" s="163"/>
      <c r="B761" s="164"/>
    </row>
    <row r="762" spans="1:2" ht="12.75">
      <c r="A762" s="163"/>
      <c r="B762" s="164"/>
    </row>
    <row r="763" spans="1:2" ht="12.75">
      <c r="A763" s="163"/>
      <c r="B763" s="164"/>
    </row>
    <row r="764" spans="1:2" ht="12.75">
      <c r="A764" s="163"/>
      <c r="B764" s="164"/>
    </row>
    <row r="765" spans="1:2" ht="12.75">
      <c r="A765" s="163"/>
      <c r="B765" s="164"/>
    </row>
    <row r="766" spans="1:2" ht="12.75">
      <c r="A766" s="163"/>
      <c r="B766" s="164"/>
    </row>
    <row r="767" spans="1:2" ht="12.75">
      <c r="A767" s="163"/>
      <c r="B767" s="164"/>
    </row>
    <row r="768" spans="1:2" ht="12.75">
      <c r="A768" s="163"/>
      <c r="B768" s="164"/>
    </row>
    <row r="771" spans="1:2" ht="12.75">
      <c r="A771" s="158"/>
      <c r="B771" s="159"/>
    </row>
    <row r="773" spans="1:2" ht="12.75">
      <c r="A773" s="158"/>
      <c r="B773" s="159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6299212598425197" bottom="0.6299212598425197" header="0.31496062992125984" footer="0.1968503937007874"/>
  <pageSetup firstPageNumber="595" useFirstPageNumber="1" horizontalDpi="300" verticalDpi="3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 Karačić</dc:creator>
  <cp:keywords/>
  <dc:description/>
  <cp:lastModifiedBy>mfkor</cp:lastModifiedBy>
  <cp:lastPrinted>2017-09-05T10:00:42Z</cp:lastPrinted>
  <dcterms:created xsi:type="dcterms:W3CDTF">2001-11-29T15:00:47Z</dcterms:created>
  <dcterms:modified xsi:type="dcterms:W3CDTF">2017-09-05T10:01:40Z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 - Izvršenje Financijskog plana za 1-6. 2017. (za Vladu RH).xls</vt:lpwstr>
  </property>
</Properties>
</file>