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1"/>
  </bookViews>
  <sheets>
    <sheet name="Prihodi08-09" sheetId="1" r:id="rId1"/>
    <sheet name="Rashodi08-09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'Prihodi08-09'!$2:$2</definedName>
    <definedName name="_xlnm.Print_Titles" localSheetId="1">'Rashodi08-09'!$2:$2</definedName>
    <definedName name="_xlnm.Print_Area" localSheetId="0">'Prihodi08-09'!$A$1:$F$159</definedName>
    <definedName name="_xlnm.Print_Area" localSheetId="1">'Rashodi08-09'!$A$1:$F$195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<sst xmlns="http://schemas.openxmlformats.org/spreadsheetml/2006/main" count="526" uniqueCount="439">
  <si>
    <t>IZVRŠENJE 2009.</t>
  </si>
  <si>
    <t>Indeks</t>
  </si>
  <si>
    <t>PRIMICI OD FINANCIJSKE IMOVINE  I ZADUŽIVANJA</t>
  </si>
  <si>
    <t>Primljene otplate (povrati) glavnice danih zajmova</t>
  </si>
  <si>
    <t>Povrat zajmova danih drugim razinama vlasti</t>
  </si>
  <si>
    <t>Primici (povrati) glavnice zajmova danih trgovačkim društvima, obrtnicima, malim i srednjim poduzetnicima izvan javnog sektora</t>
  </si>
  <si>
    <t>Primici od prodaje vrijednosnih papira</t>
  </si>
  <si>
    <t>Trezorski zapisi (neto)</t>
  </si>
  <si>
    <t>Trezorski zapisi - tuzemni</t>
  </si>
  <si>
    <t>Obveznice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</si>
  <si>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</si>
  <si>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</si>
  <si>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</si>
  <si>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 xml:space="preserve">Primici od zaduživanja </t>
  </si>
  <si>
    <t>Primljeni zajmovi od drugih razina vlasti, inozemnih vlada i međunarodnih financijskih organizacija</t>
  </si>
  <si>
    <t>Primljeni zajmovi od međunarodnih financijskih organizacija</t>
  </si>
  <si>
    <t>Primljeni zajmovi od banaka i ostalih financijskih institucija u javnom sektoru (neto)</t>
  </si>
  <si>
    <t>Primljeni zajmovi od banaka i ostalih financijskih institucija izvan javnog sektora</t>
  </si>
  <si>
    <t>Primljeni zajmovi od tuzemnih banaka i ostalih financijskih institucija izvan javnog sektora (neto)</t>
  </si>
  <si>
    <t xml:space="preserve">Primljeni zajmovi od inozemnih banaka i ostalih financijskih institucija </t>
  </si>
  <si>
    <t>IZDACI ZA FINANCIJSKU IMOVINU I OTPLATE ZAJMOVA</t>
  </si>
  <si>
    <t>Izdaci za dane zajmove</t>
  </si>
  <si>
    <t>Izdaci za dane zajmove drugim razinama vlasti, inozemnim vladama i međunarodnim organizacijama</t>
  </si>
  <si>
    <t>Dani zajmovi drugim razinama vlasti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</si>
  <si>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</si>
  <si>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</si>
  <si>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</si>
  <si>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</si>
  <si>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dane zajmove trgovačkim društvima, obrtnicima, malom i srednjem poduzetništvu izvan javnog sektora</t>
  </si>
  <si>
    <t>Dani zajmovi trgovačkim društvima, obrtnicima, malom i srednjem poduzetništvu izvan javnog sektora</t>
  </si>
  <si>
    <t>Izdaci za dionice i udjele u glavnici</t>
  </si>
  <si>
    <t>Dionice i udjeli u glavnici banaka i ostalih financijskih institucija u javnom sektoru</t>
  </si>
  <si>
    <t>Dionice i udjeli u glavnici banaka i ostalih financijskih institucija izvan javnog sektora</t>
  </si>
  <si>
    <t xml:space="preserve">Dionice i udjeli u glavnici inozemnih banaka i ostalih financijskih institucija </t>
  </si>
  <si>
    <t>Dionice i udjeli u glavnici trgovačkih društava izvan javnog sektora</t>
  </si>
  <si>
    <t>Dionice i udjeli u glavnici tuzemnih trgovačkih društava izvan javnog sektora</t>
  </si>
  <si>
    <t>Izdaci za otplatu glavnice primljenih zajmova</t>
  </si>
  <si>
    <t>Otplata glavnice primljenih zajmova od drugih razina vlasti, inozemnih vlada i međunarodnih financijskih organizacija</t>
  </si>
  <si>
    <t>Otplata glavnice primljenih zajmova od inozemnih vlada</t>
  </si>
  <si>
    <t>Otplata glavnice primljenih zajmova od međunarodnih organizacija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</si>
  <si>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</si>
  <si>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</si>
  <si>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</si>
  <si>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</si>
  <si>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</si>
  <si>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Otplata glavnice primljenih zajmova od trgovačkih društava, obrtnika, malog i srednjeg poduzetništva izvan javnog sektora</t>
  </si>
  <si>
    <t>Otplata glavnice primljenih zajmova od tuzemnih trgovačkih društava, obrtnika, malog i srednjeg poduzetništva izvan javnog sektora</t>
  </si>
  <si>
    <t>Otplata glavnice primljenih zajmova od inozemnih trgovačkih društava, obrtnika, malog i srednjeg poduzetništva</t>
  </si>
  <si>
    <t>Izdaci za otplatu glavnice za izdane vrijednosne papire</t>
  </si>
  <si>
    <t>Izdaci za otplatu glavnice za izdane trezorske zapise</t>
  </si>
  <si>
    <t>Izdaci za otplatu glavnice za izdane obveznice</t>
  </si>
  <si>
    <t>Izdaci za otplatu glavnice za izdane obveznice u zemlji</t>
  </si>
  <si>
    <t>Izdaci za otplatu glavnice za izdane obveznice u inozemstvu</t>
  </si>
  <si>
    <t>PRIHODI POSLOVANJA</t>
  </si>
  <si>
    <t>PRIHODI OD PRODAJE NEFINANCIJSKE IMOVINE</t>
  </si>
  <si>
    <t>RASHODI POSLOVANJA</t>
  </si>
  <si>
    <t>RASHODI ZA NABAVU NEFINANCIJSKE IMOVINE</t>
  </si>
  <si>
    <t>NAZIV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</si>
  <si>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</si>
  <si>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</si>
  <si>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</si>
  <si>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</si>
  <si>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</si>
  <si>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</si>
  <si>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</si>
  <si>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</si>
  <si>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</si>
  <si>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</si>
  <si>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</si>
  <si>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</si>
  <si>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</si>
  <si>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</si>
  <si>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</si>
  <si>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</si>
  <si>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</si>
  <si>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</si>
  <si>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Trošarine</t>
  </si>
  <si>
    <t>Poseban porez na osobne automobile, ostala motorna vozila, plovila i zrakoplove</t>
  </si>
  <si>
    <t>Poseban porez na naftne derivate</t>
  </si>
  <si>
    <t>Poseban porez na alkohol</t>
  </si>
  <si>
    <t>Poseban porez na pivo</t>
  </si>
  <si>
    <t>Poseban porez na bezalkoholna pića</t>
  </si>
  <si>
    <t>Poseban porez na duhanske prerađevine</t>
  </si>
  <si>
    <t>Poseban porez na kavu</t>
  </si>
  <si>
    <t>Poseban porez na luksuzne proizvode</t>
  </si>
  <si>
    <t xml:space="preserve">Porezi i naknade od igara na sreću i zabavnih igara </t>
  </si>
  <si>
    <t>Ostali porezi na robu i usluge</t>
  </si>
  <si>
    <t>Porezi na međunarodnu trgovinu i transakcije</t>
  </si>
  <si>
    <t>Carine i carinske pristojbe</t>
  </si>
  <si>
    <t>Carine na uvoz robe i usluga</t>
  </si>
  <si>
    <t>Carinske pristojbe</t>
  </si>
  <si>
    <t>Ostali prihodi od poreza koje plaćaju fizičke osobe</t>
  </si>
  <si>
    <t>Doprinosi (socijalni)</t>
  </si>
  <si>
    <t>Doprinosi za zdravstveno osiguranje</t>
  </si>
  <si>
    <t>Doprinosi za zdravstveno osiguranje od zaposlenika kod poslodavca</t>
  </si>
  <si>
    <t>Doprinosi za zdravstveno osiguranje koje plaća poslodavac</t>
  </si>
  <si>
    <t>Doprinosi za zdravstveno osiguranje fizičkih osoba koje obavljaju samostalnu djelatnost</t>
  </si>
  <si>
    <t>Ostali doprinosi za zdravstveno osiguranje</t>
  </si>
  <si>
    <t>Doprinosi za mirovinsko osiguranje</t>
  </si>
  <si>
    <t>Doprinosi za mirovinsko osiguranje od zaposlenika kod poslodavaca</t>
  </si>
  <si>
    <t>Doprinosi za mirovinsko osiguranje fizičkih osoba koje obavljaju samostalnu djelatnost</t>
  </si>
  <si>
    <t>Ostali doprinosi za mirovinsko osiguranje</t>
  </si>
  <si>
    <t>Doprinosi za zapošljavanje</t>
  </si>
  <si>
    <t>Doprinosi za zapošljavanje koje plaća poslodavac</t>
  </si>
  <si>
    <t>Pomoći iz inozemstva (darovnice) i od subjekata unutar opće države</t>
  </si>
  <si>
    <t>Pomoći od inozemnih vlada</t>
  </si>
  <si>
    <t>Tekuće pomoći od inozemnih vlada</t>
  </si>
  <si>
    <t>Kapitalne pomoći od inozemnih vlada</t>
  </si>
  <si>
    <t>Pomoći od međunarodnih organizacija</t>
  </si>
  <si>
    <t>Tekuće pomoći od međunarodnih organizacija</t>
  </si>
  <si>
    <t>Kapitalne pomoći od međunarodnih organizacija</t>
  </si>
  <si>
    <t xml:space="preserve">Pomoći iz proračuna </t>
  </si>
  <si>
    <t xml:space="preserve">Tekuće pomoći iz proračuna </t>
  </si>
  <si>
    <t xml:space="preserve">Kapitalne pomoći iz proračuna </t>
  </si>
  <si>
    <t>Pomoći od ostalih subjekata unutar opće države</t>
  </si>
  <si>
    <t>Tekuće pomoći od ostalih subjekata unutar opće države</t>
  </si>
  <si>
    <t>Kapitalne pomoći od ostalih subjekata unutar opće države</t>
  </si>
  <si>
    <t>Prihodi od imovine</t>
  </si>
  <si>
    <t>Prihodi od financijske imovine</t>
  </si>
  <si>
    <t>Prihodi od kamata na dane zajmove</t>
  </si>
  <si>
    <t>Prihodi od kamata po vrijednosnim papirima</t>
  </si>
  <si>
    <t>Kamate na oročena sredstva i depozite po viđenju</t>
  </si>
  <si>
    <t>Prihodi od zateznih kamata</t>
  </si>
  <si>
    <t>Prihodi od pozitivnih tečajnih razlika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</si>
  <si>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</si>
  <si>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</si>
  <si>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</si>
  <si>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</si>
  <si>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</si>
  <si>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</si>
  <si>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</si>
  <si>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</si>
  <si>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Administrativne (upravne) pristojbe</t>
  </si>
  <si>
    <t>Državne upravne i sudske pristojbe</t>
  </si>
  <si>
    <t>Ostale upravne pristojbe</t>
  </si>
  <si>
    <t>Ostale pristojbe</t>
  </si>
  <si>
    <t>Prihodi po posebnim propisima</t>
  </si>
  <si>
    <t>Prihodi državne uprave</t>
  </si>
  <si>
    <t>Ostali nespomenuti prihodi</t>
  </si>
  <si>
    <t>Ostali prihodi</t>
  </si>
  <si>
    <t>Prihodi koje proračuni i proračunski korisnici ostvare obavljanjem poslova na tržištu (vlastiti prihodi)</t>
  </si>
  <si>
    <t xml:space="preserve">Prihodi od obavljanja osnovnih poslova vlastite djelatnosti </t>
  </si>
  <si>
    <t>Prihodi od obavljanja ostalih poslova vlastite djelatnosti</t>
  </si>
  <si>
    <t>Kazne</t>
  </si>
  <si>
    <t>Carinske kazne</t>
  </si>
  <si>
    <t>Kazne za devizne prekršaje</t>
  </si>
  <si>
    <t>Porezne kazne</t>
  </si>
  <si>
    <t>Kazne za privredne prijestupe</t>
  </si>
  <si>
    <t>Prometne kazne</t>
  </si>
  <si>
    <t>Krivične kazne</t>
  </si>
  <si>
    <t>Ostale kazne</t>
  </si>
  <si>
    <t>Donacije od pravnih i fizičkih osoba izvan javne države</t>
  </si>
  <si>
    <t>Tekuće donacije</t>
  </si>
  <si>
    <t>Kapitalne donacije</t>
  </si>
  <si>
    <t>Prihodi od prodaje materijalne imovine - prirodnih bogatstava</t>
  </si>
  <si>
    <t>Zemljište</t>
  </si>
  <si>
    <t>Rudna bogatstva</t>
  </si>
  <si>
    <t>Prihodi od prodaje građevinskih objekata</t>
  </si>
  <si>
    <t>Stambeni objekti</t>
  </si>
  <si>
    <t>Poslovni objekti</t>
  </si>
  <si>
    <t>Ceste, željeznice i slični građevinski objekti</t>
  </si>
  <si>
    <t>Ostali građevinski objekti</t>
  </si>
  <si>
    <t>Prihodi od prodaje postrojenja i opreme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</si>
  <si>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</si>
  <si>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</si>
  <si>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</si>
  <si>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</si>
  <si>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</si>
  <si>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</si>
  <si>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</si>
  <si>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</si>
  <si>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knjiga, umjetničkih djela i ostalih izložbenih vrijednosti</t>
  </si>
  <si>
    <t>Knjige u knjižnicama</t>
  </si>
  <si>
    <t>Prihodi od prodaje proizvedene kratkotrajne imovine</t>
  </si>
  <si>
    <t>Prihodi od prodaje zaliha</t>
  </si>
  <si>
    <t>Strateške zalihe</t>
  </si>
  <si>
    <t>3</t>
  </si>
  <si>
    <t>31</t>
  </si>
  <si>
    <t>Rashodi za zaposlene</t>
  </si>
  <si>
    <t>311</t>
  </si>
  <si>
    <t>Plaće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</si>
  <si>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</si>
  <si>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</si>
  <si>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</si>
  <si>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</si>
  <si>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</si>
  <si>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</si>
  <si>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</si>
  <si>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</si>
  <si>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</si>
  <si>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</si>
  <si>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</si>
  <si>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</si>
  <si>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</si>
  <si>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</si>
  <si>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</si>
  <si>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</si>
  <si>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</si>
  <si>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</si>
  <si>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</si>
  <si>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</si>
  <si>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</si>
  <si>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</si>
  <si>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</si>
  <si>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</si>
  <si>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</si>
  <si>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</si>
  <si>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</si>
  <si>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</si>
  <si>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</si>
  <si>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</si>
  <si>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</si>
  <si>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</si>
  <si>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</si>
  <si>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</si>
  <si>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</si>
  <si>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</si>
  <si>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</si>
  <si>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</si>
  <si>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</si>
  <si>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</si>
  <si>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</si>
  <si>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</si>
  <si>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</si>
  <si>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</si>
  <si>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</si>
  <si>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</si>
  <si>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</si>
  <si>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</si>
  <si>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</si>
  <si>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</si>
  <si>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</si>
  <si>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</si>
  <si>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</si>
  <si>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</si>
  <si>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</si>
  <si>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</si>
  <si>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</si>
  <si>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</si>
  <si>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</si>
  <si>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</si>
  <si>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</si>
  <si>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</si>
  <si>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</si>
  <si>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</si>
  <si>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</si>
  <si>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</si>
  <si>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</si>
  <si>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</si>
  <si>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</si>
  <si>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</si>
  <si>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</si>
  <si>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</si>
  <si>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</si>
  <si>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Kamate za primljene zajmove</t>
  </si>
  <si>
    <t>3421</t>
  </si>
  <si>
    <t>Kam.prim zaj dr raz vl.ino vl.i međ.org.</t>
  </si>
  <si>
    <t>3422</t>
  </si>
  <si>
    <t>3423</t>
  </si>
  <si>
    <t>3424</t>
  </si>
  <si>
    <t>Kamate za primljene zajmove od ostalih trg.društava</t>
  </si>
  <si>
    <t>Ostali financijski rashodi</t>
  </si>
  <si>
    <t>3431</t>
  </si>
  <si>
    <t>Bankarske usluge i usluge platnog prometa</t>
  </si>
  <si>
    <t>Negativne tečajne razlike i valutna klauzula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</si>
  <si>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</si>
  <si>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</si>
  <si>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</si>
  <si>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</si>
  <si>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</si>
  <si>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</si>
  <si>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</si>
  <si>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</si>
  <si>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</si>
  <si>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3521</t>
  </si>
  <si>
    <t>3522</t>
  </si>
  <si>
    <t>Subvencije trgovačkim društvima izvan javnog sektora</t>
  </si>
  <si>
    <t>3523</t>
  </si>
  <si>
    <t>36</t>
  </si>
  <si>
    <t>Pomoći dane u inoz.i unutar opće države</t>
  </si>
  <si>
    <t>361</t>
  </si>
  <si>
    <t>Pomoći inozemnim vladama</t>
  </si>
  <si>
    <t>3611</t>
  </si>
  <si>
    <t>Tekuće pomoći inozemnim vladama</t>
  </si>
  <si>
    <t>3612</t>
  </si>
  <si>
    <t>Kapitalne pomoći inozemnim vladama</t>
  </si>
  <si>
    <t>Pomoći međunarodnim organizacijama</t>
  </si>
  <si>
    <t>3621</t>
  </si>
  <si>
    <t>Tekuće pomoći međunarodnim organizacijama</t>
  </si>
  <si>
    <t>Pomoći unutar opće države</t>
  </si>
  <si>
    <t>3631</t>
  </si>
  <si>
    <t>Tekuće pomoći unutar opće države</t>
  </si>
  <si>
    <t>3632</t>
  </si>
  <si>
    <t>Kapitalne pomoći unutar opće države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</si>
  <si>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</si>
  <si>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</si>
  <si>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</si>
  <si>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</si>
  <si>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</si>
  <si>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</si>
  <si>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</si>
  <si>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</si>
  <si>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</si>
  <si>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</si>
  <si>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</si>
  <si>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</si>
  <si>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</si>
  <si>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</si>
  <si>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</si>
  <si>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</si>
  <si>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</si>
  <si>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</si>
  <si>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</si>
  <si>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</si>
  <si>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</si>
  <si>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</si>
  <si>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</si>
  <si>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</si>
  <si>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</si>
  <si>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</si>
  <si>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</si>
  <si>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3859</t>
  </si>
  <si>
    <t>Ostali izvanredni rashodi</t>
  </si>
  <si>
    <t>Kapitalne pomoći</t>
  </si>
  <si>
    <t>3861</t>
  </si>
  <si>
    <t>Kap.pom.bank,fin.inst,trg.dr.u javn.sek.</t>
  </si>
  <si>
    <t>3862</t>
  </si>
  <si>
    <t>3863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</si>
  <si>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</si>
  <si>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</si>
  <si>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</si>
  <si>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</si>
  <si>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</si>
  <si>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</si>
  <si>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</si>
  <si>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</si>
  <si>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</si>
  <si>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</si>
  <si>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</si>
  <si>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</si>
  <si>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</si>
  <si>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</si>
  <si>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</si>
  <si>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</si>
  <si>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</si>
  <si>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</si>
  <si>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</si>
  <si>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</si>
  <si>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</si>
  <si>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</si>
  <si>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</si>
  <si>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</si>
  <si>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4223</t>
  </si>
  <si>
    <t>4224</t>
  </si>
  <si>
    <t>Medicinska i laboratorijska oprema</t>
  </si>
  <si>
    <t>4225</t>
  </si>
  <si>
    <t>Sportska i glazbena oprema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</si>
  <si>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</si>
  <si>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</si>
  <si>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</si>
  <si>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</si>
  <si>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</si>
  <si>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</si>
  <si>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</si>
  <si>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</si>
  <si>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</si>
  <si>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</si>
  <si>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</si>
  <si>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</si>
  <si>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</si>
  <si>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</si>
  <si>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</si>
  <si>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</si>
  <si>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</si>
  <si>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</si>
  <si>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</si>
  <si>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</si>
  <si>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</si>
  <si>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</si>
  <si>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</si>
  <si>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</si>
  <si>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</si>
  <si>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</si>
  <si>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</si>
  <si>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</si>
  <si>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</si>
  <si>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</si>
  <si>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</si>
  <si>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</si>
  <si>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</si>
  <si>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</si>
  <si>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</si>
  <si>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</si>
  <si>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</si>
  <si>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</si>
  <si>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</si>
  <si>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</si>
  <si>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</si>
  <si>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</si>
  <si>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</si>
  <si>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</si>
  <si>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</si>
  <si>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</si>
  <si>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IZVRŠENJE 2008.</t>
  </si>
  <si>
    <t>Povrat poreza i prireza na dohodak po god. prijavi</t>
  </si>
  <si>
    <t>Ostali prihodi od poreza</t>
  </si>
  <si>
    <t>Naknade za ceste</t>
  </si>
  <si>
    <t>Prihodi od prodaje neproizvedene dugotrajne imovine</t>
  </si>
  <si>
    <t>Prihodi od prodaje proizvedene dugotrajne imovine</t>
  </si>
  <si>
    <t>Prihodi od prodaje nematerijalne proizvedene imovine</t>
  </si>
  <si>
    <t>Umjetnička, literarna i znanstvena djela</t>
  </si>
  <si>
    <t>PRIMCI</t>
  </si>
  <si>
    <t>Povrat zajmova danih neprofitnim organizacijama, građanima i kućanstvima u tuzemstvu</t>
  </si>
  <si>
    <t>Obveznice - inozemne</t>
  </si>
  <si>
    <t>Primici od prodaje dionica i udjela u glavnici trgovačkih društava izvan javnog sektora</t>
  </si>
  <si>
    <t>Zajam KfW banke za osuvremenjivanje i izgradnju pruga i čvorišta za međunarodni promet</t>
  </si>
  <si>
    <t>Naknade za rad predstavn.i izvršnih tijela, povjer. i sl.</t>
  </si>
  <si>
    <t>Kam.za primlj.zaj.od banaka i ost.finan.u javnom s</t>
  </si>
  <si>
    <t>Kam.za primlj.zaj.od banaka i ost.finan.izvan javn. s.</t>
  </si>
  <si>
    <t>3425</t>
  </si>
  <si>
    <t>Kamate za odobrene, a nerealizirane zajmove</t>
  </si>
  <si>
    <t>3432</t>
  </si>
  <si>
    <t>Subvencije trgovačkim društvima u javnom sektoru</t>
  </si>
  <si>
    <t>3511</t>
  </si>
  <si>
    <t>Subvencije bankama i ostalim fin.instituc.u javnom</t>
  </si>
  <si>
    <t>Subv.trgovačkim društvima, obrtn.mal.i sred.poduz. izvan javnog sektora</t>
  </si>
  <si>
    <t>Subv.bankama i ostalim financ.instit.izvan javnog</t>
  </si>
  <si>
    <t>Subvencije poljopr.,obrtnicima, malim i srednjim poduz.</t>
  </si>
  <si>
    <t>Kapitalne pomoći međunarodnim organizacijama</t>
  </si>
  <si>
    <t>Kapitalne donacije neprftinim organizacijama</t>
  </si>
  <si>
    <t>Kap.pom.bank,fin.ins,trg.dr.van javn.sek.</t>
  </si>
  <si>
    <t>Kap.pom.poljop,obrt,malim i sred.poduzetnicima</t>
  </si>
  <si>
    <t>4121</t>
  </si>
  <si>
    <t>Patenti</t>
  </si>
  <si>
    <t>Rashodi za nabavu proizvedene dugotrajne imovine</t>
  </si>
  <si>
    <t>4263</t>
  </si>
  <si>
    <t>Umj.literar. i znanst. djela</t>
  </si>
  <si>
    <t>Ost. nemat. proizvedena imovina</t>
  </si>
  <si>
    <t>Dani zajmovi neprofitnim organizacijama, građanima i kućanstvima u inozemstvu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</si>
</sst>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4" fontId="4" fillId="3" borderId="2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vertical="top" wrapText="1"/>
      <protection/>
    </xf>
    <xf numFmtId="4" fontId="7" fillId="0" borderId="0" xfId="19" applyNumberFormat="1" applyFont="1" applyFill="1" applyBorder="1" applyAlignment="1">
      <alignment vertical="top"/>
      <protection/>
    </xf>
    <xf numFmtId="4" fontId="8" fillId="0" borderId="0" xfId="19" applyNumberFormat="1" applyFont="1" applyBorder="1" applyAlignment="1">
      <alignment vertical="top"/>
      <protection/>
    </xf>
    <xf numFmtId="0" fontId="7" fillId="0" borderId="3" xfId="19" applyFont="1" applyBorder="1" applyAlignment="1">
      <alignment horizontal="center" vertical="top" wrapText="1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vertical="top" wrapText="1"/>
      <protection/>
    </xf>
    <xf numFmtId="4" fontId="7" fillId="0" borderId="0" xfId="20" applyNumberFormat="1" applyFont="1" applyFill="1" applyBorder="1" applyAlignment="1">
      <alignment vertical="top"/>
      <protection/>
    </xf>
    <xf numFmtId="4" fontId="7" fillId="0" borderId="0" xfId="69" applyNumberFormat="1" applyFont="1" applyFill="1" applyBorder="1" applyAlignment="1">
      <alignment vertical="top"/>
    </xf>
    <xf numFmtId="4" fontId="8" fillId="0" borderId="0" xfId="19" applyNumberFormat="1" applyFont="1" applyFill="1" applyBorder="1" applyAlignment="1">
      <alignment vertical="top"/>
      <protection/>
    </xf>
    <xf numFmtId="4" fontId="8" fillId="0" borderId="0" xfId="20" applyNumberFormat="1" applyFont="1" applyFill="1" applyBorder="1" applyAlignment="1">
      <alignment vertical="top"/>
      <protection/>
    </xf>
    <xf numFmtId="0" fontId="8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justify" vertical="top" wrapText="1"/>
      <protection/>
    </xf>
    <xf numFmtId="0" fontId="7" fillId="0" borderId="0" xfId="19" applyFont="1" applyFill="1" applyBorder="1" applyAlignment="1">
      <alignment horizontal="justify" vertical="top"/>
      <protection/>
    </xf>
    <xf numFmtId="0" fontId="7" fillId="0" borderId="0" xfId="19" applyFont="1" applyFill="1" applyBorder="1" applyAlignment="1">
      <alignment horizontal="justify" vertical="top" wrapText="1"/>
      <protection/>
    </xf>
    <xf numFmtId="0" fontId="8" fillId="0" borderId="0" xfId="19" applyFont="1" applyFill="1" applyBorder="1" applyAlignment="1">
      <alignment horizontal="justify" vertical="top"/>
      <protection/>
    </xf>
    <xf numFmtId="0" fontId="7" fillId="0" borderId="0" xfId="19" applyFont="1" applyFill="1" applyBorder="1" applyAlignment="1">
      <alignment horizontal="left" vertical="top" wrapText="1"/>
      <protection/>
    </xf>
    <xf numFmtId="4" fontId="7" fillId="0" borderId="0" xfId="19" applyNumberFormat="1" applyFont="1" applyBorder="1" applyAlignment="1">
      <alignment vertical="top"/>
      <protection/>
    </xf>
    <xf numFmtId="4" fontId="7" fillId="0" borderId="0" xfId="2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7" fillId="0" borderId="3" xfId="16" applyNumberFormat="1" applyFont="1" applyFill="1" applyBorder="1" applyAlignment="1">
      <alignment horizontal="center" vertical="center" wrapText="1"/>
      <protection/>
    </xf>
    <xf numFmtId="2" fontId="7" fillId="0" borderId="0" xfId="20" applyNumberFormat="1" applyFont="1" applyFill="1" applyBorder="1" applyAlignment="1">
      <alignment horizontal="right" vertical="top"/>
      <protection/>
    </xf>
    <xf numFmtId="0" fontId="7" fillId="0" borderId="0" xfId="50" applyFont="1" applyFill="1" applyBorder="1" applyAlignment="1" applyProtection="1" quotePrefix="1">
      <alignment horizontal="left" vertical="top"/>
      <protection locked="0"/>
    </xf>
    <xf numFmtId="0" fontId="7" fillId="0" borderId="0" xfId="50" applyFont="1" applyFill="1" applyBorder="1" applyAlignment="1" applyProtection="1" quotePrefix="1">
      <alignment vertical="top"/>
      <protection locked="0"/>
    </xf>
    <xf numFmtId="0" fontId="7" fillId="0" borderId="0" xfId="50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50" applyFont="1" applyFill="1" applyBorder="1" applyAlignment="1" applyProtection="1" quotePrefix="1">
      <alignment vertical="top"/>
      <protection locked="0"/>
    </xf>
    <xf numFmtId="0" fontId="8" fillId="0" borderId="0" xfId="50" applyFont="1" applyFill="1" applyBorder="1" applyAlignment="1" applyProtection="1" quotePrefix="1">
      <alignment horizontal="left" vertical="top" wrapText="1"/>
      <protection locked="0"/>
    </xf>
    <xf numFmtId="4" fontId="10" fillId="0" borderId="0" xfId="58" applyNumberFormat="1" applyFont="1" applyFill="1" applyBorder="1" applyAlignment="1" applyProtection="1">
      <alignment horizontal="right" vertical="top"/>
      <protection locked="0"/>
    </xf>
    <xf numFmtId="0" fontId="8" fillId="0" borderId="0" xfId="50" applyFont="1" applyFill="1" applyBorder="1" applyAlignment="1" applyProtection="1">
      <alignment horizontal="left" vertical="top" wrapText="1"/>
      <protection locked="0"/>
    </xf>
    <xf numFmtId="4" fontId="10" fillId="0" borderId="0" xfId="57" applyNumberFormat="1" applyFont="1" applyFill="1" applyBorder="1" applyAlignment="1">
      <alignment horizontal="right" vertical="top"/>
    </xf>
    <xf numFmtId="2" fontId="10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 wrapText="1"/>
    </xf>
    <xf numFmtId="4" fontId="8" fillId="0" borderId="0" xfId="57" applyNumberFormat="1" applyFont="1" applyFill="1" applyBorder="1" applyAlignment="1" applyProtection="1">
      <alignment horizontal="right" vertical="top"/>
      <protection locked="0"/>
    </xf>
    <xf numFmtId="0" fontId="8" fillId="0" borderId="0" xfId="50" applyFont="1" applyFill="1" applyBorder="1" applyAlignment="1" applyProtection="1" quotePrefix="1">
      <alignment horizontal="left" vertical="top"/>
      <protection locked="0"/>
    </xf>
    <xf numFmtId="4" fontId="11" fillId="0" borderId="0" xfId="19" applyNumberFormat="1" applyFont="1" applyFill="1" applyBorder="1" applyAlignment="1">
      <alignment vertical="top"/>
      <protection/>
    </xf>
    <xf numFmtId="2" fontId="8" fillId="0" borderId="0" xfId="19" applyNumberFormat="1" applyFont="1" applyBorder="1" applyAlignment="1">
      <alignment vertical="top"/>
      <protection/>
    </xf>
    <xf numFmtId="2" fontId="7" fillId="0" borderId="0" xfId="20" applyNumberFormat="1" applyFont="1" applyFill="1" applyBorder="1" applyAlignment="1">
      <alignment vertical="top"/>
      <protection/>
    </xf>
    <xf numFmtId="4" fontId="12" fillId="0" borderId="0" xfId="19" applyNumberFormat="1" applyFont="1" applyBorder="1" applyAlignment="1">
      <alignment vertical="top"/>
      <protection/>
    </xf>
    <xf numFmtId="0" fontId="8" fillId="0" borderId="0" xfId="19" applyFont="1" applyFill="1" applyBorder="1" applyAlignment="1">
      <alignment horizontal="center" vertical="top" wrapText="1"/>
      <protection/>
    </xf>
    <xf numFmtId="3" fontId="8" fillId="0" borderId="0" xfId="19" applyNumberFormat="1" applyFont="1" applyFill="1" applyBorder="1" applyAlignment="1">
      <alignment vertical="top"/>
      <protection/>
    </xf>
    <xf numFmtId="0" fontId="12" fillId="0" borderId="0" xfId="19" applyFont="1" applyFill="1" applyBorder="1" applyAlignment="1">
      <alignment vertical="top"/>
      <protection/>
    </xf>
    <xf numFmtId="2" fontId="8" fillId="0" borderId="0" xfId="19" applyNumberFormat="1" applyFont="1" applyFill="1" applyBorder="1" applyAlignment="1">
      <alignment vertical="top"/>
      <protection/>
    </xf>
    <xf numFmtId="3" fontId="7" fillId="0" borderId="0" xfId="18" applyNumberFormat="1" applyFont="1" applyBorder="1" applyAlignment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4" fontId="7" fillId="0" borderId="0" xfId="18" applyNumberFormat="1" applyFont="1" applyBorder="1" applyAlignment="1">
      <alignment vertical="top"/>
      <protection/>
    </xf>
    <xf numFmtId="2" fontId="7" fillId="0" borderId="0" xfId="18" applyNumberFormat="1" applyFont="1" applyFill="1" applyBorder="1" applyAlignment="1">
      <alignment vertical="top"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3" fontId="7" fillId="0" borderId="0" xfId="18" applyNumberFormat="1" applyFont="1" applyBorder="1" applyAlignment="1" quotePrefix="1">
      <alignment horizontal="left"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4" fontId="8" fillId="0" borderId="0" xfId="18" applyNumberFormat="1" applyFont="1" applyBorder="1" applyAlignment="1">
      <alignment vertical="top"/>
      <protection/>
    </xf>
    <xf numFmtId="2" fontId="8" fillId="0" borderId="0" xfId="18" applyNumberFormat="1" applyFont="1" applyFill="1" applyBorder="1" applyAlignment="1">
      <alignment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3" fontId="8" fillId="0" borderId="0" xfId="18" applyNumberFormat="1" applyFont="1" applyBorder="1" applyAlignment="1">
      <alignment horizontal="left" vertical="top" wrapText="1"/>
      <protection/>
    </xf>
    <xf numFmtId="4" fontId="8" fillId="0" borderId="0" xfId="18" applyNumberFormat="1" applyFont="1" applyBorder="1" applyAlignment="1">
      <alignment vertical="top"/>
      <protection/>
    </xf>
    <xf numFmtId="0" fontId="7" fillId="0" borderId="0" xfId="18" applyNumberFormat="1" applyFont="1" applyBorder="1" applyAlignment="1" quotePrefix="1">
      <alignment horizontal="left" vertical="top"/>
      <protection/>
    </xf>
    <xf numFmtId="3" fontId="8" fillId="0" borderId="0" xfId="18" applyNumberFormat="1" applyFont="1" applyBorder="1" applyAlignment="1" quotePrefix="1">
      <alignment horizontal="left" vertical="top" wrapText="1"/>
      <protection/>
    </xf>
    <xf numFmtId="4" fontId="7" fillId="0" borderId="0" xfId="18" applyNumberFormat="1" applyFont="1" applyFill="1" applyBorder="1" applyAlignment="1">
      <alignment vertical="top"/>
      <protection/>
    </xf>
    <xf numFmtId="0" fontId="7" fillId="0" borderId="0" xfId="18" applyNumberFormat="1" applyFont="1" applyBorder="1" applyAlignment="1">
      <alignment horizontal="left" vertical="top"/>
      <protection/>
    </xf>
    <xf numFmtId="0" fontId="7" fillId="0" borderId="0" xfId="18" applyFont="1" applyBorder="1" applyAlignment="1">
      <alignment horizontal="center"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3" fontId="8" fillId="0" borderId="0" xfId="18" applyNumberFormat="1" applyFont="1" applyBorder="1" applyAlignment="1" quotePrefix="1">
      <alignment horizontal="left" vertical="top"/>
      <protection/>
    </xf>
    <xf numFmtId="9" fontId="7" fillId="0" borderId="0" xfId="18" applyNumberFormat="1" applyFont="1" applyBorder="1" applyAlignment="1">
      <alignment horizontal="left" vertical="top" wrapText="1"/>
      <protection/>
    </xf>
    <xf numFmtId="9" fontId="7" fillId="0" borderId="0" xfId="18" applyNumberFormat="1" applyFont="1" applyBorder="1" applyAlignment="1" quotePrefix="1">
      <alignment horizontal="left" vertical="top" wrapText="1"/>
      <protection/>
    </xf>
    <xf numFmtId="9" fontId="8" fillId="0" borderId="0" xfId="18" applyNumberFormat="1" applyFont="1" applyBorder="1" applyAlignment="1" quotePrefix="1">
      <alignment horizontal="left" vertical="top" wrapText="1"/>
      <protection/>
    </xf>
    <xf numFmtId="4" fontId="8" fillId="0" borderId="0" xfId="18" applyNumberFormat="1" applyFont="1" applyFill="1" applyBorder="1" applyAlignment="1">
      <alignment vertical="top"/>
      <protection/>
    </xf>
    <xf numFmtId="9" fontId="8" fillId="0" borderId="0" xfId="18" applyNumberFormat="1" applyFont="1" applyBorder="1" applyAlignment="1">
      <alignment horizontal="left" vertical="top" wrapText="1"/>
      <protection/>
    </xf>
    <xf numFmtId="3" fontId="7" fillId="0" borderId="0" xfId="18" applyNumberFormat="1" applyFont="1" applyBorder="1" applyAlignment="1" quotePrefix="1">
      <alignment horizontal="left" vertical="top" wrapText="1"/>
      <protection/>
    </xf>
    <xf numFmtId="0" fontId="8" fillId="0" borderId="0" xfId="18" applyFont="1" applyBorder="1" applyAlignment="1">
      <alignment horizontal="center" vertical="top"/>
      <protection/>
    </xf>
    <xf numFmtId="3" fontId="8" fillId="0" borderId="0" xfId="18" applyNumberFormat="1" applyFont="1" applyBorder="1" applyAlignment="1" quotePrefix="1">
      <alignment horizontal="left" vertical="top" wrapText="1"/>
      <protection/>
    </xf>
    <xf numFmtId="4" fontId="8" fillId="0" borderId="0" xfId="18" applyNumberFormat="1" applyFont="1" applyFill="1" applyBorder="1" applyAlignment="1">
      <alignment vertical="top"/>
      <protection/>
    </xf>
    <xf numFmtId="0" fontId="8" fillId="0" borderId="0" xfId="18" applyFont="1" applyBorder="1" applyAlignment="1">
      <alignment horizontal="center" vertical="top"/>
      <protection/>
    </xf>
    <xf numFmtId="4" fontId="8" fillId="0" borderId="0" xfId="0" applyNumberFormat="1" applyFont="1" applyBorder="1" applyAlignment="1">
      <alignment vertical="top"/>
    </xf>
    <xf numFmtId="0" fontId="7" fillId="0" borderId="4" xfId="18" applyNumberFormat="1" applyFont="1" applyBorder="1" applyAlignment="1" quotePrefix="1">
      <alignment horizontal="left" vertical="top"/>
      <protection/>
    </xf>
    <xf numFmtId="0" fontId="8" fillId="0" borderId="4" xfId="18" applyFont="1" applyBorder="1" applyAlignment="1">
      <alignment horizontal="center" vertical="top"/>
      <protection/>
    </xf>
    <xf numFmtId="3" fontId="8" fillId="0" borderId="4" xfId="18" applyNumberFormat="1" applyFont="1" applyBorder="1" applyAlignment="1" quotePrefix="1">
      <alignment horizontal="left" vertical="top" wrapText="1"/>
      <protection/>
    </xf>
    <xf numFmtId="4" fontId="8" fillId="0" borderId="4" xfId="18" applyNumberFormat="1" applyFont="1" applyBorder="1" applyAlignment="1">
      <alignment vertical="top"/>
      <protection/>
    </xf>
    <xf numFmtId="2" fontId="7" fillId="0" borderId="4" xfId="18" applyNumberFormat="1" applyFont="1" applyFill="1" applyBorder="1" applyAlignment="1">
      <alignment vertical="top"/>
      <protection/>
    </xf>
    <xf numFmtId="0" fontId="7" fillId="0" borderId="0" xfId="47" applyFont="1" applyFill="1" applyBorder="1" applyAlignment="1" applyProtection="1">
      <alignment horizontal="left" vertical="top"/>
      <protection locked="0"/>
    </xf>
    <xf numFmtId="0" fontId="7" fillId="0" borderId="0" xfId="47" applyFont="1" applyFill="1" applyBorder="1" applyAlignment="1" applyProtection="1" quotePrefix="1">
      <alignment horizontal="left" vertical="top"/>
      <protection locked="0"/>
    </xf>
    <xf numFmtId="0" fontId="7" fillId="0" borderId="0" xfId="47" applyFont="1" applyFill="1" applyBorder="1" applyAlignment="1" applyProtection="1" quotePrefix="1">
      <alignment vertical="top"/>
      <protection locked="0"/>
    </xf>
    <xf numFmtId="0" fontId="7" fillId="0" borderId="0" xfId="47" applyFont="1" applyFill="1" applyBorder="1" applyAlignment="1" applyProtection="1">
      <alignment horizontal="left" vertical="top" wrapText="1"/>
      <protection locked="0"/>
    </xf>
    <xf numFmtId="4" fontId="9" fillId="0" borderId="0" xfId="58" applyFont="1" applyFill="1" applyBorder="1" applyAlignment="1" applyProtection="1">
      <alignment horizontal="right" vertical="top"/>
      <protection locked="0"/>
    </xf>
    <xf numFmtId="4" fontId="10" fillId="0" borderId="0" xfId="58" applyFont="1" applyFill="1" applyBorder="1" applyAlignment="1" applyProtection="1">
      <alignment horizontal="right" vertical="top"/>
      <protection locked="0"/>
    </xf>
    <xf numFmtId="4" fontId="7" fillId="0" borderId="0" xfId="58" applyFont="1" applyFill="1" applyBorder="1" applyAlignment="1" applyProtection="1">
      <alignment horizontal="right" vertical="top"/>
      <protection locked="0"/>
    </xf>
    <xf numFmtId="4" fontId="8" fillId="0" borderId="0" xfId="59" applyFont="1" applyFill="1" applyBorder="1" applyAlignment="1" applyProtection="1">
      <alignment horizontal="right" vertical="top"/>
      <protection locked="0"/>
    </xf>
    <xf numFmtId="211" fontId="8" fillId="0" borderId="0" xfId="57" applyNumberFormat="1" applyFont="1" applyFill="1" applyBorder="1" applyAlignment="1" applyProtection="1">
      <alignment horizontal="right" vertical="top"/>
      <protection locked="0"/>
    </xf>
    <xf numFmtId="211" fontId="8" fillId="0" borderId="0" xfId="59" applyNumberFormat="1" applyFont="1" applyFill="1" applyBorder="1" applyAlignment="1" applyProtection="1">
      <alignment horizontal="right" vertical="top"/>
      <protection locked="0"/>
    </xf>
    <xf numFmtId="3" fontId="8" fillId="0" borderId="0" xfId="57" applyNumberFormat="1" applyFont="1" applyFill="1" applyBorder="1" applyAlignment="1" applyProtection="1">
      <alignment horizontal="right" vertical="top"/>
      <protection locked="0"/>
    </xf>
    <xf numFmtId="3" fontId="8" fillId="0" borderId="0" xfId="59" applyNumberFormat="1" applyFont="1" applyFill="1" applyBorder="1" applyAlignment="1" applyProtection="1">
      <alignment horizontal="right" vertical="top"/>
      <protection locked="0"/>
    </xf>
    <xf numFmtId="3" fontId="7" fillId="0" borderId="0" xfId="18" applyNumberFormat="1" applyFont="1" applyBorder="1" applyAlignment="1">
      <alignment horizontal="left" vertical="top" wrapText="1"/>
      <protection/>
    </xf>
    <xf numFmtId="0" fontId="7" fillId="0" borderId="0" xfId="18" applyFont="1" applyBorder="1" applyAlignment="1">
      <alignment horizontal="lef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0" fontId="8" fillId="0" borderId="0" xfId="18" applyFont="1" applyBorder="1" applyAlignment="1">
      <alignment horizontal="left" vertical="top"/>
      <protection/>
    </xf>
    <xf numFmtId="4" fontId="7" fillId="0" borderId="0" xfId="18" applyNumberFormat="1" applyFont="1" applyBorder="1" applyAlignment="1">
      <alignment horizontal="right" vertical="top"/>
      <protection/>
    </xf>
    <xf numFmtId="3" fontId="7" fillId="0" borderId="0" xfId="18" applyNumberFormat="1" applyFont="1" applyBorder="1" applyAlignment="1">
      <alignment vertical="top"/>
      <protection/>
    </xf>
    <xf numFmtId="4" fontId="7" fillId="0" borderId="0" xfId="18" applyNumberFormat="1" applyFont="1" applyBorder="1" applyAlignment="1">
      <alignment vertical="top"/>
      <protection/>
    </xf>
    <xf numFmtId="0" fontId="7" fillId="0" borderId="0" xfId="18" applyFont="1" applyBorder="1" applyAlignment="1">
      <alignment vertical="top" wrapText="1"/>
      <protection/>
    </xf>
    <xf numFmtId="0" fontId="8" fillId="0" borderId="0" xfId="18" applyFont="1" applyBorder="1" applyAlignment="1" quotePrefix="1">
      <alignment horizontal="left" vertical="top" wrapText="1"/>
      <protection/>
    </xf>
    <xf numFmtId="0" fontId="0" fillId="0" borderId="0" xfId="0" applyFont="1" applyBorder="1" applyAlignment="1">
      <alignment vertical="top"/>
    </xf>
    <xf numFmtId="3" fontId="7" fillId="0" borderId="0" xfId="18" applyNumberFormat="1" applyFont="1" applyFill="1" applyBorder="1" applyAlignment="1" quotePrefix="1">
      <alignment horizontal="left" vertical="top" wrapText="1"/>
      <protection/>
    </xf>
    <xf numFmtId="3" fontId="8" fillId="0" borderId="0" xfId="18" applyNumberFormat="1" applyFont="1" applyFill="1" applyBorder="1" applyAlignment="1" quotePrefix="1">
      <alignment horizontal="left" vertical="top" wrapText="1"/>
      <protection/>
    </xf>
    <xf numFmtId="4" fontId="0" fillId="5" borderId="0" xfId="0" applyNumberFormat="1" applyFill="1" applyAlignment="1">
      <alignment/>
    </xf>
    <xf numFmtId="0" fontId="13" fillId="0" borderId="0" xfId="0" applyFont="1" applyAlignment="1">
      <alignment/>
    </xf>
    <xf numFmtId="4" fontId="0" fillId="0" borderId="0" xfId="0" applyNumberFormat="1" applyFill="1" applyAlignment="1">
      <alignment/>
    </xf>
    <xf numFmtId="196" fontId="7" fillId="0" borderId="0" xfId="18" applyNumberFormat="1" applyFont="1" applyFill="1" applyBorder="1" applyAlignment="1" quotePrefix="1">
      <alignment horizontal="left" vertical="top"/>
      <protection/>
    </xf>
    <xf numFmtId="3" fontId="7" fillId="0" borderId="0" xfId="18" applyNumberFormat="1" applyFont="1" applyFill="1" applyBorder="1" applyAlignment="1" quotePrefix="1">
      <alignment horizontal="left" vertical="top"/>
      <protection/>
    </xf>
    <xf numFmtId="3" fontId="7" fillId="0" borderId="0" xfId="18" applyNumberFormat="1" applyFont="1" applyFill="1" applyBorder="1" applyAlignment="1">
      <alignment horizontal="left" vertical="top"/>
      <protection/>
    </xf>
    <xf numFmtId="9" fontId="7" fillId="0" borderId="0" xfId="18" applyNumberFormat="1" applyFont="1" applyFill="1" applyBorder="1" applyAlignment="1">
      <alignment horizontal="left" vertical="top" wrapText="1"/>
      <protection/>
    </xf>
    <xf numFmtId="2" fontId="7" fillId="0" borderId="3" xfId="1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7" fillId="0" borderId="0" xfId="18" applyNumberFormat="1" applyFont="1" applyFill="1" applyBorder="1" applyAlignment="1">
      <alignment vertical="top"/>
      <protection/>
    </xf>
    <xf numFmtId="0" fontId="7" fillId="0" borderId="0" xfId="18" applyFont="1" applyFill="1" applyBorder="1" applyAlignment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2" fontId="7" fillId="0" borderId="3" xfId="16" applyNumberFormat="1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top"/>
      <protection/>
    </xf>
  </cellXfs>
  <cellStyles count="56">
    <cellStyle name="Normal" xfId="0"/>
    <cellStyle name="Hyperlink" xfId="15"/>
    <cellStyle name="Obično_Polugodišnji-sabor" xfId="16"/>
    <cellStyle name="Obično_prihodi 2005" xfId="17"/>
    <cellStyle name="Obično_Raeun financiranja 06-05" xfId="18"/>
    <cellStyle name="Obično_Rebalans 04 - PRIHODI- Zadnji" xfId="19"/>
    <cellStyle name="Obično_ZR - Prihodi -03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_1prihodi-rashodi06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_1prihodi-rashodi06" xfId="58"/>
    <cellStyle name="SAPBEXstdData_RASHODI 2007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Currency" xfId="65"/>
    <cellStyle name="Currency [0]" xfId="66"/>
    <cellStyle name="Comma" xfId="67"/>
    <cellStyle name="Comma [0]" xfId="68"/>
    <cellStyle name="Zarez_Bilanca 31 12 06 konačno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40.8515625" style="0" customWidth="1"/>
    <col min="4" max="4" width="17.00390625" style="0" customWidth="1"/>
    <col min="5" max="5" width="17.140625" style="0" customWidth="1"/>
    <col min="6" max="6" width="7.421875" style="0" bestFit="1" customWidth="1"/>
    <col min="7" max="7" width="21.28125" style="0" customWidth="1"/>
  </cols>
  <sheetData>
    <row r="1" spans="1:6" ht="12.75">
      <c r="A1" s="1" t="s">
        <v>53</v>
      </c>
      <c r="B1" s="2"/>
      <c r="C1" s="3"/>
      <c r="D1" s="5"/>
      <c r="E1" s="41"/>
      <c r="F1" s="42"/>
    </row>
    <row r="2" spans="1:6" ht="19.5" customHeight="1">
      <c r="A2" s="124"/>
      <c r="B2" s="124"/>
      <c r="C2" s="6" t="s">
        <v>57</v>
      </c>
      <c r="D2" s="25" t="s">
        <v>403</v>
      </c>
      <c r="E2" s="25" t="s">
        <v>0</v>
      </c>
      <c r="F2" s="117" t="s">
        <v>1</v>
      </c>
    </row>
    <row r="3" spans="1:7" ht="12.75">
      <c r="A3" s="1">
        <v>6</v>
      </c>
      <c r="B3" s="7" t="s">
        <v>58</v>
      </c>
      <c r="C3" s="8" t="s">
        <v>53</v>
      </c>
      <c r="D3" s="9">
        <f>D4+D39+D51+D64+D79+D87</f>
        <v>115772654807.01001</v>
      </c>
      <c r="E3" s="9">
        <f>E4+E39+E51+E64+E79+E87</f>
        <v>110257946737.68</v>
      </c>
      <c r="F3" s="43">
        <f>E3/D3*100</f>
        <v>95.23660567469676</v>
      </c>
      <c r="G3" s="112"/>
    </row>
    <row r="4" spans="1:7" ht="12.75">
      <c r="A4" s="1">
        <v>61</v>
      </c>
      <c r="B4" s="7" t="s">
        <v>58</v>
      </c>
      <c r="C4" s="8" t="s">
        <v>59</v>
      </c>
      <c r="D4" s="10">
        <f>D5+D13+D17+D19+D33</f>
        <v>66344968122.18</v>
      </c>
      <c r="E4" s="10">
        <f>E5+E13+E17+E19+E33+E37</f>
        <v>60594565279.87999</v>
      </c>
      <c r="F4" s="43">
        <f aca="true" t="shared" si="0" ref="F4:F67">E4/D4*100</f>
        <v>91.33257124834223</v>
      </c>
      <c r="G4" s="112"/>
    </row>
    <row r="5" spans="1:6" ht="12.75">
      <c r="A5" s="1">
        <v>611</v>
      </c>
      <c r="B5" s="2" t="s">
        <v>58</v>
      </c>
      <c r="C5" s="8" t="s">
        <v>60</v>
      </c>
      <c r="D5" s="4">
        <f>SUM(D6:D12)</f>
        <v>1687502105.2200003</v>
      </c>
      <c r="E5" s="4">
        <f>SUM(E6:E12)</f>
        <v>1399410791.7500005</v>
      </c>
      <c r="F5" s="43">
        <f t="shared" si="0"/>
        <v>82.92794346277623</v>
      </c>
    </row>
    <row r="6" spans="1:6" ht="12.75">
      <c r="A6" s="1"/>
      <c r="B6" s="2">
        <v>6111</v>
      </c>
      <c r="C6" s="3" t="s">
        <v>61</v>
      </c>
      <c r="D6" s="12">
        <v>2165479753.29</v>
      </c>
      <c r="E6" s="12">
        <v>1943681237.16</v>
      </c>
      <c r="F6" s="43">
        <f t="shared" si="0"/>
        <v>89.75753452356122</v>
      </c>
    </row>
    <row r="7" spans="1:6" ht="25.5">
      <c r="A7" s="1"/>
      <c r="B7" s="2">
        <v>6112</v>
      </c>
      <c r="C7" s="3" t="s">
        <v>62</v>
      </c>
      <c r="D7" s="12">
        <v>185195085.52</v>
      </c>
      <c r="E7" s="12">
        <v>164418805.78</v>
      </c>
      <c r="F7" s="43">
        <f t="shared" si="0"/>
        <v>88.78140870657376</v>
      </c>
    </row>
    <row r="8" spans="1:6" ht="25.5">
      <c r="A8" s="1"/>
      <c r="B8" s="2">
        <v>6113</v>
      </c>
      <c r="C8" s="3" t="s">
        <v>63</v>
      </c>
      <c r="D8" s="12">
        <v>36932857.69</v>
      </c>
      <c r="E8" s="12">
        <v>33640695.2</v>
      </c>
      <c r="F8" s="43">
        <f t="shared" si="0"/>
        <v>91.0860878472142</v>
      </c>
    </row>
    <row r="9" spans="1:6" ht="12.75">
      <c r="A9" s="1"/>
      <c r="B9" s="2">
        <v>6114</v>
      </c>
      <c r="C9" s="3" t="s">
        <v>64</v>
      </c>
      <c r="D9" s="12">
        <v>12415638.01</v>
      </c>
      <c r="E9" s="12">
        <v>8173074.02</v>
      </c>
      <c r="F9" s="43">
        <f t="shared" si="0"/>
        <v>65.8288685077409</v>
      </c>
    </row>
    <row r="10" spans="1:6" ht="12.75">
      <c r="A10" s="1"/>
      <c r="B10" s="2">
        <v>6115</v>
      </c>
      <c r="C10" s="3" t="s">
        <v>65</v>
      </c>
      <c r="D10" s="12">
        <v>206452615.28</v>
      </c>
      <c r="E10" s="12">
        <v>203547207.57</v>
      </c>
      <c r="F10" s="43">
        <f t="shared" si="0"/>
        <v>98.59269997327979</v>
      </c>
    </row>
    <row r="11" spans="1:6" ht="25.5">
      <c r="A11" s="1"/>
      <c r="B11" s="2">
        <v>6116</v>
      </c>
      <c r="C11" s="3" t="s">
        <v>66</v>
      </c>
      <c r="D11" s="12">
        <v>7753405.37</v>
      </c>
      <c r="E11" s="12">
        <v>2841772.18</v>
      </c>
      <c r="F11" s="43">
        <f t="shared" si="0"/>
        <v>36.65192317940162</v>
      </c>
    </row>
    <row r="12" spans="1:6" ht="12.75">
      <c r="A12" s="1"/>
      <c r="B12" s="2">
        <v>6117</v>
      </c>
      <c r="C12" s="3" t="s">
        <v>404</v>
      </c>
      <c r="D12" s="12">
        <v>-926727249.94</v>
      </c>
      <c r="E12" s="12">
        <v>-956892000.16</v>
      </c>
      <c r="F12" s="43">
        <f t="shared" si="0"/>
        <v>103.25497607003062</v>
      </c>
    </row>
    <row r="13" spans="1:6" ht="12.75">
      <c r="A13" s="1">
        <v>612</v>
      </c>
      <c r="B13" s="2" t="s">
        <v>58</v>
      </c>
      <c r="C13" s="8" t="s">
        <v>67</v>
      </c>
      <c r="D13" s="4">
        <f>SUM(D14:D16)</f>
        <v>10564702627.39</v>
      </c>
      <c r="E13" s="4">
        <f>SUM(E14:E16)</f>
        <v>9439857955.59</v>
      </c>
      <c r="F13" s="43">
        <f t="shared" si="0"/>
        <v>89.35280327830779</v>
      </c>
    </row>
    <row r="14" spans="1:6" ht="12.75">
      <c r="A14" s="1"/>
      <c r="B14" s="2">
        <v>6121</v>
      </c>
      <c r="C14" s="3" t="s">
        <v>68</v>
      </c>
      <c r="D14" s="12">
        <v>10375433890.44</v>
      </c>
      <c r="E14" s="12">
        <v>9285297454.73</v>
      </c>
      <c r="F14" s="43">
        <f t="shared" si="0"/>
        <v>89.49310026721426</v>
      </c>
    </row>
    <row r="15" spans="1:6" ht="25.5">
      <c r="A15" s="1"/>
      <c r="B15" s="2">
        <v>6122</v>
      </c>
      <c r="C15" s="3" t="s">
        <v>69</v>
      </c>
      <c r="D15" s="12">
        <v>153873428.98</v>
      </c>
      <c r="E15" s="12">
        <v>124228426.67</v>
      </c>
      <c r="F15" s="43">
        <f t="shared" si="0"/>
        <v>80.73416410714213</v>
      </c>
    </row>
    <row r="16" spans="1:6" ht="25.5">
      <c r="A16" s="1"/>
      <c r="B16" s="2">
        <v>6123</v>
      </c>
      <c r="C16" s="3" t="s">
        <v>70</v>
      </c>
      <c r="D16" s="12">
        <v>35395307.97</v>
      </c>
      <c r="E16" s="12">
        <v>30332074.19</v>
      </c>
      <c r="F16" s="43">
        <f t="shared" si="0"/>
        <v>85.69518371109685</v>
      </c>
    </row>
    <row r="17" spans="1:6" ht="12.75">
      <c r="A17" s="1">
        <v>613</v>
      </c>
      <c r="B17" s="2" t="s">
        <v>58</v>
      </c>
      <c r="C17" s="8" t="s">
        <v>71</v>
      </c>
      <c r="D17" s="4">
        <f>D18</f>
        <v>635930251.11</v>
      </c>
      <c r="E17" s="4">
        <f>E18</f>
        <v>532296920.72</v>
      </c>
      <c r="F17" s="43">
        <f t="shared" si="0"/>
        <v>83.70366400888923</v>
      </c>
    </row>
    <row r="18" spans="1:6" ht="12.75">
      <c r="A18" s="1"/>
      <c r="B18" s="2">
        <v>6134</v>
      </c>
      <c r="C18" s="13" t="s">
        <v>72</v>
      </c>
      <c r="D18" s="12">
        <v>635930251.11</v>
      </c>
      <c r="E18" s="12">
        <v>532296920.72</v>
      </c>
      <c r="F18" s="43">
        <f t="shared" si="0"/>
        <v>83.70366400888923</v>
      </c>
    </row>
    <row r="19" spans="1:6" ht="12.75">
      <c r="A19" s="1">
        <v>614</v>
      </c>
      <c r="B19" s="7" t="s">
        <v>58</v>
      </c>
      <c r="C19" s="8" t="s">
        <v>73</v>
      </c>
      <c r="D19" s="4">
        <f>D20+D21+D22+D31+D32</f>
        <v>51555967943.6</v>
      </c>
      <c r="E19" s="4">
        <f>E20+E21+E22+E31+E32</f>
        <v>46444427009.689995</v>
      </c>
      <c r="F19" s="43">
        <f t="shared" si="0"/>
        <v>90.08545249407051</v>
      </c>
    </row>
    <row r="20" spans="1:6" ht="12.75">
      <c r="A20" s="1"/>
      <c r="B20" s="2">
        <v>6141</v>
      </c>
      <c r="C20" s="3" t="s">
        <v>74</v>
      </c>
      <c r="D20" s="12">
        <v>41308035647.61</v>
      </c>
      <c r="E20" s="12">
        <v>37050353546.57</v>
      </c>
      <c r="F20" s="43">
        <f t="shared" si="0"/>
        <v>89.69284780965772</v>
      </c>
    </row>
    <row r="21" spans="1:6" ht="12.75">
      <c r="A21" s="1"/>
      <c r="B21" s="2">
        <v>6142</v>
      </c>
      <c r="C21" s="3" t="s">
        <v>75</v>
      </c>
      <c r="D21" s="12">
        <v>166530596.33</v>
      </c>
      <c r="E21" s="12">
        <v>123479326.83</v>
      </c>
      <c r="F21" s="43">
        <f t="shared" si="0"/>
        <v>74.14813226592376</v>
      </c>
    </row>
    <row r="22" spans="1:6" ht="12.75">
      <c r="A22" s="1"/>
      <c r="B22" s="2">
        <v>6143</v>
      </c>
      <c r="C22" s="3" t="s">
        <v>76</v>
      </c>
      <c r="D22" s="12">
        <f>SUM(D23:D30)</f>
        <v>8948921887.64</v>
      </c>
      <c r="E22" s="12">
        <f>SUM(E23:E30)</f>
        <v>8205060508.2</v>
      </c>
      <c r="F22" s="43">
        <f t="shared" si="0"/>
        <v>91.68769837551717</v>
      </c>
    </row>
    <row r="23" spans="1:6" ht="25.5">
      <c r="A23" s="13"/>
      <c r="B23" s="2"/>
      <c r="C23" s="14" t="s">
        <v>77</v>
      </c>
      <c r="D23" s="12">
        <v>1452827289.9</v>
      </c>
      <c r="E23" s="12">
        <v>696791133.99</v>
      </c>
      <c r="F23" s="43">
        <f t="shared" si="0"/>
        <v>47.96104387865409</v>
      </c>
    </row>
    <row r="24" spans="1:6" ht="12.75">
      <c r="A24" s="13"/>
      <c r="B24" s="2"/>
      <c r="C24" s="3" t="s">
        <v>78</v>
      </c>
      <c r="D24" s="12">
        <v>3138935615.1</v>
      </c>
      <c r="E24" s="12">
        <v>3251773980.94</v>
      </c>
      <c r="F24" s="43">
        <f t="shared" si="0"/>
        <v>103.59479708016902</v>
      </c>
    </row>
    <row r="25" spans="1:6" ht="12.75">
      <c r="A25" s="13"/>
      <c r="B25" s="2"/>
      <c r="C25" s="3" t="s">
        <v>79</v>
      </c>
      <c r="D25" s="12">
        <v>218785810.7</v>
      </c>
      <c r="E25" s="12">
        <v>189895091.94</v>
      </c>
      <c r="F25" s="43">
        <f t="shared" si="0"/>
        <v>86.79497602355252</v>
      </c>
    </row>
    <row r="26" spans="1:6" ht="12.75">
      <c r="A26" s="13"/>
      <c r="B26" s="2"/>
      <c r="C26" s="3" t="s">
        <v>80</v>
      </c>
      <c r="D26" s="12">
        <v>717401021.62</v>
      </c>
      <c r="E26" s="12">
        <v>680567178.48</v>
      </c>
      <c r="F26" s="43">
        <f t="shared" si="0"/>
        <v>94.86565504788052</v>
      </c>
    </row>
    <row r="27" spans="1:6" ht="12.75">
      <c r="A27" s="13"/>
      <c r="B27" s="2"/>
      <c r="C27" s="3" t="s">
        <v>81</v>
      </c>
      <c r="D27" s="12">
        <v>139159989.14</v>
      </c>
      <c r="E27" s="12">
        <v>125816602.93</v>
      </c>
      <c r="F27" s="43">
        <f t="shared" si="0"/>
        <v>90.41147797404896</v>
      </c>
    </row>
    <row r="28" spans="1:6" ht="12.75">
      <c r="A28" s="13"/>
      <c r="B28" s="2"/>
      <c r="C28" s="3" t="s">
        <v>82</v>
      </c>
      <c r="D28" s="12">
        <v>3084293041.7</v>
      </c>
      <c r="E28" s="12">
        <v>3073671205.39</v>
      </c>
      <c r="F28" s="43">
        <f t="shared" si="0"/>
        <v>99.65561520366607</v>
      </c>
    </row>
    <row r="29" spans="1:6" ht="12.75">
      <c r="A29" s="13"/>
      <c r="B29" s="2"/>
      <c r="C29" s="3" t="s">
        <v>83</v>
      </c>
      <c r="D29" s="12">
        <v>166979312.13</v>
      </c>
      <c r="E29" s="12">
        <v>156910089.45</v>
      </c>
      <c r="F29" s="43">
        <f t="shared" si="0"/>
        <v>93.96977832070556</v>
      </c>
    </row>
    <row r="30" spans="1:6" ht="12.75">
      <c r="A30" s="13"/>
      <c r="B30" s="2"/>
      <c r="C30" s="3" t="s">
        <v>84</v>
      </c>
      <c r="D30" s="12">
        <v>30539807.35</v>
      </c>
      <c r="E30" s="12">
        <v>29635225.08</v>
      </c>
      <c r="F30" s="43">
        <f t="shared" si="0"/>
        <v>97.03802234364781</v>
      </c>
    </row>
    <row r="31" spans="1:6" ht="12.75">
      <c r="A31" s="13"/>
      <c r="B31" s="2">
        <v>6144</v>
      </c>
      <c r="C31" s="3" t="s">
        <v>85</v>
      </c>
      <c r="D31" s="12">
        <v>588611844.5</v>
      </c>
      <c r="E31" s="12">
        <v>532833762.06</v>
      </c>
      <c r="F31" s="43">
        <f t="shared" si="0"/>
        <v>90.52379204373962</v>
      </c>
    </row>
    <row r="32" spans="1:6" ht="12.75">
      <c r="A32" s="13"/>
      <c r="B32" s="2">
        <v>6146</v>
      </c>
      <c r="C32" s="3" t="s">
        <v>86</v>
      </c>
      <c r="D32" s="12">
        <v>543867967.52</v>
      </c>
      <c r="E32" s="12">
        <v>532699866.03</v>
      </c>
      <c r="F32" s="43">
        <f t="shared" si="0"/>
        <v>97.94654177907816</v>
      </c>
    </row>
    <row r="33" spans="1:6" ht="12.75">
      <c r="A33" s="1">
        <v>615</v>
      </c>
      <c r="B33" s="15"/>
      <c r="C33" s="16" t="s">
        <v>87</v>
      </c>
      <c r="D33" s="9">
        <f>D34</f>
        <v>1900865194.8600001</v>
      </c>
      <c r="E33" s="9">
        <f>E34</f>
        <v>1721163808.52</v>
      </c>
      <c r="F33" s="43">
        <f t="shared" si="0"/>
        <v>90.54633717183532</v>
      </c>
    </row>
    <row r="34" spans="1:6" ht="12.75">
      <c r="A34" s="13"/>
      <c r="B34" s="2">
        <v>6151</v>
      </c>
      <c r="C34" s="3" t="s">
        <v>88</v>
      </c>
      <c r="D34" s="12">
        <f>D35+D36</f>
        <v>1900865194.8600001</v>
      </c>
      <c r="E34" s="12">
        <f>+E35+E36</f>
        <v>1721163808.52</v>
      </c>
      <c r="F34" s="43">
        <f t="shared" si="0"/>
        <v>90.54633717183532</v>
      </c>
    </row>
    <row r="35" spans="1:6" ht="12.75">
      <c r="A35" s="13"/>
      <c r="B35" s="2"/>
      <c r="C35" s="3" t="s">
        <v>89</v>
      </c>
      <c r="D35" s="12">
        <v>1649586991.68</v>
      </c>
      <c r="E35" s="12">
        <v>1429154551.78</v>
      </c>
      <c r="F35" s="43">
        <f t="shared" si="0"/>
        <v>86.63711334947521</v>
      </c>
    </row>
    <row r="36" spans="1:6" ht="12.75">
      <c r="A36" s="13"/>
      <c r="B36" s="2"/>
      <c r="C36" s="3" t="s">
        <v>90</v>
      </c>
      <c r="D36" s="12">
        <v>251278203.18</v>
      </c>
      <c r="E36" s="12">
        <v>292009256.74</v>
      </c>
      <c r="F36" s="43">
        <f t="shared" si="0"/>
        <v>116.20954505585301</v>
      </c>
    </row>
    <row r="37" spans="1:6" ht="12.75">
      <c r="A37" s="1">
        <v>616</v>
      </c>
      <c r="B37" s="7"/>
      <c r="C37" s="8" t="s">
        <v>405</v>
      </c>
      <c r="D37" s="9">
        <v>0</v>
      </c>
      <c r="E37" s="9">
        <f>+E38</f>
        <v>1057408793.61</v>
      </c>
      <c r="F37" s="43"/>
    </row>
    <row r="38" spans="1:6" ht="12.75">
      <c r="A38" s="13"/>
      <c r="B38" s="2">
        <v>6162</v>
      </c>
      <c r="C38" s="3" t="s">
        <v>91</v>
      </c>
      <c r="D38" s="12">
        <v>0</v>
      </c>
      <c r="E38" s="12">
        <v>1057408793.61</v>
      </c>
      <c r="F38" s="43"/>
    </row>
    <row r="39" spans="1:7" ht="12.75">
      <c r="A39" s="1">
        <v>62</v>
      </c>
      <c r="B39" s="7" t="s">
        <v>58</v>
      </c>
      <c r="C39" s="8" t="s">
        <v>92</v>
      </c>
      <c r="D39" s="9">
        <f>D40+D45+D49</f>
        <v>40703483984.65</v>
      </c>
      <c r="E39" s="9">
        <f>E40+E45+E49</f>
        <v>39994738956.17</v>
      </c>
      <c r="F39" s="43">
        <f t="shared" si="0"/>
        <v>98.25876077647976</v>
      </c>
      <c r="G39" s="112"/>
    </row>
    <row r="40" spans="1:6" ht="12.75">
      <c r="A40" s="1">
        <v>621</v>
      </c>
      <c r="B40" s="7" t="s">
        <v>58</v>
      </c>
      <c r="C40" s="8" t="s">
        <v>93</v>
      </c>
      <c r="D40" s="4">
        <f>SUM(D41:D44)</f>
        <v>18652621817.01</v>
      </c>
      <c r="E40" s="4">
        <f>SUM(E41:E44)</f>
        <v>18287811222.12</v>
      </c>
      <c r="F40" s="43">
        <f t="shared" si="0"/>
        <v>98.04418596769429</v>
      </c>
    </row>
    <row r="41" spans="1:6" ht="25.5">
      <c r="A41" s="1"/>
      <c r="B41" s="2">
        <v>6211</v>
      </c>
      <c r="C41" s="3" t="s">
        <v>94</v>
      </c>
      <c r="D41" s="12">
        <v>87699466.43</v>
      </c>
      <c r="E41" s="12">
        <v>93704640.42</v>
      </c>
      <c r="F41" s="43">
        <f t="shared" si="0"/>
        <v>106.84744643776504</v>
      </c>
    </row>
    <row r="42" spans="1:6" ht="25.5">
      <c r="A42" s="1"/>
      <c r="B42" s="2">
        <v>6212</v>
      </c>
      <c r="C42" s="3" t="s">
        <v>95</v>
      </c>
      <c r="D42" s="12">
        <v>16645729127.1</v>
      </c>
      <c r="E42" s="12">
        <v>16345483060.57</v>
      </c>
      <c r="F42" s="43">
        <f t="shared" si="0"/>
        <v>98.1962576452047</v>
      </c>
    </row>
    <row r="43" spans="1:6" ht="25.5">
      <c r="A43" s="1"/>
      <c r="B43" s="2">
        <v>6213</v>
      </c>
      <c r="C43" s="3" t="s">
        <v>96</v>
      </c>
      <c r="D43" s="12">
        <v>1212175399.45</v>
      </c>
      <c r="E43" s="12">
        <v>1103424749.03</v>
      </c>
      <c r="F43" s="43">
        <f t="shared" si="0"/>
        <v>91.02847240842014</v>
      </c>
    </row>
    <row r="44" spans="1:6" ht="12.75">
      <c r="A44" s="1"/>
      <c r="B44" s="2">
        <v>6214</v>
      </c>
      <c r="C44" s="3" t="s">
        <v>97</v>
      </c>
      <c r="D44" s="12">
        <v>707017824.03</v>
      </c>
      <c r="E44" s="12">
        <v>745198772.1</v>
      </c>
      <c r="F44" s="43">
        <f t="shared" si="0"/>
        <v>105.40028083766953</v>
      </c>
    </row>
    <row r="45" spans="1:6" ht="12.75">
      <c r="A45" s="1">
        <v>622</v>
      </c>
      <c r="B45" s="7" t="s">
        <v>58</v>
      </c>
      <c r="C45" s="8" t="s">
        <v>98</v>
      </c>
      <c r="D45" s="4">
        <f>SUM(D46:D48)</f>
        <v>20154787767.56</v>
      </c>
      <c r="E45" s="4">
        <f>SUM(E46:E48)</f>
        <v>19838374844.11</v>
      </c>
      <c r="F45" s="43">
        <f t="shared" si="0"/>
        <v>98.43008556031891</v>
      </c>
    </row>
    <row r="46" spans="1:6" ht="25.5">
      <c r="A46" s="1"/>
      <c r="B46" s="2">
        <v>6221</v>
      </c>
      <c r="C46" s="3" t="s">
        <v>99</v>
      </c>
      <c r="D46" s="12">
        <v>18100363929.49</v>
      </c>
      <c r="E46" s="12">
        <v>17925298485.48</v>
      </c>
      <c r="F46" s="43">
        <f t="shared" si="0"/>
        <v>99.03280704911808</v>
      </c>
    </row>
    <row r="47" spans="1:6" ht="25.5">
      <c r="A47" s="1"/>
      <c r="B47" s="2">
        <v>6223</v>
      </c>
      <c r="C47" s="3" t="s">
        <v>100</v>
      </c>
      <c r="D47" s="12">
        <v>1444508449.09</v>
      </c>
      <c r="E47" s="12">
        <v>1284838764.09</v>
      </c>
      <c r="F47" s="43">
        <f t="shared" si="0"/>
        <v>88.94643467813653</v>
      </c>
    </row>
    <row r="48" spans="1:6" ht="12.75">
      <c r="A48" s="1"/>
      <c r="B48" s="2">
        <v>6224</v>
      </c>
      <c r="C48" s="3" t="s">
        <v>101</v>
      </c>
      <c r="D48" s="12">
        <v>609915388.98</v>
      </c>
      <c r="E48" s="12">
        <v>628237594.54</v>
      </c>
      <c r="F48" s="43">
        <f t="shared" si="0"/>
        <v>103.00405693823225</v>
      </c>
    </row>
    <row r="49" spans="1:6" ht="12.75">
      <c r="A49" s="1">
        <v>623</v>
      </c>
      <c r="B49" s="7" t="s">
        <v>58</v>
      </c>
      <c r="C49" s="8" t="s">
        <v>102</v>
      </c>
      <c r="D49" s="4">
        <f>D50</f>
        <v>1896074400.08</v>
      </c>
      <c r="E49" s="4">
        <f>E50</f>
        <v>1868552889.94</v>
      </c>
      <c r="F49" s="43">
        <f t="shared" si="0"/>
        <v>98.54850051565283</v>
      </c>
    </row>
    <row r="50" spans="1:6" ht="12.75">
      <c r="A50" s="1"/>
      <c r="B50" s="2">
        <v>6232</v>
      </c>
      <c r="C50" s="3" t="s">
        <v>103</v>
      </c>
      <c r="D50" s="12">
        <v>1896074400.08</v>
      </c>
      <c r="E50" s="12">
        <v>1868552889.94</v>
      </c>
      <c r="F50" s="43">
        <f t="shared" si="0"/>
        <v>98.54850051565283</v>
      </c>
    </row>
    <row r="51" spans="1:7" ht="25.5">
      <c r="A51" s="1">
        <v>63</v>
      </c>
      <c r="B51" s="15"/>
      <c r="C51" s="16" t="s">
        <v>104</v>
      </c>
      <c r="D51" s="9">
        <f>SUM(D52,D55,D58,D61)</f>
        <v>542579980.99</v>
      </c>
      <c r="E51" s="9">
        <f>SUM(E52,E55,E58,E61)</f>
        <v>675330832.1</v>
      </c>
      <c r="F51" s="43">
        <f t="shared" si="0"/>
        <v>124.46659584966271</v>
      </c>
      <c r="G51" s="112"/>
    </row>
    <row r="52" spans="1:6" ht="12.75">
      <c r="A52" s="1">
        <v>631</v>
      </c>
      <c r="B52" s="15"/>
      <c r="C52" s="16" t="s">
        <v>105</v>
      </c>
      <c r="D52" s="9">
        <f>SUM(D53:D54)</f>
        <v>8583402.33</v>
      </c>
      <c r="E52" s="9">
        <f>SUM(E53:E54)</f>
        <v>5449769.9</v>
      </c>
      <c r="F52" s="43">
        <f t="shared" si="0"/>
        <v>63.49195447768321</v>
      </c>
    </row>
    <row r="53" spans="1:6" ht="12.75">
      <c r="A53" s="13"/>
      <c r="B53" s="17">
        <v>6311</v>
      </c>
      <c r="C53" s="14" t="s">
        <v>106</v>
      </c>
      <c r="D53" s="12">
        <v>6451597.41</v>
      </c>
      <c r="E53" s="12">
        <v>3992366.45</v>
      </c>
      <c r="F53" s="43">
        <f t="shared" si="0"/>
        <v>61.88182858111725</v>
      </c>
    </row>
    <row r="54" spans="1:6" ht="12.75">
      <c r="A54" s="13"/>
      <c r="B54" s="17">
        <v>6312</v>
      </c>
      <c r="C54" s="14" t="s">
        <v>107</v>
      </c>
      <c r="D54" s="12">
        <v>2131804.92</v>
      </c>
      <c r="E54" s="12">
        <v>1457403.45</v>
      </c>
      <c r="F54" s="43">
        <f t="shared" si="0"/>
        <v>68.36476622823443</v>
      </c>
    </row>
    <row r="55" spans="1:6" ht="12.75">
      <c r="A55" s="1">
        <v>632</v>
      </c>
      <c r="B55" s="2"/>
      <c r="C55" s="8" t="s">
        <v>108</v>
      </c>
      <c r="D55" s="9">
        <f>SUM(D56:D57)</f>
        <v>453912310.46000004</v>
      </c>
      <c r="E55" s="9">
        <f>SUM(E56:E57)</f>
        <v>604122098.9</v>
      </c>
      <c r="F55" s="43">
        <f t="shared" si="0"/>
        <v>133.09224821150488</v>
      </c>
    </row>
    <row r="56" spans="1:6" ht="12.75">
      <c r="A56" s="13"/>
      <c r="B56" s="13">
        <v>6321</v>
      </c>
      <c r="C56" s="14" t="s">
        <v>109</v>
      </c>
      <c r="D56" s="12">
        <v>283672472.35</v>
      </c>
      <c r="E56" s="12">
        <v>446523357.2</v>
      </c>
      <c r="F56" s="43">
        <f t="shared" si="0"/>
        <v>157.40806765665712</v>
      </c>
    </row>
    <row r="57" spans="1:6" ht="12.75">
      <c r="A57" s="13"/>
      <c r="B57" s="13">
        <v>6322</v>
      </c>
      <c r="C57" s="3" t="s">
        <v>110</v>
      </c>
      <c r="D57" s="12">
        <v>170239838.11</v>
      </c>
      <c r="E57" s="12">
        <v>157598741.7</v>
      </c>
      <c r="F57" s="43">
        <f t="shared" si="0"/>
        <v>92.57453687083982</v>
      </c>
    </row>
    <row r="58" spans="1:6" ht="12.75">
      <c r="A58" s="1">
        <v>633</v>
      </c>
      <c r="B58" s="15"/>
      <c r="C58" s="16" t="s">
        <v>111</v>
      </c>
      <c r="D58" s="9">
        <f>SUM(D59:D60)</f>
        <v>73945968.2</v>
      </c>
      <c r="E58" s="4">
        <f>E59+E60</f>
        <v>59023572.71</v>
      </c>
      <c r="F58" s="43">
        <f t="shared" si="0"/>
        <v>79.81986597343654</v>
      </c>
    </row>
    <row r="59" spans="1:6" ht="12.75">
      <c r="A59" s="13"/>
      <c r="B59" s="17">
        <v>6331</v>
      </c>
      <c r="C59" s="14" t="s">
        <v>112</v>
      </c>
      <c r="D59" s="12">
        <v>45098873.01</v>
      </c>
      <c r="E59" s="12">
        <v>52906599.68</v>
      </c>
      <c r="F59" s="43">
        <f t="shared" si="0"/>
        <v>117.3124651435719</v>
      </c>
    </row>
    <row r="60" spans="1:6" ht="12.75">
      <c r="A60" s="13"/>
      <c r="B60" s="17">
        <v>6332</v>
      </c>
      <c r="C60" s="14" t="s">
        <v>113</v>
      </c>
      <c r="D60" s="12">
        <v>28847095.19</v>
      </c>
      <c r="E60" s="12">
        <v>6116973.03</v>
      </c>
      <c r="F60" s="43">
        <f t="shared" si="0"/>
        <v>21.20481452191582</v>
      </c>
    </row>
    <row r="61" spans="1:6" ht="12.75">
      <c r="A61" s="1">
        <v>634</v>
      </c>
      <c r="B61" s="15"/>
      <c r="C61" s="16" t="s">
        <v>114</v>
      </c>
      <c r="D61" s="4">
        <f>D62+D63</f>
        <v>6138300</v>
      </c>
      <c r="E61" s="4">
        <f>E62+E63</f>
        <v>6735390.59</v>
      </c>
      <c r="F61" s="43">
        <f t="shared" si="0"/>
        <v>109.72729566818174</v>
      </c>
    </row>
    <row r="62" spans="1:6" ht="25.5">
      <c r="A62" s="1"/>
      <c r="B62" s="17">
        <v>6341</v>
      </c>
      <c r="C62" s="14" t="s">
        <v>115</v>
      </c>
      <c r="D62" s="12">
        <v>4238300</v>
      </c>
      <c r="E62" s="12">
        <v>4800000</v>
      </c>
      <c r="F62" s="43">
        <f t="shared" si="0"/>
        <v>113.2529551942996</v>
      </c>
    </row>
    <row r="63" spans="1:6" ht="25.5">
      <c r="A63" s="13"/>
      <c r="B63" s="17">
        <v>6342</v>
      </c>
      <c r="C63" s="14" t="s">
        <v>116</v>
      </c>
      <c r="D63" s="12">
        <v>1900000</v>
      </c>
      <c r="E63" s="12">
        <v>1935390.59</v>
      </c>
      <c r="F63" s="43">
        <f t="shared" si="0"/>
        <v>101.86266263157894</v>
      </c>
    </row>
    <row r="64" spans="1:7" ht="12.75">
      <c r="A64" s="1">
        <v>64</v>
      </c>
      <c r="B64" s="7" t="s">
        <v>58</v>
      </c>
      <c r="C64" s="8" t="s">
        <v>117</v>
      </c>
      <c r="D64" s="4">
        <f>SUM(D65,D74)</f>
        <v>4672073861.21</v>
      </c>
      <c r="E64" s="4">
        <f>SUM(E65,E74)</f>
        <v>5308035994.75</v>
      </c>
      <c r="F64" s="43">
        <f t="shared" si="0"/>
        <v>113.61198800430125</v>
      </c>
      <c r="G64" s="112"/>
    </row>
    <row r="65" spans="1:6" ht="12.75">
      <c r="A65" s="1">
        <v>641</v>
      </c>
      <c r="B65" s="7" t="s">
        <v>58</v>
      </c>
      <c r="C65" s="8" t="s">
        <v>118</v>
      </c>
      <c r="D65" s="4">
        <f>SUM(D66:D73)</f>
        <v>880491073.79</v>
      </c>
      <c r="E65" s="4">
        <f>SUM(E66:E73)</f>
        <v>1618849055.06</v>
      </c>
      <c r="F65" s="43">
        <f t="shared" si="0"/>
        <v>183.8575203371228</v>
      </c>
    </row>
    <row r="66" spans="1:6" ht="12.75">
      <c r="A66" s="1"/>
      <c r="B66" s="2">
        <v>6411</v>
      </c>
      <c r="C66" s="3" t="s">
        <v>119</v>
      </c>
      <c r="D66" s="11">
        <v>95633121.49</v>
      </c>
      <c r="E66" s="11">
        <v>88169851.67</v>
      </c>
      <c r="F66" s="43">
        <f t="shared" si="0"/>
        <v>92.19593619478331</v>
      </c>
    </row>
    <row r="67" spans="1:6" ht="12.75">
      <c r="A67" s="1"/>
      <c r="B67" s="2">
        <v>6412</v>
      </c>
      <c r="C67" s="3" t="s">
        <v>120</v>
      </c>
      <c r="D67" s="11">
        <v>11983.66</v>
      </c>
      <c r="E67" s="11">
        <v>150101.22</v>
      </c>
      <c r="F67" s="43">
        <f t="shared" si="0"/>
        <v>1252.5490542955993</v>
      </c>
    </row>
    <row r="68" spans="1:6" ht="12.75">
      <c r="A68" s="13"/>
      <c r="B68" s="2">
        <v>6413</v>
      </c>
      <c r="C68" s="3" t="s">
        <v>121</v>
      </c>
      <c r="D68" s="12">
        <v>38829330.99</v>
      </c>
      <c r="E68" s="12">
        <v>23517018.3</v>
      </c>
      <c r="F68" s="43">
        <f aca="true" t="shared" si="1" ref="F68:F101">E68/D68*100</f>
        <v>60.56508752637667</v>
      </c>
    </row>
    <row r="69" spans="1:6" ht="12.75">
      <c r="A69" s="13"/>
      <c r="B69" s="2">
        <v>6414</v>
      </c>
      <c r="C69" s="3" t="s">
        <v>122</v>
      </c>
      <c r="D69" s="12">
        <v>13436966.09</v>
      </c>
      <c r="E69" s="12">
        <v>11651465.92</v>
      </c>
      <c r="F69" s="43">
        <f t="shared" si="1"/>
        <v>86.71202890562627</v>
      </c>
    </row>
    <row r="70" spans="1:6" ht="12.75">
      <c r="A70" s="13"/>
      <c r="B70" s="2">
        <v>6415</v>
      </c>
      <c r="C70" s="3" t="s">
        <v>123</v>
      </c>
      <c r="D70" s="12">
        <v>16118483.83</v>
      </c>
      <c r="E70" s="12">
        <v>46234110.82</v>
      </c>
      <c r="F70" s="43">
        <f t="shared" si="1"/>
        <v>286.8390805712649</v>
      </c>
    </row>
    <row r="71" spans="1:6" ht="12.75">
      <c r="A71" s="13"/>
      <c r="B71" s="2">
        <v>6416</v>
      </c>
      <c r="C71" s="3" t="s">
        <v>124</v>
      </c>
      <c r="D71" s="11">
        <v>212387148.04</v>
      </c>
      <c r="E71" s="11">
        <v>106624478.33</v>
      </c>
      <c r="F71" s="43">
        <f t="shared" si="1"/>
        <v>50.20288624522556</v>
      </c>
    </row>
    <row r="72" spans="1:6" ht="38.25">
      <c r="A72" s="13"/>
      <c r="B72" s="2">
        <v>6417</v>
      </c>
      <c r="C72" s="14" t="s">
        <v>125</v>
      </c>
      <c r="D72" s="11">
        <v>494809090.89</v>
      </c>
      <c r="E72" s="11">
        <v>1342416792.97</v>
      </c>
      <c r="F72" s="43">
        <f t="shared" si="1"/>
        <v>271.2999453092971</v>
      </c>
    </row>
    <row r="73" spans="1:6" ht="12.75">
      <c r="A73" s="13"/>
      <c r="B73" s="2">
        <v>6419</v>
      </c>
      <c r="C73" s="3" t="s">
        <v>126</v>
      </c>
      <c r="D73" s="12">
        <v>9264948.8</v>
      </c>
      <c r="E73" s="12">
        <v>85235.83</v>
      </c>
      <c r="F73" s="43">
        <f t="shared" si="1"/>
        <v>0.9199816624998511</v>
      </c>
    </row>
    <row r="74" spans="1:6" ht="12.75">
      <c r="A74" s="1">
        <v>642</v>
      </c>
      <c r="B74" s="7" t="s">
        <v>58</v>
      </c>
      <c r="C74" s="8" t="s">
        <v>127</v>
      </c>
      <c r="D74" s="4">
        <f>D75+D76+D77+D78</f>
        <v>3791582787.42</v>
      </c>
      <c r="E74" s="4">
        <f>E75+E76+E77+E78</f>
        <v>3689186939.6899996</v>
      </c>
      <c r="F74" s="43">
        <f t="shared" si="1"/>
        <v>97.29939042687563</v>
      </c>
    </row>
    <row r="75" spans="1:6" ht="12.75">
      <c r="A75" s="13"/>
      <c r="B75" s="2">
        <v>6421</v>
      </c>
      <c r="C75" s="3" t="s">
        <v>128</v>
      </c>
      <c r="D75" s="12">
        <v>433268786.3</v>
      </c>
      <c r="E75" s="12">
        <v>626337441.19</v>
      </c>
      <c r="F75" s="43">
        <f t="shared" si="1"/>
        <v>144.5609425360998</v>
      </c>
    </row>
    <row r="76" spans="1:6" ht="12.75">
      <c r="A76" s="13"/>
      <c r="B76" s="2">
        <v>6422</v>
      </c>
      <c r="C76" s="3" t="s">
        <v>129</v>
      </c>
      <c r="D76" s="12">
        <v>87670364.28</v>
      </c>
      <c r="E76" s="12">
        <v>78802467.48</v>
      </c>
      <c r="F76" s="43">
        <f t="shared" si="1"/>
        <v>89.88495499838706</v>
      </c>
    </row>
    <row r="77" spans="1:6" ht="12.75">
      <c r="A77" s="13"/>
      <c r="B77" s="2">
        <v>6423</v>
      </c>
      <c r="C77" s="3" t="s">
        <v>130</v>
      </c>
      <c r="D77" s="12">
        <v>344439710.68</v>
      </c>
      <c r="E77" s="12">
        <v>190197260.3</v>
      </c>
      <c r="F77" s="43">
        <f t="shared" si="1"/>
        <v>55.21931833135867</v>
      </c>
    </row>
    <row r="78" spans="1:6" ht="12.75">
      <c r="A78" s="13"/>
      <c r="B78" s="2">
        <v>6424</v>
      </c>
      <c r="C78" s="3" t="s">
        <v>406</v>
      </c>
      <c r="D78" s="12">
        <v>2926203926.16</v>
      </c>
      <c r="E78" s="12">
        <v>2793849770.72</v>
      </c>
      <c r="F78" s="43">
        <f t="shared" si="1"/>
        <v>95.47693329720578</v>
      </c>
    </row>
    <row r="79" spans="1:7" ht="25.5">
      <c r="A79" s="1">
        <v>65</v>
      </c>
      <c r="B79" s="7" t="s">
        <v>58</v>
      </c>
      <c r="C79" s="8" t="s">
        <v>131</v>
      </c>
      <c r="D79" s="9">
        <f>SUM(D80,D84)</f>
        <v>2939615308.93</v>
      </c>
      <c r="E79" s="9">
        <f>SUM(E80,E84)</f>
        <v>3097590495.51</v>
      </c>
      <c r="F79" s="43">
        <f t="shared" si="1"/>
        <v>105.374008840548</v>
      </c>
      <c r="G79" s="112"/>
    </row>
    <row r="80" spans="1:6" ht="12.75">
      <c r="A80" s="1">
        <v>651</v>
      </c>
      <c r="B80" s="7" t="s">
        <v>58</v>
      </c>
      <c r="C80" s="8" t="s">
        <v>132</v>
      </c>
      <c r="D80" s="4">
        <f>SUM(D81:D83)</f>
        <v>600206970.32</v>
      </c>
      <c r="E80" s="4">
        <f>SUM(E81:E83)</f>
        <v>630167385.5699999</v>
      </c>
      <c r="F80" s="43">
        <f t="shared" si="1"/>
        <v>104.99168065876117</v>
      </c>
    </row>
    <row r="81" spans="1:6" ht="12.75">
      <c r="A81" s="13"/>
      <c r="B81" s="2">
        <v>6511</v>
      </c>
      <c r="C81" s="3" t="s">
        <v>133</v>
      </c>
      <c r="D81" s="12">
        <v>301526608.43</v>
      </c>
      <c r="E81" s="12">
        <v>290510820.01</v>
      </c>
      <c r="F81" s="43">
        <f t="shared" si="1"/>
        <v>96.34666125243227</v>
      </c>
    </row>
    <row r="82" spans="1:6" ht="12.75">
      <c r="A82" s="13"/>
      <c r="B82" s="2">
        <v>6513</v>
      </c>
      <c r="C82" s="3" t="s">
        <v>134</v>
      </c>
      <c r="D82" s="12">
        <v>171989416.53</v>
      </c>
      <c r="E82" s="12">
        <v>129480914.37</v>
      </c>
      <c r="F82" s="43">
        <f t="shared" si="1"/>
        <v>75.28423375249646</v>
      </c>
    </row>
    <row r="83" spans="1:6" ht="12.75">
      <c r="A83" s="13"/>
      <c r="B83" s="2">
        <v>6514</v>
      </c>
      <c r="C83" s="3" t="s">
        <v>135</v>
      </c>
      <c r="D83" s="12">
        <v>126690945.36</v>
      </c>
      <c r="E83" s="12">
        <v>210175651.19</v>
      </c>
      <c r="F83" s="43">
        <f t="shared" si="1"/>
        <v>165.89634767723388</v>
      </c>
    </row>
    <row r="84" spans="1:6" ht="12.75">
      <c r="A84" s="1">
        <v>652</v>
      </c>
      <c r="B84" s="7" t="s">
        <v>58</v>
      </c>
      <c r="C84" s="8" t="s">
        <v>136</v>
      </c>
      <c r="D84" s="4">
        <f>SUM(D85:D86)</f>
        <v>2339408338.6099997</v>
      </c>
      <c r="E84" s="4">
        <f>SUM(E85:E86)</f>
        <v>2467423109.94</v>
      </c>
      <c r="F84" s="43">
        <f t="shared" si="1"/>
        <v>105.47210032627576</v>
      </c>
    </row>
    <row r="85" spans="1:8" ht="12.75">
      <c r="A85" s="13"/>
      <c r="B85" s="2">
        <v>6521</v>
      </c>
      <c r="C85" s="3" t="s">
        <v>137</v>
      </c>
      <c r="D85" s="12">
        <v>858679676.77</v>
      </c>
      <c r="E85" s="12">
        <v>541317527.1</v>
      </c>
      <c r="F85" s="43">
        <f t="shared" si="1"/>
        <v>63.04068231080233</v>
      </c>
      <c r="G85" s="111"/>
      <c r="H85" s="111"/>
    </row>
    <row r="86" spans="1:9" ht="12.75">
      <c r="A86" s="13"/>
      <c r="B86" s="2">
        <v>6526</v>
      </c>
      <c r="C86" s="3" t="s">
        <v>138</v>
      </c>
      <c r="D86" s="12">
        <v>1480728661.84</v>
      </c>
      <c r="E86" s="12">
        <v>1926105582.84</v>
      </c>
      <c r="F86" s="43">
        <f t="shared" si="1"/>
        <v>130.0782265162991</v>
      </c>
      <c r="G86" s="111"/>
      <c r="H86" s="111"/>
      <c r="I86" s="111"/>
    </row>
    <row r="87" spans="1:7" ht="12.75">
      <c r="A87" s="1">
        <v>66</v>
      </c>
      <c r="B87" s="7" t="s">
        <v>58</v>
      </c>
      <c r="C87" s="8" t="s">
        <v>139</v>
      </c>
      <c r="D87" s="4">
        <f>SUM(D88,D91,D99)</f>
        <v>569933549.05</v>
      </c>
      <c r="E87" s="4">
        <f>SUM(E88,E91,E99)</f>
        <v>587685179.27</v>
      </c>
      <c r="F87" s="43">
        <f t="shared" si="1"/>
        <v>103.11468420302499</v>
      </c>
      <c r="G87" s="112"/>
    </row>
    <row r="88" spans="1:6" ht="38.25">
      <c r="A88" s="1">
        <v>661</v>
      </c>
      <c r="B88" s="7" t="s">
        <v>58</v>
      </c>
      <c r="C88" s="16" t="s">
        <v>140</v>
      </c>
      <c r="D88" s="4">
        <f>D89+D90</f>
        <v>69949268.85</v>
      </c>
      <c r="E88" s="4">
        <f>E89+E90</f>
        <v>56359223.550000004</v>
      </c>
      <c r="F88" s="43">
        <f t="shared" si="1"/>
        <v>80.57156919089084</v>
      </c>
    </row>
    <row r="89" spans="1:6" ht="25.5">
      <c r="A89" s="13"/>
      <c r="B89" s="17">
        <v>6611</v>
      </c>
      <c r="C89" s="14" t="s">
        <v>141</v>
      </c>
      <c r="D89" s="11">
        <v>12994621.64</v>
      </c>
      <c r="E89" s="11">
        <v>2658778.49</v>
      </c>
      <c r="F89" s="43">
        <f t="shared" si="1"/>
        <v>20.460607193177193</v>
      </c>
    </row>
    <row r="90" spans="1:6" ht="25.5">
      <c r="A90" s="13"/>
      <c r="B90" s="17">
        <v>6612</v>
      </c>
      <c r="C90" s="14" t="s">
        <v>142</v>
      </c>
      <c r="D90" s="11">
        <v>56954647.21</v>
      </c>
      <c r="E90" s="11">
        <v>53700445.06</v>
      </c>
      <c r="F90" s="43">
        <f t="shared" si="1"/>
        <v>94.28632726316206</v>
      </c>
    </row>
    <row r="91" spans="1:6" ht="12.75">
      <c r="A91" s="1">
        <v>662</v>
      </c>
      <c r="B91" s="7" t="s">
        <v>58</v>
      </c>
      <c r="C91" s="8" t="s">
        <v>143</v>
      </c>
      <c r="D91" s="4">
        <f>SUM(D92:D98)</f>
        <v>490600345.78999996</v>
      </c>
      <c r="E91" s="4">
        <f>SUM(E92:E98)</f>
        <v>515461271.12</v>
      </c>
      <c r="F91" s="43">
        <f t="shared" si="1"/>
        <v>105.06744961420016</v>
      </c>
    </row>
    <row r="92" spans="1:6" ht="12.75">
      <c r="A92" s="1"/>
      <c r="B92" s="2">
        <v>6621</v>
      </c>
      <c r="C92" s="3" t="s">
        <v>144</v>
      </c>
      <c r="D92" s="12">
        <v>52139267.8</v>
      </c>
      <c r="E92" s="12">
        <v>72782728.37</v>
      </c>
      <c r="F92" s="43">
        <f t="shared" si="1"/>
        <v>139.59292380013056</v>
      </c>
    </row>
    <row r="93" spans="1:6" ht="12.75">
      <c r="A93" s="1"/>
      <c r="B93" s="2">
        <v>6622</v>
      </c>
      <c r="C93" s="3" t="s">
        <v>145</v>
      </c>
      <c r="D93" s="12">
        <v>4673099.29</v>
      </c>
      <c r="E93" s="12">
        <v>5837473.22</v>
      </c>
      <c r="F93" s="43">
        <f t="shared" si="1"/>
        <v>124.91652451065296</v>
      </c>
    </row>
    <row r="94" spans="1:6" ht="12.75">
      <c r="A94" s="1"/>
      <c r="B94" s="2">
        <v>6623</v>
      </c>
      <c r="C94" s="3" t="s">
        <v>146</v>
      </c>
      <c r="D94" s="12">
        <v>37604657.27</v>
      </c>
      <c r="E94" s="12">
        <v>36345998.49</v>
      </c>
      <c r="F94" s="43">
        <f t="shared" si="1"/>
        <v>96.65291782620733</v>
      </c>
    </row>
    <row r="95" spans="1:6" ht="12.75">
      <c r="A95" s="1"/>
      <c r="B95" s="2">
        <v>6624</v>
      </c>
      <c r="C95" s="3" t="s">
        <v>147</v>
      </c>
      <c r="D95" s="12">
        <v>74883.9</v>
      </c>
      <c r="E95" s="12">
        <v>63785.31</v>
      </c>
      <c r="F95" s="43">
        <f t="shared" si="1"/>
        <v>85.17893699446743</v>
      </c>
    </row>
    <row r="96" spans="1:6" ht="12.75">
      <c r="A96" s="1"/>
      <c r="B96" s="2">
        <v>6625</v>
      </c>
      <c r="C96" s="3" t="s">
        <v>148</v>
      </c>
      <c r="D96" s="12">
        <v>255028700.92</v>
      </c>
      <c r="E96" s="12">
        <v>249286298.77</v>
      </c>
      <c r="F96" s="43">
        <f t="shared" si="1"/>
        <v>97.74833101949521</v>
      </c>
    </row>
    <row r="97" spans="1:6" ht="12.75">
      <c r="A97" s="1"/>
      <c r="B97" s="2">
        <v>6626</v>
      </c>
      <c r="C97" s="3" t="s">
        <v>149</v>
      </c>
      <c r="D97" s="12">
        <v>21874266.71</v>
      </c>
      <c r="E97" s="12">
        <v>21533993.39</v>
      </c>
      <c r="F97" s="43">
        <f t="shared" si="1"/>
        <v>98.44441267672556</v>
      </c>
    </row>
    <row r="98" spans="1:6" ht="12.75">
      <c r="A98" s="1"/>
      <c r="B98" s="2">
        <v>6627</v>
      </c>
      <c r="C98" s="3" t="s">
        <v>150</v>
      </c>
      <c r="D98" s="12">
        <v>119205469.9</v>
      </c>
      <c r="E98" s="12">
        <v>129610993.57</v>
      </c>
      <c r="F98" s="43">
        <f t="shared" si="1"/>
        <v>108.72906560305418</v>
      </c>
    </row>
    <row r="99" spans="1:6" ht="25.5">
      <c r="A99" s="1">
        <v>663</v>
      </c>
      <c r="B99" s="7" t="s">
        <v>58</v>
      </c>
      <c r="C99" s="8" t="s">
        <v>151</v>
      </c>
      <c r="D99" s="9">
        <f>D100+D101</f>
        <v>9383934.41</v>
      </c>
      <c r="E99" s="9">
        <f>E100+E101</f>
        <v>15864684.600000001</v>
      </c>
      <c r="F99" s="43">
        <f t="shared" si="1"/>
        <v>169.06218550604726</v>
      </c>
    </row>
    <row r="100" spans="1:6" ht="12.75">
      <c r="A100" s="13"/>
      <c r="B100" s="2">
        <v>6631</v>
      </c>
      <c r="C100" s="3" t="s">
        <v>152</v>
      </c>
      <c r="D100" s="11">
        <v>3956989.44</v>
      </c>
      <c r="E100" s="11">
        <v>11551145.39</v>
      </c>
      <c r="F100" s="43">
        <f t="shared" si="1"/>
        <v>291.91751873869043</v>
      </c>
    </row>
    <row r="101" spans="1:6" ht="12.75">
      <c r="A101" s="13"/>
      <c r="B101" s="2">
        <v>6632</v>
      </c>
      <c r="C101" s="3" t="s">
        <v>153</v>
      </c>
      <c r="D101" s="11">
        <v>5426944.97</v>
      </c>
      <c r="E101" s="11">
        <v>4313539.21</v>
      </c>
      <c r="F101" s="43">
        <f t="shared" si="1"/>
        <v>79.48374700397966</v>
      </c>
    </row>
    <row r="102" spans="1:6" ht="12.75">
      <c r="A102" s="1"/>
      <c r="B102" s="7"/>
      <c r="C102" s="8"/>
      <c r="D102" s="5"/>
      <c r="E102" s="44"/>
      <c r="F102" s="43"/>
    </row>
    <row r="103" spans="1:6" ht="12.75">
      <c r="A103" s="1" t="s">
        <v>54</v>
      </c>
      <c r="B103" s="7"/>
      <c r="C103" s="8"/>
      <c r="D103" s="5"/>
      <c r="E103" s="41"/>
      <c r="F103" s="43"/>
    </row>
    <row r="104" spans="1:6" ht="18.75" customHeight="1">
      <c r="A104" s="124"/>
      <c r="B104" s="124"/>
      <c r="C104" s="6" t="s">
        <v>57</v>
      </c>
      <c r="D104" s="25" t="s">
        <v>403</v>
      </c>
      <c r="E104" s="25" t="s">
        <v>0</v>
      </c>
      <c r="F104" s="117" t="s">
        <v>1</v>
      </c>
    </row>
    <row r="105" spans="1:7" ht="25.5">
      <c r="A105" s="1">
        <v>7</v>
      </c>
      <c r="B105" s="15" t="s">
        <v>58</v>
      </c>
      <c r="C105" s="18" t="s">
        <v>54</v>
      </c>
      <c r="D105" s="4">
        <f>D106+D110+D130</f>
        <v>303419486.28999996</v>
      </c>
      <c r="E105" s="4">
        <f>E106+E110+E130</f>
        <v>304005062.19</v>
      </c>
      <c r="F105" s="43">
        <f>E105/D105*100</f>
        <v>100.1929921862172</v>
      </c>
      <c r="G105" s="112"/>
    </row>
    <row r="106" spans="1:6" ht="25.5">
      <c r="A106" s="1">
        <v>71</v>
      </c>
      <c r="B106" s="7" t="s">
        <v>58</v>
      </c>
      <c r="C106" s="8" t="s">
        <v>407</v>
      </c>
      <c r="D106" s="4">
        <f>D107</f>
        <v>41682615.59</v>
      </c>
      <c r="E106" s="4">
        <f>E107</f>
        <v>38392341.69</v>
      </c>
      <c r="F106" s="43">
        <f aca="true" t="shared" si="2" ref="F106:F132">E106/D106*100</f>
        <v>92.10636411984336</v>
      </c>
    </row>
    <row r="107" spans="1:6" ht="25.5">
      <c r="A107" s="1">
        <v>711</v>
      </c>
      <c r="B107" s="7" t="s">
        <v>58</v>
      </c>
      <c r="C107" s="16" t="s">
        <v>154</v>
      </c>
      <c r="D107" s="4">
        <f>D108</f>
        <v>41682615.59</v>
      </c>
      <c r="E107" s="4">
        <f>E108+E109</f>
        <v>38392341.69</v>
      </c>
      <c r="F107" s="43">
        <f t="shared" si="2"/>
        <v>92.10636411984336</v>
      </c>
    </row>
    <row r="108" spans="1:6" ht="12.75">
      <c r="A108" s="1"/>
      <c r="B108" s="2">
        <v>7111</v>
      </c>
      <c r="C108" s="3" t="s">
        <v>155</v>
      </c>
      <c r="D108" s="5">
        <v>41682615.59</v>
      </c>
      <c r="E108" s="5">
        <v>38299692.71</v>
      </c>
      <c r="F108" s="43">
        <f t="shared" si="2"/>
        <v>91.88409164800207</v>
      </c>
    </row>
    <row r="109" spans="1:6" ht="12.75">
      <c r="A109" s="1"/>
      <c r="B109" s="2">
        <v>7112</v>
      </c>
      <c r="C109" s="3" t="s">
        <v>156</v>
      </c>
      <c r="D109" s="5"/>
      <c r="E109" s="5">
        <v>92648.98</v>
      </c>
      <c r="F109" s="43"/>
    </row>
    <row r="110" spans="1:6" ht="25.5">
      <c r="A110" s="1">
        <v>72</v>
      </c>
      <c r="B110" s="7" t="s">
        <v>58</v>
      </c>
      <c r="C110" s="8" t="s">
        <v>408</v>
      </c>
      <c r="D110" s="4">
        <f>D111+D116+D126+D122+D128</f>
        <v>254351527.54999998</v>
      </c>
      <c r="E110" s="4">
        <f>E111+E116+E126+E122+E128</f>
        <v>257881034.71</v>
      </c>
      <c r="F110" s="43">
        <f t="shared" si="2"/>
        <v>101.38764928758141</v>
      </c>
    </row>
    <row r="111" spans="1:6" ht="12.75">
      <c r="A111" s="1">
        <v>721</v>
      </c>
      <c r="B111" s="7" t="s">
        <v>58</v>
      </c>
      <c r="C111" s="8" t="s">
        <v>157</v>
      </c>
      <c r="D111" s="4">
        <f>SUM(D112:D115)</f>
        <v>247946489.03999996</v>
      </c>
      <c r="E111" s="4">
        <f>SUM(E112:E115)</f>
        <v>251931660.31</v>
      </c>
      <c r="F111" s="43">
        <f t="shared" si="2"/>
        <v>101.6072706999925</v>
      </c>
    </row>
    <row r="112" spans="1:6" ht="12.75">
      <c r="A112" s="1"/>
      <c r="B112" s="2">
        <v>7211</v>
      </c>
      <c r="C112" s="3" t="s">
        <v>158</v>
      </c>
      <c r="D112" s="5">
        <v>234818073.14</v>
      </c>
      <c r="E112" s="5">
        <v>242737760.65</v>
      </c>
      <c r="F112" s="43">
        <f t="shared" si="2"/>
        <v>103.3726907831657</v>
      </c>
    </row>
    <row r="113" spans="1:6" ht="12.75">
      <c r="A113" s="1"/>
      <c r="B113" s="2">
        <v>7212</v>
      </c>
      <c r="C113" s="3" t="s">
        <v>159</v>
      </c>
      <c r="D113" s="5">
        <v>11245184.2</v>
      </c>
      <c r="E113" s="5">
        <v>9088219.91</v>
      </c>
      <c r="F113" s="43">
        <f t="shared" si="2"/>
        <v>80.81877315980293</v>
      </c>
    </row>
    <row r="114" spans="1:6" ht="12.75">
      <c r="A114" s="1"/>
      <c r="B114" s="2">
        <v>7213</v>
      </c>
      <c r="C114" s="3" t="s">
        <v>160</v>
      </c>
      <c r="D114" s="5">
        <v>0</v>
      </c>
      <c r="E114" s="5">
        <v>0</v>
      </c>
      <c r="F114" s="43">
        <v>0</v>
      </c>
    </row>
    <row r="115" spans="1:6" ht="12.75">
      <c r="A115" s="1"/>
      <c r="B115" s="2">
        <v>7214</v>
      </c>
      <c r="C115" s="3" t="s">
        <v>161</v>
      </c>
      <c r="D115" s="5">
        <v>1883231.7</v>
      </c>
      <c r="E115" s="5">
        <v>105679.75</v>
      </c>
      <c r="F115" s="43">
        <f t="shared" si="2"/>
        <v>5.611616987968077</v>
      </c>
    </row>
    <row r="116" spans="1:6" ht="12.75">
      <c r="A116" s="1">
        <v>722</v>
      </c>
      <c r="B116" s="2"/>
      <c r="C116" s="8" t="s">
        <v>162</v>
      </c>
      <c r="D116" s="4">
        <f>SUM(D117:D121)</f>
        <v>26981.050000000003</v>
      </c>
      <c r="E116" s="4">
        <f>SUM(E117:E121)</f>
        <v>24807.11</v>
      </c>
      <c r="F116" s="43">
        <f t="shared" si="2"/>
        <v>91.94271535021802</v>
      </c>
    </row>
    <row r="117" spans="1:6" ht="12.75">
      <c r="A117" s="1"/>
      <c r="B117" s="2">
        <v>7221</v>
      </c>
      <c r="C117" s="3" t="s">
        <v>163</v>
      </c>
      <c r="D117" s="11">
        <v>653</v>
      </c>
      <c r="E117" s="5">
        <v>8707.11</v>
      </c>
      <c r="F117" s="43">
        <f t="shared" si="2"/>
        <v>1333.4012251148547</v>
      </c>
    </row>
    <row r="118" spans="1:6" ht="12.75">
      <c r="A118" s="1"/>
      <c r="B118" s="2">
        <v>7222</v>
      </c>
      <c r="C118" s="3" t="s">
        <v>164</v>
      </c>
      <c r="D118" s="11">
        <v>0</v>
      </c>
      <c r="E118" s="5">
        <v>870</v>
      </c>
      <c r="F118" s="43"/>
    </row>
    <row r="119" spans="1:6" ht="12.75">
      <c r="A119" s="1"/>
      <c r="B119" s="2">
        <v>7223</v>
      </c>
      <c r="C119" s="3" t="s">
        <v>165</v>
      </c>
      <c r="D119" s="11">
        <v>6800</v>
      </c>
      <c r="E119" s="5">
        <v>2750</v>
      </c>
      <c r="F119" s="43">
        <f t="shared" si="2"/>
        <v>40.44117647058824</v>
      </c>
    </row>
    <row r="120" spans="1:6" ht="12.75">
      <c r="A120" s="1"/>
      <c r="B120" s="2">
        <v>7225</v>
      </c>
      <c r="C120" s="3" t="s">
        <v>166</v>
      </c>
      <c r="D120" s="11">
        <v>1259.01</v>
      </c>
      <c r="E120" s="5">
        <v>1750</v>
      </c>
      <c r="F120" s="43">
        <f t="shared" si="2"/>
        <v>138.99810168306846</v>
      </c>
    </row>
    <row r="121" spans="1:6" ht="12.75">
      <c r="A121" s="1"/>
      <c r="B121" s="2">
        <v>7227</v>
      </c>
      <c r="C121" s="3" t="s">
        <v>167</v>
      </c>
      <c r="D121" s="11">
        <v>18269.04</v>
      </c>
      <c r="E121" s="5">
        <v>10730</v>
      </c>
      <c r="F121" s="43">
        <f t="shared" si="2"/>
        <v>58.73324487767283</v>
      </c>
    </row>
    <row r="122" spans="1:6" ht="12.75">
      <c r="A122" s="1">
        <v>723</v>
      </c>
      <c r="B122" s="7" t="s">
        <v>58</v>
      </c>
      <c r="C122" s="8" t="s">
        <v>168</v>
      </c>
      <c r="D122" s="4">
        <f>SUM(D123:D125)</f>
        <v>4148533.77</v>
      </c>
      <c r="E122" s="4">
        <f>SUM(E123:E125)</f>
        <v>5913733.6</v>
      </c>
      <c r="F122" s="43">
        <f t="shared" si="2"/>
        <v>142.54996892552714</v>
      </c>
    </row>
    <row r="123" spans="1:6" ht="12.75">
      <c r="A123" s="1"/>
      <c r="B123" s="2">
        <v>7231</v>
      </c>
      <c r="C123" s="3" t="s">
        <v>169</v>
      </c>
      <c r="D123" s="11">
        <v>4093333.77</v>
      </c>
      <c r="E123" s="5">
        <v>5897733.6</v>
      </c>
      <c r="F123" s="43">
        <f t="shared" si="2"/>
        <v>144.081424369164</v>
      </c>
    </row>
    <row r="124" spans="1:6" ht="25.5">
      <c r="A124" s="1"/>
      <c r="B124" s="2">
        <v>7233</v>
      </c>
      <c r="C124" s="3" t="s">
        <v>170</v>
      </c>
      <c r="D124" s="11">
        <v>24500</v>
      </c>
      <c r="E124" s="5">
        <v>16000</v>
      </c>
      <c r="F124" s="43">
        <f t="shared" si="2"/>
        <v>65.3061224489796</v>
      </c>
    </row>
    <row r="125" spans="1:6" ht="12.75">
      <c r="A125" s="1"/>
      <c r="B125" s="2">
        <v>7234</v>
      </c>
      <c r="C125" s="3" t="s">
        <v>363</v>
      </c>
      <c r="D125" s="11">
        <v>30700</v>
      </c>
      <c r="E125" s="5">
        <v>0</v>
      </c>
      <c r="F125" s="43">
        <f t="shared" si="2"/>
        <v>0</v>
      </c>
    </row>
    <row r="126" spans="1:6" ht="25.5">
      <c r="A126" s="1">
        <v>724</v>
      </c>
      <c r="B126" s="7"/>
      <c r="C126" s="8" t="s">
        <v>171</v>
      </c>
      <c r="D126" s="19">
        <f>D127</f>
        <v>2228323.69</v>
      </c>
      <c r="E126" s="19">
        <f>E127</f>
        <v>10833.69</v>
      </c>
      <c r="F126" s="43">
        <f t="shared" si="2"/>
        <v>0.4861811615887816</v>
      </c>
    </row>
    <row r="127" spans="1:6" ht="12.75">
      <c r="A127" s="13"/>
      <c r="B127" s="2">
        <v>7241</v>
      </c>
      <c r="C127" s="3" t="s">
        <v>172</v>
      </c>
      <c r="D127" s="5">
        <v>2228323.69</v>
      </c>
      <c r="E127" s="5">
        <v>10833.69</v>
      </c>
      <c r="F127" s="43">
        <f t="shared" si="2"/>
        <v>0.4861811615887816</v>
      </c>
    </row>
    <row r="128" spans="1:6" ht="25.5">
      <c r="A128" s="1">
        <v>726</v>
      </c>
      <c r="B128" s="7"/>
      <c r="C128" s="8" t="s">
        <v>409</v>
      </c>
      <c r="D128" s="19">
        <f>D129</f>
        <v>1200</v>
      </c>
      <c r="E128" s="4">
        <f>E129</f>
        <v>0</v>
      </c>
      <c r="F128" s="43">
        <f t="shared" si="2"/>
        <v>0</v>
      </c>
    </row>
    <row r="129" spans="1:6" ht="12.75">
      <c r="A129" s="13"/>
      <c r="B129" s="2">
        <v>7263</v>
      </c>
      <c r="C129" s="3" t="s">
        <v>410</v>
      </c>
      <c r="D129" s="5">
        <v>1200</v>
      </c>
      <c r="E129" s="5">
        <v>0</v>
      </c>
      <c r="F129" s="43">
        <f t="shared" si="2"/>
        <v>0</v>
      </c>
    </row>
    <row r="130" spans="1:6" ht="25.5">
      <c r="A130" s="1">
        <v>74</v>
      </c>
      <c r="B130" s="7"/>
      <c r="C130" s="8" t="s">
        <v>173</v>
      </c>
      <c r="D130" s="4">
        <f>D131</f>
        <v>7385343.15</v>
      </c>
      <c r="E130" s="4">
        <f>E131</f>
        <v>7731685.79</v>
      </c>
      <c r="F130" s="43">
        <f t="shared" si="2"/>
        <v>104.6895944164761</v>
      </c>
    </row>
    <row r="131" spans="1:6" ht="12.75">
      <c r="A131" s="1">
        <v>741</v>
      </c>
      <c r="B131" s="7"/>
      <c r="C131" s="8" t="s">
        <v>174</v>
      </c>
      <c r="D131" s="20">
        <f>D132</f>
        <v>7385343.15</v>
      </c>
      <c r="E131" s="20">
        <f>E132</f>
        <v>7731685.79</v>
      </c>
      <c r="F131" s="43">
        <f t="shared" si="2"/>
        <v>104.6895944164761</v>
      </c>
    </row>
    <row r="132" spans="1:6" ht="12.75">
      <c r="A132" s="13"/>
      <c r="B132" s="2">
        <v>7411</v>
      </c>
      <c r="C132" s="3" t="s">
        <v>175</v>
      </c>
      <c r="D132" s="5">
        <v>7385343.15</v>
      </c>
      <c r="E132" s="5">
        <v>7731685.79</v>
      </c>
      <c r="F132" s="43">
        <f t="shared" si="2"/>
        <v>104.6895944164761</v>
      </c>
    </row>
    <row r="133" spans="1:6" ht="12.75">
      <c r="A133" s="2"/>
      <c r="B133" s="13"/>
      <c r="C133" s="45"/>
      <c r="D133" s="46"/>
      <c r="E133" s="47"/>
      <c r="F133" s="48"/>
    </row>
    <row r="134" spans="1:6" ht="12.75">
      <c r="A134" s="1" t="s">
        <v>411</v>
      </c>
      <c r="B134" s="13"/>
      <c r="C134" s="45"/>
      <c r="D134" s="46"/>
      <c r="E134" s="47"/>
      <c r="F134" s="48"/>
    </row>
    <row r="135" spans="1:6" ht="17.25" customHeight="1">
      <c r="A135" s="124"/>
      <c r="B135" s="124"/>
      <c r="C135" s="6" t="s">
        <v>57</v>
      </c>
      <c r="D135" s="25" t="s">
        <v>403</v>
      </c>
      <c r="E135" s="25" t="s">
        <v>0</v>
      </c>
      <c r="F135" s="117" t="s">
        <v>1</v>
      </c>
    </row>
    <row r="136" spans="1:7" ht="12.75">
      <c r="A136" s="49">
        <v>8</v>
      </c>
      <c r="B136" s="50"/>
      <c r="C136" s="113" t="s">
        <v>2</v>
      </c>
      <c r="D136" s="64">
        <f>D137+D141+D146+D151</f>
        <v>12308412619.390001</v>
      </c>
      <c r="E136" s="64">
        <f>E137+E141+E146+E151</f>
        <v>26590185459.679993</v>
      </c>
      <c r="F136" s="52">
        <f>E136/D136*100</f>
        <v>216.03261348089086</v>
      </c>
      <c r="G136" s="112"/>
    </row>
    <row r="137" spans="1:7" ht="12.75">
      <c r="A137" s="49">
        <v>81</v>
      </c>
      <c r="B137" s="53"/>
      <c r="C137" s="114" t="s">
        <v>3</v>
      </c>
      <c r="D137" s="64">
        <f>+D138+D139+D140</f>
        <v>468312064.91999996</v>
      </c>
      <c r="E137" s="64">
        <f>+E138+E139+E140</f>
        <v>142181370.59</v>
      </c>
      <c r="F137" s="52">
        <f aca="true" t="shared" si="3" ref="F137:F159">E137/D137*100</f>
        <v>30.360390269742105</v>
      </c>
      <c r="G137" s="112"/>
    </row>
    <row r="138" spans="1:6" ht="12.75">
      <c r="A138" s="49">
        <v>811</v>
      </c>
      <c r="B138" s="55">
        <v>8111</v>
      </c>
      <c r="C138" s="56" t="s">
        <v>4</v>
      </c>
      <c r="D138" s="57">
        <v>0</v>
      </c>
      <c r="E138" s="57">
        <v>2377491.37</v>
      </c>
      <c r="F138" s="58"/>
    </row>
    <row r="139" spans="1:6" ht="25.5">
      <c r="A139" s="49">
        <v>812</v>
      </c>
      <c r="B139" s="59">
        <v>8121</v>
      </c>
      <c r="C139" s="60" t="s">
        <v>412</v>
      </c>
      <c r="D139" s="61">
        <v>126802732.35</v>
      </c>
      <c r="E139" s="61">
        <v>60965435.19</v>
      </c>
      <c r="F139" s="52">
        <f t="shared" si="3"/>
        <v>48.078960177075395</v>
      </c>
    </row>
    <row r="140" spans="1:6" ht="38.25">
      <c r="A140" s="62">
        <v>816</v>
      </c>
      <c r="B140" s="59">
        <v>8161</v>
      </c>
      <c r="C140" s="63" t="s">
        <v>5</v>
      </c>
      <c r="D140" s="61">
        <v>341509332.57</v>
      </c>
      <c r="E140" s="61">
        <v>78838444.03</v>
      </c>
      <c r="F140" s="52">
        <f t="shared" si="3"/>
        <v>23.085297094725895</v>
      </c>
    </row>
    <row r="141" spans="1:7" ht="12.75">
      <c r="A141" s="49">
        <v>82</v>
      </c>
      <c r="B141" s="53"/>
      <c r="C141" s="115" t="s">
        <v>6</v>
      </c>
      <c r="D141" s="64">
        <f>D142+D144</f>
        <v>3987346936.4800014</v>
      </c>
      <c r="E141" s="64">
        <f>E142+E144</f>
        <v>17984969299.579994</v>
      </c>
      <c r="F141" s="52">
        <f t="shared" si="3"/>
        <v>451.0510268127555</v>
      </c>
      <c r="G141" s="112"/>
    </row>
    <row r="142" spans="1:6" ht="12.75">
      <c r="A142" s="65">
        <v>821</v>
      </c>
      <c r="B142" s="66"/>
      <c r="C142" s="54" t="s">
        <v>7</v>
      </c>
      <c r="D142" s="51">
        <f>D143</f>
        <v>3987346936.4800014</v>
      </c>
      <c r="E142" s="64">
        <v>5129331799.569996</v>
      </c>
      <c r="F142" s="52">
        <f t="shared" si="3"/>
        <v>128.64021820228487</v>
      </c>
    </row>
    <row r="143" spans="1:6" ht="12.75">
      <c r="A143" s="67"/>
      <c r="B143" s="68">
        <v>8211</v>
      </c>
      <c r="C143" s="69" t="s">
        <v>8</v>
      </c>
      <c r="D143" s="61">
        <v>3987346936.4800014</v>
      </c>
      <c r="E143" s="61">
        <v>0</v>
      </c>
      <c r="F143" s="52">
        <f t="shared" si="3"/>
        <v>0</v>
      </c>
    </row>
    <row r="144" spans="1:6" ht="12.75">
      <c r="A144" s="65">
        <v>822</v>
      </c>
      <c r="B144" s="66"/>
      <c r="C144" s="49" t="s">
        <v>9</v>
      </c>
      <c r="D144" s="51">
        <f>D145</f>
        <v>0</v>
      </c>
      <c r="E144" s="51">
        <f>E145</f>
        <v>12855637500.01</v>
      </c>
      <c r="F144" s="52"/>
    </row>
    <row r="145" spans="1:6" ht="12.75">
      <c r="A145" s="67"/>
      <c r="B145" s="68">
        <v>8222</v>
      </c>
      <c r="C145" s="69" t="s">
        <v>413</v>
      </c>
      <c r="D145" s="61">
        <v>0</v>
      </c>
      <c r="E145" s="61">
        <v>12855637500.01</v>
      </c>
      <c r="F145" s="52"/>
    </row>
    <row r="146" spans="1:7" ht="12.75">
      <c r="A146" s="49">
        <v>83</v>
      </c>
      <c r="B146" s="53"/>
      <c r="C146" s="116" t="s">
        <v>10</v>
      </c>
      <c r="D146" s="64">
        <f>D147+D149</f>
        <v>686603082.06</v>
      </c>
      <c r="E146" s="64">
        <f>E147+E149</f>
        <v>8378310.28</v>
      </c>
      <c r="F146" s="52">
        <f t="shared" si="3"/>
        <v>1.220255268132899</v>
      </c>
      <c r="G146" s="112"/>
    </row>
    <row r="147" spans="1:6" ht="25.5">
      <c r="A147" s="65">
        <v>832</v>
      </c>
      <c r="B147" s="66"/>
      <c r="C147" s="71" t="s">
        <v>11</v>
      </c>
      <c r="D147" s="51">
        <f>D148</f>
        <v>686579304.38</v>
      </c>
      <c r="E147" s="51">
        <f>E148</f>
        <v>8378310.28</v>
      </c>
      <c r="F147" s="52">
        <f t="shared" si="3"/>
        <v>1.2202975281298123</v>
      </c>
    </row>
    <row r="148" spans="1:6" ht="25.5">
      <c r="A148" s="67"/>
      <c r="B148" s="68">
        <v>8321</v>
      </c>
      <c r="C148" s="72" t="s">
        <v>12</v>
      </c>
      <c r="D148" s="73">
        <v>686579304.38</v>
      </c>
      <c r="E148" s="73">
        <v>8378310.28</v>
      </c>
      <c r="F148" s="52">
        <f t="shared" si="3"/>
        <v>1.2202975281298123</v>
      </c>
    </row>
    <row r="149" spans="1:6" ht="25.5">
      <c r="A149" s="49">
        <v>834</v>
      </c>
      <c r="B149" s="68"/>
      <c r="C149" s="70" t="s">
        <v>414</v>
      </c>
      <c r="D149" s="64">
        <f>D150</f>
        <v>23777.68</v>
      </c>
      <c r="E149" s="51">
        <f>E150</f>
        <v>0</v>
      </c>
      <c r="F149" s="52">
        <f t="shared" si="3"/>
        <v>0</v>
      </c>
    </row>
    <row r="150" spans="1:6" ht="25.5">
      <c r="A150" s="67"/>
      <c r="B150" s="68">
        <v>8341</v>
      </c>
      <c r="C150" s="74" t="s">
        <v>35</v>
      </c>
      <c r="D150" s="73">
        <v>23777.68</v>
      </c>
      <c r="E150" s="73">
        <v>0</v>
      </c>
      <c r="F150" s="52">
        <f t="shared" si="3"/>
        <v>0</v>
      </c>
    </row>
    <row r="151" spans="1:7" ht="12.75">
      <c r="A151" s="49">
        <v>84</v>
      </c>
      <c r="B151" s="53"/>
      <c r="C151" s="108" t="s">
        <v>13</v>
      </c>
      <c r="D151" s="64">
        <f>D152+D154+D156</f>
        <v>7166150535.93</v>
      </c>
      <c r="E151" s="64">
        <f>E152+E154+E156</f>
        <v>8454656479.23</v>
      </c>
      <c r="F151" s="52">
        <f t="shared" si="3"/>
        <v>117.98044761744293</v>
      </c>
      <c r="G151" s="112"/>
    </row>
    <row r="152" spans="1:6" ht="38.25">
      <c r="A152" s="62">
        <v>841</v>
      </c>
      <c r="B152" s="66"/>
      <c r="C152" s="75" t="s">
        <v>14</v>
      </c>
      <c r="D152" s="51">
        <f>D153</f>
        <v>1471219160.36</v>
      </c>
      <c r="E152" s="51">
        <f>E153</f>
        <v>1018778129.23</v>
      </c>
      <c r="F152" s="52">
        <f t="shared" si="3"/>
        <v>69.24720372597038</v>
      </c>
    </row>
    <row r="153" spans="1:6" ht="25.5">
      <c r="A153" s="67"/>
      <c r="B153" s="59">
        <v>8413</v>
      </c>
      <c r="C153" s="63" t="s">
        <v>15</v>
      </c>
      <c r="D153" s="61">
        <v>1471219160.36</v>
      </c>
      <c r="E153" s="61">
        <v>1018778129.23</v>
      </c>
      <c r="F153" s="52">
        <f t="shared" si="3"/>
        <v>69.24720372597038</v>
      </c>
    </row>
    <row r="154" spans="1:6" ht="25.5">
      <c r="A154" s="62">
        <v>842</v>
      </c>
      <c r="B154" s="66"/>
      <c r="C154" s="75" t="s">
        <v>16</v>
      </c>
      <c r="D154" s="64">
        <f>D155</f>
        <v>72056886.53</v>
      </c>
      <c r="E154" s="64">
        <f>E155</f>
        <v>81716302.79</v>
      </c>
      <c r="F154" s="52">
        <f t="shared" si="3"/>
        <v>113.40526454189555</v>
      </c>
    </row>
    <row r="155" spans="1:6" ht="25.5">
      <c r="A155" s="62"/>
      <c r="B155" s="76">
        <v>8421</v>
      </c>
      <c r="C155" s="77" t="s">
        <v>16</v>
      </c>
      <c r="D155" s="78">
        <v>72056886.53</v>
      </c>
      <c r="E155" s="78">
        <v>81716302.79</v>
      </c>
      <c r="F155" s="52">
        <f t="shared" si="3"/>
        <v>113.40526454189555</v>
      </c>
    </row>
    <row r="156" spans="1:6" ht="25.5">
      <c r="A156" s="62">
        <v>844</v>
      </c>
      <c r="B156" s="79"/>
      <c r="C156" s="75" t="s">
        <v>17</v>
      </c>
      <c r="D156" s="64">
        <f>D157+D158</f>
        <v>5622874489.04</v>
      </c>
      <c r="E156" s="64">
        <f>E157+E158</f>
        <v>7354162047.21</v>
      </c>
      <c r="F156" s="52">
        <f t="shared" si="3"/>
        <v>130.79008008349808</v>
      </c>
    </row>
    <row r="157" spans="1:6" ht="25.5">
      <c r="A157" s="62"/>
      <c r="B157" s="79">
        <v>8441</v>
      </c>
      <c r="C157" s="63" t="s">
        <v>18</v>
      </c>
      <c r="D157" s="73">
        <v>5489364912.63</v>
      </c>
      <c r="E157" s="73">
        <v>7354162047.21</v>
      </c>
      <c r="F157" s="52">
        <f t="shared" si="3"/>
        <v>133.97109072288947</v>
      </c>
    </row>
    <row r="158" spans="1:6" ht="25.5">
      <c r="A158" s="62"/>
      <c r="B158" s="79">
        <v>8442</v>
      </c>
      <c r="C158" s="63" t="s">
        <v>19</v>
      </c>
      <c r="D158" s="80">
        <f>D159</f>
        <v>133509576.41</v>
      </c>
      <c r="E158" s="80">
        <v>0</v>
      </c>
      <c r="F158" s="52">
        <f t="shared" si="3"/>
        <v>0</v>
      </c>
    </row>
    <row r="159" spans="1:6" ht="25.5">
      <c r="A159" s="81"/>
      <c r="B159" s="82"/>
      <c r="C159" s="83" t="s">
        <v>415</v>
      </c>
      <c r="D159" s="84">
        <v>133509576.41</v>
      </c>
      <c r="E159" s="84"/>
      <c r="F159" s="85">
        <f t="shared" si="3"/>
        <v>0</v>
      </c>
    </row>
  </sheetData>
  <mergeCells count="3">
    <mergeCell ref="A2:B2"/>
    <mergeCell ref="A104:B104"/>
    <mergeCell ref="A135:B135"/>
  </mergeCells>
  <printOptions/>
  <pageMargins left="0.75" right="0.29" top="1" bottom="1" header="0.5" footer="0.5"/>
  <pageSetup firstPageNumber="13" useFirstPageNumber="1" horizontalDpi="600" verticalDpi="600" orientation="portrait" paperSize="9" scale="97" r:id="rId1"/>
  <headerFooter alignWithMargins="0">
    <oddFooter>&amp;C&amp;"Times New Roman,Uobičajeno"&amp;12 &amp;P</oddFooter>
  </headerFooter>
  <rowBreaks count="2" manualBreakCount="2">
    <brk id="88" max="5" man="1"/>
    <brk id="1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6">
      <selection activeCell="D195" sqref="D195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40.7109375" style="0" customWidth="1"/>
    <col min="4" max="5" width="16.8515625" style="0" customWidth="1"/>
    <col min="6" max="6" width="8.140625" style="0" customWidth="1"/>
    <col min="7" max="7" width="21.140625" style="0" hidden="1" customWidth="1"/>
    <col min="8" max="8" width="20.57421875" style="0" hidden="1" customWidth="1"/>
    <col min="9" max="9" width="21.00390625" style="0" hidden="1" customWidth="1"/>
    <col min="10" max="10" width="26.00390625" style="0" customWidth="1"/>
  </cols>
  <sheetData>
    <row r="1" spans="1:6" ht="12.75">
      <c r="A1" s="86" t="s">
        <v>55</v>
      </c>
      <c r="B1" s="1"/>
      <c r="C1" s="21"/>
      <c r="D1" s="23"/>
      <c r="E1" s="22"/>
      <c r="F1" s="24"/>
    </row>
    <row r="2" spans="1:6" ht="17.25" customHeight="1">
      <c r="A2" s="124"/>
      <c r="B2" s="124"/>
      <c r="C2" s="6" t="s">
        <v>57</v>
      </c>
      <c r="D2" s="25" t="s">
        <v>403</v>
      </c>
      <c r="E2" s="25" t="s">
        <v>0</v>
      </c>
      <c r="F2" s="123" t="s">
        <v>1</v>
      </c>
    </row>
    <row r="3" spans="1:10" ht="12.75">
      <c r="A3" s="87" t="s">
        <v>176</v>
      </c>
      <c r="B3" s="88"/>
      <c r="C3" s="89" t="s">
        <v>55</v>
      </c>
      <c r="D3" s="90">
        <f>D4+D16+D44+D59+D67+D77+D84</f>
        <v>115292426173.1</v>
      </c>
      <c r="E3" s="90">
        <f>E4+E16+E44+E59+E67+E77+E84</f>
        <v>117923991688.58</v>
      </c>
      <c r="F3" s="26">
        <f>E3/D3*100</f>
        <v>102.28251378067885</v>
      </c>
      <c r="G3" s="112">
        <f>E3-D3</f>
        <v>2631565515.4799957</v>
      </c>
      <c r="H3" s="118"/>
      <c r="I3" s="118"/>
      <c r="J3" s="112"/>
    </row>
    <row r="4" spans="1:10" ht="12.75">
      <c r="A4" s="27" t="s">
        <v>177</v>
      </c>
      <c r="B4" s="28"/>
      <c r="C4" s="29" t="s">
        <v>178</v>
      </c>
      <c r="D4" s="90">
        <f>D5+D10+D12</f>
        <v>21594258767.68</v>
      </c>
      <c r="E4" s="90">
        <f>E5+E10+E12</f>
        <v>22510492997.7</v>
      </c>
      <c r="F4" s="26">
        <f aca="true" t="shared" si="0" ref="F4:F67">E4/D4*100</f>
        <v>104.2429529064981</v>
      </c>
      <c r="G4" s="112">
        <f>E4-D4</f>
        <v>916234230.0200005</v>
      </c>
      <c r="H4" s="118"/>
      <c r="I4" s="118"/>
      <c r="J4" s="112"/>
    </row>
    <row r="5" spans="1:6" ht="12.75">
      <c r="A5" s="27" t="s">
        <v>179</v>
      </c>
      <c r="B5" s="28"/>
      <c r="C5" s="29" t="s">
        <v>180</v>
      </c>
      <c r="D5" s="90">
        <f>SUM(D6:D9)</f>
        <v>17200650299.890003</v>
      </c>
      <c r="E5" s="90">
        <f>SUM(E6:E9)</f>
        <v>18050864143.86</v>
      </c>
      <c r="F5" s="26">
        <f t="shared" si="0"/>
        <v>104.94291686155282</v>
      </c>
    </row>
    <row r="6" spans="1:6" ht="12.75">
      <c r="A6" s="30"/>
      <c r="B6" s="31" t="s">
        <v>181</v>
      </c>
      <c r="C6" s="32" t="s">
        <v>182</v>
      </c>
      <c r="D6" s="33">
        <v>16927551876.2</v>
      </c>
      <c r="E6" s="91">
        <v>17781032681.02</v>
      </c>
      <c r="F6" s="26">
        <f t="shared" si="0"/>
        <v>105.04196242352084</v>
      </c>
    </row>
    <row r="7" spans="1:6" ht="12.75">
      <c r="A7" s="30"/>
      <c r="B7" s="31" t="s">
        <v>183</v>
      </c>
      <c r="C7" s="32" t="s">
        <v>184</v>
      </c>
      <c r="D7" s="33">
        <v>21780499.87</v>
      </c>
      <c r="E7" s="91">
        <v>24802478.01</v>
      </c>
      <c r="F7" s="26">
        <f t="shared" si="0"/>
        <v>113.87469598051976</v>
      </c>
    </row>
    <row r="8" spans="1:6" ht="12.75">
      <c r="A8" s="30"/>
      <c r="B8" s="31" t="s">
        <v>185</v>
      </c>
      <c r="C8" s="32" t="s">
        <v>186</v>
      </c>
      <c r="D8" s="33">
        <v>147925406.04</v>
      </c>
      <c r="E8" s="91">
        <v>130098957.36</v>
      </c>
      <c r="F8" s="26">
        <f t="shared" si="0"/>
        <v>87.94902839395986</v>
      </c>
    </row>
    <row r="9" spans="1:6" ht="12.75">
      <c r="A9" s="30"/>
      <c r="B9" s="31" t="s">
        <v>187</v>
      </c>
      <c r="C9" s="32" t="s">
        <v>188</v>
      </c>
      <c r="D9" s="33">
        <v>103392517.78</v>
      </c>
      <c r="E9" s="91">
        <v>114930027.47</v>
      </c>
      <c r="F9" s="26">
        <f t="shared" si="0"/>
        <v>111.1589406445732</v>
      </c>
    </row>
    <row r="10" spans="1:6" ht="12.75">
      <c r="A10" s="27">
        <v>312</v>
      </c>
      <c r="B10" s="28"/>
      <c r="C10" s="29" t="s">
        <v>189</v>
      </c>
      <c r="D10" s="90">
        <f>D11</f>
        <v>1016218642.3</v>
      </c>
      <c r="E10" s="90">
        <f>E11</f>
        <v>898852668.56</v>
      </c>
      <c r="F10" s="26">
        <f t="shared" si="0"/>
        <v>88.45071632671818</v>
      </c>
    </row>
    <row r="11" spans="1:6" ht="12.75">
      <c r="A11" s="30"/>
      <c r="B11" s="31" t="s">
        <v>190</v>
      </c>
      <c r="C11" s="32" t="s">
        <v>189</v>
      </c>
      <c r="D11" s="33">
        <v>1016218642.3</v>
      </c>
      <c r="E11" s="91">
        <v>898852668.56</v>
      </c>
      <c r="F11" s="26">
        <f t="shared" si="0"/>
        <v>88.45071632671818</v>
      </c>
    </row>
    <row r="12" spans="1:6" ht="12.75">
      <c r="A12" s="27">
        <v>313</v>
      </c>
      <c r="B12" s="28"/>
      <c r="C12" s="29" t="s">
        <v>191</v>
      </c>
      <c r="D12" s="90">
        <f>SUM(D13:D15)</f>
        <v>3377389825.49</v>
      </c>
      <c r="E12" s="90">
        <f>SUM(E13:E15)</f>
        <v>3560776185.28</v>
      </c>
      <c r="F12" s="26">
        <f t="shared" si="0"/>
        <v>105.42982507988678</v>
      </c>
    </row>
    <row r="13" spans="1:6" ht="12.75">
      <c r="A13" s="30"/>
      <c r="B13" s="31" t="s">
        <v>192</v>
      </c>
      <c r="C13" s="32" t="s">
        <v>98</v>
      </c>
      <c r="D13" s="33">
        <v>439936750.71</v>
      </c>
      <c r="E13" s="91">
        <v>483314933.73</v>
      </c>
      <c r="F13" s="26">
        <f t="shared" si="0"/>
        <v>109.86009533188428</v>
      </c>
    </row>
    <row r="14" spans="1:6" ht="12.75">
      <c r="A14" s="30"/>
      <c r="B14" s="31" t="s">
        <v>193</v>
      </c>
      <c r="C14" s="32" t="s">
        <v>93</v>
      </c>
      <c r="D14" s="33">
        <v>2645682779.85</v>
      </c>
      <c r="E14" s="91">
        <v>2769936577.46</v>
      </c>
      <c r="F14" s="26">
        <f t="shared" si="0"/>
        <v>104.69647376308073</v>
      </c>
    </row>
    <row r="15" spans="1:6" ht="12.75">
      <c r="A15" s="30"/>
      <c r="B15" s="31" t="s">
        <v>194</v>
      </c>
      <c r="C15" s="32" t="s">
        <v>102</v>
      </c>
      <c r="D15" s="33">
        <v>291770294.93</v>
      </c>
      <c r="E15" s="91">
        <v>307524674.09</v>
      </c>
      <c r="F15" s="26">
        <f t="shared" si="0"/>
        <v>105.39958297117933</v>
      </c>
    </row>
    <row r="16" spans="1:10" ht="12.75">
      <c r="A16" s="27" t="s">
        <v>195</v>
      </c>
      <c r="B16" s="28"/>
      <c r="C16" s="29" t="s">
        <v>196</v>
      </c>
      <c r="D16" s="90">
        <f>D17+D21+D28+D38</f>
        <v>8528948582.52</v>
      </c>
      <c r="E16" s="90">
        <f>E17+E21+E28+E38</f>
        <v>8018255830.639999</v>
      </c>
      <c r="F16" s="26">
        <f t="shared" si="0"/>
        <v>94.01224257669156</v>
      </c>
      <c r="G16" s="112">
        <f>E16-D16</f>
        <v>-510692751.88000107</v>
      </c>
      <c r="H16" s="118"/>
      <c r="I16" s="118"/>
      <c r="J16" s="112"/>
    </row>
    <row r="17" spans="1:6" ht="12.75">
      <c r="A17" s="27" t="s">
        <v>197</v>
      </c>
      <c r="B17" s="28"/>
      <c r="C17" s="29" t="s">
        <v>198</v>
      </c>
      <c r="D17" s="90">
        <f>SUM(D18:D20)</f>
        <v>1300497494.73</v>
      </c>
      <c r="E17" s="90">
        <f>SUM(E18:E20)</f>
        <v>1341565455.19</v>
      </c>
      <c r="F17" s="26">
        <f t="shared" si="0"/>
        <v>103.15786540354131</v>
      </c>
    </row>
    <row r="18" spans="1:6" ht="12.75">
      <c r="A18" s="30"/>
      <c r="B18" s="31" t="s">
        <v>199</v>
      </c>
      <c r="C18" s="32" t="s">
        <v>200</v>
      </c>
      <c r="D18" s="33">
        <v>258195920.01</v>
      </c>
      <c r="E18" s="91">
        <v>232178415.3</v>
      </c>
      <c r="F18" s="26">
        <f t="shared" si="0"/>
        <v>89.9233478557708</v>
      </c>
    </row>
    <row r="19" spans="1:6" ht="25.5">
      <c r="A19" s="30"/>
      <c r="B19" s="31" t="s">
        <v>201</v>
      </c>
      <c r="C19" s="32" t="s">
        <v>202</v>
      </c>
      <c r="D19" s="33">
        <v>985487991.5</v>
      </c>
      <c r="E19" s="91">
        <v>1069754185.57</v>
      </c>
      <c r="F19" s="26">
        <f t="shared" si="0"/>
        <v>108.55070734466683</v>
      </c>
    </row>
    <row r="20" spans="1:6" ht="12.75">
      <c r="A20" s="30"/>
      <c r="B20" s="31" t="s">
        <v>203</v>
      </c>
      <c r="C20" s="32" t="s">
        <v>204</v>
      </c>
      <c r="D20" s="33">
        <v>56813583.22</v>
      </c>
      <c r="E20" s="91">
        <v>39632854.32</v>
      </c>
      <c r="F20" s="26">
        <f t="shared" si="0"/>
        <v>69.75946960875389</v>
      </c>
    </row>
    <row r="21" spans="1:6" ht="12.75">
      <c r="A21" s="27">
        <v>322</v>
      </c>
      <c r="B21" s="28"/>
      <c r="C21" s="29" t="s">
        <v>205</v>
      </c>
      <c r="D21" s="90">
        <f>SUM(D22:D27)</f>
        <v>2103731105.7600002</v>
      </c>
      <c r="E21" s="90">
        <f>SUM(E22:E27)</f>
        <v>1752077896.1599998</v>
      </c>
      <c r="F21" s="26">
        <f t="shared" si="0"/>
        <v>83.28430812107229</v>
      </c>
    </row>
    <row r="22" spans="1:6" ht="12.75">
      <c r="A22" s="30"/>
      <c r="B22" s="31" t="s">
        <v>206</v>
      </c>
      <c r="C22" s="32" t="s">
        <v>207</v>
      </c>
      <c r="D22" s="33">
        <v>458423916.41</v>
      </c>
      <c r="E22" s="91">
        <v>410857364.82</v>
      </c>
      <c r="F22" s="26">
        <f t="shared" si="0"/>
        <v>89.62389397950652</v>
      </c>
    </row>
    <row r="23" spans="1:6" ht="12.75">
      <c r="A23" s="30"/>
      <c r="B23" s="31" t="s">
        <v>208</v>
      </c>
      <c r="C23" s="32" t="s">
        <v>209</v>
      </c>
      <c r="D23" s="33">
        <v>232224005.4</v>
      </c>
      <c r="E23" s="91">
        <v>210306950.74</v>
      </c>
      <c r="F23" s="26">
        <f t="shared" si="0"/>
        <v>90.56210634975122</v>
      </c>
    </row>
    <row r="24" spans="1:6" ht="12.75">
      <c r="A24" s="30"/>
      <c r="B24" s="31" t="s">
        <v>210</v>
      </c>
      <c r="C24" s="32" t="s">
        <v>211</v>
      </c>
      <c r="D24" s="33">
        <v>565143782.22</v>
      </c>
      <c r="E24" s="91">
        <v>515057705.82</v>
      </c>
      <c r="F24" s="26">
        <f t="shared" si="0"/>
        <v>91.13746307121141</v>
      </c>
    </row>
    <row r="25" spans="1:6" ht="12.75">
      <c r="A25" s="30"/>
      <c r="B25" s="31" t="s">
        <v>212</v>
      </c>
      <c r="C25" s="32" t="s">
        <v>213</v>
      </c>
      <c r="D25" s="33">
        <v>146722087.15</v>
      </c>
      <c r="E25" s="91">
        <v>102787940.49</v>
      </c>
      <c r="F25" s="26">
        <f t="shared" si="0"/>
        <v>70.05621477079703</v>
      </c>
    </row>
    <row r="26" spans="1:6" ht="12.75">
      <c r="A26" s="30"/>
      <c r="B26" s="31" t="s">
        <v>214</v>
      </c>
      <c r="C26" s="32" t="s">
        <v>215</v>
      </c>
      <c r="D26" s="33">
        <v>35705992.19</v>
      </c>
      <c r="E26" s="91">
        <v>29119870.51</v>
      </c>
      <c r="F26" s="26">
        <f t="shared" si="0"/>
        <v>81.55457592396903</v>
      </c>
    </row>
    <row r="27" spans="1:6" ht="12.75">
      <c r="A27" s="30"/>
      <c r="B27" s="31" t="s">
        <v>216</v>
      </c>
      <c r="C27" s="32" t="s">
        <v>217</v>
      </c>
      <c r="D27" s="33">
        <v>665511322.39</v>
      </c>
      <c r="E27" s="91">
        <v>483948063.78</v>
      </c>
      <c r="F27" s="26">
        <f t="shared" si="0"/>
        <v>72.71823145578263</v>
      </c>
    </row>
    <row r="28" spans="1:6" ht="12.75">
      <c r="A28" s="27">
        <v>323</v>
      </c>
      <c r="B28" s="28"/>
      <c r="C28" s="29" t="s">
        <v>218</v>
      </c>
      <c r="D28" s="90">
        <f>SUM(D29:D37)</f>
        <v>4523040286.3</v>
      </c>
      <c r="E28" s="90">
        <f>SUM(E29:E37)</f>
        <v>4522544802.39</v>
      </c>
      <c r="F28" s="26">
        <f t="shared" si="0"/>
        <v>99.98904533502608</v>
      </c>
    </row>
    <row r="29" spans="1:6" ht="12.75">
      <c r="A29" s="30"/>
      <c r="B29" s="31" t="s">
        <v>219</v>
      </c>
      <c r="C29" s="32" t="s">
        <v>220</v>
      </c>
      <c r="D29" s="33">
        <v>622227624.74</v>
      </c>
      <c r="E29" s="91">
        <v>633152564.74</v>
      </c>
      <c r="F29" s="26">
        <f t="shared" si="0"/>
        <v>101.75577868381606</v>
      </c>
    </row>
    <row r="30" spans="1:6" ht="12.75">
      <c r="A30" s="30"/>
      <c r="B30" s="31" t="s">
        <v>221</v>
      </c>
      <c r="C30" s="32" t="s">
        <v>222</v>
      </c>
      <c r="D30" s="33">
        <v>655116016.86</v>
      </c>
      <c r="E30" s="91">
        <v>469639815.76</v>
      </c>
      <c r="F30" s="26">
        <f t="shared" si="0"/>
        <v>71.68803748853591</v>
      </c>
    </row>
    <row r="31" spans="1:6" ht="12.75">
      <c r="A31" s="30"/>
      <c r="B31" s="31" t="s">
        <v>223</v>
      </c>
      <c r="C31" s="32" t="s">
        <v>224</v>
      </c>
      <c r="D31" s="33">
        <v>151002508.95</v>
      </c>
      <c r="E31" s="91">
        <v>112807876.14</v>
      </c>
      <c r="F31" s="26">
        <f t="shared" si="0"/>
        <v>74.70596146011917</v>
      </c>
    </row>
    <row r="32" spans="1:6" ht="12.75">
      <c r="A32" s="30"/>
      <c r="B32" s="31" t="s">
        <v>225</v>
      </c>
      <c r="C32" s="32" t="s">
        <v>226</v>
      </c>
      <c r="D32" s="33">
        <v>292587204.12</v>
      </c>
      <c r="E32" s="91">
        <v>320405090.79</v>
      </c>
      <c r="F32" s="26">
        <f t="shared" si="0"/>
        <v>109.50755408243724</v>
      </c>
    </row>
    <row r="33" spans="1:6" ht="12.75">
      <c r="A33" s="30"/>
      <c r="B33" s="31" t="s">
        <v>227</v>
      </c>
      <c r="C33" s="32" t="s">
        <v>228</v>
      </c>
      <c r="D33" s="33">
        <v>435602046.82</v>
      </c>
      <c r="E33" s="91">
        <v>469824479.35</v>
      </c>
      <c r="F33" s="26">
        <f t="shared" si="0"/>
        <v>107.85635255385782</v>
      </c>
    </row>
    <row r="34" spans="1:6" ht="12.75">
      <c r="A34" s="30"/>
      <c r="B34" s="31" t="s">
        <v>229</v>
      </c>
      <c r="C34" s="32" t="s">
        <v>230</v>
      </c>
      <c r="D34" s="33">
        <v>218277065.86</v>
      </c>
      <c r="E34" s="91">
        <v>237033931.4</v>
      </c>
      <c r="F34" s="26">
        <f t="shared" si="0"/>
        <v>108.59314535226088</v>
      </c>
    </row>
    <row r="35" spans="1:6" ht="12.75">
      <c r="A35" s="30"/>
      <c r="B35" s="31" t="s">
        <v>231</v>
      </c>
      <c r="C35" s="32" t="s">
        <v>232</v>
      </c>
      <c r="D35" s="33">
        <v>991352524.1</v>
      </c>
      <c r="E35" s="91">
        <v>1118106162.29</v>
      </c>
      <c r="F35" s="26">
        <f t="shared" si="0"/>
        <v>112.78592983914308</v>
      </c>
    </row>
    <row r="36" spans="1:6" ht="12.75">
      <c r="A36" s="30"/>
      <c r="B36" s="31" t="s">
        <v>233</v>
      </c>
      <c r="C36" s="32" t="s">
        <v>234</v>
      </c>
      <c r="D36" s="33">
        <v>501132671.66</v>
      </c>
      <c r="E36" s="91">
        <v>484116581.96</v>
      </c>
      <c r="F36" s="26">
        <f t="shared" si="0"/>
        <v>96.60447409193371</v>
      </c>
    </row>
    <row r="37" spans="1:6" ht="12.75">
      <c r="A37" s="30"/>
      <c r="B37" s="31" t="s">
        <v>235</v>
      </c>
      <c r="C37" s="32" t="s">
        <v>236</v>
      </c>
      <c r="D37" s="33">
        <v>655742623.19</v>
      </c>
      <c r="E37" s="91">
        <v>677458299.96</v>
      </c>
      <c r="F37" s="26">
        <f t="shared" si="0"/>
        <v>103.31161586909808</v>
      </c>
    </row>
    <row r="38" spans="1:6" ht="12.75">
      <c r="A38" s="27">
        <v>329</v>
      </c>
      <c r="B38" s="28"/>
      <c r="C38" s="29" t="s">
        <v>237</v>
      </c>
      <c r="D38" s="90">
        <f>SUM(D39:D43)</f>
        <v>601679695.73</v>
      </c>
      <c r="E38" s="90">
        <f>SUM(E39:E43)</f>
        <v>402067676.9</v>
      </c>
      <c r="F38" s="26">
        <f t="shared" si="0"/>
        <v>66.82420559533479</v>
      </c>
    </row>
    <row r="39" spans="1:6" ht="25.5">
      <c r="A39" s="30"/>
      <c r="B39" s="31" t="s">
        <v>238</v>
      </c>
      <c r="C39" s="32" t="s">
        <v>416</v>
      </c>
      <c r="D39" s="33">
        <v>73163232.4</v>
      </c>
      <c r="E39" s="91">
        <v>75722030.33</v>
      </c>
      <c r="F39" s="26">
        <f t="shared" si="0"/>
        <v>103.49738228624244</v>
      </c>
    </row>
    <row r="40" spans="1:6" ht="12.75">
      <c r="A40" s="30"/>
      <c r="B40" s="31" t="s">
        <v>239</v>
      </c>
      <c r="C40" s="32" t="s">
        <v>240</v>
      </c>
      <c r="D40" s="33">
        <v>79841825.92</v>
      </c>
      <c r="E40" s="91">
        <v>78310212.32</v>
      </c>
      <c r="F40" s="26">
        <f t="shared" si="0"/>
        <v>98.08169016383135</v>
      </c>
    </row>
    <row r="41" spans="1:6" ht="12.75">
      <c r="A41" s="30"/>
      <c r="B41" s="31" t="s">
        <v>241</v>
      </c>
      <c r="C41" s="32" t="s">
        <v>242</v>
      </c>
      <c r="D41" s="33">
        <v>50120422.01</v>
      </c>
      <c r="E41" s="91">
        <v>30491353.42</v>
      </c>
      <c r="F41" s="26">
        <f t="shared" si="0"/>
        <v>60.83618652276388</v>
      </c>
    </row>
    <row r="42" spans="1:6" ht="12.75">
      <c r="A42" s="30"/>
      <c r="B42" s="31" t="s">
        <v>243</v>
      </c>
      <c r="C42" s="32" t="s">
        <v>244</v>
      </c>
      <c r="D42" s="33">
        <v>69827821.73</v>
      </c>
      <c r="E42" s="91">
        <v>132995318.19</v>
      </c>
      <c r="F42" s="26">
        <f t="shared" si="0"/>
        <v>190.46178857511381</v>
      </c>
    </row>
    <row r="43" spans="1:6" ht="12.75">
      <c r="A43" s="30"/>
      <c r="B43" s="31" t="s">
        <v>245</v>
      </c>
      <c r="C43" s="32" t="s">
        <v>237</v>
      </c>
      <c r="D43" s="33">
        <v>328726393.67</v>
      </c>
      <c r="E43" s="91">
        <v>84548762.64</v>
      </c>
      <c r="F43" s="26">
        <f t="shared" si="0"/>
        <v>25.72010166146754</v>
      </c>
    </row>
    <row r="44" spans="1:10" ht="12.75">
      <c r="A44" s="27" t="s">
        <v>246</v>
      </c>
      <c r="B44" s="28"/>
      <c r="C44" s="29" t="s">
        <v>247</v>
      </c>
      <c r="D44" s="90">
        <f>D45+D48+D54</f>
        <v>5347997348.780001</v>
      </c>
      <c r="E44" s="90">
        <f>E45+E48+E54</f>
        <v>5788119755.52</v>
      </c>
      <c r="F44" s="26">
        <f t="shared" si="0"/>
        <v>108.22966763138733</v>
      </c>
      <c r="G44" s="112">
        <f>E44-D44</f>
        <v>440122406.7399998</v>
      </c>
      <c r="H44" s="118"/>
      <c r="I44" s="118"/>
      <c r="J44" s="112"/>
    </row>
    <row r="45" spans="1:6" ht="12.75">
      <c r="A45" s="27" t="s">
        <v>248</v>
      </c>
      <c r="B45" s="28"/>
      <c r="C45" s="29" t="s">
        <v>249</v>
      </c>
      <c r="D45" s="90">
        <f>D46+D47</f>
        <v>3519355582.48</v>
      </c>
      <c r="E45" s="90">
        <f>E46+E47</f>
        <v>3851108663.08</v>
      </c>
      <c r="F45" s="26">
        <f t="shared" si="0"/>
        <v>109.42652917061089</v>
      </c>
    </row>
    <row r="46" spans="1:6" ht="12.75">
      <c r="A46" s="30"/>
      <c r="B46" s="31" t="s">
        <v>250</v>
      </c>
      <c r="C46" s="32" t="s">
        <v>251</v>
      </c>
      <c r="D46" s="33">
        <v>476119966.77</v>
      </c>
      <c r="E46" s="91">
        <v>950420851.19</v>
      </c>
      <c r="F46" s="26">
        <f t="shared" si="0"/>
        <v>199.61793613438635</v>
      </c>
    </row>
    <row r="47" spans="1:6" ht="12.75">
      <c r="A47" s="30"/>
      <c r="B47" s="31" t="s">
        <v>252</v>
      </c>
      <c r="C47" s="32" t="s">
        <v>253</v>
      </c>
      <c r="D47" s="33">
        <v>3043235615.71</v>
      </c>
      <c r="E47" s="91">
        <v>2900687811.89</v>
      </c>
      <c r="F47" s="26">
        <f t="shared" si="0"/>
        <v>95.31591300114489</v>
      </c>
    </row>
    <row r="48" spans="1:6" ht="12.75">
      <c r="A48" s="27">
        <v>342</v>
      </c>
      <c r="B48" s="28"/>
      <c r="C48" s="29" t="s">
        <v>254</v>
      </c>
      <c r="D48" s="90">
        <f>SUM(D49:D53)</f>
        <v>1163863730.8600001</v>
      </c>
      <c r="E48" s="90">
        <f>SUM(E49:E53)</f>
        <v>1374065775.9999998</v>
      </c>
      <c r="F48" s="26">
        <f t="shared" si="0"/>
        <v>118.06070930526185</v>
      </c>
    </row>
    <row r="49" spans="1:6" ht="12.75">
      <c r="A49" s="30"/>
      <c r="B49" s="31" t="s">
        <v>255</v>
      </c>
      <c r="C49" s="32" t="s">
        <v>256</v>
      </c>
      <c r="D49" s="33">
        <v>413081256.79</v>
      </c>
      <c r="E49" s="91">
        <v>345084614.31</v>
      </c>
      <c r="F49" s="26">
        <f t="shared" si="0"/>
        <v>83.53916054957493</v>
      </c>
    </row>
    <row r="50" spans="1:6" ht="12.75">
      <c r="A50" s="30"/>
      <c r="B50" s="31" t="s">
        <v>257</v>
      </c>
      <c r="C50" s="32" t="s">
        <v>417</v>
      </c>
      <c r="D50" s="33">
        <v>67908139.17</v>
      </c>
      <c r="E50" s="91">
        <v>44184375.53</v>
      </c>
      <c r="F50" s="26">
        <f t="shared" si="0"/>
        <v>65.06491868285426</v>
      </c>
    </row>
    <row r="51" spans="1:6" ht="25.5">
      <c r="A51" s="30"/>
      <c r="B51" s="31" t="s">
        <v>258</v>
      </c>
      <c r="C51" s="32" t="s">
        <v>418</v>
      </c>
      <c r="D51" s="33">
        <v>672638898.11</v>
      </c>
      <c r="E51" s="91">
        <v>984583471.8</v>
      </c>
      <c r="F51" s="26">
        <f t="shared" si="0"/>
        <v>146.3762316699957</v>
      </c>
    </row>
    <row r="52" spans="1:6" ht="25.5">
      <c r="A52" s="30"/>
      <c r="B52" s="31" t="s">
        <v>259</v>
      </c>
      <c r="C52" s="32" t="s">
        <v>260</v>
      </c>
      <c r="D52" s="33">
        <v>93759.79</v>
      </c>
      <c r="E52" s="91">
        <v>213314.36</v>
      </c>
      <c r="F52" s="26">
        <f t="shared" si="0"/>
        <v>227.5115590595926</v>
      </c>
    </row>
    <row r="53" spans="1:6" ht="12.75">
      <c r="A53" s="30"/>
      <c r="B53" s="31" t="s">
        <v>419</v>
      </c>
      <c r="C53" s="32" t="s">
        <v>420</v>
      </c>
      <c r="D53" s="33">
        <v>10141677</v>
      </c>
      <c r="E53" s="91">
        <v>0</v>
      </c>
      <c r="F53" s="26">
        <f t="shared" si="0"/>
        <v>0</v>
      </c>
    </row>
    <row r="54" spans="1:6" ht="12.75">
      <c r="A54" s="27">
        <v>343</v>
      </c>
      <c r="B54" s="28"/>
      <c r="C54" s="29" t="s">
        <v>261</v>
      </c>
      <c r="D54" s="90">
        <f>SUM(D55:D58)</f>
        <v>664778035.44</v>
      </c>
      <c r="E54" s="90">
        <f>SUM(E55:E58)</f>
        <v>562945316.44</v>
      </c>
      <c r="F54" s="26">
        <f t="shared" si="0"/>
        <v>84.68169620968307</v>
      </c>
    </row>
    <row r="55" spans="1:6" ht="12.75">
      <c r="A55" s="30"/>
      <c r="B55" s="31" t="s">
        <v>262</v>
      </c>
      <c r="C55" s="32" t="s">
        <v>263</v>
      </c>
      <c r="D55" s="33">
        <v>246980331.65</v>
      </c>
      <c r="E55" s="91">
        <v>246882134.17</v>
      </c>
      <c r="F55" s="26">
        <f t="shared" si="0"/>
        <v>99.96024076923698</v>
      </c>
    </row>
    <row r="56" spans="1:6" ht="12.75">
      <c r="A56" s="30"/>
      <c r="B56" s="31" t="s">
        <v>421</v>
      </c>
      <c r="C56" s="32" t="s">
        <v>264</v>
      </c>
      <c r="D56" s="33">
        <v>205974270.56</v>
      </c>
      <c r="E56" s="91">
        <v>8897930.57</v>
      </c>
      <c r="F56" s="26">
        <f t="shared" si="0"/>
        <v>4.319923331107535</v>
      </c>
    </row>
    <row r="57" spans="1:6" ht="12.75">
      <c r="A57" s="30"/>
      <c r="B57" s="31" t="s">
        <v>265</v>
      </c>
      <c r="C57" s="32" t="s">
        <v>266</v>
      </c>
      <c r="D57" s="33">
        <v>12000498.25</v>
      </c>
      <c r="E57" s="91">
        <v>12181533.59</v>
      </c>
      <c r="F57" s="26">
        <f t="shared" si="0"/>
        <v>101.50856519644924</v>
      </c>
    </row>
    <row r="58" spans="1:6" ht="12.75">
      <c r="A58" s="30"/>
      <c r="B58" s="31" t="s">
        <v>267</v>
      </c>
      <c r="C58" s="32" t="s">
        <v>268</v>
      </c>
      <c r="D58" s="33">
        <v>199822934.98</v>
      </c>
      <c r="E58" s="91">
        <v>294983718.11</v>
      </c>
      <c r="F58" s="26">
        <f t="shared" si="0"/>
        <v>147.62255300650276</v>
      </c>
    </row>
    <row r="59" spans="1:10" ht="12.75">
      <c r="A59" s="27" t="s">
        <v>269</v>
      </c>
      <c r="B59" s="28"/>
      <c r="C59" s="29" t="s">
        <v>270</v>
      </c>
      <c r="D59" s="90">
        <f>D60+D63</f>
        <v>6859511780.62</v>
      </c>
      <c r="E59" s="90">
        <f>E60+E63</f>
        <v>6710032870.05</v>
      </c>
      <c r="F59" s="26">
        <f t="shared" si="0"/>
        <v>97.82085204675471</v>
      </c>
      <c r="G59" s="112">
        <f>E59-D59</f>
        <v>-149478910.5699997</v>
      </c>
      <c r="H59" s="118"/>
      <c r="I59" s="118"/>
      <c r="J59" s="112"/>
    </row>
    <row r="60" spans="1:6" ht="25.5">
      <c r="A60" s="27" t="s">
        <v>271</v>
      </c>
      <c r="B60" s="28"/>
      <c r="C60" s="29" t="s">
        <v>422</v>
      </c>
      <c r="D60" s="90">
        <f>D61+D62</f>
        <v>2330101273.99</v>
      </c>
      <c r="E60" s="90">
        <f>E61+E62</f>
        <v>2196411823.95</v>
      </c>
      <c r="F60" s="26">
        <f t="shared" si="0"/>
        <v>94.26250474465112</v>
      </c>
    </row>
    <row r="61" spans="1:6" ht="12.75">
      <c r="A61" s="30"/>
      <c r="B61" s="31" t="s">
        <v>423</v>
      </c>
      <c r="C61" s="32" t="s">
        <v>424</v>
      </c>
      <c r="D61" s="33">
        <v>2275252</v>
      </c>
      <c r="E61" s="91">
        <v>0</v>
      </c>
      <c r="F61" s="26">
        <f t="shared" si="0"/>
        <v>0</v>
      </c>
    </row>
    <row r="62" spans="1:6" ht="25.5">
      <c r="A62" s="30"/>
      <c r="B62" s="31" t="s">
        <v>272</v>
      </c>
      <c r="C62" s="32" t="s">
        <v>422</v>
      </c>
      <c r="D62" s="33">
        <v>2327826021.99</v>
      </c>
      <c r="E62" s="91">
        <v>2196411823.95</v>
      </c>
      <c r="F62" s="26">
        <f t="shared" si="0"/>
        <v>94.35463832783958</v>
      </c>
    </row>
    <row r="63" spans="1:6" ht="25.5">
      <c r="A63" s="28" t="s">
        <v>273</v>
      </c>
      <c r="B63" s="28" t="s">
        <v>58</v>
      </c>
      <c r="C63" s="29" t="s">
        <v>425</v>
      </c>
      <c r="D63" s="90">
        <f>SUM(D64:D66)</f>
        <v>4529410506.63</v>
      </c>
      <c r="E63" s="90">
        <f>SUM(E64:E66)</f>
        <v>4513621046.1</v>
      </c>
      <c r="F63" s="26">
        <f t="shared" si="0"/>
        <v>99.65140142394054</v>
      </c>
    </row>
    <row r="64" spans="1:6" ht="12.75">
      <c r="A64" s="30"/>
      <c r="B64" s="31" t="s">
        <v>274</v>
      </c>
      <c r="C64" s="32" t="s">
        <v>426</v>
      </c>
      <c r="D64" s="33">
        <v>279166254.95</v>
      </c>
      <c r="E64" s="91">
        <v>287536170.8</v>
      </c>
      <c r="F64" s="26">
        <f t="shared" si="0"/>
        <v>102.99818323367884</v>
      </c>
    </row>
    <row r="65" spans="1:6" ht="25.5">
      <c r="A65" s="30"/>
      <c r="B65" s="31" t="s">
        <v>275</v>
      </c>
      <c r="C65" s="32" t="s">
        <v>276</v>
      </c>
      <c r="D65" s="33">
        <v>795025495.63</v>
      </c>
      <c r="E65" s="91">
        <v>554208968.32</v>
      </c>
      <c r="F65" s="26">
        <f t="shared" si="0"/>
        <v>69.70958432984966</v>
      </c>
    </row>
    <row r="66" spans="1:6" ht="25.5">
      <c r="A66" s="30"/>
      <c r="B66" s="31" t="s">
        <v>277</v>
      </c>
      <c r="C66" s="32" t="s">
        <v>427</v>
      </c>
      <c r="D66" s="33">
        <v>3455218756.05</v>
      </c>
      <c r="E66" s="91">
        <v>3671875906.98</v>
      </c>
      <c r="F66" s="26">
        <f t="shared" si="0"/>
        <v>106.27043224255017</v>
      </c>
    </row>
    <row r="67" spans="1:10" ht="12.75">
      <c r="A67" s="27" t="s">
        <v>278</v>
      </c>
      <c r="B67" s="28"/>
      <c r="C67" s="29" t="s">
        <v>279</v>
      </c>
      <c r="D67" s="90">
        <f>D68+D71+D74</f>
        <v>5716534328.820001</v>
      </c>
      <c r="E67" s="90">
        <f>E68+E71+E74</f>
        <v>5431865088.26</v>
      </c>
      <c r="F67" s="26">
        <f t="shared" si="0"/>
        <v>95.02024786023175</v>
      </c>
      <c r="G67" s="112">
        <f>E67-D67</f>
        <v>-284669240.5600004</v>
      </c>
      <c r="H67" s="118"/>
      <c r="I67" s="118"/>
      <c r="J67" s="112"/>
    </row>
    <row r="68" spans="1:6" ht="12.75">
      <c r="A68" s="27" t="s">
        <v>280</v>
      </c>
      <c r="B68" s="28"/>
      <c r="C68" s="29" t="s">
        <v>281</v>
      </c>
      <c r="D68" s="90">
        <f>D69+D70</f>
        <v>89445524.57000001</v>
      </c>
      <c r="E68" s="90">
        <f>E69+E70</f>
        <v>78183895.53</v>
      </c>
      <c r="F68" s="26">
        <f aca="true" t="shared" si="1" ref="F68:F99">E68/D68*100</f>
        <v>87.40951087923168</v>
      </c>
    </row>
    <row r="69" spans="1:6" ht="12.75">
      <c r="A69" s="30"/>
      <c r="B69" s="31" t="s">
        <v>282</v>
      </c>
      <c r="C69" s="32" t="s">
        <v>283</v>
      </c>
      <c r="D69" s="33">
        <v>60245884.34</v>
      </c>
      <c r="E69" s="91">
        <v>68149926.3</v>
      </c>
      <c r="F69" s="26">
        <f t="shared" si="1"/>
        <v>113.11963804098755</v>
      </c>
    </row>
    <row r="70" spans="1:6" ht="12.75">
      <c r="A70" s="30"/>
      <c r="B70" s="31" t="s">
        <v>284</v>
      </c>
      <c r="C70" s="32" t="s">
        <v>285</v>
      </c>
      <c r="D70" s="33">
        <v>29199640.23</v>
      </c>
      <c r="E70" s="91">
        <v>10033969.23</v>
      </c>
      <c r="F70" s="26">
        <f t="shared" si="1"/>
        <v>34.36333170876195</v>
      </c>
    </row>
    <row r="71" spans="1:6" ht="12.75">
      <c r="A71" s="27">
        <v>362</v>
      </c>
      <c r="B71" s="28"/>
      <c r="C71" s="29" t="s">
        <v>286</v>
      </c>
      <c r="D71" s="90">
        <f>D72</f>
        <v>29974256.56</v>
      </c>
      <c r="E71" s="90">
        <f>E72+E73</f>
        <v>6309522.1899999995</v>
      </c>
      <c r="F71" s="26">
        <f t="shared" si="1"/>
        <v>21.04980377868628</v>
      </c>
    </row>
    <row r="72" spans="1:6" ht="12.75">
      <c r="A72" s="30"/>
      <c r="B72" s="31" t="s">
        <v>287</v>
      </c>
      <c r="C72" s="32" t="s">
        <v>288</v>
      </c>
      <c r="D72" s="33">
        <v>29974256.56</v>
      </c>
      <c r="E72" s="91">
        <v>5339864.88</v>
      </c>
      <c r="F72" s="26">
        <f t="shared" si="1"/>
        <v>17.81483677271894</v>
      </c>
    </row>
    <row r="73" spans="1:6" ht="12.75">
      <c r="A73" s="30"/>
      <c r="B73" s="31">
        <v>3622</v>
      </c>
      <c r="C73" s="34" t="s">
        <v>428</v>
      </c>
      <c r="D73" s="33">
        <v>0</v>
      </c>
      <c r="E73" s="91">
        <v>969657.31</v>
      </c>
      <c r="F73" s="26"/>
    </row>
    <row r="74" spans="1:6" ht="12.75">
      <c r="A74" s="27">
        <v>363</v>
      </c>
      <c r="B74" s="28"/>
      <c r="C74" s="29" t="s">
        <v>289</v>
      </c>
      <c r="D74" s="90">
        <f>D75+D76</f>
        <v>5597114547.690001</v>
      </c>
      <c r="E74" s="90">
        <f>E75+E76</f>
        <v>5347371670.54</v>
      </c>
      <c r="F74" s="26">
        <f t="shared" si="1"/>
        <v>95.53800668144137</v>
      </c>
    </row>
    <row r="75" spans="1:6" ht="12.75">
      <c r="A75" s="30"/>
      <c r="B75" s="31" t="s">
        <v>290</v>
      </c>
      <c r="C75" s="32" t="s">
        <v>291</v>
      </c>
      <c r="D75" s="33">
        <v>2291489702.46</v>
      </c>
      <c r="E75" s="91">
        <v>2598678203</v>
      </c>
      <c r="F75" s="26">
        <f t="shared" si="1"/>
        <v>113.40562430676522</v>
      </c>
    </row>
    <row r="76" spans="1:6" ht="12.75">
      <c r="A76" s="30"/>
      <c r="B76" s="31" t="s">
        <v>292</v>
      </c>
      <c r="C76" s="32" t="s">
        <v>293</v>
      </c>
      <c r="D76" s="33">
        <v>3305624845.23</v>
      </c>
      <c r="E76" s="91">
        <v>2748693467.54</v>
      </c>
      <c r="F76" s="26">
        <f t="shared" si="1"/>
        <v>83.15200896152359</v>
      </c>
    </row>
    <row r="77" spans="1:10" ht="12.75">
      <c r="A77" s="27" t="s">
        <v>294</v>
      </c>
      <c r="B77" s="28"/>
      <c r="C77" s="29" t="s">
        <v>295</v>
      </c>
      <c r="D77" s="90">
        <f>D78+D81</f>
        <v>60135609269.05</v>
      </c>
      <c r="E77" s="90">
        <f>E78+E81</f>
        <v>63999141591.6</v>
      </c>
      <c r="F77" s="26">
        <f t="shared" si="1"/>
        <v>106.4246997236934</v>
      </c>
      <c r="G77" s="112">
        <f>E77-D77</f>
        <v>3863532322.5499954</v>
      </c>
      <c r="H77" s="118"/>
      <c r="I77" s="118"/>
      <c r="J77" s="112"/>
    </row>
    <row r="78" spans="1:6" ht="12.75">
      <c r="A78" s="27" t="s">
        <v>296</v>
      </c>
      <c r="B78" s="28"/>
      <c r="C78" s="29" t="s">
        <v>297</v>
      </c>
      <c r="D78" s="90">
        <f>D79+D80</f>
        <v>45216738037.93</v>
      </c>
      <c r="E78" s="90">
        <f>E79+E80</f>
        <v>48599138883.92</v>
      </c>
      <c r="F78" s="26">
        <f t="shared" si="1"/>
        <v>107.48041763462166</v>
      </c>
    </row>
    <row r="79" spans="1:6" ht="12.75">
      <c r="A79" s="30"/>
      <c r="B79" s="31" t="s">
        <v>298</v>
      </c>
      <c r="C79" s="32" t="s">
        <v>299</v>
      </c>
      <c r="D79" s="33">
        <v>27754635895.23</v>
      </c>
      <c r="E79" s="91">
        <v>30003885273.86</v>
      </c>
      <c r="F79" s="26">
        <f t="shared" si="1"/>
        <v>108.10404930953017</v>
      </c>
    </row>
    <row r="80" spans="1:6" ht="12.75">
      <c r="A80" s="30"/>
      <c r="B80" s="31" t="s">
        <v>300</v>
      </c>
      <c r="C80" s="32" t="s">
        <v>301</v>
      </c>
      <c r="D80" s="33">
        <v>17462102142.7</v>
      </c>
      <c r="E80" s="91">
        <v>18595253610.06</v>
      </c>
      <c r="F80" s="26">
        <f t="shared" si="1"/>
        <v>106.489204209779</v>
      </c>
    </row>
    <row r="81" spans="1:6" ht="12.75">
      <c r="A81" s="27">
        <v>372</v>
      </c>
      <c r="B81" s="28"/>
      <c r="C81" s="29" t="s">
        <v>302</v>
      </c>
      <c r="D81" s="90">
        <f>D82+D83</f>
        <v>14918871231.119999</v>
      </c>
      <c r="E81" s="90">
        <f>E82+E83</f>
        <v>15400002707.68</v>
      </c>
      <c r="F81" s="26">
        <f t="shared" si="1"/>
        <v>103.22498578549553</v>
      </c>
    </row>
    <row r="82" spans="1:6" ht="12.75">
      <c r="A82" s="30"/>
      <c r="B82" s="31" t="s">
        <v>303</v>
      </c>
      <c r="C82" s="32" t="s">
        <v>299</v>
      </c>
      <c r="D82" s="33">
        <v>14588667253.88</v>
      </c>
      <c r="E82" s="91">
        <v>14932120551.11</v>
      </c>
      <c r="F82" s="26">
        <f t="shared" si="1"/>
        <v>102.35424724721621</v>
      </c>
    </row>
    <row r="83" spans="1:6" ht="12.75">
      <c r="A83" s="30"/>
      <c r="B83" s="31" t="s">
        <v>304</v>
      </c>
      <c r="C83" s="32" t="s">
        <v>301</v>
      </c>
      <c r="D83" s="33">
        <v>330203977.24</v>
      </c>
      <c r="E83" s="91">
        <v>467882156.57</v>
      </c>
      <c r="F83" s="26">
        <f t="shared" si="1"/>
        <v>141.69488825688256</v>
      </c>
    </row>
    <row r="84" spans="1:7" ht="12.75">
      <c r="A84" s="27" t="s">
        <v>305</v>
      </c>
      <c r="B84" s="28"/>
      <c r="C84" s="29" t="s">
        <v>306</v>
      </c>
      <c r="D84" s="90">
        <f>D85+D87+D90+D93+D96</f>
        <v>7109566095.63</v>
      </c>
      <c r="E84" s="90">
        <f>E85+E87+E90+E93+E96</f>
        <v>5466083554.81</v>
      </c>
      <c r="F84" s="26">
        <f t="shared" si="1"/>
        <v>76.88350429950724</v>
      </c>
      <c r="G84" s="110">
        <f>E84-D84</f>
        <v>-1643482540.8199997</v>
      </c>
    </row>
    <row r="85" spans="1:6" ht="12.75">
      <c r="A85" s="27" t="s">
        <v>307</v>
      </c>
      <c r="B85" s="28"/>
      <c r="C85" s="29" t="s">
        <v>152</v>
      </c>
      <c r="D85" s="90">
        <f>D86</f>
        <v>1980150846.02</v>
      </c>
      <c r="E85" s="90">
        <f>E86</f>
        <v>1554503635.46</v>
      </c>
      <c r="F85" s="26">
        <f t="shared" si="1"/>
        <v>78.50430377991006</v>
      </c>
    </row>
    <row r="86" spans="1:6" ht="12.75">
      <c r="A86" s="30"/>
      <c r="B86" s="31" t="s">
        <v>308</v>
      </c>
      <c r="C86" s="32" t="s">
        <v>309</v>
      </c>
      <c r="D86" s="33">
        <v>1980150846.02</v>
      </c>
      <c r="E86" s="91">
        <v>1554503635.46</v>
      </c>
      <c r="F86" s="26">
        <f t="shared" si="1"/>
        <v>78.50430377991006</v>
      </c>
    </row>
    <row r="87" spans="1:6" ht="12.75">
      <c r="A87" s="27">
        <v>382</v>
      </c>
      <c r="B87" s="28"/>
      <c r="C87" s="29" t="s">
        <v>153</v>
      </c>
      <c r="D87" s="90">
        <f>D88+D89</f>
        <v>1180495009.21</v>
      </c>
      <c r="E87" s="90">
        <f>E88+E89</f>
        <v>804660406.8399999</v>
      </c>
      <c r="F87" s="26">
        <f t="shared" si="1"/>
        <v>68.16296558326725</v>
      </c>
    </row>
    <row r="88" spans="1:6" ht="12.75">
      <c r="A88" s="30"/>
      <c r="B88" s="31" t="s">
        <v>310</v>
      </c>
      <c r="C88" s="32" t="s">
        <v>429</v>
      </c>
      <c r="D88" s="33">
        <v>773125676.48</v>
      </c>
      <c r="E88" s="91">
        <v>525813151.64</v>
      </c>
      <c r="F88" s="26">
        <f t="shared" si="1"/>
        <v>68.01134248108266</v>
      </c>
    </row>
    <row r="89" spans="1:6" ht="12.75">
      <c r="A89" s="30"/>
      <c r="B89" s="31" t="s">
        <v>311</v>
      </c>
      <c r="C89" s="32" t="s">
        <v>312</v>
      </c>
      <c r="D89" s="33">
        <v>407369332.73</v>
      </c>
      <c r="E89" s="91">
        <v>278847255.2</v>
      </c>
      <c r="F89" s="26">
        <f t="shared" si="1"/>
        <v>68.45072340897515</v>
      </c>
    </row>
    <row r="90" spans="1:6" ht="12.75">
      <c r="A90" s="27">
        <v>383</v>
      </c>
      <c r="B90" s="28"/>
      <c r="C90" s="29" t="s">
        <v>313</v>
      </c>
      <c r="D90" s="90">
        <f>D91+D92</f>
        <v>36585236.69</v>
      </c>
      <c r="E90" s="90">
        <f>E91+E92</f>
        <v>240203894.82</v>
      </c>
      <c r="F90" s="26">
        <f t="shared" si="1"/>
        <v>656.5596304742671</v>
      </c>
    </row>
    <row r="91" spans="1:6" ht="12.75">
      <c r="A91" s="30"/>
      <c r="B91" s="31" t="s">
        <v>314</v>
      </c>
      <c r="C91" s="32" t="s">
        <v>315</v>
      </c>
      <c r="D91" s="33">
        <v>26547255.95</v>
      </c>
      <c r="E91" s="91">
        <v>22185758.78</v>
      </c>
      <c r="F91" s="26">
        <f t="shared" si="1"/>
        <v>83.57081734468305</v>
      </c>
    </row>
    <row r="92" spans="1:6" ht="12.75">
      <c r="A92" s="30"/>
      <c r="B92" s="31" t="s">
        <v>316</v>
      </c>
      <c r="C92" s="32" t="s">
        <v>317</v>
      </c>
      <c r="D92" s="33">
        <v>10037980.74</v>
      </c>
      <c r="E92" s="91">
        <v>218018136.04</v>
      </c>
      <c r="F92" s="26">
        <f t="shared" si="1"/>
        <v>2171.9322011769473</v>
      </c>
    </row>
    <row r="93" spans="1:6" ht="12.75">
      <c r="A93" s="27">
        <v>385</v>
      </c>
      <c r="B93" s="28"/>
      <c r="C93" s="29" t="s">
        <v>318</v>
      </c>
      <c r="D93" s="90">
        <f>D94+D95</f>
        <v>424299776.37</v>
      </c>
      <c r="E93" s="90">
        <f>E94+E95</f>
        <v>226408545.67</v>
      </c>
      <c r="F93" s="26">
        <f t="shared" si="1"/>
        <v>53.36051496585426</v>
      </c>
    </row>
    <row r="94" spans="1:6" ht="25.5">
      <c r="A94" s="30"/>
      <c r="B94" s="31" t="s">
        <v>319</v>
      </c>
      <c r="C94" s="32" t="s">
        <v>320</v>
      </c>
      <c r="D94" s="35">
        <v>361764416.42</v>
      </c>
      <c r="E94" s="91">
        <v>193893927.16</v>
      </c>
      <c r="F94" s="26">
        <f t="shared" si="1"/>
        <v>53.59673819740571</v>
      </c>
    </row>
    <row r="95" spans="1:6" ht="12.75">
      <c r="A95" s="30"/>
      <c r="B95" s="31" t="s">
        <v>321</v>
      </c>
      <c r="C95" s="32" t="s">
        <v>322</v>
      </c>
      <c r="D95" s="33">
        <v>62535359.95</v>
      </c>
      <c r="E95" s="91">
        <v>32514618.51</v>
      </c>
      <c r="F95" s="26">
        <f t="shared" si="1"/>
        <v>51.993973547121165</v>
      </c>
    </row>
    <row r="96" spans="1:6" ht="12.75">
      <c r="A96" s="27">
        <v>386</v>
      </c>
      <c r="B96" s="28"/>
      <c r="C96" s="29" t="s">
        <v>323</v>
      </c>
      <c r="D96" s="90">
        <f>SUM(D97:D99)</f>
        <v>3488035227.34</v>
      </c>
      <c r="E96" s="90">
        <f>SUM(E97:E99)</f>
        <v>2640307072.02</v>
      </c>
      <c r="F96" s="26">
        <f t="shared" si="1"/>
        <v>75.69611256574139</v>
      </c>
    </row>
    <row r="97" spans="1:6" ht="12.75">
      <c r="A97" s="30"/>
      <c r="B97" s="31" t="s">
        <v>324</v>
      </c>
      <c r="C97" s="32" t="s">
        <v>325</v>
      </c>
      <c r="D97" s="33">
        <v>3061701434.46</v>
      </c>
      <c r="E97" s="91">
        <v>2445726764.16</v>
      </c>
      <c r="F97" s="26">
        <f t="shared" si="1"/>
        <v>79.88129530309212</v>
      </c>
    </row>
    <row r="98" spans="1:6" ht="12.75">
      <c r="A98" s="30"/>
      <c r="B98" s="31" t="s">
        <v>326</v>
      </c>
      <c r="C98" s="32" t="s">
        <v>430</v>
      </c>
      <c r="D98" s="33">
        <v>218963874.39</v>
      </c>
      <c r="E98" s="91">
        <v>1295000</v>
      </c>
      <c r="F98" s="26">
        <f t="shared" si="1"/>
        <v>0.5914217601454453</v>
      </c>
    </row>
    <row r="99" spans="1:6" ht="12.75">
      <c r="A99" s="30"/>
      <c r="B99" s="31" t="s">
        <v>327</v>
      </c>
      <c r="C99" s="32" t="s">
        <v>431</v>
      </c>
      <c r="D99" s="33">
        <v>207369918.49</v>
      </c>
      <c r="E99" s="91">
        <v>193285307.86</v>
      </c>
      <c r="F99" s="26">
        <f t="shared" si="1"/>
        <v>93.20797793018413</v>
      </c>
    </row>
    <row r="100" spans="1:6" ht="12.75">
      <c r="A100" s="30"/>
      <c r="B100" s="31"/>
      <c r="C100" s="32"/>
      <c r="D100" s="91"/>
      <c r="E100" s="91"/>
      <c r="F100" s="36"/>
    </row>
    <row r="101" spans="1:6" ht="12.75">
      <c r="A101" s="37" t="s">
        <v>56</v>
      </c>
      <c r="B101" s="31"/>
      <c r="C101" s="32"/>
      <c r="D101" s="91"/>
      <c r="E101" s="91"/>
      <c r="F101" s="36"/>
    </row>
    <row r="102" spans="1:6" ht="17.25" customHeight="1">
      <c r="A102" s="124"/>
      <c r="B102" s="124"/>
      <c r="C102" s="6" t="s">
        <v>57</v>
      </c>
      <c r="D102" s="25" t="s">
        <v>403</v>
      </c>
      <c r="E102" s="25" t="s">
        <v>0</v>
      </c>
      <c r="F102" s="123" t="s">
        <v>1</v>
      </c>
    </row>
    <row r="103" spans="1:10" ht="25.5">
      <c r="A103" s="87" t="s">
        <v>328</v>
      </c>
      <c r="B103" s="88"/>
      <c r="C103" s="38" t="s">
        <v>56</v>
      </c>
      <c r="D103" s="92">
        <f>D104+D112+D140+D143+D146</f>
        <v>3291548671.3900003</v>
      </c>
      <c r="E103" s="92">
        <f>E104+E112+E140+E143+E146</f>
        <v>2267406262.63</v>
      </c>
      <c r="F103" s="26">
        <f>E103/D103*100</f>
        <v>68.88569755441254</v>
      </c>
      <c r="G103" s="112">
        <f>E103-D103</f>
        <v>-1024142408.7600002</v>
      </c>
      <c r="H103" s="118"/>
      <c r="I103" s="118"/>
      <c r="J103" s="112"/>
    </row>
    <row r="104" spans="1:6" ht="25.5">
      <c r="A104" s="27" t="s">
        <v>329</v>
      </c>
      <c r="B104" s="28"/>
      <c r="C104" s="29" t="s">
        <v>330</v>
      </c>
      <c r="D104" s="92">
        <f>D105+D107</f>
        <v>220763745.36999997</v>
      </c>
      <c r="E104" s="92">
        <f>E105+E107</f>
        <v>117732514.31</v>
      </c>
      <c r="F104" s="26">
        <f aca="true" t="shared" si="2" ref="F104:F154">E104/D104*100</f>
        <v>53.32964165501013</v>
      </c>
    </row>
    <row r="105" spans="1:6" ht="12.75">
      <c r="A105" s="27" t="s">
        <v>331</v>
      </c>
      <c r="B105" s="28"/>
      <c r="C105" s="29" t="s">
        <v>332</v>
      </c>
      <c r="D105" s="92">
        <f>D106</f>
        <v>56288.1</v>
      </c>
      <c r="E105" s="92">
        <f>E106</f>
        <v>124979</v>
      </c>
      <c r="F105" s="26">
        <f t="shared" si="2"/>
        <v>222.03449752256694</v>
      </c>
    </row>
    <row r="106" spans="1:6" ht="12.75">
      <c r="A106" s="30"/>
      <c r="B106" s="31" t="s">
        <v>333</v>
      </c>
      <c r="C106" s="32" t="s">
        <v>155</v>
      </c>
      <c r="D106" s="39">
        <v>56288.1</v>
      </c>
      <c r="E106" s="93">
        <v>124979</v>
      </c>
      <c r="F106" s="26">
        <f t="shared" si="2"/>
        <v>222.03449752256694</v>
      </c>
    </row>
    <row r="107" spans="1:6" ht="12.75">
      <c r="A107" s="27" t="s">
        <v>334</v>
      </c>
      <c r="B107" s="28"/>
      <c r="C107" s="29" t="s">
        <v>335</v>
      </c>
      <c r="D107" s="92">
        <f>SUM(D108:D111)</f>
        <v>220707457.26999998</v>
      </c>
      <c r="E107" s="92">
        <f>SUM(E108:E111)</f>
        <v>117607535.31</v>
      </c>
      <c r="F107" s="26">
        <f t="shared" si="2"/>
        <v>53.28661603224677</v>
      </c>
    </row>
    <row r="108" spans="1:6" ht="12.75">
      <c r="A108" s="40"/>
      <c r="B108" s="31" t="s">
        <v>432</v>
      </c>
      <c r="C108" s="32" t="s">
        <v>433</v>
      </c>
      <c r="D108" s="94">
        <v>0</v>
      </c>
      <c r="E108" s="95">
        <v>0</v>
      </c>
      <c r="F108" s="26">
        <v>0</v>
      </c>
    </row>
    <row r="109" spans="1:6" ht="12.75">
      <c r="A109" s="30"/>
      <c r="B109" s="31" t="s">
        <v>336</v>
      </c>
      <c r="C109" s="32" t="s">
        <v>337</v>
      </c>
      <c r="D109" s="39">
        <v>59611680.76</v>
      </c>
      <c r="E109" s="93">
        <v>36226915.81</v>
      </c>
      <c r="F109" s="26">
        <f t="shared" si="2"/>
        <v>60.77150543003748</v>
      </c>
    </row>
    <row r="110" spans="1:6" ht="12.75">
      <c r="A110" s="30"/>
      <c r="B110" s="31" t="s">
        <v>338</v>
      </c>
      <c r="C110" s="32" t="s">
        <v>339</v>
      </c>
      <c r="D110" s="39">
        <v>152150409.28</v>
      </c>
      <c r="E110" s="93">
        <v>71420930.08</v>
      </c>
      <c r="F110" s="26">
        <f t="shared" si="2"/>
        <v>46.94100424571661</v>
      </c>
    </row>
    <row r="111" spans="1:6" ht="12.75">
      <c r="A111" s="30"/>
      <c r="B111" s="31" t="s">
        <v>340</v>
      </c>
      <c r="C111" s="32" t="s">
        <v>341</v>
      </c>
      <c r="D111" s="39">
        <v>8945367.23</v>
      </c>
      <c r="E111" s="93">
        <v>9959689.42</v>
      </c>
      <c r="F111" s="26">
        <f t="shared" si="2"/>
        <v>111.3390782504521</v>
      </c>
    </row>
    <row r="112" spans="1:6" ht="25.5">
      <c r="A112" s="27" t="s">
        <v>342</v>
      </c>
      <c r="B112" s="28"/>
      <c r="C112" s="29" t="s">
        <v>434</v>
      </c>
      <c r="D112" s="92">
        <f>D113+D117+D125+D129+D133+D136</f>
        <v>2799389019.5900006</v>
      </c>
      <c r="E112" s="92">
        <f>E113+E117+E125+E129+E133+E136</f>
        <v>1907381917.7100003</v>
      </c>
      <c r="F112" s="26">
        <f t="shared" si="2"/>
        <v>68.13565047095013</v>
      </c>
    </row>
    <row r="113" spans="1:6" ht="12.75">
      <c r="A113" s="27" t="s">
        <v>343</v>
      </c>
      <c r="B113" s="28"/>
      <c r="C113" s="29" t="s">
        <v>344</v>
      </c>
      <c r="D113" s="92">
        <f>SUM(D114:D116)</f>
        <v>1197917085.1000001</v>
      </c>
      <c r="E113" s="92">
        <f>SUM(E114:E116)</f>
        <v>905178946.0999999</v>
      </c>
      <c r="F113" s="26">
        <f t="shared" si="2"/>
        <v>75.56273780204388</v>
      </c>
    </row>
    <row r="114" spans="1:6" ht="12.75">
      <c r="A114" s="30"/>
      <c r="B114" s="31" t="s">
        <v>345</v>
      </c>
      <c r="C114" s="32" t="s">
        <v>158</v>
      </c>
      <c r="D114" s="39">
        <v>464012588.21</v>
      </c>
      <c r="E114" s="93">
        <v>253084630.51</v>
      </c>
      <c r="F114" s="26">
        <f t="shared" si="2"/>
        <v>54.54262167462157</v>
      </c>
    </row>
    <row r="115" spans="1:6" ht="12.75">
      <c r="A115" s="30"/>
      <c r="B115" s="31" t="s">
        <v>346</v>
      </c>
      <c r="C115" s="32" t="s">
        <v>159</v>
      </c>
      <c r="D115" s="39">
        <v>674949666.01</v>
      </c>
      <c r="E115" s="93">
        <v>632596295.66</v>
      </c>
      <c r="F115" s="26">
        <f t="shared" si="2"/>
        <v>93.72495869204971</v>
      </c>
    </row>
    <row r="116" spans="1:6" ht="12.75">
      <c r="A116" s="30"/>
      <c r="B116" s="31" t="s">
        <v>347</v>
      </c>
      <c r="C116" s="32" t="s">
        <v>161</v>
      </c>
      <c r="D116" s="39">
        <v>58954830.88</v>
      </c>
      <c r="E116" s="93">
        <v>19498019.93</v>
      </c>
      <c r="F116" s="26">
        <f t="shared" si="2"/>
        <v>33.07281123354823</v>
      </c>
    </row>
    <row r="117" spans="1:6" ht="12.75">
      <c r="A117" s="27" t="s">
        <v>348</v>
      </c>
      <c r="B117" s="28"/>
      <c r="C117" s="29" t="s">
        <v>349</v>
      </c>
      <c r="D117" s="92">
        <f>SUM(D118:D124)</f>
        <v>850020041.3200002</v>
      </c>
      <c r="E117" s="92">
        <f>SUM(E118:E124)</f>
        <v>639772090.09</v>
      </c>
      <c r="F117" s="26">
        <f t="shared" si="2"/>
        <v>75.26553010403083</v>
      </c>
    </row>
    <row r="118" spans="1:6" ht="12.75">
      <c r="A118" s="30"/>
      <c r="B118" s="31" t="s">
        <v>350</v>
      </c>
      <c r="C118" s="32" t="s">
        <v>163</v>
      </c>
      <c r="D118" s="39">
        <v>291196348.91</v>
      </c>
      <c r="E118" s="93">
        <v>268875555.08</v>
      </c>
      <c r="F118" s="26">
        <f t="shared" si="2"/>
        <v>92.33479612174027</v>
      </c>
    </row>
    <row r="119" spans="1:6" ht="12.75">
      <c r="A119" s="30"/>
      <c r="B119" s="31" t="s">
        <v>351</v>
      </c>
      <c r="C119" s="32" t="s">
        <v>164</v>
      </c>
      <c r="D119" s="39">
        <v>52977399.94</v>
      </c>
      <c r="E119" s="93">
        <v>34606870.48</v>
      </c>
      <c r="F119" s="26">
        <f t="shared" si="2"/>
        <v>65.3238371818819</v>
      </c>
    </row>
    <row r="120" spans="1:6" ht="12.75">
      <c r="A120" s="30"/>
      <c r="B120" s="31" t="s">
        <v>352</v>
      </c>
      <c r="C120" s="32" t="s">
        <v>165</v>
      </c>
      <c r="D120" s="39">
        <v>179788363.31</v>
      </c>
      <c r="E120" s="93">
        <v>166077605.84</v>
      </c>
      <c r="F120" s="26">
        <f t="shared" si="2"/>
        <v>92.37394611220793</v>
      </c>
    </row>
    <row r="121" spans="1:6" ht="12.75">
      <c r="A121" s="30"/>
      <c r="B121" s="31" t="s">
        <v>353</v>
      </c>
      <c r="C121" s="32" t="s">
        <v>354</v>
      </c>
      <c r="D121" s="39">
        <v>224832518.29</v>
      </c>
      <c r="E121" s="93">
        <v>94052111.24</v>
      </c>
      <c r="F121" s="26">
        <f t="shared" si="2"/>
        <v>41.83207658541945</v>
      </c>
    </row>
    <row r="122" spans="1:6" ht="12.75">
      <c r="A122" s="30"/>
      <c r="B122" s="31" t="s">
        <v>355</v>
      </c>
      <c r="C122" s="32" t="s">
        <v>166</v>
      </c>
      <c r="D122" s="39">
        <v>23336306.58</v>
      </c>
      <c r="E122" s="93">
        <v>28546293.09</v>
      </c>
      <c r="F122" s="26">
        <f t="shared" si="2"/>
        <v>122.3256687691322</v>
      </c>
    </row>
    <row r="123" spans="1:6" ht="12.75">
      <c r="A123" s="30"/>
      <c r="B123" s="40">
        <v>4226</v>
      </c>
      <c r="C123" s="34" t="s">
        <v>356</v>
      </c>
      <c r="D123" s="39">
        <v>168882.33</v>
      </c>
      <c r="E123" s="93">
        <v>98652.08</v>
      </c>
      <c r="F123" s="26">
        <f t="shared" si="2"/>
        <v>58.41468435448517</v>
      </c>
    </row>
    <row r="124" spans="1:6" ht="12.75">
      <c r="A124" s="30"/>
      <c r="B124" s="31" t="s">
        <v>357</v>
      </c>
      <c r="C124" s="32" t="s">
        <v>167</v>
      </c>
      <c r="D124" s="39">
        <v>77720221.96</v>
      </c>
      <c r="E124" s="93">
        <v>47515002.28</v>
      </c>
      <c r="F124" s="26">
        <f t="shared" si="2"/>
        <v>61.13595803220221</v>
      </c>
    </row>
    <row r="125" spans="1:6" ht="12.75">
      <c r="A125" s="27" t="s">
        <v>358</v>
      </c>
      <c r="B125" s="28"/>
      <c r="C125" s="29" t="s">
        <v>359</v>
      </c>
      <c r="D125" s="92">
        <f>SUM(D126:D128)</f>
        <v>287541284.02</v>
      </c>
      <c r="E125" s="92">
        <f>SUM(E126:E128)</f>
        <v>213755277.38</v>
      </c>
      <c r="F125" s="26">
        <f t="shared" si="2"/>
        <v>74.33898687227543</v>
      </c>
    </row>
    <row r="126" spans="1:6" ht="12.75">
      <c r="A126" s="30"/>
      <c r="B126" s="31" t="s">
        <v>360</v>
      </c>
      <c r="C126" s="32" t="s">
        <v>169</v>
      </c>
      <c r="D126" s="39">
        <v>77477419.96</v>
      </c>
      <c r="E126" s="93">
        <v>24065424.68</v>
      </c>
      <c r="F126" s="26">
        <f t="shared" si="2"/>
        <v>31.061210727492583</v>
      </c>
    </row>
    <row r="127" spans="1:6" ht="25.5">
      <c r="A127" s="30"/>
      <c r="B127" s="31" t="s">
        <v>361</v>
      </c>
      <c r="C127" s="32" t="s">
        <v>170</v>
      </c>
      <c r="D127" s="39">
        <v>62412711.87</v>
      </c>
      <c r="E127" s="93">
        <v>42558461.18</v>
      </c>
      <c r="F127" s="26">
        <f t="shared" si="2"/>
        <v>68.18877101293948</v>
      </c>
    </row>
    <row r="128" spans="1:6" ht="12.75">
      <c r="A128" s="30"/>
      <c r="B128" s="31" t="s">
        <v>362</v>
      </c>
      <c r="C128" s="32" t="s">
        <v>363</v>
      </c>
      <c r="D128" s="39">
        <v>147651152.19</v>
      </c>
      <c r="E128" s="93">
        <v>147131391.52</v>
      </c>
      <c r="F128" s="26">
        <f t="shared" si="2"/>
        <v>99.64798062034006</v>
      </c>
    </row>
    <row r="129" spans="1:6" ht="12.75">
      <c r="A129" s="27" t="s">
        <v>364</v>
      </c>
      <c r="B129" s="28"/>
      <c r="C129" s="29" t="s">
        <v>365</v>
      </c>
      <c r="D129" s="92">
        <f>SUM(D130:D132)</f>
        <v>359701892.08</v>
      </c>
      <c r="E129" s="92">
        <f>SUM(E130:E132)</f>
        <v>64345957</v>
      </c>
      <c r="F129" s="26">
        <f t="shared" si="2"/>
        <v>17.888690167270248</v>
      </c>
    </row>
    <row r="130" spans="1:6" ht="12.75">
      <c r="A130" s="30"/>
      <c r="B130" s="31" t="s">
        <v>366</v>
      </c>
      <c r="C130" s="32" t="s">
        <v>172</v>
      </c>
      <c r="D130" s="39">
        <v>359518110.96</v>
      </c>
      <c r="E130" s="93">
        <v>63947338.44</v>
      </c>
      <c r="F130" s="26">
        <f t="shared" si="2"/>
        <v>17.78695884589658</v>
      </c>
    </row>
    <row r="131" spans="1:6" ht="25.5">
      <c r="A131" s="30"/>
      <c r="B131" s="31" t="s">
        <v>367</v>
      </c>
      <c r="C131" s="32" t="s">
        <v>368</v>
      </c>
      <c r="D131" s="39">
        <v>183781.12</v>
      </c>
      <c r="E131" s="93">
        <v>273038.56</v>
      </c>
      <c r="F131" s="26">
        <f t="shared" si="2"/>
        <v>148.56725217476094</v>
      </c>
    </row>
    <row r="132" spans="1:6" ht="12.75">
      <c r="A132" s="30"/>
      <c r="B132" s="40">
        <v>4244</v>
      </c>
      <c r="C132" s="34" t="s">
        <v>369</v>
      </c>
      <c r="D132" s="39">
        <v>0</v>
      </c>
      <c r="E132" s="93">
        <v>125580</v>
      </c>
      <c r="F132" s="26"/>
    </row>
    <row r="133" spans="1:6" ht="12.75">
      <c r="A133" s="27" t="s">
        <v>370</v>
      </c>
      <c r="B133" s="28"/>
      <c r="C133" s="29" t="s">
        <v>371</v>
      </c>
      <c r="D133" s="92">
        <f>D134+D135</f>
        <v>211163</v>
      </c>
      <c r="E133" s="92">
        <f>E134+E135</f>
        <v>277389.7</v>
      </c>
      <c r="F133" s="26">
        <f t="shared" si="2"/>
        <v>131.36283345093602</v>
      </c>
    </row>
    <row r="134" spans="1:6" ht="12.75">
      <c r="A134" s="30"/>
      <c r="B134" s="31" t="s">
        <v>372</v>
      </c>
      <c r="C134" s="32" t="s">
        <v>373</v>
      </c>
      <c r="D134" s="39">
        <v>11163</v>
      </c>
      <c r="E134" s="93">
        <v>44674.9</v>
      </c>
      <c r="F134" s="26">
        <f t="shared" si="2"/>
        <v>400.20514198692115</v>
      </c>
    </row>
    <row r="135" spans="1:6" ht="12.75">
      <c r="A135" s="30"/>
      <c r="B135" s="31" t="s">
        <v>374</v>
      </c>
      <c r="C135" s="32" t="s">
        <v>375</v>
      </c>
      <c r="D135" s="39">
        <v>200000</v>
      </c>
      <c r="E135" s="93">
        <v>232714.8</v>
      </c>
      <c r="F135" s="26">
        <f t="shared" si="2"/>
        <v>116.35739999999998</v>
      </c>
    </row>
    <row r="136" spans="1:6" ht="12.75">
      <c r="A136" s="27" t="s">
        <v>376</v>
      </c>
      <c r="B136" s="28"/>
      <c r="C136" s="29" t="s">
        <v>377</v>
      </c>
      <c r="D136" s="92">
        <f>SUM(D137:D139)</f>
        <v>103997554.07</v>
      </c>
      <c r="E136" s="92">
        <f>SUM(E137:E139)</f>
        <v>84052257.44</v>
      </c>
      <c r="F136" s="26">
        <f t="shared" si="2"/>
        <v>80.82137910995968</v>
      </c>
    </row>
    <row r="137" spans="1:6" ht="12.75">
      <c r="A137" s="30"/>
      <c r="B137" s="31" t="s">
        <v>378</v>
      </c>
      <c r="C137" s="32" t="s">
        <v>379</v>
      </c>
      <c r="D137" s="39">
        <v>103995079.07</v>
      </c>
      <c r="E137" s="93">
        <v>84052257.44</v>
      </c>
      <c r="F137" s="26">
        <f t="shared" si="2"/>
        <v>80.82330259436958</v>
      </c>
    </row>
    <row r="138" spans="1:6" ht="12.75">
      <c r="A138" s="30"/>
      <c r="B138" s="31" t="s">
        <v>435</v>
      </c>
      <c r="C138" s="32" t="s">
        <v>436</v>
      </c>
      <c r="D138" s="96">
        <v>2475</v>
      </c>
      <c r="E138" s="97">
        <v>0</v>
      </c>
      <c r="F138" s="26">
        <f t="shared" si="2"/>
        <v>0</v>
      </c>
    </row>
    <row r="139" spans="1:6" ht="12.75">
      <c r="A139" s="30"/>
      <c r="B139" s="40">
        <v>4264</v>
      </c>
      <c r="C139" s="34" t="s">
        <v>437</v>
      </c>
      <c r="D139" s="39">
        <v>0</v>
      </c>
      <c r="E139" s="93">
        <v>0</v>
      </c>
      <c r="F139" s="26">
        <v>0</v>
      </c>
    </row>
    <row r="140" spans="1:6" ht="12.75">
      <c r="A140" s="27" t="s">
        <v>380</v>
      </c>
      <c r="B140" s="28"/>
      <c r="C140" s="29" t="s">
        <v>381</v>
      </c>
      <c r="D140" s="92">
        <f>D141</f>
        <v>10125723.62</v>
      </c>
      <c r="E140" s="92">
        <f>E141</f>
        <v>8929240.72</v>
      </c>
      <c r="F140" s="26">
        <f t="shared" si="2"/>
        <v>88.1837294310824</v>
      </c>
    </row>
    <row r="141" spans="1:6" ht="12.75">
      <c r="A141" s="27" t="s">
        <v>382</v>
      </c>
      <c r="B141" s="28"/>
      <c r="C141" s="29" t="s">
        <v>383</v>
      </c>
      <c r="D141" s="92">
        <f>D142</f>
        <v>10125723.62</v>
      </c>
      <c r="E141" s="92">
        <f>E142</f>
        <v>8929240.72</v>
      </c>
      <c r="F141" s="26">
        <f t="shared" si="2"/>
        <v>88.1837294310824</v>
      </c>
    </row>
    <row r="142" spans="1:6" ht="12.75">
      <c r="A142" s="30"/>
      <c r="B142" s="31" t="s">
        <v>384</v>
      </c>
      <c r="C142" s="32" t="s">
        <v>385</v>
      </c>
      <c r="D142" s="39">
        <v>10125723.62</v>
      </c>
      <c r="E142" s="93">
        <v>8929240.72</v>
      </c>
      <c r="F142" s="26">
        <f t="shared" si="2"/>
        <v>88.1837294310824</v>
      </c>
    </row>
    <row r="143" spans="1:6" ht="12.75">
      <c r="A143" s="27" t="s">
        <v>386</v>
      </c>
      <c r="B143" s="28"/>
      <c r="C143" s="29" t="s">
        <v>175</v>
      </c>
      <c r="D143" s="92">
        <f>D144</f>
        <v>86828827.15</v>
      </c>
      <c r="E143" s="92">
        <f>E144</f>
        <v>43143443.16</v>
      </c>
      <c r="F143" s="26">
        <f t="shared" si="2"/>
        <v>49.6879257455224</v>
      </c>
    </row>
    <row r="144" spans="1:6" ht="12.75">
      <c r="A144" s="27" t="s">
        <v>387</v>
      </c>
      <c r="B144" s="28"/>
      <c r="C144" s="29" t="s">
        <v>175</v>
      </c>
      <c r="D144" s="92">
        <f>D145</f>
        <v>86828827.15</v>
      </c>
      <c r="E144" s="92">
        <f>E145</f>
        <v>43143443.16</v>
      </c>
      <c r="F144" s="26">
        <f t="shared" si="2"/>
        <v>49.6879257455224</v>
      </c>
    </row>
    <row r="145" spans="1:6" ht="12.75">
      <c r="A145" s="30"/>
      <c r="B145" s="31" t="s">
        <v>388</v>
      </c>
      <c r="C145" s="32" t="s">
        <v>175</v>
      </c>
      <c r="D145" s="39">
        <v>86828827.15</v>
      </c>
      <c r="E145" s="93">
        <v>43143443.16</v>
      </c>
      <c r="F145" s="26">
        <f t="shared" si="2"/>
        <v>49.6879257455224</v>
      </c>
    </row>
    <row r="146" spans="1:6" ht="25.5">
      <c r="A146" s="27" t="s">
        <v>389</v>
      </c>
      <c r="B146" s="28"/>
      <c r="C146" s="29" t="s">
        <v>390</v>
      </c>
      <c r="D146" s="92">
        <f>D147+D149+D151+D153</f>
        <v>174441355.66</v>
      </c>
      <c r="E146" s="92">
        <f>E147+E149+E151+E153</f>
        <v>190219146.73</v>
      </c>
      <c r="F146" s="26">
        <f t="shared" si="2"/>
        <v>109.04475375710344</v>
      </c>
    </row>
    <row r="147" spans="1:6" ht="12.75">
      <c r="A147" s="27" t="s">
        <v>391</v>
      </c>
      <c r="B147" s="28"/>
      <c r="C147" s="29" t="s">
        <v>392</v>
      </c>
      <c r="D147" s="92">
        <f>D148</f>
        <v>157607285.08</v>
      </c>
      <c r="E147" s="92">
        <f>E148</f>
        <v>169840666.75</v>
      </c>
      <c r="F147" s="26">
        <f t="shared" si="2"/>
        <v>107.76193921733403</v>
      </c>
    </row>
    <row r="148" spans="1:6" ht="12.75">
      <c r="A148" s="30"/>
      <c r="B148" s="31" t="s">
        <v>393</v>
      </c>
      <c r="C148" s="32" t="s">
        <v>392</v>
      </c>
      <c r="D148" s="39">
        <v>157607285.08</v>
      </c>
      <c r="E148" s="93">
        <v>169840666.75</v>
      </c>
      <c r="F148" s="26">
        <f t="shared" si="2"/>
        <v>107.76193921733403</v>
      </c>
    </row>
    <row r="149" spans="1:6" ht="12.75">
      <c r="A149" s="27" t="s">
        <v>394</v>
      </c>
      <c r="B149" s="28"/>
      <c r="C149" s="29" t="s">
        <v>395</v>
      </c>
      <c r="D149" s="92">
        <f>D150</f>
        <v>13860997.61</v>
      </c>
      <c r="E149" s="92">
        <f>E150</f>
        <v>18742944.77</v>
      </c>
      <c r="F149" s="26">
        <f t="shared" si="2"/>
        <v>135.22074887653054</v>
      </c>
    </row>
    <row r="150" spans="1:6" ht="12.75">
      <c r="A150" s="30"/>
      <c r="B150" s="31" t="s">
        <v>396</v>
      </c>
      <c r="C150" s="32" t="s">
        <v>395</v>
      </c>
      <c r="D150" s="39">
        <v>13860997.61</v>
      </c>
      <c r="E150" s="93">
        <v>18742944.77</v>
      </c>
      <c r="F150" s="26">
        <f t="shared" si="2"/>
        <v>135.22074887653054</v>
      </c>
    </row>
    <row r="151" spans="1:6" ht="12.75">
      <c r="A151" s="27" t="s">
        <v>397</v>
      </c>
      <c r="B151" s="28"/>
      <c r="C151" s="29" t="s">
        <v>398</v>
      </c>
      <c r="D151" s="92">
        <f>D152</f>
        <v>973440.44</v>
      </c>
      <c r="E151" s="92">
        <f>E152</f>
        <v>440657.7</v>
      </c>
      <c r="F151" s="26">
        <f t="shared" si="2"/>
        <v>45.26807002182897</v>
      </c>
    </row>
    <row r="152" spans="1:6" ht="12.75">
      <c r="A152" s="30"/>
      <c r="B152" s="31" t="s">
        <v>399</v>
      </c>
      <c r="C152" s="32" t="s">
        <v>398</v>
      </c>
      <c r="D152" s="39">
        <v>973440.44</v>
      </c>
      <c r="E152" s="93">
        <v>440657.7</v>
      </c>
      <c r="F152" s="26">
        <f t="shared" si="2"/>
        <v>45.26807002182897</v>
      </c>
    </row>
    <row r="153" spans="1:6" ht="12.75">
      <c r="A153" s="27" t="s">
        <v>400</v>
      </c>
      <c r="B153" s="28"/>
      <c r="C153" s="29" t="s">
        <v>401</v>
      </c>
      <c r="D153" s="92">
        <f>D154</f>
        <v>1999632.53</v>
      </c>
      <c r="E153" s="92">
        <f>E154</f>
        <v>1194877.51</v>
      </c>
      <c r="F153" s="26">
        <f t="shared" si="2"/>
        <v>59.754854558202254</v>
      </c>
    </row>
    <row r="154" spans="1:6" ht="18" customHeight="1">
      <c r="A154" s="30"/>
      <c r="B154" s="31" t="s">
        <v>402</v>
      </c>
      <c r="C154" s="32" t="s">
        <v>401</v>
      </c>
      <c r="D154" s="39">
        <v>1999632.53</v>
      </c>
      <c r="E154" s="93">
        <v>1194877.51</v>
      </c>
      <c r="F154" s="26">
        <f t="shared" si="2"/>
        <v>59.754854558202254</v>
      </c>
    </row>
    <row r="155" spans="1:6" ht="18" customHeight="1">
      <c r="A155" s="30"/>
      <c r="B155" s="31"/>
      <c r="C155" s="32"/>
      <c r="D155" s="39"/>
      <c r="E155" s="93"/>
      <c r="F155" s="26"/>
    </row>
    <row r="156" spans="1:6" ht="21" customHeight="1">
      <c r="A156" s="37" t="s">
        <v>20</v>
      </c>
      <c r="B156" s="37"/>
      <c r="C156" s="37"/>
      <c r="D156" s="37"/>
      <c r="E156" s="37"/>
      <c r="F156" s="37"/>
    </row>
    <row r="157" spans="1:6" ht="17.25" customHeight="1">
      <c r="A157" s="124"/>
      <c r="B157" s="124"/>
      <c r="C157" s="6" t="s">
        <v>57</v>
      </c>
      <c r="D157" s="25" t="s">
        <v>403</v>
      </c>
      <c r="E157" s="25" t="s">
        <v>0</v>
      </c>
      <c r="F157" s="123" t="s">
        <v>1</v>
      </c>
    </row>
    <row r="158" spans="1:10" ht="25.5">
      <c r="A158" s="49">
        <v>5</v>
      </c>
      <c r="B158" s="68"/>
      <c r="C158" s="98" t="s">
        <v>20</v>
      </c>
      <c r="D158" s="64">
        <f>D159+D169+D178+D190</f>
        <v>8359924033.810001</v>
      </c>
      <c r="E158" s="64">
        <f>E159+E169+E178+E190</f>
        <v>12832939601.59</v>
      </c>
      <c r="F158" s="52">
        <f>E158/D158*100</f>
        <v>153.5054571033158</v>
      </c>
      <c r="G158" s="118"/>
      <c r="H158" s="118"/>
      <c r="I158" s="118"/>
      <c r="J158" s="112"/>
    </row>
    <row r="159" spans="1:10" ht="12.75">
      <c r="A159" s="99">
        <v>51</v>
      </c>
      <c r="B159" s="50"/>
      <c r="C159" s="98" t="s">
        <v>21</v>
      </c>
      <c r="D159" s="64">
        <f>D160+D162+D165+D167</f>
        <v>852673307.1</v>
      </c>
      <c r="E159" s="64">
        <f>E160+E162+E165+E167</f>
        <v>2460385456.0099998</v>
      </c>
      <c r="F159" s="52">
        <f aca="true" t="shared" si="3" ref="F159:F195">E159/D159*100</f>
        <v>288.54960458161145</v>
      </c>
      <c r="G159" s="118"/>
      <c r="H159" s="118"/>
      <c r="I159" s="118"/>
      <c r="J159" s="112"/>
    </row>
    <row r="160" spans="1:6" ht="38.25">
      <c r="A160" s="65">
        <v>511</v>
      </c>
      <c r="B160" s="50"/>
      <c r="C160" s="75" t="s">
        <v>22</v>
      </c>
      <c r="D160" s="51">
        <f>D161</f>
        <v>2500000</v>
      </c>
      <c r="E160" s="51">
        <f>E161</f>
        <v>81693164.13</v>
      </c>
      <c r="F160" s="52">
        <f t="shared" si="3"/>
        <v>3267.7265651999996</v>
      </c>
    </row>
    <row r="161" spans="1:6" ht="12.75">
      <c r="A161" s="65"/>
      <c r="B161" s="68">
        <v>5111</v>
      </c>
      <c r="C161" s="63" t="s">
        <v>23</v>
      </c>
      <c r="D161" s="100">
        <v>2500000</v>
      </c>
      <c r="E161" s="100">
        <v>81693164.13</v>
      </c>
      <c r="F161" s="52">
        <f t="shared" si="3"/>
        <v>3267.7265651999996</v>
      </c>
    </row>
    <row r="162" spans="1:6" ht="25.5">
      <c r="A162" s="65">
        <v>512</v>
      </c>
      <c r="B162" s="66"/>
      <c r="C162" s="75" t="s">
        <v>24</v>
      </c>
      <c r="D162" s="51">
        <f>D163</f>
        <v>107712463.17</v>
      </c>
      <c r="E162" s="51">
        <f>E163+E164</f>
        <v>96535110.00999999</v>
      </c>
      <c r="F162" s="52">
        <f t="shared" si="3"/>
        <v>89.62297135257313</v>
      </c>
    </row>
    <row r="163" spans="1:6" ht="25.5">
      <c r="A163" s="101"/>
      <c r="B163" s="68">
        <v>5121</v>
      </c>
      <c r="C163" s="63" t="s">
        <v>25</v>
      </c>
      <c r="D163" s="61">
        <v>107712463.17</v>
      </c>
      <c r="E163" s="61">
        <v>95088195.38</v>
      </c>
      <c r="F163" s="52">
        <f t="shared" si="3"/>
        <v>88.27965917920247</v>
      </c>
    </row>
    <row r="164" spans="1:6" ht="25.5">
      <c r="A164" s="101"/>
      <c r="B164" s="68">
        <v>5122</v>
      </c>
      <c r="C164" s="63" t="s">
        <v>438</v>
      </c>
      <c r="D164" s="61">
        <v>0</v>
      </c>
      <c r="E164" s="61">
        <v>1446914.63</v>
      </c>
      <c r="F164" s="52"/>
    </row>
    <row r="165" spans="1:6" ht="25.5">
      <c r="A165" s="65">
        <v>514</v>
      </c>
      <c r="B165" s="66"/>
      <c r="C165" s="75" t="s">
        <v>26</v>
      </c>
      <c r="D165" s="102">
        <f>D166</f>
        <v>514978754.31</v>
      </c>
      <c r="E165" s="102">
        <f>E166</f>
        <v>2114451806.62</v>
      </c>
      <c r="F165" s="52">
        <f t="shared" si="3"/>
        <v>410.5901047224893</v>
      </c>
    </row>
    <row r="166" spans="1:6" ht="25.5">
      <c r="A166" s="101"/>
      <c r="B166" s="68">
        <v>5141</v>
      </c>
      <c r="C166" s="63" t="s">
        <v>27</v>
      </c>
      <c r="D166" s="61">
        <v>514978754.31</v>
      </c>
      <c r="E166" s="61">
        <v>2114451806.62</v>
      </c>
      <c r="F166" s="52">
        <f t="shared" si="3"/>
        <v>410.5901047224893</v>
      </c>
    </row>
    <row r="167" spans="1:6" ht="38.25">
      <c r="A167" s="65">
        <v>516</v>
      </c>
      <c r="B167" s="66"/>
      <c r="C167" s="75" t="s">
        <v>28</v>
      </c>
      <c r="D167" s="51">
        <f>D168</f>
        <v>227482089.62</v>
      </c>
      <c r="E167" s="51">
        <f>E168</f>
        <v>167705375.25</v>
      </c>
      <c r="F167" s="52">
        <f t="shared" si="3"/>
        <v>73.72245240499826</v>
      </c>
    </row>
    <row r="168" spans="1:6" ht="38.25">
      <c r="A168" s="65"/>
      <c r="B168" s="68">
        <v>5161</v>
      </c>
      <c r="C168" s="63" t="s">
        <v>29</v>
      </c>
      <c r="D168" s="61">
        <v>227482089.62</v>
      </c>
      <c r="E168" s="61">
        <v>167705375.25</v>
      </c>
      <c r="F168" s="52">
        <f t="shared" si="3"/>
        <v>73.72245240499826</v>
      </c>
    </row>
    <row r="169" spans="1:10" ht="12.75">
      <c r="A169" s="99">
        <v>53</v>
      </c>
      <c r="B169" s="50"/>
      <c r="C169" s="108" t="s">
        <v>30</v>
      </c>
      <c r="D169" s="119">
        <f>D170+D172+D174+D176</f>
        <v>564600724.8299999</v>
      </c>
      <c r="E169" s="64">
        <f>E170+E172+E174+E176</f>
        <v>387918354.73</v>
      </c>
      <c r="F169" s="52">
        <f t="shared" si="3"/>
        <v>68.70666962866571</v>
      </c>
      <c r="G169" s="118"/>
      <c r="H169" s="118"/>
      <c r="I169" s="118"/>
      <c r="J169" s="112"/>
    </row>
    <row r="170" spans="1:6" ht="25.5">
      <c r="A170" s="65">
        <v>531</v>
      </c>
      <c r="B170" s="66"/>
      <c r="C170" s="75" t="s">
        <v>31</v>
      </c>
      <c r="D170" s="51">
        <f>D171</f>
        <v>334000000</v>
      </c>
      <c r="E170" s="51">
        <f>E171</f>
        <v>220000000</v>
      </c>
      <c r="F170" s="52">
        <f t="shared" si="3"/>
        <v>65.86826347305389</v>
      </c>
    </row>
    <row r="171" spans="1:6" ht="25.5">
      <c r="A171" s="99"/>
      <c r="B171" s="68">
        <v>5311</v>
      </c>
      <c r="C171" s="63" t="s">
        <v>31</v>
      </c>
      <c r="D171" s="61">
        <v>334000000</v>
      </c>
      <c r="E171" s="61">
        <v>220000000</v>
      </c>
      <c r="F171" s="52">
        <f t="shared" si="3"/>
        <v>65.86826347305389</v>
      </c>
    </row>
    <row r="172" spans="1:6" ht="25.5">
      <c r="A172" s="65">
        <v>532</v>
      </c>
      <c r="B172" s="66"/>
      <c r="C172" s="98" t="s">
        <v>12</v>
      </c>
      <c r="D172" s="51">
        <f>D173</f>
        <v>5822878.5</v>
      </c>
      <c r="E172" s="51">
        <f>E173</f>
        <v>31003637.68</v>
      </c>
      <c r="F172" s="52">
        <f t="shared" si="3"/>
        <v>532.445210388642</v>
      </c>
    </row>
    <row r="173" spans="1:6" ht="25.5">
      <c r="A173" s="101"/>
      <c r="B173" s="68">
        <v>5321</v>
      </c>
      <c r="C173" s="60" t="s">
        <v>12</v>
      </c>
      <c r="D173" s="61">
        <v>5822878.5</v>
      </c>
      <c r="E173" s="61">
        <v>31003637.68</v>
      </c>
      <c r="F173" s="52">
        <f t="shared" si="3"/>
        <v>532.445210388642</v>
      </c>
    </row>
    <row r="174" spans="1:6" ht="25.5">
      <c r="A174" s="65">
        <v>533</v>
      </c>
      <c r="B174" s="66"/>
      <c r="C174" s="75" t="s">
        <v>32</v>
      </c>
      <c r="D174" s="51">
        <f>D175</f>
        <v>12444525.82</v>
      </c>
      <c r="E174" s="51">
        <f>E175</f>
        <v>901158.27</v>
      </c>
      <c r="F174" s="52">
        <f t="shared" si="3"/>
        <v>7.241403031618283</v>
      </c>
    </row>
    <row r="175" spans="1:6" ht="25.5">
      <c r="A175" s="101"/>
      <c r="B175" s="68">
        <v>5332</v>
      </c>
      <c r="C175" s="63" t="s">
        <v>33</v>
      </c>
      <c r="D175" s="61">
        <v>12444525.82</v>
      </c>
      <c r="E175" s="61">
        <v>901158.27</v>
      </c>
      <c r="F175" s="52">
        <f t="shared" si="3"/>
        <v>7.241403031618283</v>
      </c>
    </row>
    <row r="176" spans="1:6" ht="25.5">
      <c r="A176" s="65">
        <v>534</v>
      </c>
      <c r="B176" s="66"/>
      <c r="C176" s="75" t="s">
        <v>34</v>
      </c>
      <c r="D176" s="104">
        <f>D177</f>
        <v>212333320.51</v>
      </c>
      <c r="E176" s="104">
        <f>E177</f>
        <v>136013558.78</v>
      </c>
      <c r="F176" s="52">
        <f t="shared" si="3"/>
        <v>64.05662495801941</v>
      </c>
    </row>
    <row r="177" spans="1:6" ht="25.5">
      <c r="A177" s="101"/>
      <c r="B177" s="68">
        <v>5341</v>
      </c>
      <c r="C177" s="63" t="s">
        <v>35</v>
      </c>
      <c r="D177" s="61">
        <v>212333320.51</v>
      </c>
      <c r="E177" s="61">
        <v>136013558.78</v>
      </c>
      <c r="F177" s="52">
        <f t="shared" si="3"/>
        <v>64.05662495801941</v>
      </c>
    </row>
    <row r="178" spans="1:10" ht="12.75">
      <c r="A178" s="120">
        <v>54</v>
      </c>
      <c r="B178" s="121"/>
      <c r="C178" s="122" t="s">
        <v>36</v>
      </c>
      <c r="D178" s="64">
        <f>D179+D182+D184+D187</f>
        <v>2932547287.700001</v>
      </c>
      <c r="E178" s="64">
        <f>E179+E182+E184+E187</f>
        <v>4656179117.72</v>
      </c>
      <c r="F178" s="52">
        <f t="shared" si="3"/>
        <v>158.7759262143679</v>
      </c>
      <c r="G178" s="118"/>
      <c r="H178" s="118"/>
      <c r="I178" s="118"/>
      <c r="J178" s="112"/>
    </row>
    <row r="179" spans="1:6" ht="38.25">
      <c r="A179" s="65">
        <v>541</v>
      </c>
      <c r="B179" s="66"/>
      <c r="C179" s="75" t="s">
        <v>37</v>
      </c>
      <c r="D179" s="51">
        <f>D180+D181</f>
        <v>1212457669.29</v>
      </c>
      <c r="E179" s="51">
        <f>E180+E181</f>
        <v>1250681220.16</v>
      </c>
      <c r="F179" s="52">
        <f t="shared" si="3"/>
        <v>103.15256786592668</v>
      </c>
    </row>
    <row r="180" spans="1:6" ht="25.5">
      <c r="A180" s="101"/>
      <c r="B180" s="68">
        <v>5412</v>
      </c>
      <c r="C180" s="63" t="s">
        <v>38</v>
      </c>
      <c r="D180" s="61">
        <v>405754716.33</v>
      </c>
      <c r="E180" s="61">
        <v>461996960.33</v>
      </c>
      <c r="F180" s="52">
        <f t="shared" si="3"/>
        <v>113.86114362605664</v>
      </c>
    </row>
    <row r="181" spans="1:6" ht="25.5">
      <c r="A181" s="101"/>
      <c r="B181" s="68">
        <v>5413</v>
      </c>
      <c r="C181" s="63" t="s">
        <v>39</v>
      </c>
      <c r="D181" s="61">
        <v>806702952.96</v>
      </c>
      <c r="E181" s="61">
        <v>788684259.83</v>
      </c>
      <c r="F181" s="52">
        <f t="shared" si="3"/>
        <v>97.76637818618553</v>
      </c>
    </row>
    <row r="182" spans="1:6" ht="25.5">
      <c r="A182" s="65">
        <v>542</v>
      </c>
      <c r="B182" s="66"/>
      <c r="C182" s="75" t="s">
        <v>40</v>
      </c>
      <c r="D182" s="51">
        <f>D183</f>
        <v>427818286.3300001</v>
      </c>
      <c r="E182" s="51">
        <f>E183</f>
        <v>331657623.51</v>
      </c>
      <c r="F182" s="52">
        <f t="shared" si="3"/>
        <v>77.52301248155952</v>
      </c>
    </row>
    <row r="183" spans="1:6" ht="38.25">
      <c r="A183" s="49"/>
      <c r="B183" s="68">
        <v>5421</v>
      </c>
      <c r="C183" s="63" t="s">
        <v>41</v>
      </c>
      <c r="D183" s="61">
        <v>427818286.3300001</v>
      </c>
      <c r="E183" s="61">
        <v>331657623.51</v>
      </c>
      <c r="F183" s="52">
        <f t="shared" si="3"/>
        <v>77.52301248155952</v>
      </c>
    </row>
    <row r="184" spans="1:6" ht="38.25">
      <c r="A184" s="65">
        <v>544</v>
      </c>
      <c r="B184" s="66"/>
      <c r="C184" s="75" t="s">
        <v>42</v>
      </c>
      <c r="D184" s="51">
        <f>D185+D186</f>
        <v>1288659146.3200002</v>
      </c>
      <c r="E184" s="51">
        <f>E185+E186</f>
        <v>3071808728.42</v>
      </c>
      <c r="F184" s="52">
        <f t="shared" si="3"/>
        <v>238.37247709699705</v>
      </c>
    </row>
    <row r="185" spans="1:6" ht="38.25">
      <c r="A185" s="99"/>
      <c r="B185" s="68">
        <v>5441</v>
      </c>
      <c r="C185" s="63" t="s">
        <v>43</v>
      </c>
      <c r="D185" s="61">
        <v>563272282.75</v>
      </c>
      <c r="E185" s="61">
        <v>2381018938.91</v>
      </c>
      <c r="F185" s="52">
        <f t="shared" si="3"/>
        <v>422.71189473151827</v>
      </c>
    </row>
    <row r="186" spans="1:6" ht="25.5">
      <c r="A186" s="99"/>
      <c r="B186" s="68">
        <v>5442</v>
      </c>
      <c r="C186" s="63" t="s">
        <v>44</v>
      </c>
      <c r="D186" s="61">
        <v>725386863.57</v>
      </c>
      <c r="E186" s="61">
        <v>690789789.51</v>
      </c>
      <c r="F186" s="52">
        <f t="shared" si="3"/>
        <v>95.2305347949465</v>
      </c>
    </row>
    <row r="187" spans="1:6" ht="38.25">
      <c r="A187" s="65">
        <v>545</v>
      </c>
      <c r="B187" s="66"/>
      <c r="C187" s="105" t="s">
        <v>45</v>
      </c>
      <c r="D187" s="103">
        <f>D188+D189</f>
        <v>3612185.76</v>
      </c>
      <c r="E187" s="51">
        <f>E188+E189</f>
        <v>2031545.63</v>
      </c>
      <c r="F187" s="52">
        <f t="shared" si="3"/>
        <v>56.241449498433326</v>
      </c>
    </row>
    <row r="188" spans="1:6" ht="38.25">
      <c r="A188" s="65"/>
      <c r="B188" s="68">
        <v>5451</v>
      </c>
      <c r="C188" s="106" t="s">
        <v>46</v>
      </c>
      <c r="D188" s="61">
        <v>3612185.76</v>
      </c>
      <c r="E188" s="61">
        <v>2031545.63</v>
      </c>
      <c r="F188" s="52">
        <f t="shared" si="3"/>
        <v>56.241449498433326</v>
      </c>
    </row>
    <row r="189" spans="1:6" ht="38.25">
      <c r="A189" s="107"/>
      <c r="B189" s="68">
        <v>5452</v>
      </c>
      <c r="C189" s="106" t="s">
        <v>47</v>
      </c>
      <c r="D189" s="61">
        <v>0</v>
      </c>
      <c r="E189" s="61">
        <v>0</v>
      </c>
      <c r="F189" s="52">
        <v>0</v>
      </c>
    </row>
    <row r="190" spans="1:10" ht="25.5">
      <c r="A190" s="99">
        <v>55</v>
      </c>
      <c r="B190" s="68"/>
      <c r="C190" s="108" t="s">
        <v>48</v>
      </c>
      <c r="D190" s="64">
        <f>D191+D193</f>
        <v>4010102714.18</v>
      </c>
      <c r="E190" s="64">
        <f>E191+E193</f>
        <v>5328456673.13</v>
      </c>
      <c r="F190" s="52">
        <f t="shared" si="3"/>
        <v>132.87581523256773</v>
      </c>
      <c r="G190" s="118"/>
      <c r="H190" s="118"/>
      <c r="I190" s="118"/>
      <c r="J190" s="112"/>
    </row>
    <row r="191" spans="1:6" ht="25.5">
      <c r="A191" s="99">
        <v>551</v>
      </c>
      <c r="B191" s="68"/>
      <c r="C191" s="108" t="s">
        <v>49</v>
      </c>
      <c r="D191" s="51">
        <f>D192</f>
        <v>0</v>
      </c>
      <c r="E191" s="51">
        <f>E192</f>
        <v>0</v>
      </c>
      <c r="F191" s="52"/>
    </row>
    <row r="192" spans="1:6" ht="25.5">
      <c r="A192" s="99"/>
      <c r="B192" s="68">
        <v>5511</v>
      </c>
      <c r="C192" s="109" t="s">
        <v>49</v>
      </c>
      <c r="D192" s="61">
        <v>0</v>
      </c>
      <c r="E192" s="61">
        <v>0</v>
      </c>
      <c r="F192" s="52"/>
    </row>
    <row r="193" spans="1:6" ht="12.75">
      <c r="A193" s="65">
        <v>552</v>
      </c>
      <c r="B193" s="66"/>
      <c r="C193" s="75" t="s">
        <v>50</v>
      </c>
      <c r="D193" s="51">
        <f>D194+D195</f>
        <v>4010102714.18</v>
      </c>
      <c r="E193" s="51">
        <f>E194+E195</f>
        <v>5328456673.13</v>
      </c>
      <c r="F193" s="52">
        <f t="shared" si="3"/>
        <v>132.87581523256773</v>
      </c>
    </row>
    <row r="194" spans="1:6" ht="25.5">
      <c r="A194" s="99"/>
      <c r="B194" s="68">
        <v>5521</v>
      </c>
      <c r="C194" s="63" t="s">
        <v>51</v>
      </c>
      <c r="D194" s="61">
        <v>2897430214.18</v>
      </c>
      <c r="E194" s="61">
        <v>273891673.13</v>
      </c>
      <c r="F194" s="52">
        <f t="shared" si="3"/>
        <v>9.452916994845168</v>
      </c>
    </row>
    <row r="195" spans="1:6" ht="25.5">
      <c r="A195" s="67"/>
      <c r="B195" s="68">
        <v>5522</v>
      </c>
      <c r="C195" s="63" t="s">
        <v>52</v>
      </c>
      <c r="D195" s="61">
        <v>1112672500</v>
      </c>
      <c r="E195" s="61">
        <v>5054565000</v>
      </c>
      <c r="F195" s="52">
        <f t="shared" si="3"/>
        <v>454.2724835924317</v>
      </c>
    </row>
  </sheetData>
  <mergeCells count="3">
    <mergeCell ref="A2:B2"/>
    <mergeCell ref="A102:B102"/>
    <mergeCell ref="A157:B157"/>
  </mergeCells>
  <printOptions/>
  <pageMargins left="0.75" right="0.37" top="1" bottom="1" header="0.5" footer="0.5"/>
  <pageSetup firstPageNumber="17" useFirstPageNumber="1" horizontalDpi="600" verticalDpi="600" orientation="portrait" paperSize="9" scale="99" r:id="rId1"/>
  <headerFooter alignWithMargins="0">
    <oddFooter>&amp;C &amp;"Times New Roman,Uobičajeno"&amp;12&amp;P</oddFooter>
  </headerFooter>
  <rowBreaks count="2" manualBreakCount="2">
    <brk id="51" max="5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2010-05-03T12:16:57Z</cp:lastPrinted>
  <dcterms:created xsi:type="dcterms:W3CDTF">2010-02-26T13:28:59Z</dcterms:created>
  <dcterms:modified xsi:type="dcterms:W3CDTF">2010-05-03T12:16:59Z</dcterms:modified>
  <cp:category/>
  <cp:version/>
  <cp:contentType/>
  <cp:contentStatus/>
</cp:coreProperties>
</file>