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2"/>
  </bookViews>
  <sheets>
    <sheet name="1 stranaNN" sheetId="1" r:id="rId1"/>
    <sheet name="Prihodi" sheetId="2" r:id="rId2"/>
    <sheet name="Rashodi" sheetId="3" r:id="rId3"/>
  </sheets>
  <externalReferences>
    <externalReference r:id="rId6"/>
    <externalReference r:id="rId7"/>
    <externalReference r:id="rId8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'Prihodi'!$3:$3</definedName>
    <definedName name="_xlnm.Print_Titles" localSheetId="2">'Rashodi'!$B:$C,'Rashodi'!$2:$2</definedName>
    <definedName name="_xlnm.Print_Area" localSheetId="1">'Prihodi'!$A$1:$F$130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<sst xmlns="http://schemas.openxmlformats.org/spreadsheetml/2006/main" count="470" uniqueCount="393">
  <si>
    <t>Indeks</t>
  </si>
  <si>
    <t>IZDACI ZA FINANCIJSKU IMOVINU I OTPLATE ZAJMOVA</t>
  </si>
  <si>
    <t>I. OPĆI DIO</t>
  </si>
  <si>
    <t xml:space="preserve">A. RAČUN PRIHODA I RASHODA </t>
  </si>
  <si>
    <t>PLAN ZA 2009.</t>
  </si>
  <si>
    <t>IZVRŠENJE ZA
1.1.-31.12.2009.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</si>
  <si>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</si>
  <si>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</si>
  <si>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</si>
  <si>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</si>
  <si>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</si>
  <si>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</si>
  <si>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</si>
  <si>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</si>
  <si>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PROMJENA U STANJU DEPOZITA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</si>
  <si>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</si>
  <si>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</si>
  <si>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</si>
  <si>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</si>
  <si>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</si>
  <si>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</si>
  <si>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</si>
  <si>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NAZIV</t>
  </si>
  <si>
    <t>PLAN 2009.</t>
  </si>
  <si>
    <t>IZVRŠENJE 
1.-12.2009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</si>
  <si>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</si>
  <si>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</si>
  <si>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</si>
  <si>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</si>
  <si>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</si>
  <si>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</si>
  <si>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</si>
  <si>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</si>
  <si>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</si>
  <si>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</si>
  <si>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</si>
  <si>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</si>
  <si>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</si>
  <si>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</si>
  <si>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</si>
  <si>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</si>
  <si>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</si>
  <si>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</si>
  <si>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</si>
  <si>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Trošarine</t>
  </si>
  <si>
    <t>Poseban porez na osobne automobile, ostala motorna vozila, plovila i zrakoplove</t>
  </si>
  <si>
    <t>Poseban porez na naftne derivate</t>
  </si>
  <si>
    <t>Poseban porez na alkohol</t>
  </si>
  <si>
    <t>Poseban porez na pivo</t>
  </si>
  <si>
    <t>Poseban porez na bezalkoholna pića</t>
  </si>
  <si>
    <t>Poseban porez na duhanske prerađevine</t>
  </si>
  <si>
    <t>Poseban porez na kavu</t>
  </si>
  <si>
    <t>Poseban porez na luksuzne proizvode</t>
  </si>
  <si>
    <t xml:space="preserve">Porezi i naknade od igara na sreću i zabavnih igara </t>
  </si>
  <si>
    <t>Ostali porezi na robu i usluge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</si>
  <si>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</si>
  <si>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</si>
  <si>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</si>
  <si>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</si>
  <si>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</si>
  <si>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</si>
  <si>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(socijalni)</t>
  </si>
  <si>
    <t>Doprinosi za zdravstveno osiguranje</t>
  </si>
  <si>
    <t>Doprinosi za zdravstveno osiguranje od zaposlenika kod poslodavca</t>
  </si>
  <si>
    <t>Doprinosi za zdravstveno osiguranje koje plaća poslodavac</t>
  </si>
  <si>
    <t>Doprinosi za zdravstveno osiguranje fizičkih osoba koje obavljaju samostalnu djelatnost</t>
  </si>
  <si>
    <t>Ostali doprinosi za zdravstveno osiguranje</t>
  </si>
  <si>
    <t>Doprinosi za mirovinsko osiguranje</t>
  </si>
  <si>
    <t>Doprinosi za mirovinsko osiguranje od zaposlenika kod poslodavaca</t>
  </si>
  <si>
    <t>Doprinosi za mirovinsko osiguranje fizičkih osoba koje obavljaju samostalnu djelatnost</t>
  </si>
  <si>
    <t>Ostali doprinosi za mirovinsko osiguranje</t>
  </si>
  <si>
    <t>Doprinosi za zapošljavanje</t>
  </si>
  <si>
    <t>Doprinosi za zapošljavanje koje plaća poslodavac</t>
  </si>
  <si>
    <t>Pomoći iz inozemstva (darovnice) i od subjekata unutar opće države</t>
  </si>
  <si>
    <t>Pomoći od inozemnih vlada</t>
  </si>
  <si>
    <t>Tekuće pomoći od inozemnih vlada</t>
  </si>
  <si>
    <t>Kapitalne pomoći od inozemnih vlada</t>
  </si>
  <si>
    <t>Pomoći od međunarodnih organizacija</t>
  </si>
  <si>
    <t>Tekuće pomoći od međunarodnih organizacija</t>
  </si>
  <si>
    <t>Kapitalne pomoći od međunarodnih organizacija</t>
  </si>
  <si>
    <t xml:space="preserve">Pomoći iz proračuna </t>
  </si>
  <si>
    <t xml:space="preserve">Tekuće pomoći iz proračuna </t>
  </si>
  <si>
    <t xml:space="preserve">Kapitalne pomoći iz proračuna </t>
  </si>
  <si>
    <t>Pomoći od ostalih subjekata unutar opće države</t>
  </si>
  <si>
    <t>Tekuće pomoći od ostalih subjekata unutar opće države</t>
  </si>
  <si>
    <t>Kapitalne pomoći od ostalih subjekata unutar opće države</t>
  </si>
  <si>
    <t>Prihodi od imovine</t>
  </si>
  <si>
    <t>Prihodi od financijske imovine</t>
  </si>
  <si>
    <t>Prihodi od kamata na dane zajmove</t>
  </si>
  <si>
    <t>Prihodi od kamata po vrijednosnim papirima</t>
  </si>
  <si>
    <t>Kamate na oročena sredstva i depozite po viđenju</t>
  </si>
  <si>
    <t>Prihodi od zateznih kamata</t>
  </si>
  <si>
    <t>Prihodi od pozitivnih tečajnih razlika</t>
  </si>
  <si>
    <t>Prihodi od dividendi</t>
  </si>
  <si>
    <t>Prihodi od dobiti trgovačkih društava, banaka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</si>
  <si>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</si>
  <si>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</si>
  <si>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</si>
  <si>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</si>
  <si>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</si>
  <si>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Naknada za ceste</t>
  </si>
  <si>
    <t>Prihodi od administrativnih pristojbi i po posebnim propisima</t>
  </si>
  <si>
    <t>Administrativne (upravne) pristojbe</t>
  </si>
  <si>
    <t>Državne upravne i sudske pristojbe</t>
  </si>
  <si>
    <t>Ostale upravne pristojbe</t>
  </si>
  <si>
    <t>Ostale pristojbe</t>
  </si>
  <si>
    <t>Prihodi po posebnim propisima</t>
  </si>
  <si>
    <t>Prihodi državne uprave</t>
  </si>
  <si>
    <t>Ostali nespomenuti prihodi</t>
  </si>
  <si>
    <t>Ostali prihodi</t>
  </si>
  <si>
    <t>Prihodi koje proračuni i proračunski korisnici ostvare obavljanjem poslova na tržištu (vlastiti prihodi)</t>
  </si>
  <si>
    <t xml:space="preserve">Prihodi od obavljanja osnovnih poslova vlastite djelatnosti </t>
  </si>
  <si>
    <t>Prihodi od obavljanja ostalih poslova vlastite djelatnosti</t>
  </si>
  <si>
    <t>Kazne</t>
  </si>
  <si>
    <t>Carinske kazne</t>
  </si>
  <si>
    <t>Kazne za devizne prekršaje</t>
  </si>
  <si>
    <t>Porezne kazne</t>
  </si>
  <si>
    <t>Kazne za privredne prijestupe</t>
  </si>
  <si>
    <t>Prometne kazne</t>
  </si>
  <si>
    <t>Krivične kazne</t>
  </si>
  <si>
    <t>Ostale kazne</t>
  </si>
  <si>
    <t>Donacije od pravnih i fizičkih osoba izvan javne države</t>
  </si>
  <si>
    <t>Tekuće donacije</t>
  </si>
  <si>
    <t>Kapitalne donacije</t>
  </si>
  <si>
    <t>Prihodi od prodaje neproizvedene imovine</t>
  </si>
  <si>
    <t>Prihodi od prodaje materijalne imovine - prirodnih bogatstava</t>
  </si>
  <si>
    <t>Zemljište</t>
  </si>
  <si>
    <t>Rudna bogatstva</t>
  </si>
  <si>
    <t>Prihodi od prodaje proizvedene imovine</t>
  </si>
  <si>
    <t>Prihodi od prodaje građevinskih objekata</t>
  </si>
  <si>
    <t>Stambeni objekti</t>
  </si>
  <si>
    <t>Poslovni objekti</t>
  </si>
  <si>
    <t>Ceste, željeznice i slični građevinski objekti</t>
  </si>
  <si>
    <t>Ostali građevinski objekti</t>
  </si>
  <si>
    <t>Prihodi od prodaje postrojenja i opreme</t>
  </si>
  <si>
    <t>Uredska oprema i namještaj</t>
  </si>
  <si>
    <t>Komunikacijska oprema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</si>
  <si>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</si>
  <si>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</si>
  <si>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</si>
  <si>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</si>
  <si>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</si>
  <si>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</si>
  <si>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knjiga, umjetničkih djela i ostalih izložbenih vrijednosti</t>
  </si>
  <si>
    <t>Knjige u knjižnicama</t>
  </si>
  <si>
    <t>Prihodi od prodaje proizvedene kratkotrajne imovine</t>
  </si>
  <si>
    <t>Prihodi od prodaje zaliha</t>
  </si>
  <si>
    <t>Strateške zalihe</t>
  </si>
  <si>
    <t>IZVRŠENJE
1.-12.2009.</t>
  </si>
  <si>
    <t>3</t>
  </si>
  <si>
    <t>31</t>
  </si>
  <si>
    <t>Rashodi za zaposlene</t>
  </si>
  <si>
    <t>311</t>
  </si>
  <si>
    <t>Plaće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</si>
  <si>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</si>
  <si>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</si>
  <si>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</si>
  <si>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</si>
  <si>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</si>
  <si>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</si>
  <si>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</si>
  <si>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</si>
  <si>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</si>
  <si>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</si>
  <si>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</si>
  <si>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</si>
  <si>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</si>
  <si>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</si>
  <si>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</si>
  <si>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</si>
  <si>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</si>
  <si>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</si>
  <si>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</si>
  <si>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</si>
  <si>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</si>
  <si>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</si>
  <si>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</si>
  <si>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</si>
  <si>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</si>
  <si>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</si>
  <si>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</si>
  <si>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</si>
  <si>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</si>
  <si>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</si>
  <si>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</si>
  <si>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</si>
  <si>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</si>
  <si>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</si>
  <si>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</si>
  <si>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</si>
  <si>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</si>
  <si>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</si>
  <si>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</si>
  <si>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</si>
  <si>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</si>
  <si>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</si>
  <si>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</si>
  <si>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</si>
  <si>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</si>
  <si>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</si>
  <si>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</si>
  <si>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</si>
  <si>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</si>
  <si>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</si>
  <si>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</si>
  <si>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</si>
  <si>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</si>
  <si>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</si>
  <si>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</si>
  <si>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</si>
  <si>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Ostali nespomenuti rashodi poslovanja</t>
  </si>
  <si>
    <t>3291</t>
  </si>
  <si>
    <t>Naknade za rad predst. i izvršnih tijela, povjer. i sl.</t>
  </si>
  <si>
    <t>3292</t>
  </si>
  <si>
    <t>Premije osiguranja</t>
  </si>
  <si>
    <t>3293</t>
  </si>
  <si>
    <t>Reprezentacija</t>
  </si>
  <si>
    <t>3294</t>
  </si>
  <si>
    <t>Članarine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</si>
  <si>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</si>
  <si>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</si>
  <si>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</si>
  <si>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</si>
  <si>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</si>
  <si>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</si>
  <si>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</si>
  <si>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</si>
  <si>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</si>
  <si>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Kamate za primljene zajmove</t>
  </si>
  <si>
    <t>3421</t>
  </si>
  <si>
    <t>Kam.prim zaj dr raz vl.ino vl.i međ.org.</t>
  </si>
  <si>
    <t>3422</t>
  </si>
  <si>
    <t>Kam.za primlj.zaj.od banaka i ost.finan.u javnom s.</t>
  </si>
  <si>
    <t>3423</t>
  </si>
  <si>
    <t>Kam.za primlj.zaj.od banaka i ost.fin.izvan jav. s.</t>
  </si>
  <si>
    <t>3424</t>
  </si>
  <si>
    <t>Kamate za primljene zajmove od ostalih trg.društava</t>
  </si>
  <si>
    <t>Ostali financijski rashodi</t>
  </si>
  <si>
    <t>3431</t>
  </si>
  <si>
    <t>Bankarske usluge i usluge platnog prometa</t>
  </si>
  <si>
    <t>Negativne tečajne razlike i valutna klauzula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</si>
  <si>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</si>
  <si>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</si>
  <si>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</si>
  <si>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</si>
  <si>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</si>
  <si>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</si>
  <si>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</si>
  <si>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s.</t>
  </si>
  <si>
    <t>3512</t>
  </si>
  <si>
    <t>352</t>
  </si>
  <si>
    <t>Subvencije trgovačkim društvima, obrtnicima, malim i srednjim poduzetnicima</t>
  </si>
  <si>
    <t>3521</t>
  </si>
  <si>
    <t>Subv.bankama i ostalim fin.instit.izvan javnog s.</t>
  </si>
  <si>
    <t>3522</t>
  </si>
  <si>
    <t>Subvencije trgovačkim društvima izvan javnog sektora</t>
  </si>
  <si>
    <t>3523</t>
  </si>
  <si>
    <t>Subvencije poljoprivrednicima, obrtnicima, malim i srednjim poduz.etnicima</t>
  </si>
  <si>
    <t>36</t>
  </si>
  <si>
    <t>Pomoći dane u inoz.i unutar opće države</t>
  </si>
  <si>
    <t>361</t>
  </si>
  <si>
    <t>Pomoći inozemnim vladama</t>
  </si>
  <si>
    <t>3611</t>
  </si>
  <si>
    <t>Tekuće pomoći inozemnim vladama</t>
  </si>
  <si>
    <t>3612</t>
  </si>
  <si>
    <t>Kapitalne pomoći inozemnim vladama</t>
  </si>
  <si>
    <t>Pomoći međunarodnim organizacijama</t>
  </si>
  <si>
    <t>3621</t>
  </si>
  <si>
    <t>Tekuće pomoći međunarodnim organizacijama</t>
  </si>
  <si>
    <t>3622</t>
  </si>
  <si>
    <t xml:space="preserve">Kapitalne pomoći međunarodnim organizacijama </t>
  </si>
  <si>
    <t>Pomoći unutar opće države</t>
  </si>
  <si>
    <t>3631</t>
  </si>
  <si>
    <t>Tekuće pomoći unutar opće države</t>
  </si>
  <si>
    <t>3632</t>
  </si>
  <si>
    <t>Kapitalne pomoći unutar opće države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</si>
  <si>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</si>
  <si>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</si>
  <si>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</si>
  <si>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</si>
  <si>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</si>
  <si>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</si>
  <si>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</si>
  <si>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</si>
  <si>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</si>
  <si>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</si>
  <si>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</si>
  <si>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</si>
  <si>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</si>
  <si>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</si>
  <si>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</si>
  <si>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</si>
  <si>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</si>
  <si>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Kapitalne donacije neprftinim organizac.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</si>
  <si>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</si>
  <si>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</si>
  <si>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</si>
  <si>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</si>
  <si>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</si>
  <si>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</si>
  <si>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</si>
  <si>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</si>
  <si>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</si>
  <si>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</si>
  <si>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3859</t>
  </si>
  <si>
    <t>Ostali izvanredni rashodi</t>
  </si>
  <si>
    <t>Kapitalne pomoći</t>
  </si>
  <si>
    <t>3861</t>
  </si>
  <si>
    <t>Kap.pom.bank,fin.inst,trg.dr.u javn.sek.</t>
  </si>
  <si>
    <t>3862</t>
  </si>
  <si>
    <t>Kap.pom.bank,fin.ins,trg.dr.van javn.sk.</t>
  </si>
  <si>
    <t>3863</t>
  </si>
  <si>
    <t>Kap.pom.poljop,obrt,malim i sred.poduzet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</si>
  <si>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</si>
  <si>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</si>
  <si>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</si>
  <si>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</si>
  <si>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</si>
  <si>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</si>
  <si>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</si>
  <si>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</si>
  <si>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</si>
  <si>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</si>
  <si>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</si>
  <si>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</si>
  <si>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</si>
  <si>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</si>
  <si>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</si>
  <si>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Rashodi za nabavu proizvedene dugotrajne im.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</si>
  <si>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</si>
  <si>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</si>
  <si>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</si>
  <si>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</si>
  <si>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</si>
  <si>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</si>
  <si>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</si>
  <si>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</si>
  <si>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</si>
  <si>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4223</t>
  </si>
  <si>
    <t>4224</t>
  </si>
  <si>
    <t>Medicinska i laboratorijska oprema</t>
  </si>
  <si>
    <t>4225</t>
  </si>
  <si>
    <t>Sportska i glazbena oprema</t>
  </si>
  <si>
    <t>4227</t>
  </si>
  <si>
    <t>423</t>
  </si>
  <si>
    <t>Prijevozna sredstva</t>
  </si>
  <si>
    <t>4231</t>
  </si>
  <si>
    <t>4233</t>
  </si>
  <si>
    <t>4234</t>
  </si>
  <si>
    <t>Prijevozna sredstva u zračnom prometu</t>
  </si>
  <si>
    <t>424</t>
  </si>
  <si>
    <t>Knjige,umj.djela i ost.izložbene vrijed.</t>
  </si>
  <si>
    <t>4241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</si>
  <si>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</si>
  <si>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</si>
  <si>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</si>
  <si>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</si>
  <si>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</si>
  <si>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4251</t>
  </si>
  <si>
    <t>Višegodišnje nasadi</t>
  </si>
  <si>
    <t>4252</t>
  </si>
  <si>
    <t>Osnovno stado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</si>
  <si>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</si>
  <si>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</si>
  <si>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</si>
  <si>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</si>
  <si>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</si>
  <si>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</si>
  <si>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</si>
  <si>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</si>
  <si>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</si>
  <si>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</si>
  <si>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</si>
  <si>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</si>
  <si>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</si>
  <si>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</si>
  <si>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</si>
  <si>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</si>
  <si>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</si>
  <si>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</si>
  <si>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</si>
  <si>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</si>
  <si>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</si>
  <si>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</si>
  <si>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</si>
  <si>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</si>
  <si>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</si>
  <si>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</si>
  <si>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</si>
  <si>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r>
      <t xml:space="preserve">Prihodi i rashodi, te primici i izdaci po ekonomskoj klasifikaciji utvrđeni u Računu prihoda i rashoda i Računu financiranja ostvareni su </t>
    </r>
    <r>
      <rPr>
        <sz val="14"/>
        <rFont val="Times New Roman"/>
        <family val="1"/>
      </rPr>
      <t>u  2009. godini</t>
    </r>
    <r>
      <rPr>
        <sz val="14"/>
        <rFont val="Times New Roman"/>
        <family val="0"/>
      </rPr>
      <t xml:space="preserve">  kako slijedi:</t>
    </r>
  </si>
  <si>
    <t>Državni proračun Republike Hrvatske za 2009. godinu (Narodne novine,  broj 149/09,44/09,86/09 i 95/09.)  ostvaren  je u  2009. godini,  kako slijedi:</t>
  </si>
  <si>
    <t>Izvještaj o izvršenju Državnog proračuna Republike Hrvatske                                za 2009. godinu</t>
  </si>
  <si>
    <t>RAČUN PRIHODA I RASHODA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</si>
</sst>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dd/mm/yyyy"/>
    <numFmt numFmtId="209" formatCode="00000"/>
    <numFmt numFmtId="210" formatCode="#,##0\ _k_n"/>
    <numFmt numFmtId="211" formatCode="#,##0.00;\-\ #,##0.00"/>
    <numFmt numFmtId="212" formatCode="&quot;Istinito&quot;;&quot;Istinito&quot;;&quot;Neistinito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Geneva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Geneva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5" fillId="4" borderId="2" applyNumberFormat="0" applyProtection="0">
      <alignment horizontal="left" vertical="center" indent="1"/>
    </xf>
    <xf numFmtId="0" fontId="0" fillId="4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5" borderId="1" applyNumberFormat="0" applyProtection="0">
      <alignment horizontal="right" vertical="center"/>
    </xf>
    <xf numFmtId="4" fontId="4" fillId="4" borderId="2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4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" fontId="10" fillId="0" borderId="3" xfId="17" applyNumberFormat="1" applyFont="1" applyFill="1" applyBorder="1" applyAlignment="1">
      <alignment horizontal="center" vertical="center" wrapText="1"/>
      <protection/>
    </xf>
    <xf numFmtId="3" fontId="14" fillId="0" borderId="0" xfId="16" applyNumberFormat="1" applyFont="1">
      <alignment/>
      <protection/>
    </xf>
    <xf numFmtId="0" fontId="14" fillId="0" borderId="0" xfId="16" applyFont="1">
      <alignment/>
      <protection/>
    </xf>
    <xf numFmtId="0" fontId="8" fillId="0" borderId="0" xfId="16" applyFont="1" applyAlignment="1">
      <alignment/>
      <protection/>
    </xf>
    <xf numFmtId="3" fontId="15" fillId="0" borderId="0" xfId="16" applyNumberFormat="1" applyFont="1">
      <alignment/>
      <protection/>
    </xf>
    <xf numFmtId="0" fontId="7" fillId="0" borderId="0" xfId="16" applyFont="1">
      <alignment/>
      <protection/>
    </xf>
    <xf numFmtId="0" fontId="16" fillId="0" borderId="0" xfId="16" applyFont="1" applyAlignment="1">
      <alignment horizontal="left"/>
      <protection/>
    </xf>
    <xf numFmtId="4" fontId="8" fillId="0" borderId="0" xfId="16" applyNumberFormat="1" applyFont="1" applyBorder="1" applyAlignment="1">
      <alignment horizontal="left"/>
      <protection/>
    </xf>
    <xf numFmtId="175" fontId="14" fillId="0" borderId="0" xfId="16" applyNumberFormat="1" applyFont="1">
      <alignment/>
      <protection/>
    </xf>
    <xf numFmtId="0" fontId="8" fillId="0" borderId="0" xfId="16" applyFont="1" applyAlignment="1">
      <alignment/>
      <protection/>
    </xf>
    <xf numFmtId="0" fontId="9" fillId="0" borderId="3" xfId="16" applyFont="1" applyBorder="1" applyAlignment="1">
      <alignment horizontal="justify" vertical="top"/>
      <protection/>
    </xf>
    <xf numFmtId="175" fontId="11" fillId="0" borderId="3" xfId="16" applyNumberFormat="1" applyFont="1" applyBorder="1" applyAlignment="1">
      <alignment horizontal="center" vertical="top"/>
      <protection/>
    </xf>
    <xf numFmtId="3" fontId="14" fillId="0" borderId="0" xfId="16" applyNumberFormat="1" applyFont="1" applyAlignment="1">
      <alignment horizontal="justify" vertical="top"/>
      <protection/>
    </xf>
    <xf numFmtId="0" fontId="14" fillId="0" borderId="0" xfId="16" applyFont="1" applyAlignment="1">
      <alignment horizontal="justify" vertical="top"/>
      <protection/>
    </xf>
    <xf numFmtId="0" fontId="9" fillId="0" borderId="3" xfId="16" applyFont="1" applyBorder="1" applyAlignment="1">
      <alignment horizontal="left" wrapText="1"/>
      <protection/>
    </xf>
    <xf numFmtId="4" fontId="9" fillId="0" borderId="4" xfId="16" applyNumberFormat="1" applyFont="1" applyBorder="1" applyAlignment="1">
      <alignment vertical="center"/>
      <protection/>
    </xf>
    <xf numFmtId="175" fontId="9" fillId="0" borderId="4" xfId="16" applyNumberFormat="1" applyFont="1" applyBorder="1" applyAlignment="1">
      <alignment horizontal="center"/>
      <protection/>
    </xf>
    <xf numFmtId="3" fontId="14" fillId="0" borderId="0" xfId="16" applyNumberFormat="1" applyFont="1">
      <alignment/>
      <protection/>
    </xf>
    <xf numFmtId="0" fontId="14" fillId="0" borderId="0" xfId="16" applyFont="1">
      <alignment/>
      <protection/>
    </xf>
    <xf numFmtId="0" fontId="9" fillId="0" borderId="3" xfId="16" applyFont="1" applyBorder="1" applyAlignment="1">
      <alignment horizontal="left" vertical="top" wrapText="1"/>
      <protection/>
    </xf>
    <xf numFmtId="175" fontId="9" fillId="0" borderId="4" xfId="16" applyNumberFormat="1" applyFont="1" applyBorder="1" applyAlignment="1">
      <alignment horizontal="center" vertical="center"/>
      <protection/>
    </xf>
    <xf numFmtId="0" fontId="9" fillId="0" borderId="3" xfId="16" applyFont="1" applyBorder="1" applyAlignment="1" quotePrefix="1">
      <alignment horizontal="left" wrapText="1"/>
      <protection/>
    </xf>
    <xf numFmtId="4" fontId="9" fillId="0" borderId="3" xfId="16" applyNumberFormat="1" applyFont="1" applyFill="1" applyBorder="1" applyAlignment="1">
      <alignment/>
      <protection/>
    </xf>
    <xf numFmtId="0" fontId="9" fillId="0" borderId="0" xfId="16" applyFont="1" applyBorder="1" applyAlignment="1" quotePrefix="1">
      <alignment horizontal="left"/>
      <protection/>
    </xf>
    <xf numFmtId="4" fontId="9" fillId="0" borderId="0" xfId="16" applyNumberFormat="1" applyFont="1" applyFill="1" applyBorder="1" applyAlignment="1">
      <alignment/>
      <protection/>
    </xf>
    <xf numFmtId="175" fontId="9" fillId="0" borderId="0" xfId="16" applyNumberFormat="1" applyFont="1" applyBorder="1" applyAlignment="1">
      <alignment horizontal="center"/>
      <protection/>
    </xf>
    <xf numFmtId="4" fontId="8" fillId="0" borderId="0" xfId="16" applyNumberFormat="1" applyFont="1" applyBorder="1" applyAlignment="1">
      <alignment horizontal="left"/>
      <protection/>
    </xf>
    <xf numFmtId="3" fontId="7" fillId="0" borderId="0" xfId="16" applyNumberFormat="1" applyFont="1" applyAlignment="1">
      <alignment/>
      <protection/>
    </xf>
    <xf numFmtId="175" fontId="7" fillId="0" borderId="0" xfId="16" applyNumberFormat="1" applyFont="1">
      <alignment/>
      <protection/>
    </xf>
    <xf numFmtId="4" fontId="9" fillId="0" borderId="0" xfId="16" applyNumberFormat="1" applyFont="1" applyBorder="1" applyAlignment="1">
      <alignment horizontal="left"/>
      <protection/>
    </xf>
    <xf numFmtId="0" fontId="7" fillId="0" borderId="0" xfId="16" applyFont="1" applyAlignment="1">
      <alignment/>
      <protection/>
    </xf>
    <xf numFmtId="4" fontId="9" fillId="0" borderId="4" xfId="16" applyNumberFormat="1" applyFont="1" applyFill="1" applyBorder="1" applyAlignment="1">
      <alignment vertical="center"/>
      <protection/>
    </xf>
    <xf numFmtId="3" fontId="14" fillId="0" borderId="0" xfId="16" applyNumberFormat="1" applyFont="1" applyAlignment="1">
      <alignment horizontal="justify" vertical="top"/>
      <protection/>
    </xf>
    <xf numFmtId="0" fontId="14" fillId="0" borderId="0" xfId="16" applyFont="1" applyAlignment="1">
      <alignment horizontal="justify" vertical="top"/>
      <protection/>
    </xf>
    <xf numFmtId="4" fontId="9" fillId="0" borderId="3" xfId="16" applyNumberFormat="1" applyFont="1" applyBorder="1" applyAlignment="1">
      <alignment vertical="center"/>
      <protection/>
    </xf>
    <xf numFmtId="0" fontId="9" fillId="0" borderId="5" xfId="16" applyFont="1" applyFill="1" applyBorder="1" applyAlignment="1">
      <alignment horizontal="left" wrapText="1"/>
      <protection/>
    </xf>
    <xf numFmtId="4" fontId="9" fillId="0" borderId="6" xfId="16" applyNumberFormat="1" applyFont="1" applyFill="1" applyBorder="1" applyAlignment="1">
      <alignment horizontal="right"/>
      <protection/>
    </xf>
    <xf numFmtId="175" fontId="9" fillId="0" borderId="4" xfId="16" applyNumberFormat="1" applyFont="1" applyFill="1" applyBorder="1" applyAlignment="1">
      <alignment horizontal="center" vertical="center"/>
      <protection/>
    </xf>
    <xf numFmtId="3" fontId="14" fillId="0" borderId="0" xfId="16" applyNumberFormat="1" applyFont="1" applyFill="1" applyAlignment="1">
      <alignment/>
      <protection/>
    </xf>
    <xf numFmtId="0" fontId="14" fillId="0" borderId="0" xfId="16" applyFont="1" applyFill="1" applyAlignment="1">
      <alignment/>
      <protection/>
    </xf>
    <xf numFmtId="3" fontId="9" fillId="0" borderId="3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centerContinuous" vertical="top"/>
      <protection/>
    </xf>
    <xf numFmtId="175" fontId="14" fillId="0" borderId="0" xfId="16" applyNumberFormat="1" applyFont="1" applyBorder="1">
      <alignment/>
      <protection/>
    </xf>
    <xf numFmtId="3" fontId="14" fillId="0" borderId="0" xfId="16" applyNumberFormat="1" applyFont="1" applyBorder="1">
      <alignment/>
      <protection/>
    </xf>
    <xf numFmtId="0" fontId="14" fillId="0" borderId="0" xfId="16" applyFont="1" applyBorder="1">
      <alignment/>
      <protection/>
    </xf>
    <xf numFmtId="0" fontId="8" fillId="0" borderId="6" xfId="16" applyFont="1" applyBorder="1" applyAlignment="1" quotePrefix="1">
      <alignment horizontal="left" vertical="top"/>
      <protection/>
    </xf>
    <xf numFmtId="0" fontId="8" fillId="0" borderId="7" xfId="16" applyFont="1" applyBorder="1" applyAlignment="1" quotePrefix="1">
      <alignment horizontal="left" vertical="top"/>
      <protection/>
    </xf>
    <xf numFmtId="0" fontId="8" fillId="0" borderId="0" xfId="16" applyFont="1" applyBorder="1" applyAlignment="1" quotePrefix="1">
      <alignment horizontal="left" vertical="top"/>
      <protection/>
    </xf>
    <xf numFmtId="0" fontId="8" fillId="0" borderId="0" xfId="16" applyFont="1" applyBorder="1" applyAlignment="1">
      <alignment vertical="top"/>
      <protection/>
    </xf>
    <xf numFmtId="0" fontId="8" fillId="0" borderId="0" xfId="16" applyFont="1" applyAlignment="1" quotePrefix="1">
      <alignment horizontal="left"/>
      <protection/>
    </xf>
    <xf numFmtId="0" fontId="17" fillId="0" borderId="0" xfId="16" applyFont="1">
      <alignment/>
      <protection/>
    </xf>
    <xf numFmtId="175" fontId="17" fillId="0" borderId="0" xfId="16" applyNumberFormat="1" applyFont="1">
      <alignment/>
      <protection/>
    </xf>
    <xf numFmtId="3" fontId="17" fillId="0" borderId="0" xfId="16" applyNumberFormat="1" applyFont="1">
      <alignment/>
      <protection/>
    </xf>
    <xf numFmtId="0" fontId="10" fillId="0" borderId="0" xfId="19" applyFont="1" applyFill="1" applyBorder="1" applyAlignment="1">
      <alignment horizontal="left" vertical="top"/>
      <protection/>
    </xf>
    <xf numFmtId="0" fontId="12" fillId="0" borderId="0" xfId="19" applyFont="1" applyFill="1" applyBorder="1" applyAlignment="1">
      <alignment horizontal="center" vertical="top"/>
      <protection/>
    </xf>
    <xf numFmtId="0" fontId="12" fillId="0" borderId="0" xfId="19" applyFont="1" applyFill="1" applyBorder="1" applyAlignment="1">
      <alignment vertical="top" wrapText="1"/>
      <protection/>
    </xf>
    <xf numFmtId="4" fontId="10" fillId="0" borderId="0" xfId="19" applyNumberFormat="1" applyFont="1" applyFill="1" applyBorder="1" applyAlignment="1">
      <alignment vertical="top"/>
      <protection/>
    </xf>
    <xf numFmtId="4" fontId="12" fillId="0" borderId="0" xfId="19" applyNumberFormat="1" applyFont="1" applyBorder="1" applyAlignment="1">
      <alignment vertical="top"/>
      <protection/>
    </xf>
    <xf numFmtId="0" fontId="12" fillId="0" borderId="0" xfId="19" applyFont="1" applyBorder="1" applyAlignment="1">
      <alignment horizontal="right" vertical="top"/>
      <protection/>
    </xf>
    <xf numFmtId="0" fontId="12" fillId="0" borderId="0" xfId="19" applyFont="1" applyBorder="1">
      <alignment/>
      <protection/>
    </xf>
    <xf numFmtId="0" fontId="10" fillId="0" borderId="8" xfId="19" applyFont="1" applyBorder="1" applyAlignment="1">
      <alignment horizontal="center" vertical="top" wrapText="1"/>
      <protection/>
    </xf>
    <xf numFmtId="4" fontId="10" fillId="0" borderId="8" xfId="17" applyNumberFormat="1" applyFont="1" applyFill="1" applyBorder="1" applyAlignment="1">
      <alignment horizontal="center" vertical="top" wrapText="1"/>
      <protection/>
    </xf>
    <xf numFmtId="4" fontId="10" fillId="0" borderId="8" xfId="18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 applyAlignment="1">
      <alignment horizontal="center" vertical="top"/>
      <protection/>
    </xf>
    <xf numFmtId="0" fontId="10" fillId="0" borderId="0" xfId="19" applyFont="1" applyFill="1" applyBorder="1" applyAlignment="1">
      <alignment vertical="top" wrapText="1"/>
      <protection/>
    </xf>
    <xf numFmtId="4" fontId="10" fillId="0" borderId="0" xfId="20" applyNumberFormat="1" applyFont="1" applyFill="1" applyBorder="1" applyAlignment="1">
      <alignment vertical="top"/>
      <protection/>
    </xf>
    <xf numFmtId="175" fontId="10" fillId="0" borderId="0" xfId="20" applyNumberFormat="1" applyFont="1" applyFill="1" applyBorder="1" applyAlignment="1">
      <alignment horizontal="right" vertical="top"/>
      <protection/>
    </xf>
    <xf numFmtId="4" fontId="12" fillId="0" borderId="0" xfId="19" applyNumberFormat="1" applyFont="1" applyBorder="1" applyAlignment="1">
      <alignment horizontal="justify" vertical="top"/>
      <protection/>
    </xf>
    <xf numFmtId="0" fontId="12" fillId="0" borderId="0" xfId="19" applyFont="1" applyBorder="1" applyAlignment="1">
      <alignment horizontal="justify" vertical="top"/>
      <protection/>
    </xf>
    <xf numFmtId="4" fontId="10" fillId="0" borderId="0" xfId="69" applyNumberFormat="1" applyFont="1" applyFill="1" applyBorder="1" applyAlignment="1">
      <alignment vertical="top"/>
    </xf>
    <xf numFmtId="4" fontId="12" fillId="0" borderId="0" xfId="19" applyNumberFormat="1" applyFont="1" applyFill="1" applyBorder="1">
      <alignment/>
      <protection/>
    </xf>
    <xf numFmtId="0" fontId="12" fillId="0" borderId="0" xfId="19" applyFont="1" applyFill="1" applyBorder="1">
      <alignment/>
      <protection/>
    </xf>
    <xf numFmtId="4" fontId="12" fillId="0" borderId="0" xfId="19" applyNumberFormat="1" applyFont="1" applyFill="1" applyBorder="1" applyAlignment="1">
      <alignment vertical="top"/>
      <protection/>
    </xf>
    <xf numFmtId="4" fontId="12" fillId="0" borderId="0" xfId="20" applyNumberFormat="1" applyFont="1" applyFill="1" applyBorder="1" applyAlignment="1">
      <alignment vertical="top"/>
      <protection/>
    </xf>
    <xf numFmtId="175" fontId="12" fillId="0" borderId="0" xfId="20" applyNumberFormat="1" applyFont="1" applyFill="1" applyBorder="1" applyAlignment="1">
      <alignment horizontal="right" vertical="top"/>
      <protection/>
    </xf>
    <xf numFmtId="0" fontId="12" fillId="0" borderId="0" xfId="19" applyFont="1" applyFill="1" applyBorder="1" applyAlignment="1">
      <alignment horizontal="left"/>
      <protection/>
    </xf>
    <xf numFmtId="0" fontId="12" fillId="0" borderId="0" xfId="19" applyFont="1" applyFill="1" applyBorder="1" applyAlignment="1">
      <alignment horizontal="left" vertical="top"/>
      <protection/>
    </xf>
    <xf numFmtId="0" fontId="12" fillId="0" borderId="0" xfId="19" applyFont="1" applyFill="1" applyBorder="1" applyAlignment="1">
      <alignment horizontal="justify" vertical="top" wrapText="1"/>
      <protection/>
    </xf>
    <xf numFmtId="0" fontId="10" fillId="0" borderId="0" xfId="19" applyFont="1" applyFill="1" applyBorder="1" applyAlignment="1">
      <alignment horizontal="justify" vertical="top"/>
      <protection/>
    </xf>
    <xf numFmtId="0" fontId="10" fillId="0" borderId="0" xfId="19" applyFont="1" applyFill="1" applyBorder="1" applyAlignment="1">
      <alignment horizontal="justify" vertical="top" wrapText="1"/>
      <protection/>
    </xf>
    <xf numFmtId="3" fontId="12" fillId="0" borderId="0" xfId="19" applyNumberFormat="1" applyFont="1" applyFill="1" applyBorder="1">
      <alignment/>
      <protection/>
    </xf>
    <xf numFmtId="0" fontId="12" fillId="0" borderId="0" xfId="19" applyFont="1" applyFill="1" applyBorder="1" applyAlignment="1">
      <alignment horizontal="justify" vertical="top"/>
      <protection/>
    </xf>
    <xf numFmtId="0" fontId="10" fillId="0" borderId="0" xfId="19" applyFont="1" applyFill="1" applyBorder="1" applyAlignment="1">
      <alignment horizontal="left" vertical="top" wrapText="1"/>
      <protection/>
    </xf>
    <xf numFmtId="4" fontId="10" fillId="0" borderId="0" xfId="19" applyNumberFormat="1" applyFont="1" applyBorder="1" applyAlignment="1">
      <alignment vertical="top"/>
      <protection/>
    </xf>
    <xf numFmtId="4" fontId="10" fillId="0" borderId="0" xfId="21" applyNumberFormat="1" applyFont="1" applyFill="1" applyBorder="1" applyAlignment="1">
      <alignment vertical="top"/>
    </xf>
    <xf numFmtId="0" fontId="12" fillId="0" borderId="0" xfId="19" applyFont="1" applyFill="1" applyBorder="1" applyAlignment="1">
      <alignment horizontal="center"/>
      <protection/>
    </xf>
    <xf numFmtId="0" fontId="12" fillId="0" borderId="0" xfId="19" applyFont="1" applyFill="1" applyBorder="1" applyAlignment="1">
      <alignment horizontal="center" wrapText="1"/>
      <protection/>
    </xf>
    <xf numFmtId="0" fontId="10" fillId="0" borderId="0" xfId="48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2" fontId="12" fillId="0" borderId="0" xfId="0" applyNumberFormat="1" applyFont="1" applyFill="1" applyBorder="1" applyAlignment="1">
      <alignment vertical="top"/>
    </xf>
    <xf numFmtId="4" fontId="10" fillId="0" borderId="8" xfId="17" applyNumberFormat="1" applyFont="1" applyFill="1" applyBorder="1" applyAlignment="1">
      <alignment horizontal="center" vertical="center" wrapText="1"/>
      <protection/>
    </xf>
    <xf numFmtId="2" fontId="10" fillId="0" borderId="8" xfId="17" applyNumberFormat="1" applyFont="1" applyFill="1" applyBorder="1" applyAlignment="1">
      <alignment horizontal="center" vertical="top" wrapText="1"/>
      <protection/>
    </xf>
    <xf numFmtId="0" fontId="10" fillId="0" borderId="0" xfId="48" applyFont="1" applyFill="1" applyBorder="1" applyAlignment="1" applyProtection="1" quotePrefix="1">
      <alignment horizontal="left" vertical="top"/>
      <protection locked="0"/>
    </xf>
    <xf numFmtId="0" fontId="10" fillId="0" borderId="0" xfId="48" applyFont="1" applyFill="1" applyBorder="1" applyAlignment="1" applyProtection="1" quotePrefix="1">
      <alignment vertical="top"/>
      <protection locked="0"/>
    </xf>
    <xf numFmtId="0" fontId="10" fillId="0" borderId="0" xfId="48" applyFont="1" applyFill="1" applyBorder="1" applyAlignment="1" applyProtection="1">
      <alignment horizontal="left" vertical="top" wrapText="1"/>
      <protection locked="0"/>
    </xf>
    <xf numFmtId="4" fontId="18" fillId="0" borderId="0" xfId="59" applyNumberFormat="1" applyFont="1" applyFill="1" applyBorder="1" applyAlignment="1" applyProtection="1">
      <alignment horizontal="right" vertical="top"/>
      <protection locked="0"/>
    </xf>
    <xf numFmtId="2" fontId="10" fillId="0" borderId="0" xfId="20" applyNumberFormat="1" applyFont="1" applyFill="1" applyBorder="1" applyAlignment="1">
      <alignment horizontal="right" vertical="top"/>
      <protection/>
    </xf>
    <xf numFmtId="0" fontId="10" fillId="0" borderId="0" xfId="0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51" applyFont="1" applyFill="1" applyBorder="1" applyAlignment="1" applyProtection="1" quotePrefix="1">
      <alignment horizontal="left" vertical="top"/>
      <protection locked="0"/>
    </xf>
    <xf numFmtId="0" fontId="10" fillId="0" borderId="0" xfId="51" applyFont="1" applyFill="1" applyBorder="1" applyAlignment="1" applyProtection="1" quotePrefix="1">
      <alignment vertical="top"/>
      <protection locked="0"/>
    </xf>
    <xf numFmtId="0" fontId="10" fillId="0" borderId="0" xfId="51" applyFont="1" applyFill="1" applyBorder="1" applyAlignment="1" applyProtection="1" quotePrefix="1">
      <alignment horizontal="left" vertical="top" wrapText="1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0" xfId="51" applyFont="1" applyFill="1" applyBorder="1" applyAlignment="1" applyProtection="1" quotePrefix="1">
      <alignment vertical="top"/>
      <protection locked="0"/>
    </xf>
    <xf numFmtId="0" fontId="12" fillId="0" borderId="0" xfId="51" applyFont="1" applyFill="1" applyBorder="1" applyAlignment="1" applyProtection="1" quotePrefix="1">
      <alignment horizontal="left" vertical="top" wrapText="1"/>
      <protection locked="0"/>
    </xf>
    <xf numFmtId="4" fontId="19" fillId="0" borderId="0" xfId="59" applyNumberFormat="1" applyFont="1" applyFill="1" applyBorder="1" applyAlignment="1" applyProtection="1">
      <alignment horizontal="right" vertical="top"/>
      <protection locked="0"/>
    </xf>
    <xf numFmtId="2" fontId="12" fillId="0" borderId="0" xfId="20" applyNumberFormat="1" applyFont="1" applyFill="1" applyBorder="1" applyAlignment="1">
      <alignment horizontal="right" vertical="top"/>
      <protection/>
    </xf>
    <xf numFmtId="0" fontId="12" fillId="0" borderId="0" xfId="51" applyFont="1" applyFill="1" applyBorder="1" applyAlignment="1" applyProtection="1">
      <alignment horizontal="left" vertical="top" wrapText="1"/>
      <protection locked="0"/>
    </xf>
    <xf numFmtId="4" fontId="19" fillId="0" borderId="0" xfId="58" applyNumberFormat="1" applyFont="1" applyFill="1" applyBorder="1" applyAlignment="1">
      <alignment horizontal="right" vertical="top"/>
    </xf>
    <xf numFmtId="2" fontId="19" fillId="0" borderId="0" xfId="59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 wrapText="1"/>
    </xf>
    <xf numFmtId="4" fontId="10" fillId="0" borderId="0" xfId="59" applyNumberFormat="1" applyFont="1" applyFill="1" applyBorder="1" applyAlignment="1" applyProtection="1">
      <alignment horizontal="right" vertical="top"/>
      <protection locked="0"/>
    </xf>
    <xf numFmtId="4" fontId="12" fillId="0" borderId="0" xfId="58" applyNumberFormat="1" applyFont="1" applyFill="1" applyBorder="1" applyAlignment="1" applyProtection="1">
      <alignment horizontal="right" vertical="top"/>
      <protection locked="0"/>
    </xf>
    <xf numFmtId="0" fontId="12" fillId="0" borderId="0" xfId="51" applyFont="1" applyFill="1" applyBorder="1" applyAlignment="1" applyProtection="1" quotePrefix="1">
      <alignment horizontal="left" vertical="top"/>
      <protection locked="0"/>
    </xf>
    <xf numFmtId="4" fontId="11" fillId="0" borderId="3" xfId="16" applyNumberFormat="1" applyFont="1" applyBorder="1" applyAlignment="1">
      <alignment horizontal="center" vertical="top"/>
      <protection/>
    </xf>
    <xf numFmtId="4" fontId="11" fillId="0" borderId="3" xfId="16" applyNumberFormat="1" applyFont="1" applyBorder="1" applyAlignment="1">
      <alignment horizontal="center" vertical="center" wrapText="1"/>
      <protection/>
    </xf>
    <xf numFmtId="3" fontId="9" fillId="0" borderId="4" xfId="16" applyNumberFormat="1" applyFont="1" applyFill="1" applyBorder="1" applyAlignment="1">
      <alignment vertical="center"/>
      <protection/>
    </xf>
    <xf numFmtId="3" fontId="9" fillId="0" borderId="4" xfId="16" applyNumberFormat="1" applyFont="1" applyBorder="1" applyAlignment="1">
      <alignment vertical="center"/>
      <protection/>
    </xf>
    <xf numFmtId="3" fontId="9" fillId="0" borderId="3" xfId="16" applyNumberFormat="1" applyFont="1" applyBorder="1" applyAlignment="1">
      <alignment horizontal="right"/>
      <protection/>
    </xf>
    <xf numFmtId="3" fontId="9" fillId="0" borderId="0" xfId="16" applyNumberFormat="1" applyFont="1" applyBorder="1" applyAlignment="1">
      <alignment horizontal="right"/>
      <protection/>
    </xf>
    <xf numFmtId="3" fontId="7" fillId="0" borderId="0" xfId="16" applyNumberFormat="1" applyFont="1" applyAlignment="1">
      <alignment horizontal="right"/>
      <protection/>
    </xf>
    <xf numFmtId="0" fontId="7" fillId="0" borderId="0" xfId="16" applyFont="1" applyAlignment="1">
      <alignment horizontal="right"/>
      <protection/>
    </xf>
    <xf numFmtId="3" fontId="9" fillId="0" borderId="3" xfId="16" applyNumberFormat="1" applyFont="1" applyBorder="1" applyAlignment="1">
      <alignment vertical="center"/>
      <protection/>
    </xf>
    <xf numFmtId="3" fontId="9" fillId="0" borderId="6" xfId="16" applyNumberFormat="1" applyFont="1" applyFill="1" applyBorder="1" applyAlignment="1">
      <alignment horizontal="right"/>
      <protection/>
    </xf>
    <xf numFmtId="0" fontId="14" fillId="0" borderId="0" xfId="16" applyFont="1" applyAlignment="1">
      <alignment horizontal="center" wrapText="1"/>
      <protection/>
    </xf>
    <xf numFmtId="0" fontId="2" fillId="0" borderId="0" xfId="16" applyFont="1" applyAlignment="1">
      <alignment horizontal="center" wrapText="1"/>
      <protection/>
    </xf>
    <xf numFmtId="0" fontId="8" fillId="0" borderId="0" xfId="16" applyFont="1" applyFill="1" applyAlignment="1">
      <alignment horizontal="center" wrapText="1"/>
      <protection/>
    </xf>
    <xf numFmtId="0" fontId="13" fillId="0" borderId="0" xfId="16" applyFont="1" applyFill="1" applyAlignment="1">
      <alignment horizontal="center" wrapText="1"/>
      <protection/>
    </xf>
    <xf numFmtId="175" fontId="8" fillId="0" borderId="0" xfId="16" applyNumberFormat="1" applyFont="1" applyAlignment="1">
      <alignment horizontal="center" wrapText="1"/>
      <protection/>
    </xf>
    <xf numFmtId="0" fontId="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0" fillId="0" borderId="8" xfId="19" applyFont="1" applyBorder="1" applyAlignment="1">
      <alignment horizontal="center" vertical="top"/>
      <protection/>
    </xf>
  </cellXfs>
  <cellStyles count="56">
    <cellStyle name="Normal" xfId="0"/>
    <cellStyle name="Hyperlink" xfId="15"/>
    <cellStyle name="Obično_1Prihodi-rashodi2004" xfId="16"/>
    <cellStyle name="Obično_Polugodišnji-sabor" xfId="17"/>
    <cellStyle name="Obično_prihodi 2005" xfId="18"/>
    <cellStyle name="Obično_Rebalans 04 - PRIHODI- Zadnji" xfId="19"/>
    <cellStyle name="Obično_ZR - Prihodi -031" xfId="20"/>
    <cellStyle name="Percent" xfId="21"/>
    <cellStyle name="Followed Hyperlink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_Knjiga1(1)" xfId="48"/>
    <cellStyle name="SAPBEXHLevel2X" xfId="49"/>
    <cellStyle name="SAPBEXHLevel3" xfId="50"/>
    <cellStyle name="SAPBEXHLevel3_1prihodi-rashodi06" xfId="51"/>
    <cellStyle name="SAPBEXHLevel3X" xfId="52"/>
    <cellStyle name="SAPBEXinputData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_1prihodi-rashodi06" xfId="59"/>
    <cellStyle name="SAPBEXstdDataEmph" xfId="60"/>
    <cellStyle name="SAPBEXstdItem" xfId="61"/>
    <cellStyle name="SAPBEXstdItemX" xfId="62"/>
    <cellStyle name="SAPBEXtitle" xfId="63"/>
    <cellStyle name="SAPBEXundefined" xfId="64"/>
    <cellStyle name="Currency" xfId="65"/>
    <cellStyle name="Currency [0]" xfId="66"/>
    <cellStyle name="Comma" xfId="67"/>
    <cellStyle name="Comma [0]" xfId="68"/>
    <cellStyle name="Zarez_Bilanca 31 12 06 konačno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</xdr:row>
      <xdr:rowOff>0</xdr:rowOff>
    </xdr:from>
    <xdr:ext cx="161925" cy="161925"/>
    <xdr:grpSp>
      <xdr:nvGrpSpPr>
        <xdr:cNvPr id="1" name="SAPBEXq0001 E30ED73E1BDDA3"/>
        <xdr:cNvGrpSpPr>
          <a:grpSpLocks noChangeAspect="1"/>
        </xdr:cNvGrpSpPr>
      </xdr:nvGrpSpPr>
      <xdr:grpSpPr>
        <a:xfrm>
          <a:off x="276225" y="485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" name="SAPBEXq0001 E30ED73E1BDDA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" name="SAPBEXq0001 E30ED73E1BDD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2</xdr:row>
      <xdr:rowOff>0</xdr:rowOff>
    </xdr:from>
    <xdr:ext cx="161925" cy="161925"/>
    <xdr:grpSp>
      <xdr:nvGrpSpPr>
        <xdr:cNvPr id="4" name="SAPBEXq0001 E30ED73E1BDDA4"/>
        <xdr:cNvGrpSpPr>
          <a:grpSpLocks noChangeAspect="1"/>
        </xdr:cNvGrpSpPr>
      </xdr:nvGrpSpPr>
      <xdr:grpSpPr>
        <a:xfrm>
          <a:off x="390525" y="485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" name="SAPBEXq0001 E30ED73E1BDDA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" name="SAPBEXq0001 E30ED73E1BDD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2</xdr:row>
      <xdr:rowOff>9525</xdr:rowOff>
    </xdr:from>
    <xdr:ext cx="161925" cy="161925"/>
    <xdr:grpSp>
      <xdr:nvGrpSpPr>
        <xdr:cNvPr id="7" name="SAPBEXq0001 E30ED73E1BDDA5"/>
        <xdr:cNvGrpSpPr>
          <a:grpSpLocks noChangeAspect="1"/>
        </xdr:cNvGrpSpPr>
      </xdr:nvGrpSpPr>
      <xdr:grpSpPr>
        <a:xfrm>
          <a:off x="504825" y="4953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" name="SAPBEXq0001 E30ED73E1BDDA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" name="SAPBEXq0001 E30ED73E1BDD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3</xdr:row>
      <xdr:rowOff>9525</xdr:rowOff>
    </xdr:from>
    <xdr:ext cx="161925" cy="161925"/>
    <xdr:grpSp>
      <xdr:nvGrpSpPr>
        <xdr:cNvPr id="10" name="SAPBEXq0001 E30ED73E1BDDA6"/>
        <xdr:cNvGrpSpPr>
          <a:grpSpLocks noChangeAspect="1"/>
        </xdr:cNvGrpSpPr>
      </xdr:nvGrpSpPr>
      <xdr:grpSpPr>
        <a:xfrm>
          <a:off x="561975" y="6572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" name="SAPBEXq0001 E30ED73E1BDDA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" name="SAPBEXq0001 E30ED73E1BDD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4</xdr:row>
      <xdr:rowOff>9525</xdr:rowOff>
    </xdr:from>
    <xdr:ext cx="161925" cy="161925"/>
    <xdr:grpSp>
      <xdr:nvGrpSpPr>
        <xdr:cNvPr id="13" name="SAPBEXq0001 E30ED73E1BDFA7"/>
        <xdr:cNvGrpSpPr>
          <a:grpSpLocks noChangeAspect="1"/>
        </xdr:cNvGrpSpPr>
      </xdr:nvGrpSpPr>
      <xdr:grpSpPr>
        <a:xfrm>
          <a:off x="561975" y="8191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" name="SAPBEXq0001 E30ED73E1BDFA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" name="SAPBEXq0001 E30ED73E1BDF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9</xdr:row>
      <xdr:rowOff>9525</xdr:rowOff>
    </xdr:from>
    <xdr:ext cx="161925" cy="161925"/>
    <xdr:grpSp>
      <xdr:nvGrpSpPr>
        <xdr:cNvPr id="16" name="SAPBEXq0001 E30ED73E1BDFA8"/>
        <xdr:cNvGrpSpPr>
          <a:grpSpLocks noChangeAspect="1"/>
        </xdr:cNvGrpSpPr>
      </xdr:nvGrpSpPr>
      <xdr:grpSpPr>
        <a:xfrm>
          <a:off x="561975" y="1628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" name="SAPBEXq0001 E30ED73E1BDFA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" name="SAPBEXq0001 E30ED73E1BDF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11</xdr:row>
      <xdr:rowOff>9525</xdr:rowOff>
    </xdr:from>
    <xdr:ext cx="161925" cy="161925"/>
    <xdr:grpSp>
      <xdr:nvGrpSpPr>
        <xdr:cNvPr id="19" name="SAPBEXq0001 E30ED73E1BDFA9"/>
        <xdr:cNvGrpSpPr>
          <a:grpSpLocks noChangeAspect="1"/>
        </xdr:cNvGrpSpPr>
      </xdr:nvGrpSpPr>
      <xdr:grpSpPr>
        <a:xfrm>
          <a:off x="561975" y="19526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" name="SAPBEXq0001 E30ED73E1BDFA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" name="SAPBEXq0001 E30ED73E1BDF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15</xdr:row>
      <xdr:rowOff>9525</xdr:rowOff>
    </xdr:from>
    <xdr:ext cx="161925" cy="161925"/>
    <xdr:grpSp>
      <xdr:nvGrpSpPr>
        <xdr:cNvPr id="22" name="SAPBEXq0001 E30ED73E1BDFAA"/>
        <xdr:cNvGrpSpPr>
          <a:grpSpLocks noChangeAspect="1"/>
        </xdr:cNvGrpSpPr>
      </xdr:nvGrpSpPr>
      <xdr:grpSpPr>
        <a:xfrm>
          <a:off x="561975" y="26003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" name="SAPBEXq0001 E30ED73E1BDFA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" name="SAPBEXq0001 E30ED73E1BDF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16</xdr:row>
      <xdr:rowOff>9525</xdr:rowOff>
    </xdr:from>
    <xdr:ext cx="161925" cy="161925"/>
    <xdr:grpSp>
      <xdr:nvGrpSpPr>
        <xdr:cNvPr id="25" name="SAPBEXq0001 E30ED73E1BDFAB"/>
        <xdr:cNvGrpSpPr>
          <a:grpSpLocks noChangeAspect="1"/>
        </xdr:cNvGrpSpPr>
      </xdr:nvGrpSpPr>
      <xdr:grpSpPr>
        <a:xfrm>
          <a:off x="561975" y="27622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" name="SAPBEXq0001 E30ED73E1BDFA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" name="SAPBEXq0001 E30ED73E1BDF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20</xdr:row>
      <xdr:rowOff>9525</xdr:rowOff>
    </xdr:from>
    <xdr:ext cx="161925" cy="171450"/>
    <xdr:grpSp>
      <xdr:nvGrpSpPr>
        <xdr:cNvPr id="28" name="SAPBEXq0001 E30ED73E1BDFAC"/>
        <xdr:cNvGrpSpPr>
          <a:grpSpLocks noChangeAspect="1"/>
        </xdr:cNvGrpSpPr>
      </xdr:nvGrpSpPr>
      <xdr:grpSpPr>
        <a:xfrm>
          <a:off x="561975" y="3571875"/>
          <a:ext cx="161925" cy="1714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" name="SAPBEXq0001 E30ED73E1BDFA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" name="SAPBEXq0001 E30ED73E1BDF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27</xdr:row>
      <xdr:rowOff>9525</xdr:rowOff>
    </xdr:from>
    <xdr:ext cx="161925" cy="161925"/>
    <xdr:grpSp>
      <xdr:nvGrpSpPr>
        <xdr:cNvPr id="31" name="SAPBEXq0001 E30ED73E1BDFAD"/>
        <xdr:cNvGrpSpPr>
          <a:grpSpLocks noChangeAspect="1"/>
        </xdr:cNvGrpSpPr>
      </xdr:nvGrpSpPr>
      <xdr:grpSpPr>
        <a:xfrm>
          <a:off x="561975" y="48672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" name="SAPBEXq0001 E30ED73E1BDFA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" name="SAPBEXq0001 E30ED73E1BDF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37</xdr:row>
      <xdr:rowOff>19050</xdr:rowOff>
    </xdr:from>
    <xdr:ext cx="161925" cy="314325"/>
    <xdr:grpSp>
      <xdr:nvGrpSpPr>
        <xdr:cNvPr id="34" name="SAPBEXq0001 E30ED73E1BDFAE"/>
        <xdr:cNvGrpSpPr>
          <a:grpSpLocks noChangeAspect="1"/>
        </xdr:cNvGrpSpPr>
      </xdr:nvGrpSpPr>
      <xdr:grpSpPr>
        <a:xfrm>
          <a:off x="561975" y="649605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" name="SAPBEXq0001 E30ED73E1BDFA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" name="SAPBEXq0001 E30ED73E1BDF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43</xdr:row>
      <xdr:rowOff>9525</xdr:rowOff>
    </xdr:from>
    <xdr:ext cx="161925" cy="171450"/>
    <xdr:grpSp>
      <xdr:nvGrpSpPr>
        <xdr:cNvPr id="37" name="SAPBEXq0001 E30ED73E1BDFAF"/>
        <xdr:cNvGrpSpPr>
          <a:grpSpLocks noChangeAspect="1"/>
        </xdr:cNvGrpSpPr>
      </xdr:nvGrpSpPr>
      <xdr:grpSpPr>
        <a:xfrm>
          <a:off x="561975" y="7629525"/>
          <a:ext cx="161925" cy="1714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8" name="SAPBEXq0001 E30ED73E1BDFA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" name="SAPBEXq0001 E30ED73E1BDF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44</xdr:row>
      <xdr:rowOff>19050</xdr:rowOff>
    </xdr:from>
    <xdr:ext cx="161925" cy="314325"/>
    <xdr:grpSp>
      <xdr:nvGrpSpPr>
        <xdr:cNvPr id="40" name="SAPBEXq0001 E30ED73E1BDFB0"/>
        <xdr:cNvGrpSpPr>
          <a:grpSpLocks noChangeAspect="1"/>
        </xdr:cNvGrpSpPr>
      </xdr:nvGrpSpPr>
      <xdr:grpSpPr>
        <a:xfrm>
          <a:off x="561975" y="780097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" name="SAPBEXq0001 E30ED73E1BDFB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" name="SAPBEXq0001 E30ED73E1BDF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47</xdr:row>
      <xdr:rowOff>9525</xdr:rowOff>
    </xdr:from>
    <xdr:ext cx="161925" cy="161925"/>
    <xdr:grpSp>
      <xdr:nvGrpSpPr>
        <xdr:cNvPr id="43" name="SAPBEXq0001 E30ED73E1BE0B1"/>
        <xdr:cNvGrpSpPr>
          <a:grpSpLocks noChangeAspect="1"/>
        </xdr:cNvGrpSpPr>
      </xdr:nvGrpSpPr>
      <xdr:grpSpPr>
        <a:xfrm>
          <a:off x="561975" y="84391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" name="SAPBEXq0001 E30ED73E1BE0B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" name="SAPBEXq0001 E30ED73E1BE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52</xdr:row>
      <xdr:rowOff>9525</xdr:rowOff>
    </xdr:from>
    <xdr:ext cx="161925" cy="171450"/>
    <xdr:grpSp>
      <xdr:nvGrpSpPr>
        <xdr:cNvPr id="46" name="SAPBEXq0001 E30ED73E1BE0B2"/>
        <xdr:cNvGrpSpPr>
          <a:grpSpLocks noChangeAspect="1"/>
        </xdr:cNvGrpSpPr>
      </xdr:nvGrpSpPr>
      <xdr:grpSpPr>
        <a:xfrm>
          <a:off x="561975" y="9344025"/>
          <a:ext cx="161925" cy="1714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" name="SAPBEXq0001 E30ED73E1BE0B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" name="SAPBEXq0001 E30ED73E1BE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57</xdr:row>
      <xdr:rowOff>9525</xdr:rowOff>
    </xdr:from>
    <xdr:ext cx="161925" cy="161925"/>
    <xdr:grpSp>
      <xdr:nvGrpSpPr>
        <xdr:cNvPr id="49" name="SAPBEXq0001 E30ED73E1BE0B3"/>
        <xdr:cNvGrpSpPr>
          <a:grpSpLocks noChangeAspect="1"/>
        </xdr:cNvGrpSpPr>
      </xdr:nvGrpSpPr>
      <xdr:grpSpPr>
        <a:xfrm>
          <a:off x="561975" y="103155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0" name="SAPBEXq0001 E30ED73E1BE0B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51" name="SAPBEXq0001 E30ED73E1BE0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58</xdr:row>
      <xdr:rowOff>9525</xdr:rowOff>
    </xdr:from>
    <xdr:ext cx="161925" cy="161925"/>
    <xdr:grpSp>
      <xdr:nvGrpSpPr>
        <xdr:cNvPr id="52" name="SAPBEXq0001 E30ED73E1BE0B4"/>
        <xdr:cNvGrpSpPr>
          <a:grpSpLocks noChangeAspect="1"/>
        </xdr:cNvGrpSpPr>
      </xdr:nvGrpSpPr>
      <xdr:grpSpPr>
        <a:xfrm>
          <a:off x="561975" y="104775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3" name="SAPBEXq0001 E30ED73E1BE0B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54" name="SAPBEXq0001 E30ED73E1BE0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60</xdr:row>
      <xdr:rowOff>9525</xdr:rowOff>
    </xdr:from>
    <xdr:ext cx="161925" cy="161925"/>
    <xdr:grpSp>
      <xdr:nvGrpSpPr>
        <xdr:cNvPr id="55" name="SAPBEXq0001 E30ED73E1BE0B5"/>
        <xdr:cNvGrpSpPr>
          <a:grpSpLocks noChangeAspect="1"/>
        </xdr:cNvGrpSpPr>
      </xdr:nvGrpSpPr>
      <xdr:grpSpPr>
        <a:xfrm>
          <a:off x="561975" y="108394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6" name="SAPBEXq0001 E30ED73E1BE0B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57" name="SAPBEXq0001 E30ED73E1BE0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64</xdr:row>
      <xdr:rowOff>19050</xdr:rowOff>
    </xdr:from>
    <xdr:ext cx="161925" cy="314325"/>
    <xdr:grpSp>
      <xdr:nvGrpSpPr>
        <xdr:cNvPr id="58" name="SAPBEXq0001 E30ED73E1BE0B6"/>
        <xdr:cNvGrpSpPr>
          <a:grpSpLocks noChangeAspect="1"/>
        </xdr:cNvGrpSpPr>
      </xdr:nvGrpSpPr>
      <xdr:grpSpPr>
        <a:xfrm>
          <a:off x="561975" y="1198245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59" name="SAPBEXq0001 E30ED73E1BE0B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0" name="SAPBEXq0001 E30ED73E1BE0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65</xdr:row>
      <xdr:rowOff>9525</xdr:rowOff>
    </xdr:from>
    <xdr:ext cx="161925" cy="161925"/>
    <xdr:grpSp>
      <xdr:nvGrpSpPr>
        <xdr:cNvPr id="61" name="SAPBEXq0001 E30ED73E1BE0B7"/>
        <xdr:cNvGrpSpPr>
          <a:grpSpLocks noChangeAspect="1"/>
        </xdr:cNvGrpSpPr>
      </xdr:nvGrpSpPr>
      <xdr:grpSpPr>
        <a:xfrm>
          <a:off x="561975" y="122967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2" name="SAPBEXq0001 E30ED73E1BE0B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3" name="SAPBEXq0001 E30ED73E1BE0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70</xdr:row>
      <xdr:rowOff>19050</xdr:rowOff>
    </xdr:from>
    <xdr:ext cx="161925" cy="314325"/>
    <xdr:grpSp>
      <xdr:nvGrpSpPr>
        <xdr:cNvPr id="64" name="SAPBEXq0001 E30ED73E1BE0B8"/>
        <xdr:cNvGrpSpPr>
          <a:grpSpLocks noChangeAspect="1"/>
        </xdr:cNvGrpSpPr>
      </xdr:nvGrpSpPr>
      <xdr:grpSpPr>
        <a:xfrm>
          <a:off x="561975" y="1311592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5" name="SAPBEXq0001 E30ED73E1BE0B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6" name="SAPBEXq0001 E30ED73E1BE0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73</xdr:row>
      <xdr:rowOff>0</xdr:rowOff>
    </xdr:from>
    <xdr:ext cx="161925" cy="161925"/>
    <xdr:grpSp>
      <xdr:nvGrpSpPr>
        <xdr:cNvPr id="67" name="SAPBEXq0001 E30ED73E1BE0B9"/>
        <xdr:cNvGrpSpPr>
          <a:grpSpLocks noChangeAspect="1"/>
        </xdr:cNvGrpSpPr>
      </xdr:nvGrpSpPr>
      <xdr:grpSpPr>
        <a:xfrm>
          <a:off x="561975" y="137445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68" name="SAPBEXq0001 E30ED73E1BE0B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69" name="SAPBEXq0001 E30ED73E1BE0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73</xdr:row>
      <xdr:rowOff>9525</xdr:rowOff>
    </xdr:from>
    <xdr:ext cx="161925" cy="171450"/>
    <xdr:grpSp>
      <xdr:nvGrpSpPr>
        <xdr:cNvPr id="70" name="SAPBEXq0001 E30ED73E1BE0BA"/>
        <xdr:cNvGrpSpPr>
          <a:grpSpLocks noChangeAspect="1"/>
        </xdr:cNvGrpSpPr>
      </xdr:nvGrpSpPr>
      <xdr:grpSpPr>
        <a:xfrm>
          <a:off x="561975" y="13754100"/>
          <a:ext cx="161925" cy="1714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1" name="SAPBEXq0001 E30ED73E1BE0B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72" name="SAPBEXq0001 E30ED73E1BE0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74</xdr:row>
      <xdr:rowOff>19050</xdr:rowOff>
    </xdr:from>
    <xdr:ext cx="161925" cy="323850"/>
    <xdr:grpSp>
      <xdr:nvGrpSpPr>
        <xdr:cNvPr id="73" name="SAPBEXq0001 E30ED7635FDBB"/>
        <xdr:cNvGrpSpPr>
          <a:grpSpLocks noChangeAspect="1"/>
        </xdr:cNvGrpSpPr>
      </xdr:nvGrpSpPr>
      <xdr:grpSpPr>
        <a:xfrm>
          <a:off x="561975" y="1392555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4" name="SAPBEXq0001 E30ED7635FDB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75" name="SAPBEXq0001 E30ED7635FD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77</xdr:row>
      <xdr:rowOff>19050</xdr:rowOff>
    </xdr:from>
    <xdr:ext cx="161925" cy="323850"/>
    <xdr:grpSp>
      <xdr:nvGrpSpPr>
        <xdr:cNvPr id="76" name="SAPBEXq0001 E30ED7635FDBC"/>
        <xdr:cNvGrpSpPr>
          <a:grpSpLocks noChangeAspect="1"/>
        </xdr:cNvGrpSpPr>
      </xdr:nvGrpSpPr>
      <xdr:grpSpPr>
        <a:xfrm>
          <a:off x="561975" y="14735175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77" name="SAPBEXq0001 E30ED7635FDB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78" name="SAPBEXq0001 E30ED7635FD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80</xdr:row>
      <xdr:rowOff>19050</xdr:rowOff>
    </xdr:from>
    <xdr:ext cx="161925" cy="314325"/>
    <xdr:grpSp>
      <xdr:nvGrpSpPr>
        <xdr:cNvPr id="79" name="SAPBEXq0001 E30ED7635FDBD"/>
        <xdr:cNvGrpSpPr>
          <a:grpSpLocks noChangeAspect="1"/>
        </xdr:cNvGrpSpPr>
      </xdr:nvGrpSpPr>
      <xdr:grpSpPr>
        <a:xfrm>
          <a:off x="561975" y="1554480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0" name="SAPBEXq0001 E30ED7635FDB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81" name="SAPBEXq0001 E30ED7635FD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81</xdr:row>
      <xdr:rowOff>9525</xdr:rowOff>
    </xdr:from>
    <xdr:ext cx="161925" cy="161925"/>
    <xdr:grpSp>
      <xdr:nvGrpSpPr>
        <xdr:cNvPr id="82" name="SAPBEXq0001 E30ED7635FDBE"/>
        <xdr:cNvGrpSpPr>
          <a:grpSpLocks noChangeAspect="1"/>
        </xdr:cNvGrpSpPr>
      </xdr:nvGrpSpPr>
      <xdr:grpSpPr>
        <a:xfrm>
          <a:off x="561975" y="158591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3" name="SAPBEXq0001 E30ED7635FDB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84" name="SAPBEXq0001 E30ED7635FD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83</xdr:row>
      <xdr:rowOff>9525</xdr:rowOff>
    </xdr:from>
    <xdr:ext cx="161925" cy="161925"/>
    <xdr:grpSp>
      <xdr:nvGrpSpPr>
        <xdr:cNvPr id="85" name="SAPBEXq0001 E30ED7635FDBF"/>
        <xdr:cNvGrpSpPr>
          <a:grpSpLocks noChangeAspect="1"/>
        </xdr:cNvGrpSpPr>
      </xdr:nvGrpSpPr>
      <xdr:grpSpPr>
        <a:xfrm>
          <a:off x="561975" y="161829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6" name="SAPBEXq0001 E30ED7635FDB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87" name="SAPBEXq0001 E30ED7635FD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86</xdr:row>
      <xdr:rowOff>19050</xdr:rowOff>
    </xdr:from>
    <xdr:ext cx="161925" cy="314325"/>
    <xdr:grpSp>
      <xdr:nvGrpSpPr>
        <xdr:cNvPr id="88" name="SAPBEXq0001 E30ED7635FDC0"/>
        <xdr:cNvGrpSpPr>
          <a:grpSpLocks noChangeAspect="1"/>
        </xdr:cNvGrpSpPr>
      </xdr:nvGrpSpPr>
      <xdr:grpSpPr>
        <a:xfrm>
          <a:off x="561975" y="1667827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89" name="SAPBEXq0001 E30ED7635FDC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0" name="SAPBEXq0001 E30ED7635FD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89</xdr:row>
      <xdr:rowOff>19050</xdr:rowOff>
    </xdr:from>
    <xdr:ext cx="161925" cy="314325"/>
    <xdr:grpSp>
      <xdr:nvGrpSpPr>
        <xdr:cNvPr id="91" name="SAPBEXq0001 E30ED7635FDC1"/>
        <xdr:cNvGrpSpPr>
          <a:grpSpLocks noChangeAspect="1"/>
        </xdr:cNvGrpSpPr>
      </xdr:nvGrpSpPr>
      <xdr:grpSpPr>
        <a:xfrm>
          <a:off x="561975" y="1732597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2" name="SAPBEXq0001 E30ED7635FDC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3" name="SAPBEXq0001 E30ED7635FD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92</xdr:row>
      <xdr:rowOff>9525</xdr:rowOff>
    </xdr:from>
    <xdr:ext cx="161925" cy="161925"/>
    <xdr:grpSp>
      <xdr:nvGrpSpPr>
        <xdr:cNvPr id="94" name="SAPBEXq0001 E30ED7635FDC2"/>
        <xdr:cNvGrpSpPr>
          <a:grpSpLocks noChangeAspect="1"/>
        </xdr:cNvGrpSpPr>
      </xdr:nvGrpSpPr>
      <xdr:grpSpPr>
        <a:xfrm>
          <a:off x="561975" y="181260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5" name="SAPBEXq0001 E30ED7635FDC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6" name="SAPBEXq0001 E30ED7635FD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99</xdr:row>
      <xdr:rowOff>9525</xdr:rowOff>
    </xdr:from>
    <xdr:ext cx="161925" cy="161925"/>
    <xdr:grpSp>
      <xdr:nvGrpSpPr>
        <xdr:cNvPr id="97" name="SAPBEXq0001 E30ED7635FDC3"/>
        <xdr:cNvGrpSpPr>
          <a:grpSpLocks noChangeAspect="1"/>
        </xdr:cNvGrpSpPr>
      </xdr:nvGrpSpPr>
      <xdr:grpSpPr>
        <a:xfrm>
          <a:off x="504825" y="192595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98" name="SAPBEXq0001 E30ED7635FDC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99" name="SAPBEXq0001 E30ED7635FD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100</xdr:row>
      <xdr:rowOff>9525</xdr:rowOff>
    </xdr:from>
    <xdr:ext cx="161925" cy="161925"/>
    <xdr:grpSp>
      <xdr:nvGrpSpPr>
        <xdr:cNvPr id="100" name="SAPBEXq0001 E30ED73E1BE3C4"/>
        <xdr:cNvGrpSpPr>
          <a:grpSpLocks noChangeAspect="1"/>
        </xdr:cNvGrpSpPr>
      </xdr:nvGrpSpPr>
      <xdr:grpSpPr>
        <a:xfrm>
          <a:off x="561975" y="19583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1" name="SAPBEXq0001 E30ED73E1BE3C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02" name="SAPBEXq0001 E30ED73E1B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101</xdr:row>
      <xdr:rowOff>9525</xdr:rowOff>
    </xdr:from>
    <xdr:ext cx="161925" cy="161925"/>
    <xdr:grpSp>
      <xdr:nvGrpSpPr>
        <xdr:cNvPr id="103" name="SAPBEXq0001 E30ED73E1BE3C5"/>
        <xdr:cNvGrpSpPr>
          <a:grpSpLocks noChangeAspect="1"/>
        </xdr:cNvGrpSpPr>
      </xdr:nvGrpSpPr>
      <xdr:grpSpPr>
        <a:xfrm>
          <a:off x="561975" y="199072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4" name="SAPBEXq0001 E30ED73E1BE3C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05" name="SAPBEXq0001 E30ED73E1BE3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103</xdr:row>
      <xdr:rowOff>9525</xdr:rowOff>
    </xdr:from>
    <xdr:ext cx="161925" cy="161925"/>
    <xdr:grpSp>
      <xdr:nvGrpSpPr>
        <xdr:cNvPr id="106" name="SAPBEXq0001 E30ED73E1BE3C6"/>
        <xdr:cNvGrpSpPr>
          <a:grpSpLocks noChangeAspect="1"/>
        </xdr:cNvGrpSpPr>
      </xdr:nvGrpSpPr>
      <xdr:grpSpPr>
        <a:xfrm>
          <a:off x="561975" y="203930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07" name="SAPBEXq0001 E30ED73E1BE3C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08" name="SAPBEXq0001 E30ED73E1BE3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107</xdr:row>
      <xdr:rowOff>9525</xdr:rowOff>
    </xdr:from>
    <xdr:ext cx="161925" cy="161925"/>
    <xdr:grpSp>
      <xdr:nvGrpSpPr>
        <xdr:cNvPr id="109" name="SAPBEXq0001 E30ED73E1BE3C7"/>
        <xdr:cNvGrpSpPr>
          <a:grpSpLocks noChangeAspect="1"/>
        </xdr:cNvGrpSpPr>
      </xdr:nvGrpSpPr>
      <xdr:grpSpPr>
        <a:xfrm>
          <a:off x="561975" y="210407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0" name="SAPBEXq0001 E30ED73E1BE3C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11" name="SAPBEXq0001 E30ED73E1BE3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108</xdr:row>
      <xdr:rowOff>19050</xdr:rowOff>
    </xdr:from>
    <xdr:ext cx="161925" cy="314325"/>
    <xdr:grpSp>
      <xdr:nvGrpSpPr>
        <xdr:cNvPr id="112" name="SAPBEXq0001 E30ED73E1BE3C8"/>
        <xdr:cNvGrpSpPr>
          <a:grpSpLocks noChangeAspect="1"/>
        </xdr:cNvGrpSpPr>
      </xdr:nvGrpSpPr>
      <xdr:grpSpPr>
        <a:xfrm>
          <a:off x="561975" y="2124075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3" name="SAPBEXq0001 E30ED73E1BE3C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14" name="SAPBEXq0001 E30ED73E1BE3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112</xdr:row>
      <xdr:rowOff>9525</xdr:rowOff>
    </xdr:from>
    <xdr:ext cx="161925" cy="161925"/>
    <xdr:grpSp>
      <xdr:nvGrpSpPr>
        <xdr:cNvPr id="115" name="SAPBEXq0001 E30ED73E1BE3C9"/>
        <xdr:cNvGrpSpPr>
          <a:grpSpLocks noChangeAspect="1"/>
        </xdr:cNvGrpSpPr>
      </xdr:nvGrpSpPr>
      <xdr:grpSpPr>
        <a:xfrm>
          <a:off x="561975" y="2204085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6" name="SAPBEXq0001 E30ED73E1BE3C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17" name="SAPBEXq0001 E30ED73E1BE3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120</xdr:row>
      <xdr:rowOff>19050</xdr:rowOff>
    </xdr:from>
    <xdr:ext cx="161925" cy="314325"/>
    <xdr:grpSp>
      <xdr:nvGrpSpPr>
        <xdr:cNvPr id="118" name="SAPBEXq0001 E30ED73E1BE3CA"/>
        <xdr:cNvGrpSpPr>
          <a:grpSpLocks noChangeAspect="1"/>
        </xdr:cNvGrpSpPr>
      </xdr:nvGrpSpPr>
      <xdr:grpSpPr>
        <a:xfrm>
          <a:off x="561975" y="23345775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19" name="SAPBEXq0001 E30ED73E1BE3C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0" name="SAPBEXq0001 E30ED73E1BE3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124</xdr:row>
      <xdr:rowOff>9525</xdr:rowOff>
    </xdr:from>
    <xdr:ext cx="161925" cy="171450"/>
    <xdr:grpSp>
      <xdr:nvGrpSpPr>
        <xdr:cNvPr id="121" name="SAPBEXq0001 E30ED73E1BE3CB"/>
        <xdr:cNvGrpSpPr>
          <a:grpSpLocks noChangeAspect="1"/>
        </xdr:cNvGrpSpPr>
      </xdr:nvGrpSpPr>
      <xdr:grpSpPr>
        <a:xfrm>
          <a:off x="561975" y="24307800"/>
          <a:ext cx="161925" cy="1714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2" name="SAPBEXq0001 E30ED73E1BE3C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3" name="SAPBEXq0001 E30ED73E1BE3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131</xdr:row>
      <xdr:rowOff>9525</xdr:rowOff>
    </xdr:from>
    <xdr:ext cx="161925" cy="161925"/>
    <xdr:grpSp>
      <xdr:nvGrpSpPr>
        <xdr:cNvPr id="124" name="SAPBEXq0001 E30ED73E1BE3CC"/>
        <xdr:cNvGrpSpPr>
          <a:grpSpLocks noChangeAspect="1"/>
        </xdr:cNvGrpSpPr>
      </xdr:nvGrpSpPr>
      <xdr:grpSpPr>
        <a:xfrm>
          <a:off x="561975" y="2576512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5" name="SAPBEXq0001 E30ED73E1BE3C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6" name="SAPBEXq0001 E30ED73E1BE3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134</xdr:row>
      <xdr:rowOff>0</xdr:rowOff>
    </xdr:from>
    <xdr:ext cx="161925" cy="323850"/>
    <xdr:grpSp>
      <xdr:nvGrpSpPr>
        <xdr:cNvPr id="127" name="SAPBEXq0001 E30ED73E1BE3CD"/>
        <xdr:cNvGrpSpPr>
          <a:grpSpLocks noChangeAspect="1"/>
        </xdr:cNvGrpSpPr>
      </xdr:nvGrpSpPr>
      <xdr:grpSpPr>
        <a:xfrm>
          <a:off x="561975" y="26241375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28" name="SAPBEXq0001 E30ED73E1BE3C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29" name="SAPBEXq0001 E30ED73E1BE3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134</xdr:row>
      <xdr:rowOff>0</xdr:rowOff>
    </xdr:from>
    <xdr:ext cx="161925" cy="323850"/>
    <xdr:grpSp>
      <xdr:nvGrpSpPr>
        <xdr:cNvPr id="130" name="SAPBEXq0001 E30ED73E1BE5CE"/>
        <xdr:cNvGrpSpPr>
          <a:grpSpLocks noChangeAspect="1"/>
        </xdr:cNvGrpSpPr>
      </xdr:nvGrpSpPr>
      <xdr:grpSpPr>
        <a:xfrm>
          <a:off x="561975" y="26241375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1" name="SAPBEXq0001 E30ED73E1BE5C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32" name="SAPBEXq0001 E30ED73E1B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134</xdr:row>
      <xdr:rowOff>19050</xdr:rowOff>
    </xdr:from>
    <xdr:ext cx="161925" cy="323850"/>
    <xdr:grpSp>
      <xdr:nvGrpSpPr>
        <xdr:cNvPr id="133" name="SAPBEXq0001 E30ED73E1BE5CF"/>
        <xdr:cNvGrpSpPr>
          <a:grpSpLocks noChangeAspect="1"/>
        </xdr:cNvGrpSpPr>
      </xdr:nvGrpSpPr>
      <xdr:grpSpPr>
        <a:xfrm>
          <a:off x="561975" y="26260425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4" name="SAPBEXq0001 E30ED73E1BE5C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35" name="SAPBEXq0001 E30ED73E1BE5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139</xdr:row>
      <xdr:rowOff>9525</xdr:rowOff>
    </xdr:from>
    <xdr:ext cx="161925" cy="161925"/>
    <xdr:grpSp>
      <xdr:nvGrpSpPr>
        <xdr:cNvPr id="136" name="SAPBEXq0001 E30ED73E1BE5D0"/>
        <xdr:cNvGrpSpPr>
          <a:grpSpLocks noChangeAspect="1"/>
        </xdr:cNvGrpSpPr>
      </xdr:nvGrpSpPr>
      <xdr:grpSpPr>
        <a:xfrm>
          <a:off x="561975" y="27384375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37" name="SAPBEXq0001 E30ED73E1BE5D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38" name="SAPBEXq0001 E30ED73E1BE5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140</xdr:row>
      <xdr:rowOff>9525</xdr:rowOff>
    </xdr:from>
    <xdr:ext cx="161925" cy="161925"/>
    <xdr:grpSp>
      <xdr:nvGrpSpPr>
        <xdr:cNvPr id="139" name="SAPBEXq0001 E30ED73E1BE5D1"/>
        <xdr:cNvGrpSpPr>
          <a:grpSpLocks noChangeAspect="1"/>
        </xdr:cNvGrpSpPr>
      </xdr:nvGrpSpPr>
      <xdr:grpSpPr>
        <a:xfrm>
          <a:off x="561975" y="275463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0" name="SAPBEXq0001 E30ED73E1BE5D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41" name="SAPBEXq0001 E30ED73E1BE5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142</xdr:row>
      <xdr:rowOff>19050</xdr:rowOff>
    </xdr:from>
    <xdr:ext cx="161925" cy="323850"/>
    <xdr:grpSp>
      <xdr:nvGrpSpPr>
        <xdr:cNvPr id="142" name="SAPBEXq0001 E30ED73E1BE5D2"/>
        <xdr:cNvGrpSpPr>
          <a:grpSpLocks noChangeAspect="1"/>
        </xdr:cNvGrpSpPr>
      </xdr:nvGrpSpPr>
      <xdr:grpSpPr>
        <a:xfrm>
          <a:off x="561975" y="2804160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3" name="SAPBEXq0001 E30ED73E1BE5D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44" name="SAPBEXq0001 E30ED73E1BE5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144</xdr:row>
      <xdr:rowOff>19050</xdr:rowOff>
    </xdr:from>
    <xdr:ext cx="161925" cy="323850"/>
    <xdr:grpSp>
      <xdr:nvGrpSpPr>
        <xdr:cNvPr id="145" name="SAPBEXq0001 E30ED73E1BE5D3"/>
        <xdr:cNvGrpSpPr>
          <a:grpSpLocks noChangeAspect="1"/>
        </xdr:cNvGrpSpPr>
      </xdr:nvGrpSpPr>
      <xdr:grpSpPr>
        <a:xfrm>
          <a:off x="561975" y="28689300"/>
          <a:ext cx="161925" cy="323850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6" name="SAPBEXq0001 E30ED73E1BE5D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47" name="SAPBEXq0001 E30ED73E1BE5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146</xdr:row>
      <xdr:rowOff>19050</xdr:rowOff>
    </xdr:from>
    <xdr:ext cx="161925" cy="314325"/>
    <xdr:grpSp>
      <xdr:nvGrpSpPr>
        <xdr:cNvPr id="148" name="SAPBEXq0001 E30ED73E1BE5D4"/>
        <xdr:cNvGrpSpPr>
          <a:grpSpLocks noChangeAspect="1"/>
        </xdr:cNvGrpSpPr>
      </xdr:nvGrpSpPr>
      <xdr:grpSpPr>
        <a:xfrm>
          <a:off x="561975" y="29337000"/>
          <a:ext cx="161925" cy="3143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49" name="SAPBEXq0001 E30ED73E1BE5D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0" name="SAPBEXq0001 E30ED73E1BE5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51" name="SAPBEXq0001 E30ED73E1BE5D5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52" name="SAPBEXq0001 E30ED73E1BE5D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3" name="SAPBEXq0001 E30ED73E1BE5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54" name="SAPBEXq0001 E30ED73E1BE5D6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55" name="SAPBEXq0001 E30ED73E1BE5D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6" name="SAPBEXq0001 E30ED73E1BE5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148</xdr:row>
      <xdr:rowOff>0</xdr:rowOff>
    </xdr:from>
    <xdr:ext cx="161925" cy="161925"/>
    <xdr:grpSp>
      <xdr:nvGrpSpPr>
        <xdr:cNvPr id="157" name="SAPBEXq0001 E30ED73E1BE7D7"/>
        <xdr:cNvGrpSpPr>
          <a:grpSpLocks noChangeAspect="1"/>
        </xdr:cNvGrpSpPr>
      </xdr:nvGrpSpPr>
      <xdr:grpSpPr>
        <a:xfrm>
          <a:off x="3905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58" name="SAPBEXq0001 E30ED73E1BE7D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59" name="SAPBEXq0001 E30ED73E1BE7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148</xdr:row>
      <xdr:rowOff>0</xdr:rowOff>
    </xdr:from>
    <xdr:ext cx="161925" cy="161925"/>
    <xdr:grpSp>
      <xdr:nvGrpSpPr>
        <xdr:cNvPr id="160" name="SAPBEXq0001 E30ED73E1BE7D8"/>
        <xdr:cNvGrpSpPr>
          <a:grpSpLocks noChangeAspect="1"/>
        </xdr:cNvGrpSpPr>
      </xdr:nvGrpSpPr>
      <xdr:grpSpPr>
        <a:xfrm>
          <a:off x="5048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61" name="SAPBEXq0001 E30ED73E1BE7D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62" name="SAPBEXq0001 E30ED73E1BE7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63" name="SAPBEXq0001 E30ED73E1BE7D9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64" name="SAPBEXq0001 E30ED73E1BE7D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65" name="SAPBEXq0001 E30ED73E1BE7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66" name="SAPBEXq0001 E30ED73E1BE7DA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67" name="SAPBEXq0001 E30ED73E1BE7D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68" name="SAPBEXq0001 E30ED73E1BE7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69" name="SAPBEXq0001 E30ED73E1BE7DB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0" name="SAPBEXq0001 E30ED73E1BE7D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71" name="SAPBEXq0001 E30ED73E1BE7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72" name="SAPBEXq0001 E30ED73E1BE7DC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3" name="SAPBEXq0001 E30ED73E1BE7D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74" name="SAPBEXq0001 E30ED73E1BE7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75" name="SAPBEXq0001 E30ED73E1BE7DD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6" name="SAPBEXq0001 E30ED73E1BE7D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77" name="SAPBEXq0001 E30ED73E1BE7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78" name="SAPBEXq0001 E30ED73E1BE7DE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79" name="SAPBEXq0001 E30ED73E1BE7D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0" name="SAPBEXq0001 E30ED73E1BE7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81" name="SAPBEXq0001 E30ED73E1BE7DF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82" name="SAPBEXq0001 E30ED73E1BE7D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3" name="SAPBEXq0001 E30ED73E1BE7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84" name="SAPBEXq0001 E30ED73E1BE8E0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85" name="SAPBEXq0001 E30ED73E1BE8E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6" name="SAPBEXq0001 E30ED73E1BE8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87" name="SAPBEXq0001 E30ED73E1BE8E1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88" name="SAPBEXq0001 E30ED73E1BE8E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89" name="SAPBEXq0001 E30ED73E1BE8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90" name="SAPBEXq0001 E30ED73E1BE8E2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91" name="SAPBEXq0001 E30ED73E1BE8E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92" name="SAPBEXq0001 E30ED73E1BE8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93" name="SAPBEXq0001 E30ED73E1BE8E3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94" name="SAPBEXq0001 E30ED73E1BE8E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95" name="SAPBEXq0001 E30ED73E1BE8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96" name="SAPBEXq0001 E30ED73E1BE8E4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197" name="SAPBEXq0001 E30ED73E1BE8E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198" name="SAPBEXq0001 E30ED73E1BE8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199" name="SAPBEXq0001 E30ED73E1BE8E5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0" name="SAPBEXq0001 E30ED73E1BE8E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01" name="SAPBEXq0001 E30ED73E1BE8E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02" name="SAPBEXq0001 E30ED73E1BE8E6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3" name="SAPBEXq0001 E30ED73E1BE8E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04" name="SAPBEXq0001 E30ED73E1BE8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05" name="SAPBEXq0001 E30ED73E1BE8E7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6" name="SAPBEXq0001 E30ED73E1BE8E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07" name="SAPBEXq0001 E30ED73E1BE8E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08" name="SAPBEXq0001 E30ED73E1BE8E8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09" name="SAPBEXq0001 E30ED73E1BE8E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0" name="SAPBEXq0001 E30ED73E1BE8E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11" name="SAPBEXq0001 E30ED73E1BEAE9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12" name="SAPBEXq0001 E30ED73E1BEAE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3" name="SAPBEXq0001 E30ED73E1BEA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148</xdr:row>
      <xdr:rowOff>0</xdr:rowOff>
    </xdr:from>
    <xdr:ext cx="161925" cy="161925"/>
    <xdr:grpSp>
      <xdr:nvGrpSpPr>
        <xdr:cNvPr id="214" name="SAPBEXq0001 E30ED73E1BEAEA"/>
        <xdr:cNvGrpSpPr>
          <a:grpSpLocks noChangeAspect="1"/>
        </xdr:cNvGrpSpPr>
      </xdr:nvGrpSpPr>
      <xdr:grpSpPr>
        <a:xfrm>
          <a:off x="2762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15" name="SAPBEXq0001 E30ED73E1BEAE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6" name="SAPBEXq0001 E30ED73E1BEA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148</xdr:row>
      <xdr:rowOff>0</xdr:rowOff>
    </xdr:from>
    <xdr:ext cx="161925" cy="161925"/>
    <xdr:grpSp>
      <xdr:nvGrpSpPr>
        <xdr:cNvPr id="217" name="SAPBEXq0001 E30ED73E1BEAEB"/>
        <xdr:cNvGrpSpPr>
          <a:grpSpLocks noChangeAspect="1"/>
        </xdr:cNvGrpSpPr>
      </xdr:nvGrpSpPr>
      <xdr:grpSpPr>
        <a:xfrm>
          <a:off x="3905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18" name="SAPBEXq0001 E30ED73E1BEAE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19" name="SAPBEXq0001 E30ED73E1BEA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148</xdr:row>
      <xdr:rowOff>0</xdr:rowOff>
    </xdr:from>
    <xdr:ext cx="161925" cy="161925"/>
    <xdr:grpSp>
      <xdr:nvGrpSpPr>
        <xdr:cNvPr id="220" name="SAPBEXq0001 E30ED73E1BEAEC"/>
        <xdr:cNvGrpSpPr>
          <a:grpSpLocks noChangeAspect="1"/>
        </xdr:cNvGrpSpPr>
      </xdr:nvGrpSpPr>
      <xdr:grpSpPr>
        <a:xfrm>
          <a:off x="5048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21" name="SAPBEXq0001 E30ED73E1BEAE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22" name="SAPBEXq0001 E30ED73E1BEA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23" name="SAPBEXq0001 E30ED73E1BEAED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24" name="SAPBEXq0001 E30ED73E1BEAE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25" name="SAPBEXq0001 E30ED73E1BEA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26" name="SAPBEXq0001 E30ED73E1BEAEE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27" name="SAPBEXq0001 E30ED73E1BEAE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28" name="SAPBEXq0001 E30ED73E1BEA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229" name="SAPBEXq0001 C30ED73E1BEAEF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30" name="SAPBEXq0001 C30ED73E1BEAE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31" name="SAPBEXq0001 C30ED73E1BEAE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32" name="SAPBEXq0001 E30ED73E1BEAF0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3" name="SAPBEXq0001 E30ED73E1BEAF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34" name="SAPBEXq0001 E30ED73E1BEA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235" name="SAPBEXq0001 C30ED73E1BEBF1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36" name="SAPBEXq0001 C30ED73E1BEBF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37" name="SAPBEXq0001 C30ED73E1BEBF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38" name="SAPBEXq0001 E30ED73E1BEBF2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39" name="SAPBEXq0001 E30ED73E1BEBF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0" name="SAPBEXq0001 E30ED73E1BE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41" name="SAPBEXq0001 E30ED73E1BEBF3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42" name="SAPBEXq0001 E30ED73E1BEBF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3" name="SAPBEXq0001 E30ED73E1BEB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44" name="SAPBEXq0001 E30ED73E1BEBF4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45" name="SAPBEXq0001 E30ED73E1BEBF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6" name="SAPBEXq0001 E30ED73E1BEB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47" name="SAPBEXq0001 E30ED73E1BEBF5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48" name="SAPBEXq0001 E30ED73E1BEBF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49" name="SAPBEXq0001 E30ED73E1BEB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50" name="SAPBEXq0001 E30ED73E1BEBF6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51" name="SAPBEXq0001 E30ED73E1BEBF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52" name="SAPBEXq0001 E30ED73E1BEB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53" name="SAPBEXq0001 E30ED73E1BEBF7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54" name="SAPBEXq0001 E30ED73E1BEBF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55" name="SAPBEXq0001 E30ED73E1BEB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56" name="SAPBEXq0001 E30ED73E1BEBF8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57" name="SAPBEXq0001 E30ED73E1BEBF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58" name="SAPBEXq0001 E30ED73E1BEB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59" name="SAPBEXq0001 E30ED73E1BEBF9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0" name="SAPBEXq0001 E30ED73E1BEBF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61" name="SAPBEXq0001 E30ED73E1BEB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62" name="SAPBEXq0001 E30ED73E1BEDFA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3" name="SAPBEXq0001 E30ED73E1BEDF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64" name="SAPBEXq0001 E30ED73E1BED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265" name="SAPBEXq0001 C30ED73E1BEDFB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66" name="SAPBEXq0001 C30ED73E1BEDF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67" name="SAPBEXq0001 C30ED73E1BEDF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68" name="SAPBEXq0001 E30ED73E1BEDFC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69" name="SAPBEXq0001 E30ED73E1BEDF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0" name="SAPBEXq0001 E30ED73E1BED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271" name="SAPBEXq0001 C30ED73E1BEDFD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72" name="SAPBEXq0001 C30ED73E1BEDF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3" name="SAPBEXq0001 C30ED73E1BEDF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74" name="SAPBEXq0001 E30ED73E1BEDFE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75" name="SAPBEXq0001 E30ED73E1BEDF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6" name="SAPBEXq0001 E30ED73E1BED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277" name="SAPBEXq0001 C30ED73E1BEDFF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78" name="SAPBEXq0001 C30ED73E1BEDF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79" name="SAPBEXq0001 C30ED73E1BEDF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280" name="SAPBEXq0001 C30ED73E1BED0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281" name="SAPBEXq0001 C30ED73E1BED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82" name="SAPBEXq0001 C30ED73E1BED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123825</xdr:colOff>
      <xdr:row>148</xdr:row>
      <xdr:rowOff>0</xdr:rowOff>
    </xdr:from>
    <xdr:ext cx="161925" cy="161925"/>
    <xdr:grpSp>
      <xdr:nvGrpSpPr>
        <xdr:cNvPr id="283" name="SAPBEXq0001 E30ED73E1BED1"/>
        <xdr:cNvGrpSpPr>
          <a:grpSpLocks noChangeAspect="1"/>
        </xdr:cNvGrpSpPr>
      </xdr:nvGrpSpPr>
      <xdr:grpSpPr>
        <a:xfrm>
          <a:off x="3905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84" name="SAPBEXq0001 E30ED73E1BED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85" name="SAPBEXq0001 E30ED73E1BE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148</xdr:row>
      <xdr:rowOff>0</xdr:rowOff>
    </xdr:from>
    <xdr:ext cx="161925" cy="161925"/>
    <xdr:grpSp>
      <xdr:nvGrpSpPr>
        <xdr:cNvPr id="286" name="SAPBEXq0001 E30ED73E1BEE2"/>
        <xdr:cNvGrpSpPr>
          <a:grpSpLocks noChangeAspect="1"/>
        </xdr:cNvGrpSpPr>
      </xdr:nvGrpSpPr>
      <xdr:grpSpPr>
        <a:xfrm>
          <a:off x="5048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87" name="SAPBEXq0001 E30ED73E1BEE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88" name="SAPBEXq0001 E30ED73E1BE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89" name="SAPBEXq0001 E30ED73E1BEE3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0" name="SAPBEXq0001 E30ED73E1BEE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91" name="SAPBEXq0001 E30ED73E1BE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92" name="SAPBEXq0001 E30ED73E1BEE4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3" name="SAPBEXq0001 E30ED73E1BEE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94" name="SAPBEXq0001 E30ED73E1BE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95" name="SAPBEXq0001 E30ED73E1BEE5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6" name="SAPBEXq0001 E30ED73E1BEE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297" name="SAPBEXq0001 E30ED73E1BEE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298" name="SAPBEXq0001 E30ED73E1BEE6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299" name="SAPBEXq0001 E30ED73E1BEE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0" name="SAPBEXq0001 E30ED73E1BE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01" name="SAPBEXq0001 E30ED73E1BEE7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02" name="SAPBEXq0001 E30ED73E1BEE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3" name="SAPBEXq0001 E30ED73E1BEE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04" name="SAPBEXq0001 C30ED73E1BEE8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05" name="SAPBEXq0001 C30ED73E1BEE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6" name="SAPBEXq0001 C30ED73E1BE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07" name="SAPBEXq0001 C30ED73E1BEE9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08" name="SAPBEXq0001 C30ED73E1BEE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09" name="SAPBEXq0001 C30ED73E1BEE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10" name="SAPBEXq0001 E30ED73E1BF0A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11" name="SAPBEXq0001 E30ED73E1BF0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12" name="SAPBEXq0001 E30ED73E1BF0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13" name="SAPBEXq0001 C30ED73E1BF0B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14" name="SAPBEXq0001 C30ED73E1BF0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15" name="SAPBEXq0001 C30ED73E1BF0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16" name="SAPBEXq0001 E30ED73E1BF0C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17" name="SAPBEXq0001 E30ED73E1BF0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18" name="SAPBEXq0001 E30ED73E1BF0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19" name="SAPBEXq0001 E30ED73E1BF0D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0" name="SAPBEXq0001 E30ED73E1BF0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21" name="SAPBEXq0001 E30ED73E1BF0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22" name="SAPBEXq0001 E30ED73E1BF0E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23" name="SAPBEXq0001 E30ED73E1BF0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24" name="SAPBEXq0001 E30ED73E1BF0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25" name="SAPBEXq0001 C30ED73E1BF0F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26" name="SAPBEXq0001 C30ED73E1BF0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27" name="SAPBEXq0001 C30ED73E1BF0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28" name="SAPBEXq0001 C30ED73E1BF010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29" name="SAPBEXq0001 C30ED73E1BF0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0" name="SAPBEXq0001 C30ED73E1BF0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31" name="SAPBEXq0001 C30ED73E1BF011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32" name="SAPBEXq0001 C30ED73E1BF01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3" name="SAPBEXq0001 C30ED73E1BF01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34" name="SAPBEXq0001 C30ED73E1BF212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35" name="SAPBEXq0001 C30ED73E1BF2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6" name="SAPBEXq0001 C30ED73E1BF2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37" name="SAPBEXq0001 E30ED73E1BF213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38" name="SAPBEXq0001 E30ED73E1BF21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39" name="SAPBEXq0001 E30ED73E1BF21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40" name="SAPBEXq0001 C30ED73E1BF214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41" name="SAPBEXq0001 C30ED73E1BF2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42" name="SAPBEXq0001 C30ED73E1BF2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43" name="SAPBEXq0001 C30ED73E1BF215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44" name="SAPBEXq0001 C30ED73E1BF2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45" name="SAPBEXq0001 C30ED73E1BF2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46" name="SAPBEXq0001 C30ED73E1BF216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47" name="SAPBEXq0001 C30ED73E1BF2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48" name="SAPBEXq0001 C30ED73E1BF2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49" name="SAPBEXq0001 E30ED73E1BF217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0" name="SAPBEXq0001 E30ED73E1BF21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51" name="SAPBEXq0001 E30ED73E1BF21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52" name="SAPBEXq0001 C30ED73E1BF218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53" name="SAPBEXq0001 C30ED73E1BF21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54" name="SAPBEXq0001 C30ED73E1BF21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55" name="SAPBEXq0001 E30ED73E1BF219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6" name="SAPBEXq0001 E30ED73E1BF219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57" name="SAPBEXq0001 E30ED73E1BF21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58" name="SAPBEXq0001 E30ED73E1BF31A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59" name="SAPBEXq0001 E30ED73E1BF31A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0" name="SAPBEXq0001 E30ED73E1BF31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61" name="SAPBEXq0001 C30ED73E1BF31B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62" name="SAPBEXq0001 C30ED73E1BF31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3" name="SAPBEXq0001 C30ED73E1BF31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64" name="SAPBEXq0001 C30ED73E1BF31C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65" name="SAPBEXq0001 C30ED73E1BF31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6" name="SAPBEXq0001 C30ED73E1BF31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67" name="SAPBEXq0001 E30ED73E1BF31D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68" name="SAPBEXq0001 E30ED73E1BF31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69" name="SAPBEXq0001 E30ED73E1BF31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70" name="SAPBEXq0001 C30ED73E1BF31E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71" name="SAPBEXq0001 C30ED73E1BF31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72" name="SAPBEXq0001 C30ED73E1BF31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73" name="SAPBEXq0001 C30ED73E1BF31F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74" name="SAPBEXq0001 C30ED73E1BF31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75" name="SAPBEXq0001 C30ED73E1BF31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76" name="SAPBEXq0001 E30ED73E1BF320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77" name="SAPBEXq0001 E30ED73E1BF32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78" name="SAPBEXq0001 E30ED73E1BF32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79" name="SAPBEXq0001 C30ED73E1BF321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80" name="SAPBEXq0001 C30ED73E1BF32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81" name="SAPBEXq0001 C30ED73E1BF32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82" name="SAPBEXq0001 C30ED73E1BF522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83" name="SAPBEXq0001 C30ED73E1BF52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84" name="SAPBEXq0001 C30ED73E1BF52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85" name="SAPBEXq0001 E30ED73E1BF523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86" name="SAPBEXq0001 E30ED73E1BF52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87" name="SAPBEXq0001 E30ED73E1BF52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388" name="SAPBEXq0001 C30ED73E1BF524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389" name="SAPBEXq0001 C30ED73E1BF52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0" name="SAPBEXq0001 C30ED73E1BF52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91" name="SAPBEXq0001 E30ED73E1BF525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92" name="SAPBEXq0001 E30ED73E1BF52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3" name="SAPBEXq0001 E30ED73E1BF52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94" name="SAPBEXq0001 E30ED73E1BF526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95" name="SAPBEXq0001 E30ED73E1BF52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6" name="SAPBEXq0001 E30ED73E1BF52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397" name="SAPBEXq0001 E30ED73E1BF527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398" name="SAPBEXq0001 E30ED73E1BF527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399" name="SAPBEXq0001 E30ED73E1BF52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00" name="SAPBEXq0001 C30ED73E1BF528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01" name="SAPBEXq0001 C30ED73E1BF52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02" name="SAPBEXq0001 C30ED73E1BF52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03" name="SAPBEXq0001 C30ED73E1BF529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04" name="SAPBEXq0001 C30ED73E1BF52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05" name="SAPBEXq0001 C30ED73E1BF52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06" name="SAPBEXq0001 C30ED7635FF2A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07" name="SAPBEXq0001 C30ED7635FF2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08" name="SAPBEXq0001 C30ED7635FF2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09" name="SAPBEXq0001 C30ED7635FF2B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10" name="SAPBEXq0001 C30ED7635FF2B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11" name="SAPBEXq0001 C30ED7635FF2B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12" name="SAPBEXq0001 E30ED7635FF2C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3" name="SAPBEXq0001 E30ED7635FF2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14" name="SAPBEXq0001 E30ED7635FF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15" name="SAPBEXq0001 E30ED7635FF2D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16" name="SAPBEXq0001 E30ED7635FF2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17" name="SAPBEXq0001 E30ED7635FF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18" name="SAPBEXq0001 C30ED7635FF2E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19" name="SAPBEXq0001 C30ED7635FF2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0" name="SAPBEXq0001 C30ED7635FF2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21" name="SAPBEXq0001 E30ED7635FF2F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22" name="SAPBEXq0001 E30ED7635FF2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3" name="SAPBEXq0001 E30ED7635FF2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24" name="SAPBEXq0001 C30ED7635FF30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25" name="SAPBEXq0001 C30ED7635FF3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6" name="SAPBEXq0001 C30ED7635FF3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27" name="SAPBEXq0001 C30ED73E1BF831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28" name="SAPBEXq0001 C30ED73E1BF8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29" name="SAPBEXq0001 C30ED73E1BF8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30" name="SAPBEXq0001 E30ED73E1BF832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31" name="SAPBEXq0001 E30ED73E1BF83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32" name="SAPBEXq0001 E30ED73E1BF83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33" name="SAPBEXq0001 E30ED73E1BF833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34" name="SAPBEXq0001 E30ED73E1BF83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35" name="SAPBEXq0001 E30ED73E1BF83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36" name="SAPBEXq0001 C30ED73E1BF834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37" name="SAPBEXq0001 C30ED73E1BF83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38" name="SAPBEXq0001 C30ED73E1BF83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39" name="SAPBEXq0001 C30ED73E1BF835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40" name="SAPBEXq0001 C30ED73E1BF83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41" name="SAPBEXq0001 C30ED73E1BF83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42" name="SAPBEXq0001 E30ED73E1BF836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3" name="SAPBEXq0001 E30ED73E1BF836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44" name="SAPBEXq0001 E30ED73E1BF83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45" name="SAPBEXq0001 C30ED73E1BF837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46" name="SAPBEXq0001 C30ED73E1BF83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47" name="SAPBEXq0001 C30ED73E1BF83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48" name="SAPBEXq0001 E30ED73E1BF938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49" name="SAPBEXq0001 E30ED73E1BF938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0" name="SAPBEXq0001 E30ED73E1BF93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51" name="SAPBEXq0001 C30ED73E1BF939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52" name="SAPBEXq0001 C30ED73E1BF93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3" name="SAPBEXq0001 C30ED73E1BF93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52400" cy="161925"/>
    <xdr:grpSp>
      <xdr:nvGrpSpPr>
        <xdr:cNvPr id="454" name="SAPBEXq0001 C30ED73E1BF93A"/>
        <xdr:cNvGrpSpPr>
          <a:grpSpLocks noChangeAspect="1"/>
        </xdr:cNvGrpSpPr>
      </xdr:nvGrpSpPr>
      <xdr:grpSpPr>
        <a:xfrm>
          <a:off x="561975" y="29870400"/>
          <a:ext cx="152400" cy="161925"/>
          <a:chOff x="11551" y="199"/>
          <a:chExt cx="21" cy="21"/>
        </a:xfrm>
        <a:solidFill>
          <a:srgbClr val="FFFFFF"/>
        </a:solidFill>
      </xdr:grpSpPr>
      <xdr:sp macro="[2]!shapeAction">
        <xdr:nvSpPr>
          <xdr:cNvPr id="455" name="SAPBEXq0001 C30ED73E1BF93A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6" name="SAPBEXq0001 C30ED73E1BF93A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238125</xdr:colOff>
      <xdr:row>148</xdr:row>
      <xdr:rowOff>0</xdr:rowOff>
    </xdr:from>
    <xdr:ext cx="161925" cy="161925"/>
    <xdr:grpSp>
      <xdr:nvGrpSpPr>
        <xdr:cNvPr id="457" name="SAPBEXq0001 E30ED73E1BF93B"/>
        <xdr:cNvGrpSpPr>
          <a:grpSpLocks noChangeAspect="1"/>
        </xdr:cNvGrpSpPr>
      </xdr:nvGrpSpPr>
      <xdr:grpSpPr>
        <a:xfrm>
          <a:off x="50482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58" name="SAPBEXq0001 E30ED73E1BF93B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59" name="SAPBEXq0001 E30ED73E1BF93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60" name="SAPBEXq0001 E30ED73E1BF93C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61" name="SAPBEXq0001 E30ED73E1BF93C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62" name="SAPBEXq0001 E30ED73E1BF93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63" name="SAPBEXq0001 E30ED73E1BF93D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64" name="SAPBEXq0001 E30ED73E1BF93D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65" name="SAPBEXq0001 E30ED73E1BF93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66" name="SAPBEXq0001 E30ED73E1BF93E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67" name="SAPBEXq0001 E30ED73E1BF93E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68" name="SAPBEXq0001 E30ED73E1BF9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69" name="SAPBEXq0001 E30ED73E1BF93F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0" name="SAPBEXq0001 E30ED73E1BF93F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71" name="SAPBEXq0001 E30ED73E1BF93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72" name="SAPBEXq0001 E30ED73E1BFB40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3" name="SAPBEXq0001 E30ED73E1BFB40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74" name="SAPBEXq0001 E30ED73E1BFB4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75" name="SAPBEXq0001 E30ED73E1BFB41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6" name="SAPBEXq0001 E30ED73E1BFB41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77" name="SAPBEXq0001 E30ED73E1BFB4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78" name="SAPBEXq0001 E30ED73E1BFB42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79" name="SAPBEXq0001 E30ED73E1BFB42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0" name="SAPBEXq0001 E30ED73E1BFB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81" name="SAPBEXq0001 E30ED73E1BFB43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82" name="SAPBEXq0001 E30ED73E1BFB43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3" name="SAPBEXq0001 E30ED73E1BFB4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84" name="SAPBEXq0001 E30ED73E1BFB44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85" name="SAPBEXq0001 E30ED73E1BFB44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6" name="SAPBEXq0001 E30ED73E1BFB4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295275</xdr:colOff>
      <xdr:row>148</xdr:row>
      <xdr:rowOff>0</xdr:rowOff>
    </xdr:from>
    <xdr:ext cx="161925" cy="161925"/>
    <xdr:grpSp>
      <xdr:nvGrpSpPr>
        <xdr:cNvPr id="487" name="SAPBEXq0001 E30ED73E1BFB45"/>
        <xdr:cNvGrpSpPr>
          <a:grpSpLocks noChangeAspect="1"/>
        </xdr:cNvGrpSpPr>
      </xdr:nvGrpSpPr>
      <xdr:grpSpPr>
        <a:xfrm>
          <a:off x="561975" y="29870400"/>
          <a:ext cx="161925" cy="161925"/>
          <a:chOff x="0" y="250"/>
          <a:chExt cx="21" cy="21"/>
        </a:xfrm>
        <a:solidFill>
          <a:srgbClr val="FFFFFF"/>
        </a:solidFill>
      </xdr:grpSpPr>
      <xdr:sp macro="[2]!shapeAction">
        <xdr:nvSpPr>
          <xdr:cNvPr id="488" name="SAPBEXq0001 E30ED73E1BFB45 0"/>
          <xdr:cNvSpPr>
            <a:spLocks noChangeAspect="1"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2]!shapeAction">
        <xdr:nvSpPr>
          <xdr:cNvPr id="489" name="SAPBEXq0001 E30ED73E1BFB4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20\Home\Program%20Files\SAP\FrontEnd\BW\sapbex.xla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milic\Desktop\Obra&#269;un_31_12_09%20kona&#269;na%20ver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stranaNN"/>
      <sheetName val="1 strana "/>
      <sheetName val="List5"/>
      <sheetName val="List6"/>
      <sheetName val="Prihodi"/>
      <sheetName val="Rashodi"/>
      <sheetName val="Rn.fin. "/>
      <sheetName val="Analitika"/>
      <sheetName val="BExRepositorySheet"/>
      <sheetName val="Prihodi08-09"/>
    </sheetNames>
    <sheetDataSet>
      <sheetData sheetId="1">
        <row r="3">
          <cell r="C3">
            <v>110871510886</v>
          </cell>
          <cell r="D3">
            <v>110257946737.68</v>
          </cell>
        </row>
        <row r="4">
          <cell r="C4">
            <v>338548610</v>
          </cell>
          <cell r="D4">
            <v>304005062.19</v>
          </cell>
        </row>
        <row r="5">
          <cell r="C5">
            <v>118200218464</v>
          </cell>
          <cell r="D5">
            <v>117923991688.58</v>
          </cell>
        </row>
        <row r="6">
          <cell r="C6">
            <v>2352331360</v>
          </cell>
          <cell r="E6">
            <v>2267406262.63</v>
          </cell>
        </row>
        <row r="11">
          <cell r="C11">
            <v>20471289684</v>
          </cell>
          <cell r="D11">
            <v>26590185459.68</v>
          </cell>
        </row>
        <row r="12">
          <cell r="C12">
            <v>11128799356</v>
          </cell>
          <cell r="D12">
            <v>12832939601.59</v>
          </cell>
        </row>
        <row r="14">
          <cell r="D14">
            <v>4127799706.7499924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7">
      <selection activeCell="C16" sqref="C16"/>
    </sheetView>
  </sheetViews>
  <sheetFormatPr defaultColWidth="9.140625" defaultRowHeight="15" customHeight="1"/>
  <cols>
    <col min="1" max="1" width="35.57421875" style="10" customWidth="1"/>
    <col min="2" max="2" width="20.57421875" style="9" customWidth="1"/>
    <col min="3" max="3" width="21.140625" style="9" customWidth="1"/>
    <col min="4" max="4" width="12.7109375" style="9" customWidth="1"/>
    <col min="5" max="5" width="19.421875" style="2" customWidth="1"/>
    <col min="6" max="16384" width="10.7109375" style="3" customWidth="1"/>
  </cols>
  <sheetData>
    <row r="1" spans="1:4" ht="37.5" customHeight="1">
      <c r="A1" s="130" t="s">
        <v>391</v>
      </c>
      <c r="B1" s="131"/>
      <c r="C1" s="131"/>
      <c r="D1" s="131"/>
    </row>
    <row r="3" spans="1:4" ht="15" customHeight="1">
      <c r="A3" s="132" t="s">
        <v>2</v>
      </c>
      <c r="B3" s="129"/>
      <c r="C3" s="129"/>
      <c r="D3" s="129"/>
    </row>
    <row r="5" spans="1:4" ht="15" customHeight="1">
      <c r="A5" s="132"/>
      <c r="B5" s="129"/>
      <c r="C5" s="129"/>
      <c r="D5" s="129"/>
    </row>
    <row r="7" spans="1:4" ht="44.25" customHeight="1">
      <c r="A7" s="133" t="s">
        <v>390</v>
      </c>
      <c r="B7" s="134"/>
      <c r="C7" s="134"/>
      <c r="D7" s="134"/>
    </row>
    <row r="9" spans="1:4" ht="11.25" customHeight="1">
      <c r="A9" s="4"/>
      <c r="B9" s="5"/>
      <c r="C9" s="6"/>
      <c r="D9" s="7"/>
    </row>
    <row r="10" ht="18" customHeight="1">
      <c r="A10" s="8" t="s">
        <v>3</v>
      </c>
    </row>
    <row r="11" ht="10.5" customHeight="1"/>
    <row r="12" spans="1:5" s="14" customFormat="1" ht="27.75" customHeight="1">
      <c r="A12" s="11"/>
      <c r="B12" s="118" t="s">
        <v>4</v>
      </c>
      <c r="C12" s="119" t="s">
        <v>5</v>
      </c>
      <c r="D12" s="12" t="s">
        <v>6</v>
      </c>
      <c r="E12" s="13"/>
    </row>
    <row r="13" spans="1:5" s="19" customFormat="1" ht="18" customHeight="1">
      <c r="A13" s="15" t="s">
        <v>7</v>
      </c>
      <c r="B13" s="120">
        <f>'[3]1 strana '!C3</f>
        <v>110871510886</v>
      </c>
      <c r="C13" s="16">
        <f>'[3]1 strana '!D3</f>
        <v>110257946737.68</v>
      </c>
      <c r="D13" s="17">
        <f>C13/B13*100</f>
        <v>99.44659891128309</v>
      </c>
      <c r="E13" s="18"/>
    </row>
    <row r="14" spans="1:5" s="19" customFormat="1" ht="31.5">
      <c r="A14" s="20" t="s">
        <v>8</v>
      </c>
      <c r="B14" s="120">
        <f>'[3]1 strana '!C4</f>
        <v>338548610</v>
      </c>
      <c r="C14" s="16">
        <f>'[3]1 strana '!D4</f>
        <v>304005062.19</v>
      </c>
      <c r="D14" s="21">
        <f>C14/B14*100</f>
        <v>89.79657668362603</v>
      </c>
      <c r="E14" s="18"/>
    </row>
    <row r="15" spans="1:5" s="19" customFormat="1" ht="19.5" customHeight="1">
      <c r="A15" s="15" t="s">
        <v>9</v>
      </c>
      <c r="B15" s="121">
        <f>'[3]1 strana '!C5</f>
        <v>118200218464</v>
      </c>
      <c r="C15" s="16">
        <f>'[3]1 strana '!D5</f>
        <v>117923991688.58</v>
      </c>
      <c r="D15" s="17">
        <f>C15/B15*100</f>
        <v>99.76630603647816</v>
      </c>
      <c r="E15" s="18"/>
    </row>
    <row r="16" spans="1:5" s="19" customFormat="1" ht="31.5">
      <c r="A16" s="20" t="s">
        <v>10</v>
      </c>
      <c r="B16" s="121">
        <f>'[3]1 strana '!C6</f>
        <v>2352331360</v>
      </c>
      <c r="C16" s="16">
        <f>'[3]1 strana '!E6</f>
        <v>2267406262.63</v>
      </c>
      <c r="D16" s="21">
        <f>C16/B16*100</f>
        <v>96.38974768546214</v>
      </c>
      <c r="E16" s="18"/>
    </row>
    <row r="17" spans="1:5" s="19" customFormat="1" ht="18" customHeight="1">
      <c r="A17" s="22" t="s">
        <v>11</v>
      </c>
      <c r="B17" s="122">
        <f>B13+B14-B15-B16</f>
        <v>-9342490328</v>
      </c>
      <c r="C17" s="23">
        <f>C13+C14-C15-C16</f>
        <v>-9629446151.340008</v>
      </c>
      <c r="D17" s="17">
        <f>C17/B17*100</f>
        <v>103.07151319686128</v>
      </c>
      <c r="E17" s="2"/>
    </row>
    <row r="18" spans="1:5" s="19" customFormat="1" ht="14.25" customHeight="1">
      <c r="A18" s="24"/>
      <c r="B18" s="123"/>
      <c r="C18" s="25"/>
      <c r="D18" s="26"/>
      <c r="E18" s="2"/>
    </row>
    <row r="19" spans="1:5" s="19" customFormat="1" ht="18" customHeight="1">
      <c r="A19" s="24"/>
      <c r="B19" s="123"/>
      <c r="C19" s="25"/>
      <c r="D19" s="26"/>
      <c r="E19" s="2"/>
    </row>
    <row r="20" spans="1:4" ht="18" customHeight="1">
      <c r="A20" s="27" t="s">
        <v>12</v>
      </c>
      <c r="B20" s="124"/>
      <c r="C20" s="28"/>
      <c r="D20" s="29"/>
    </row>
    <row r="21" spans="1:4" ht="10.5" customHeight="1">
      <c r="A21" s="30"/>
      <c r="B21" s="125"/>
      <c r="C21" s="31"/>
      <c r="D21" s="29"/>
    </row>
    <row r="22" spans="1:5" s="14" customFormat="1" ht="27.75" customHeight="1">
      <c r="A22" s="11"/>
      <c r="B22" s="118" t="s">
        <v>4</v>
      </c>
      <c r="C22" s="119" t="s">
        <v>5</v>
      </c>
      <c r="D22" s="12" t="s">
        <v>6</v>
      </c>
      <c r="E22" s="13"/>
    </row>
    <row r="23" spans="1:5" s="34" customFormat="1" ht="36" customHeight="1">
      <c r="A23" s="20" t="s">
        <v>13</v>
      </c>
      <c r="B23" s="120">
        <f>'[3]1 strana '!C11</f>
        <v>20471289684</v>
      </c>
      <c r="C23" s="32">
        <f>'[3]1 strana '!D11</f>
        <v>26590185459.68</v>
      </c>
      <c r="D23" s="21">
        <f>C23/B23*100</f>
        <v>129.89013330441227</v>
      </c>
      <c r="E23" s="33"/>
    </row>
    <row r="24" spans="1:5" s="34" customFormat="1" ht="47.25">
      <c r="A24" s="20" t="s">
        <v>1</v>
      </c>
      <c r="B24" s="120">
        <f>'[3]1 strana '!C12</f>
        <v>11128799356</v>
      </c>
      <c r="C24" s="16">
        <f>SUM('[3]1 strana '!D12)</f>
        <v>12832939601.59</v>
      </c>
      <c r="D24" s="21">
        <f>C24/B24*100</f>
        <v>115.31288498494878</v>
      </c>
      <c r="E24" s="33"/>
    </row>
    <row r="25" spans="1:5" s="34" customFormat="1" ht="31.5">
      <c r="A25" s="20" t="s">
        <v>14</v>
      </c>
      <c r="B25" s="126"/>
      <c r="C25" s="35">
        <f>'[3]1 strana '!D14</f>
        <v>4127799706.7499924</v>
      </c>
      <c r="D25" s="21"/>
      <c r="E25" s="33"/>
    </row>
    <row r="26" spans="1:5" s="40" customFormat="1" ht="18.75">
      <c r="A26" s="36" t="s">
        <v>15</v>
      </c>
      <c r="B26" s="127">
        <f>B23-B24-B25</f>
        <v>9342490328</v>
      </c>
      <c r="C26" s="37">
        <f>C23-C24-C25</f>
        <v>9629446151.340008</v>
      </c>
      <c r="D26" s="38">
        <f>C26/B26*100</f>
        <v>103.07151319686128</v>
      </c>
      <c r="E26" s="39"/>
    </row>
    <row r="27" spans="1:5" s="34" customFormat="1" ht="31.5">
      <c r="A27" s="20" t="s">
        <v>16</v>
      </c>
      <c r="B27" s="41">
        <f>B17+B26</f>
        <v>0</v>
      </c>
      <c r="C27" s="35">
        <f>C17+C26</f>
        <v>0</v>
      </c>
      <c r="D27" s="21"/>
      <c r="E27" s="33"/>
    </row>
    <row r="28" spans="1:5" s="45" customFormat="1" ht="16.5" customHeight="1" hidden="1">
      <c r="A28" s="42"/>
      <c r="B28" s="43"/>
      <c r="C28" s="43"/>
      <c r="D28" s="43"/>
      <c r="E28" s="44"/>
    </row>
    <row r="29" ht="16.5" customHeight="1" hidden="1">
      <c r="A29" s="46" t="s">
        <v>17</v>
      </c>
    </row>
    <row r="30" ht="16.5" customHeight="1" hidden="1">
      <c r="A30" s="47" t="s">
        <v>18</v>
      </c>
    </row>
    <row r="31" ht="16.5" customHeight="1" hidden="1">
      <c r="A31" s="48"/>
    </row>
    <row r="32" ht="16.5" customHeight="1" hidden="1">
      <c r="A32" s="49"/>
    </row>
    <row r="33" ht="16.5" customHeight="1" hidden="1">
      <c r="A33" s="49"/>
    </row>
    <row r="34" ht="16.5" customHeight="1" hidden="1">
      <c r="A34" s="49"/>
    </row>
    <row r="35" ht="16.5" customHeight="1" hidden="1">
      <c r="A35" s="49"/>
    </row>
    <row r="36" ht="16.5" customHeight="1" hidden="1">
      <c r="A36" s="48" t="s">
        <v>19</v>
      </c>
    </row>
    <row r="37" ht="16.5" customHeight="1" hidden="1"/>
    <row r="38" ht="16.5" customHeight="1" hidden="1">
      <c r="A38" s="50" t="s">
        <v>20</v>
      </c>
    </row>
    <row r="39" ht="16.5" customHeight="1" hidden="1">
      <c r="A39" s="50" t="s">
        <v>21</v>
      </c>
    </row>
    <row r="40" ht="16.5" customHeight="1" hidden="1"/>
    <row r="41" ht="16.5" customHeight="1" hidden="1"/>
    <row r="42" ht="16.5" customHeight="1" hidden="1"/>
    <row r="43" spans="2:5" s="51" customFormat="1" ht="16.5" customHeight="1" hidden="1">
      <c r="B43" s="52"/>
      <c r="C43" s="52"/>
      <c r="D43" s="52"/>
      <c r="E43" s="53"/>
    </row>
    <row r="44" spans="2:5" s="51" customFormat="1" ht="16.5" customHeight="1" hidden="1">
      <c r="B44" s="52"/>
      <c r="C44" s="52"/>
      <c r="D44" s="52"/>
      <c r="E44" s="53"/>
    </row>
    <row r="45" spans="2:5" s="51" customFormat="1" ht="16.5" customHeight="1" hidden="1">
      <c r="B45" s="52"/>
      <c r="C45" s="52"/>
      <c r="D45" s="52"/>
      <c r="E45" s="53"/>
    </row>
    <row r="46" spans="2:5" s="51" customFormat="1" ht="16.5" customHeight="1">
      <c r="B46" s="52"/>
      <c r="C46" s="52"/>
      <c r="D46" s="52"/>
      <c r="E46" s="53"/>
    </row>
    <row r="47" spans="1:4" ht="18.75" customHeight="1">
      <c r="A47" s="132"/>
      <c r="B47" s="129"/>
      <c r="C47" s="129"/>
      <c r="D47" s="129"/>
    </row>
    <row r="49" spans="1:4" ht="55.5" customHeight="1">
      <c r="A49" s="128" t="s">
        <v>389</v>
      </c>
      <c r="B49" s="129"/>
      <c r="C49" s="129"/>
      <c r="D49" s="129"/>
    </row>
  </sheetData>
  <mergeCells count="6">
    <mergeCell ref="A49:D49"/>
    <mergeCell ref="A1:D1"/>
    <mergeCell ref="A3:D3"/>
    <mergeCell ref="A5:D5"/>
    <mergeCell ref="A7:D7"/>
    <mergeCell ref="A47:D47"/>
  </mergeCells>
  <printOptions horizontalCentered="1"/>
  <pageMargins left="0.6299212598425197" right="0.5905511811023623" top="0.5118110236220472" bottom="0.3937007874015748" header="0.5118110236220472" footer="0.15748031496062992"/>
  <pageSetup firstPageNumber="4" useFirstPageNumber="1" horizontalDpi="600" verticalDpi="600" orientation="portrait" r:id="rId1"/>
  <headerFooter alignWithMargins="0">
    <oddHeader>&amp;C&amp;"Times"&amp;9</oddHeader>
    <oddFooter>&amp;C&amp;"Times New Roman,Uobičajeno"&amp;12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workbookViewId="0" topLeftCell="A94">
      <selection activeCell="E23" sqref="E23"/>
    </sheetView>
  </sheetViews>
  <sheetFormatPr defaultColWidth="9.140625" defaultRowHeight="12.75"/>
  <cols>
    <col min="1" max="1" width="4.421875" style="72" customWidth="1"/>
    <col min="2" max="2" width="4.57421875" style="76" customWidth="1"/>
    <col min="3" max="3" width="41.00390625" style="87" customWidth="1"/>
    <col min="4" max="4" width="17.00390625" style="72" bestFit="1" customWidth="1"/>
    <col min="5" max="5" width="17.00390625" style="81" bestFit="1" customWidth="1"/>
    <col min="6" max="6" width="7.421875" style="81" bestFit="1" customWidth="1"/>
    <col min="7" max="7" width="13.7109375" style="60" bestFit="1" customWidth="1"/>
    <col min="8" max="8" width="14.57421875" style="60" bestFit="1" customWidth="1"/>
    <col min="9" max="9" width="16.7109375" style="60" customWidth="1"/>
    <col min="10" max="16384" width="9.140625" style="60" customWidth="1"/>
  </cols>
  <sheetData>
    <row r="1" spans="1:6" ht="12.75">
      <c r="A1" s="54" t="s">
        <v>392</v>
      </c>
      <c r="B1" s="55"/>
      <c r="C1" s="56"/>
      <c r="D1" s="57"/>
      <c r="E1" s="58"/>
      <c r="F1" s="59"/>
    </row>
    <row r="2" spans="1:6" ht="15" customHeight="1">
      <c r="A2" s="54" t="s">
        <v>7</v>
      </c>
      <c r="B2" s="55"/>
      <c r="C2" s="56"/>
      <c r="D2" s="57"/>
      <c r="E2" s="58"/>
      <c r="F2" s="59"/>
    </row>
    <row r="3" spans="1:6" ht="25.5">
      <c r="A3" s="135"/>
      <c r="B3" s="135"/>
      <c r="C3" s="61" t="s">
        <v>22</v>
      </c>
      <c r="D3" s="62" t="s">
        <v>23</v>
      </c>
      <c r="E3" s="1" t="s">
        <v>24</v>
      </c>
      <c r="F3" s="63" t="s">
        <v>0</v>
      </c>
    </row>
    <row r="4" spans="1:8" s="69" customFormat="1" ht="12.75">
      <c r="A4" s="54">
        <v>6</v>
      </c>
      <c r="B4" s="64" t="s">
        <v>25</v>
      </c>
      <c r="C4" s="65" t="s">
        <v>7</v>
      </c>
      <c r="D4" s="66">
        <f>D5+D40+D52+D65+D80+D88</f>
        <v>110871510886</v>
      </c>
      <c r="E4" s="66">
        <f>E5+E40+E52+E65+E80+E88</f>
        <v>110257946737.68</v>
      </c>
      <c r="F4" s="67">
        <f aca="true" t="shared" si="0" ref="F4:F35">E4/D4*100</f>
        <v>99.44659891128309</v>
      </c>
      <c r="G4" s="68"/>
      <c r="H4" s="68"/>
    </row>
    <row r="5" spans="1:9" s="72" customFormat="1" ht="13.5" customHeight="1">
      <c r="A5" s="54">
        <v>61</v>
      </c>
      <c r="B5" s="64" t="s">
        <v>25</v>
      </c>
      <c r="C5" s="65" t="s">
        <v>26</v>
      </c>
      <c r="D5" s="70">
        <f>D6+D14+D18+D20+D34+D38</f>
        <v>60346778841</v>
      </c>
      <c r="E5" s="70">
        <f>E6+E14+E18+E20+E34+E38</f>
        <v>60594565279.87999</v>
      </c>
      <c r="F5" s="67">
        <f t="shared" si="0"/>
        <v>100.4106042503658</v>
      </c>
      <c r="G5" s="71"/>
      <c r="I5" s="71"/>
    </row>
    <row r="6" spans="1:9" s="72" customFormat="1" ht="12.75">
      <c r="A6" s="54">
        <v>611</v>
      </c>
      <c r="B6" s="55" t="s">
        <v>25</v>
      </c>
      <c r="C6" s="65" t="s">
        <v>27</v>
      </c>
      <c r="D6" s="57">
        <f>SUM(D7:D13)</f>
        <v>1555815144</v>
      </c>
      <c r="E6" s="57">
        <f>SUM(E7:E13)</f>
        <v>1399410791.7500005</v>
      </c>
      <c r="F6" s="67">
        <f t="shared" si="0"/>
        <v>89.9471121069124</v>
      </c>
      <c r="I6" s="71"/>
    </row>
    <row r="7" spans="1:9" s="72" customFormat="1" ht="12.75">
      <c r="A7" s="54"/>
      <c r="B7" s="55">
        <v>6111</v>
      </c>
      <c r="C7" s="56" t="s">
        <v>28</v>
      </c>
      <c r="D7" s="73">
        <v>2072456073</v>
      </c>
      <c r="E7" s="74">
        <v>1943681237.16</v>
      </c>
      <c r="F7" s="75">
        <f t="shared" si="0"/>
        <v>93.78636596849115</v>
      </c>
      <c r="I7" s="71"/>
    </row>
    <row r="8" spans="1:9" s="72" customFormat="1" ht="25.5">
      <c r="A8" s="54"/>
      <c r="B8" s="55">
        <v>6112</v>
      </c>
      <c r="C8" s="56" t="s">
        <v>29</v>
      </c>
      <c r="D8" s="73">
        <v>239271415</v>
      </c>
      <c r="E8" s="74">
        <v>164418805.78</v>
      </c>
      <c r="F8" s="75">
        <f t="shared" si="0"/>
        <v>68.71644311544695</v>
      </c>
      <c r="I8" s="71"/>
    </row>
    <row r="9" spans="1:9" s="72" customFormat="1" ht="25.5">
      <c r="A9" s="54"/>
      <c r="B9" s="55">
        <v>6113</v>
      </c>
      <c r="C9" s="56" t="s">
        <v>30</v>
      </c>
      <c r="D9" s="73">
        <v>61652228</v>
      </c>
      <c r="E9" s="74">
        <v>33640695.2</v>
      </c>
      <c r="F9" s="75">
        <f t="shared" si="0"/>
        <v>54.56525464091907</v>
      </c>
      <c r="I9" s="71"/>
    </row>
    <row r="10" spans="1:9" s="72" customFormat="1" ht="12.75">
      <c r="A10" s="54"/>
      <c r="B10" s="55">
        <v>6114</v>
      </c>
      <c r="C10" s="56" t="s">
        <v>31</v>
      </c>
      <c r="D10" s="73">
        <v>29077838</v>
      </c>
      <c r="E10" s="74">
        <v>8173074.02</v>
      </c>
      <c r="F10" s="75">
        <f t="shared" si="0"/>
        <v>28.107571202508247</v>
      </c>
      <c r="I10" s="71"/>
    </row>
    <row r="11" spans="1:9" s="72" customFormat="1" ht="12.75">
      <c r="A11" s="54"/>
      <c r="B11" s="55">
        <v>6115</v>
      </c>
      <c r="C11" s="56" t="s">
        <v>32</v>
      </c>
      <c r="D11" s="73">
        <v>255238301</v>
      </c>
      <c r="E11" s="74">
        <v>203547207.57</v>
      </c>
      <c r="F11" s="75">
        <f t="shared" si="0"/>
        <v>79.74790882579961</v>
      </c>
      <c r="I11" s="71"/>
    </row>
    <row r="12" spans="1:9" s="72" customFormat="1" ht="25.5">
      <c r="A12" s="54"/>
      <c r="B12" s="55">
        <v>6116</v>
      </c>
      <c r="C12" s="56" t="s">
        <v>33</v>
      </c>
      <c r="D12" s="73">
        <v>6774044</v>
      </c>
      <c r="E12" s="74">
        <v>2841772.18</v>
      </c>
      <c r="F12" s="75">
        <f t="shared" si="0"/>
        <v>41.95089639216988</v>
      </c>
      <c r="I12" s="71"/>
    </row>
    <row r="13" spans="1:9" s="72" customFormat="1" ht="25.5">
      <c r="A13" s="54"/>
      <c r="B13" s="55">
        <v>6117</v>
      </c>
      <c r="C13" s="56" t="s">
        <v>34</v>
      </c>
      <c r="D13" s="73">
        <v>-1108654755</v>
      </c>
      <c r="E13" s="74">
        <v>-956892000.16</v>
      </c>
      <c r="F13" s="75">
        <f t="shared" si="0"/>
        <v>86.31108970979878</v>
      </c>
      <c r="I13" s="71"/>
    </row>
    <row r="14" spans="1:9" s="72" customFormat="1" ht="12.75">
      <c r="A14" s="54">
        <v>612</v>
      </c>
      <c r="B14" s="55" t="s">
        <v>25</v>
      </c>
      <c r="C14" s="65" t="s">
        <v>35</v>
      </c>
      <c r="D14" s="57">
        <f>SUM(D15:D17)</f>
        <v>9550173013</v>
      </c>
      <c r="E14" s="57">
        <f>SUM(E15:E17)</f>
        <v>9439857955.59</v>
      </c>
      <c r="F14" s="67">
        <f t="shared" si="0"/>
        <v>98.84488943540775</v>
      </c>
      <c r="I14" s="71"/>
    </row>
    <row r="15" spans="1:9" s="72" customFormat="1" ht="12.75">
      <c r="A15" s="54"/>
      <c r="B15" s="55">
        <v>6121</v>
      </c>
      <c r="C15" s="56" t="s">
        <v>36</v>
      </c>
      <c r="D15" s="73">
        <v>9379784420</v>
      </c>
      <c r="E15" s="74">
        <v>9285297454.73</v>
      </c>
      <c r="F15" s="75">
        <f t="shared" si="0"/>
        <v>98.99265312464398</v>
      </c>
      <c r="I15" s="71"/>
    </row>
    <row r="16" spans="1:9" s="72" customFormat="1" ht="25.5">
      <c r="A16" s="54"/>
      <c r="B16" s="55">
        <v>6122</v>
      </c>
      <c r="C16" s="56" t="s">
        <v>37</v>
      </c>
      <c r="D16" s="73">
        <v>135190332</v>
      </c>
      <c r="E16" s="74">
        <v>124228426.67</v>
      </c>
      <c r="F16" s="75">
        <f t="shared" si="0"/>
        <v>91.89150202693489</v>
      </c>
      <c r="I16" s="71"/>
    </row>
    <row r="17" spans="1:9" s="72" customFormat="1" ht="25.5">
      <c r="A17" s="54"/>
      <c r="B17" s="55">
        <v>6123</v>
      </c>
      <c r="C17" s="56" t="s">
        <v>38</v>
      </c>
      <c r="D17" s="73">
        <v>35198261</v>
      </c>
      <c r="E17" s="74">
        <v>30332074.19</v>
      </c>
      <c r="F17" s="75">
        <f t="shared" si="0"/>
        <v>86.17492264745692</v>
      </c>
      <c r="I17" s="71"/>
    </row>
    <row r="18" spans="1:6" s="72" customFormat="1" ht="12.75">
      <c r="A18" s="54">
        <v>613</v>
      </c>
      <c r="B18" s="55" t="s">
        <v>25</v>
      </c>
      <c r="C18" s="65" t="s">
        <v>39</v>
      </c>
      <c r="D18" s="57">
        <f>D19</f>
        <v>596426393</v>
      </c>
      <c r="E18" s="57">
        <f>E19</f>
        <v>532296920.72</v>
      </c>
      <c r="F18" s="67">
        <f t="shared" si="0"/>
        <v>89.24771387841652</v>
      </c>
    </row>
    <row r="19" spans="1:6" s="72" customFormat="1" ht="12.75">
      <c r="A19" s="54"/>
      <c r="B19" s="55">
        <v>6134</v>
      </c>
      <c r="C19" s="76" t="s">
        <v>40</v>
      </c>
      <c r="D19" s="73">
        <v>596426393</v>
      </c>
      <c r="E19" s="74">
        <v>532296920.72</v>
      </c>
      <c r="F19" s="75">
        <f t="shared" si="0"/>
        <v>89.24771387841652</v>
      </c>
    </row>
    <row r="20" spans="1:6" s="72" customFormat="1" ht="12.75">
      <c r="A20" s="54">
        <v>614</v>
      </c>
      <c r="B20" s="64" t="s">
        <v>25</v>
      </c>
      <c r="C20" s="65" t="s">
        <v>41</v>
      </c>
      <c r="D20" s="57">
        <f>D21+D22+D23+D32+D33</f>
        <v>46104732154</v>
      </c>
      <c r="E20" s="57">
        <f>E21+E22+E23+E32+E33</f>
        <v>46444427009.689995</v>
      </c>
      <c r="F20" s="67">
        <f t="shared" si="0"/>
        <v>100.73678956545142</v>
      </c>
    </row>
    <row r="21" spans="1:6" s="72" customFormat="1" ht="12.75">
      <c r="A21" s="54"/>
      <c r="B21" s="55">
        <v>6141</v>
      </c>
      <c r="C21" s="56" t="s">
        <v>42</v>
      </c>
      <c r="D21" s="73">
        <v>36818812380</v>
      </c>
      <c r="E21" s="74">
        <v>37050353546.57</v>
      </c>
      <c r="F21" s="67">
        <f t="shared" si="0"/>
        <v>100.62886647233569</v>
      </c>
    </row>
    <row r="22" spans="1:6" s="72" customFormat="1" ht="12.75">
      <c r="A22" s="54"/>
      <c r="B22" s="55">
        <v>6142</v>
      </c>
      <c r="C22" s="56" t="s">
        <v>43</v>
      </c>
      <c r="D22" s="73">
        <v>142218965</v>
      </c>
      <c r="E22" s="74">
        <v>123479326.83</v>
      </c>
      <c r="F22" s="67">
        <f t="shared" si="0"/>
        <v>86.8233901364702</v>
      </c>
    </row>
    <row r="23" spans="1:8" s="72" customFormat="1" ht="12.75">
      <c r="A23" s="54"/>
      <c r="B23" s="55">
        <v>6143</v>
      </c>
      <c r="C23" s="56" t="s">
        <v>44</v>
      </c>
      <c r="D23" s="74">
        <f>SUM(D24:D31)</f>
        <v>7978069488</v>
      </c>
      <c r="E23" s="74">
        <f>SUM(E24:E31)</f>
        <v>8205060508.2</v>
      </c>
      <c r="F23" s="67">
        <f t="shared" si="0"/>
        <v>102.84518730428987</v>
      </c>
      <c r="H23" s="71"/>
    </row>
    <row r="24" spans="1:6" s="72" customFormat="1" ht="25.5">
      <c r="A24" s="77"/>
      <c r="B24" s="55"/>
      <c r="C24" s="78" t="s">
        <v>45</v>
      </c>
      <c r="D24" s="73">
        <v>964181197</v>
      </c>
      <c r="E24" s="74">
        <v>696791133.99</v>
      </c>
      <c r="F24" s="67">
        <f t="shared" si="0"/>
        <v>72.26765427059038</v>
      </c>
    </row>
    <row r="25" spans="1:6" s="72" customFormat="1" ht="12.75">
      <c r="A25" s="77"/>
      <c r="B25" s="55"/>
      <c r="C25" s="56" t="s">
        <v>46</v>
      </c>
      <c r="D25" s="73">
        <v>3112377667</v>
      </c>
      <c r="E25" s="74">
        <v>3251773980.94</v>
      </c>
      <c r="F25" s="67">
        <f t="shared" si="0"/>
        <v>104.4787724644729</v>
      </c>
    </row>
    <row r="26" spans="1:6" s="72" customFormat="1" ht="12.75">
      <c r="A26" s="77"/>
      <c r="B26" s="55"/>
      <c r="C26" s="56" t="s">
        <v>47</v>
      </c>
      <c r="D26" s="73">
        <v>157567556</v>
      </c>
      <c r="E26" s="74">
        <v>189895091.94</v>
      </c>
      <c r="F26" s="67">
        <f t="shared" si="0"/>
        <v>120.51661951271238</v>
      </c>
    </row>
    <row r="27" spans="1:6" s="72" customFormat="1" ht="12.75">
      <c r="A27" s="77"/>
      <c r="B27" s="55"/>
      <c r="C27" s="56" t="s">
        <v>48</v>
      </c>
      <c r="D27" s="73">
        <v>687789234</v>
      </c>
      <c r="E27" s="74">
        <v>680567178.48</v>
      </c>
      <c r="F27" s="67">
        <f t="shared" si="0"/>
        <v>98.94996095271826</v>
      </c>
    </row>
    <row r="28" spans="1:6" s="72" customFormat="1" ht="12.75">
      <c r="A28" s="77"/>
      <c r="B28" s="55"/>
      <c r="C28" s="56" t="s">
        <v>49</v>
      </c>
      <c r="D28" s="73">
        <v>131365338</v>
      </c>
      <c r="E28" s="74">
        <v>125816602.93</v>
      </c>
      <c r="F28" s="67">
        <f t="shared" si="0"/>
        <v>95.77610414247935</v>
      </c>
    </row>
    <row r="29" spans="1:6" s="72" customFormat="1" ht="12.75">
      <c r="A29" s="77"/>
      <c r="B29" s="55"/>
      <c r="C29" s="56" t="s">
        <v>50</v>
      </c>
      <c r="D29" s="73">
        <v>2737341896</v>
      </c>
      <c r="E29" s="74">
        <v>3073671205.39</v>
      </c>
      <c r="F29" s="67">
        <f t="shared" si="0"/>
        <v>112.28671178713438</v>
      </c>
    </row>
    <row r="30" spans="1:6" s="72" customFormat="1" ht="12.75">
      <c r="A30" s="77"/>
      <c r="B30" s="55"/>
      <c r="C30" s="56" t="s">
        <v>51</v>
      </c>
      <c r="D30" s="73">
        <v>155685545</v>
      </c>
      <c r="E30" s="74">
        <v>156910089.45</v>
      </c>
      <c r="F30" s="67">
        <f t="shared" si="0"/>
        <v>100.78654986883977</v>
      </c>
    </row>
    <row r="31" spans="1:6" s="72" customFormat="1" ht="12.75">
      <c r="A31" s="77"/>
      <c r="B31" s="55"/>
      <c r="C31" s="56" t="s">
        <v>52</v>
      </c>
      <c r="D31" s="73">
        <v>31761055</v>
      </c>
      <c r="E31" s="74">
        <v>29635225.08</v>
      </c>
      <c r="F31" s="67">
        <f t="shared" si="0"/>
        <v>93.30680319025926</v>
      </c>
    </row>
    <row r="32" spans="1:6" s="72" customFormat="1" ht="12.75">
      <c r="A32" s="77"/>
      <c r="B32" s="55">
        <v>6144</v>
      </c>
      <c r="C32" s="56" t="s">
        <v>53</v>
      </c>
      <c r="D32" s="73">
        <v>634218266</v>
      </c>
      <c r="E32" s="74">
        <v>532833762.06</v>
      </c>
      <c r="F32" s="75">
        <f t="shared" si="0"/>
        <v>84.01425670385848</v>
      </c>
    </row>
    <row r="33" spans="1:6" s="72" customFormat="1" ht="12.75">
      <c r="A33" s="77"/>
      <c r="B33" s="55">
        <v>6146</v>
      </c>
      <c r="C33" s="56" t="s">
        <v>54</v>
      </c>
      <c r="D33" s="73">
        <v>531413055</v>
      </c>
      <c r="E33" s="74">
        <v>532699866.03</v>
      </c>
      <c r="F33" s="75">
        <f t="shared" si="0"/>
        <v>100.2421489306468</v>
      </c>
    </row>
    <row r="34" spans="1:9" s="72" customFormat="1" ht="12.75">
      <c r="A34" s="54">
        <v>615</v>
      </c>
      <c r="B34" s="79"/>
      <c r="C34" s="80" t="s">
        <v>55</v>
      </c>
      <c r="D34" s="66">
        <f>D35</f>
        <v>1784632137</v>
      </c>
      <c r="E34" s="66">
        <f>E35</f>
        <v>1721163808.52</v>
      </c>
      <c r="F34" s="67">
        <f t="shared" si="0"/>
        <v>96.44361842622135</v>
      </c>
      <c r="I34" s="81"/>
    </row>
    <row r="35" spans="1:6" s="72" customFormat="1" ht="12.75">
      <c r="A35" s="77"/>
      <c r="B35" s="55">
        <v>6151</v>
      </c>
      <c r="C35" s="56" t="s">
        <v>56</v>
      </c>
      <c r="D35" s="74">
        <f>D36+D37</f>
        <v>1784632137</v>
      </c>
      <c r="E35" s="74">
        <v>1721163808.52</v>
      </c>
      <c r="F35" s="75">
        <f t="shared" si="0"/>
        <v>96.44361842622135</v>
      </c>
    </row>
    <row r="36" spans="1:6" s="72" customFormat="1" ht="12.75">
      <c r="A36" s="77"/>
      <c r="B36" s="55"/>
      <c r="C36" s="56" t="s">
        <v>57</v>
      </c>
      <c r="D36" s="73">
        <v>1543637464</v>
      </c>
      <c r="E36" s="74">
        <v>1429154551.78</v>
      </c>
      <c r="F36" s="75">
        <f aca="true" t="shared" si="1" ref="F36:F62">E36/D36*100</f>
        <v>92.58356221004493</v>
      </c>
    </row>
    <row r="37" spans="1:6" s="72" customFormat="1" ht="12.75">
      <c r="A37" s="77"/>
      <c r="B37" s="55"/>
      <c r="C37" s="56" t="s">
        <v>58</v>
      </c>
      <c r="D37" s="73">
        <v>240994673</v>
      </c>
      <c r="E37" s="74">
        <v>292009256.74</v>
      </c>
      <c r="F37" s="75">
        <f t="shared" si="1"/>
        <v>121.16834497001517</v>
      </c>
    </row>
    <row r="38" spans="1:6" s="72" customFormat="1" ht="12.75">
      <c r="A38" s="54">
        <v>616</v>
      </c>
      <c r="B38" s="64"/>
      <c r="C38" s="65" t="s">
        <v>59</v>
      </c>
      <c r="D38" s="57">
        <f>D39</f>
        <v>755000000</v>
      </c>
      <c r="E38" s="66">
        <f>E39</f>
        <v>1057408793.61</v>
      </c>
      <c r="F38" s="75">
        <f t="shared" si="1"/>
        <v>140.05414484900663</v>
      </c>
    </row>
    <row r="39" spans="1:6" s="72" customFormat="1" ht="12.75">
      <c r="A39" s="77"/>
      <c r="B39" s="55">
        <v>6162</v>
      </c>
      <c r="C39" s="56" t="s">
        <v>60</v>
      </c>
      <c r="D39" s="73">
        <v>755000000</v>
      </c>
      <c r="E39" s="74">
        <v>1057408793.61</v>
      </c>
      <c r="F39" s="75">
        <f t="shared" si="1"/>
        <v>140.05414484900663</v>
      </c>
    </row>
    <row r="40" spans="1:6" s="72" customFormat="1" ht="12.75">
      <c r="A40" s="54">
        <v>62</v>
      </c>
      <c r="B40" s="64" t="s">
        <v>25</v>
      </c>
      <c r="C40" s="65" t="s">
        <v>61</v>
      </c>
      <c r="D40" s="66">
        <f>D41+D46+D50</f>
        <v>40771077581</v>
      </c>
      <c r="E40" s="66">
        <f>E41+E46+E50</f>
        <v>39994738956.17</v>
      </c>
      <c r="F40" s="67">
        <f t="shared" si="1"/>
        <v>98.09585944034065</v>
      </c>
    </row>
    <row r="41" spans="1:6" s="72" customFormat="1" ht="12.75">
      <c r="A41" s="54">
        <v>621</v>
      </c>
      <c r="B41" s="64" t="s">
        <v>25</v>
      </c>
      <c r="C41" s="65" t="s">
        <v>62</v>
      </c>
      <c r="D41" s="57">
        <f>SUM(D42:D45)</f>
        <v>18711035098</v>
      </c>
      <c r="E41" s="57">
        <f>SUM(E42:E45)</f>
        <v>18287811222.12</v>
      </c>
      <c r="F41" s="67">
        <f t="shared" si="1"/>
        <v>97.73810548874852</v>
      </c>
    </row>
    <row r="42" spans="1:6" s="72" customFormat="1" ht="25.5">
      <c r="A42" s="54"/>
      <c r="B42" s="55">
        <v>6211</v>
      </c>
      <c r="C42" s="56" t="s">
        <v>63</v>
      </c>
      <c r="D42" s="73">
        <v>114358026</v>
      </c>
      <c r="E42" s="74">
        <v>93704640.42</v>
      </c>
      <c r="F42" s="75">
        <f t="shared" si="1"/>
        <v>81.93971485656809</v>
      </c>
    </row>
    <row r="43" spans="1:6" s="72" customFormat="1" ht="25.5">
      <c r="A43" s="54"/>
      <c r="B43" s="55">
        <v>6212</v>
      </c>
      <c r="C43" s="56" t="s">
        <v>64</v>
      </c>
      <c r="D43" s="73">
        <v>16640797352</v>
      </c>
      <c r="E43" s="74">
        <v>16345483060.57</v>
      </c>
      <c r="F43" s="75">
        <f t="shared" si="1"/>
        <v>98.22535972776264</v>
      </c>
    </row>
    <row r="44" spans="1:6" s="72" customFormat="1" ht="25.5">
      <c r="A44" s="54"/>
      <c r="B44" s="55">
        <v>6213</v>
      </c>
      <c r="C44" s="56" t="s">
        <v>65</v>
      </c>
      <c r="D44" s="73">
        <v>1231294036</v>
      </c>
      <c r="E44" s="74">
        <v>1103424749.03</v>
      </c>
      <c r="F44" s="75">
        <f t="shared" si="1"/>
        <v>89.6150486210915</v>
      </c>
    </row>
    <row r="45" spans="1:6" s="72" customFormat="1" ht="12.75">
      <c r="A45" s="54"/>
      <c r="B45" s="55">
        <v>6214</v>
      </c>
      <c r="C45" s="56" t="s">
        <v>66</v>
      </c>
      <c r="D45" s="73">
        <v>724585684</v>
      </c>
      <c r="E45" s="74">
        <v>745198772.1</v>
      </c>
      <c r="F45" s="75">
        <f t="shared" si="1"/>
        <v>102.84481029023478</v>
      </c>
    </row>
    <row r="46" spans="1:6" s="72" customFormat="1" ht="12.75">
      <c r="A46" s="54">
        <v>622</v>
      </c>
      <c r="B46" s="64" t="s">
        <v>25</v>
      </c>
      <c r="C46" s="65" t="s">
        <v>67</v>
      </c>
      <c r="D46" s="57">
        <f>SUM(D47:D49)</f>
        <v>20156472498</v>
      </c>
      <c r="E46" s="57">
        <f>SUM(E47:E49)</f>
        <v>19838374844.11</v>
      </c>
      <c r="F46" s="67">
        <f t="shared" si="1"/>
        <v>98.42185851754783</v>
      </c>
    </row>
    <row r="47" spans="1:6" s="72" customFormat="1" ht="25.5">
      <c r="A47" s="54"/>
      <c r="B47" s="55">
        <v>6221</v>
      </c>
      <c r="C47" s="56" t="s">
        <v>68</v>
      </c>
      <c r="D47" s="73">
        <v>17988507267</v>
      </c>
      <c r="E47" s="74">
        <v>17925298485.48</v>
      </c>
      <c r="F47" s="75">
        <f t="shared" si="1"/>
        <v>99.64861574903462</v>
      </c>
    </row>
    <row r="48" spans="1:6" s="72" customFormat="1" ht="25.5">
      <c r="A48" s="54"/>
      <c r="B48" s="55">
        <v>6223</v>
      </c>
      <c r="C48" s="56" t="s">
        <v>69</v>
      </c>
      <c r="D48" s="73">
        <v>1460471799</v>
      </c>
      <c r="E48" s="74">
        <v>1284838764.09</v>
      </c>
      <c r="F48" s="75">
        <f t="shared" si="1"/>
        <v>87.97422620345988</v>
      </c>
    </row>
    <row r="49" spans="1:6" s="72" customFormat="1" ht="12.75">
      <c r="A49" s="54"/>
      <c r="B49" s="55">
        <v>6224</v>
      </c>
      <c r="C49" s="56" t="s">
        <v>70</v>
      </c>
      <c r="D49" s="73">
        <v>707493432</v>
      </c>
      <c r="E49" s="74">
        <v>628237594.54</v>
      </c>
      <c r="F49" s="75">
        <f t="shared" si="1"/>
        <v>88.79765749401331</v>
      </c>
    </row>
    <row r="50" spans="1:6" s="72" customFormat="1" ht="12.75">
      <c r="A50" s="54">
        <v>623</v>
      </c>
      <c r="B50" s="64" t="s">
        <v>25</v>
      </c>
      <c r="C50" s="65" t="s">
        <v>71</v>
      </c>
      <c r="D50" s="57">
        <f>D51</f>
        <v>1903569985</v>
      </c>
      <c r="E50" s="57">
        <f>E51</f>
        <v>1868552889.94</v>
      </c>
      <c r="F50" s="67">
        <f t="shared" si="1"/>
        <v>98.16045139732543</v>
      </c>
    </row>
    <row r="51" spans="1:6" s="72" customFormat="1" ht="12.75">
      <c r="A51" s="54"/>
      <c r="B51" s="55">
        <v>6232</v>
      </c>
      <c r="C51" s="56" t="s">
        <v>72</v>
      </c>
      <c r="D51" s="73">
        <v>1903569985</v>
      </c>
      <c r="E51" s="74">
        <v>1868552889.94</v>
      </c>
      <c r="F51" s="75">
        <f t="shared" si="1"/>
        <v>98.16045139732543</v>
      </c>
    </row>
    <row r="52" spans="1:6" s="72" customFormat="1" ht="25.5">
      <c r="A52" s="54">
        <v>63</v>
      </c>
      <c r="B52" s="79"/>
      <c r="C52" s="80" t="s">
        <v>73</v>
      </c>
      <c r="D52" s="66">
        <f>SUM(D53,D56,D59,D62)</f>
        <v>1043058393</v>
      </c>
      <c r="E52" s="66">
        <f>SUM(E53,E56,E59,E62)</f>
        <v>675330832.1</v>
      </c>
      <c r="F52" s="67">
        <f t="shared" si="1"/>
        <v>64.74525651029396</v>
      </c>
    </row>
    <row r="53" spans="1:6" s="72" customFormat="1" ht="12.75">
      <c r="A53" s="54">
        <v>631</v>
      </c>
      <c r="B53" s="79"/>
      <c r="C53" s="80" t="s">
        <v>74</v>
      </c>
      <c r="D53" s="66">
        <f>SUM(D54:D55)</f>
        <v>32341294</v>
      </c>
      <c r="E53" s="66">
        <f>SUM(E54:E55)</f>
        <v>5449769.9</v>
      </c>
      <c r="F53" s="67">
        <f t="shared" si="1"/>
        <v>16.850809680033212</v>
      </c>
    </row>
    <row r="54" spans="1:6" s="72" customFormat="1" ht="12.75">
      <c r="A54" s="77"/>
      <c r="B54" s="82">
        <v>6311</v>
      </c>
      <c r="C54" s="78" t="s">
        <v>75</v>
      </c>
      <c r="D54" s="74">
        <v>21081994</v>
      </c>
      <c r="E54" s="74">
        <v>3992366.45</v>
      </c>
      <c r="F54" s="75">
        <f t="shared" si="1"/>
        <v>18.93732846143491</v>
      </c>
    </row>
    <row r="55" spans="1:6" s="72" customFormat="1" ht="12.75">
      <c r="A55" s="77"/>
      <c r="B55" s="82">
        <v>6312</v>
      </c>
      <c r="C55" s="78" t="s">
        <v>76</v>
      </c>
      <c r="D55" s="74">
        <v>11259300</v>
      </c>
      <c r="E55" s="74">
        <v>1457403.45</v>
      </c>
      <c r="F55" s="75">
        <f t="shared" si="1"/>
        <v>12.94399696251099</v>
      </c>
    </row>
    <row r="56" spans="1:6" s="72" customFormat="1" ht="12.75">
      <c r="A56" s="54">
        <v>632</v>
      </c>
      <c r="B56" s="55"/>
      <c r="C56" s="65" t="s">
        <v>77</v>
      </c>
      <c r="D56" s="66">
        <f>SUM(D57:D58)</f>
        <v>936468665</v>
      </c>
      <c r="E56" s="66">
        <f>SUM(E57:E58)</f>
        <v>604122098.9</v>
      </c>
      <c r="F56" s="67">
        <f t="shared" si="1"/>
        <v>64.51065812223412</v>
      </c>
    </row>
    <row r="57" spans="1:6" s="72" customFormat="1" ht="12.75">
      <c r="A57" s="77"/>
      <c r="B57" s="77">
        <v>6321</v>
      </c>
      <c r="C57" s="78" t="s">
        <v>78</v>
      </c>
      <c r="D57" s="74">
        <v>606369421</v>
      </c>
      <c r="E57" s="74">
        <v>446523357.2</v>
      </c>
      <c r="F57" s="75">
        <f t="shared" si="1"/>
        <v>73.6388316652927</v>
      </c>
    </row>
    <row r="58" spans="1:6" s="72" customFormat="1" ht="12.75">
      <c r="A58" s="77"/>
      <c r="B58" s="77">
        <v>6322</v>
      </c>
      <c r="C58" s="56" t="s">
        <v>79</v>
      </c>
      <c r="D58" s="73">
        <v>330099244</v>
      </c>
      <c r="E58" s="74">
        <v>157598741.7</v>
      </c>
      <c r="F58" s="75">
        <f t="shared" si="1"/>
        <v>47.74283630289077</v>
      </c>
    </row>
    <row r="59" spans="1:6" s="72" customFormat="1" ht="12.75">
      <c r="A59" s="54">
        <v>633</v>
      </c>
      <c r="B59" s="79"/>
      <c r="C59" s="80" t="s">
        <v>80</v>
      </c>
      <c r="D59" s="57">
        <f>D60+D61</f>
        <v>59248434</v>
      </c>
      <c r="E59" s="66">
        <f>SUM(E60:E61)</f>
        <v>59023572.71</v>
      </c>
      <c r="F59" s="67">
        <f t="shared" si="1"/>
        <v>99.62047724333102</v>
      </c>
    </row>
    <row r="60" spans="1:6" s="72" customFormat="1" ht="12.75">
      <c r="A60" s="77"/>
      <c r="B60" s="82">
        <v>6331</v>
      </c>
      <c r="C60" s="78" t="s">
        <v>81</v>
      </c>
      <c r="D60" s="73">
        <v>53855679</v>
      </c>
      <c r="E60" s="74">
        <v>52906599.68</v>
      </c>
      <c r="F60" s="75">
        <f t="shared" si="1"/>
        <v>98.23773585697434</v>
      </c>
    </row>
    <row r="61" spans="1:6" s="72" customFormat="1" ht="12.75">
      <c r="A61" s="77"/>
      <c r="B61" s="82">
        <v>6332</v>
      </c>
      <c r="C61" s="78" t="s">
        <v>82</v>
      </c>
      <c r="D61" s="73">
        <v>5392755</v>
      </c>
      <c r="E61" s="74">
        <v>6116973.03</v>
      </c>
      <c r="F61" s="75">
        <f t="shared" si="1"/>
        <v>113.4294628626741</v>
      </c>
    </row>
    <row r="62" spans="1:6" s="72" customFormat="1" ht="12.75">
      <c r="A62" s="54">
        <v>634</v>
      </c>
      <c r="B62" s="79"/>
      <c r="C62" s="80" t="s">
        <v>83</v>
      </c>
      <c r="D62" s="57">
        <f>D63+D64</f>
        <v>15000000</v>
      </c>
      <c r="E62" s="57">
        <f>E63+E64</f>
        <v>6735390.59</v>
      </c>
      <c r="F62" s="67">
        <f t="shared" si="1"/>
        <v>44.90260393333333</v>
      </c>
    </row>
    <row r="63" spans="1:6" s="72" customFormat="1" ht="25.5">
      <c r="A63" s="54"/>
      <c r="B63" s="82">
        <v>6341</v>
      </c>
      <c r="C63" s="78" t="s">
        <v>84</v>
      </c>
      <c r="D63" s="73">
        <v>0</v>
      </c>
      <c r="E63" s="74">
        <v>4800000</v>
      </c>
      <c r="F63" s="67"/>
    </row>
    <row r="64" spans="1:6" s="72" customFormat="1" ht="25.5">
      <c r="A64" s="77"/>
      <c r="B64" s="82">
        <v>6342</v>
      </c>
      <c r="C64" s="78" t="s">
        <v>85</v>
      </c>
      <c r="D64" s="73">
        <v>15000000</v>
      </c>
      <c r="E64" s="74">
        <v>1935390.59</v>
      </c>
      <c r="F64" s="67">
        <f>E64/D64*100</f>
        <v>12.902603933333335</v>
      </c>
    </row>
    <row r="65" spans="1:6" s="72" customFormat="1" ht="12.75">
      <c r="A65" s="54">
        <v>64</v>
      </c>
      <c r="B65" s="64" t="s">
        <v>25</v>
      </c>
      <c r="C65" s="65" t="s">
        <v>86</v>
      </c>
      <c r="D65" s="57">
        <f>SUM(D66,D75)</f>
        <v>5099504444</v>
      </c>
      <c r="E65" s="57">
        <f>SUM(E66,E75)</f>
        <v>5308035994.75</v>
      </c>
      <c r="F65" s="67">
        <f>E65/D65*100</f>
        <v>104.08925128000143</v>
      </c>
    </row>
    <row r="66" spans="1:6" s="72" customFormat="1" ht="12.75">
      <c r="A66" s="54">
        <v>641</v>
      </c>
      <c r="B66" s="64" t="s">
        <v>25</v>
      </c>
      <c r="C66" s="65" t="s">
        <v>87</v>
      </c>
      <c r="D66" s="57">
        <f>SUM(D67:D74)</f>
        <v>1604261848</v>
      </c>
      <c r="E66" s="57">
        <f>SUM(E67:E74)</f>
        <v>1618849055.06</v>
      </c>
      <c r="F66" s="67">
        <f>E66/D66*100</f>
        <v>100.90927843719437</v>
      </c>
    </row>
    <row r="67" spans="1:6" s="72" customFormat="1" ht="12.75">
      <c r="A67" s="54"/>
      <c r="B67" s="55">
        <v>6411</v>
      </c>
      <c r="C67" s="56" t="s">
        <v>88</v>
      </c>
      <c r="D67" s="73">
        <v>147357182</v>
      </c>
      <c r="E67" s="73">
        <v>88169851.67</v>
      </c>
      <c r="F67" s="75">
        <f>E67/D67*100</f>
        <v>59.834105452695205</v>
      </c>
    </row>
    <row r="68" spans="1:6" s="72" customFormat="1" ht="12.75">
      <c r="A68" s="54"/>
      <c r="B68" s="55">
        <v>6412</v>
      </c>
      <c r="C68" s="56" t="s">
        <v>89</v>
      </c>
      <c r="D68" s="73">
        <v>15989</v>
      </c>
      <c r="E68" s="73">
        <v>150101.22</v>
      </c>
      <c r="F68" s="75"/>
    </row>
    <row r="69" spans="1:6" s="72" customFormat="1" ht="12.75">
      <c r="A69" s="77"/>
      <c r="B69" s="55">
        <v>6413</v>
      </c>
      <c r="C69" s="56" t="s">
        <v>90</v>
      </c>
      <c r="D69" s="73">
        <v>12886833</v>
      </c>
      <c r="E69" s="74">
        <v>23517018.3</v>
      </c>
      <c r="F69" s="75">
        <f>E69/D69*100</f>
        <v>182.48873326751422</v>
      </c>
    </row>
    <row r="70" spans="1:6" s="72" customFormat="1" ht="12.75">
      <c r="A70" s="77"/>
      <c r="B70" s="55">
        <v>6414</v>
      </c>
      <c r="C70" s="56" t="s">
        <v>91</v>
      </c>
      <c r="D70" s="73">
        <v>11050214</v>
      </c>
      <c r="E70" s="74">
        <v>11651465.92</v>
      </c>
      <c r="F70" s="75">
        <f>E70/D70*100</f>
        <v>105.4410884712278</v>
      </c>
    </row>
    <row r="71" spans="1:6" s="72" customFormat="1" ht="12.75">
      <c r="A71" s="77"/>
      <c r="B71" s="55">
        <v>6415</v>
      </c>
      <c r="C71" s="56" t="s">
        <v>92</v>
      </c>
      <c r="D71" s="73">
        <v>0</v>
      </c>
      <c r="E71" s="74">
        <v>46234110.82</v>
      </c>
      <c r="F71" s="75"/>
    </row>
    <row r="72" spans="1:6" s="72" customFormat="1" ht="12.75">
      <c r="A72" s="77"/>
      <c r="B72" s="55">
        <v>6416</v>
      </c>
      <c r="C72" s="56" t="s">
        <v>93</v>
      </c>
      <c r="D72" s="73">
        <v>89899415</v>
      </c>
      <c r="E72" s="73">
        <v>106624478.33</v>
      </c>
      <c r="F72" s="75">
        <f aca="true" t="shared" si="2" ref="F72:F102">E72/D72*100</f>
        <v>118.60419595611384</v>
      </c>
    </row>
    <row r="73" spans="1:6" s="72" customFormat="1" ht="38.25">
      <c r="A73" s="77"/>
      <c r="B73" s="55">
        <v>6417</v>
      </c>
      <c r="C73" s="78" t="s">
        <v>94</v>
      </c>
      <c r="D73" s="73">
        <v>1342495215</v>
      </c>
      <c r="E73" s="73">
        <v>1342416792.97</v>
      </c>
      <c r="F73" s="75">
        <f t="shared" si="2"/>
        <v>99.99415848718687</v>
      </c>
    </row>
    <row r="74" spans="1:6" s="72" customFormat="1" ht="12.75">
      <c r="A74" s="77"/>
      <c r="B74" s="55">
        <v>6419</v>
      </c>
      <c r="C74" s="56" t="s">
        <v>95</v>
      </c>
      <c r="D74" s="73">
        <v>557000</v>
      </c>
      <c r="E74" s="74">
        <v>85235.83</v>
      </c>
      <c r="F74" s="75">
        <f t="shared" si="2"/>
        <v>15.302662477558348</v>
      </c>
    </row>
    <row r="75" spans="1:6" s="72" customFormat="1" ht="12.75">
      <c r="A75" s="54">
        <v>642</v>
      </c>
      <c r="B75" s="64" t="s">
        <v>25</v>
      </c>
      <c r="C75" s="65" t="s">
        <v>96</v>
      </c>
      <c r="D75" s="57">
        <f>D76+D77+D78+D79</f>
        <v>3495242596</v>
      </c>
      <c r="E75" s="57">
        <f>E76+E77+E78+E79</f>
        <v>3689186939.6899996</v>
      </c>
      <c r="F75" s="67">
        <f t="shared" si="2"/>
        <v>105.54880922748973</v>
      </c>
    </row>
    <row r="76" spans="1:6" s="72" customFormat="1" ht="12.75">
      <c r="A76" s="77"/>
      <c r="B76" s="55">
        <v>6421</v>
      </c>
      <c r="C76" s="56" t="s">
        <v>97</v>
      </c>
      <c r="D76" s="73">
        <v>532057181</v>
      </c>
      <c r="E76" s="74">
        <v>626337441.19</v>
      </c>
      <c r="F76" s="75">
        <f t="shared" si="2"/>
        <v>117.7199488244479</v>
      </c>
    </row>
    <row r="77" spans="1:6" s="72" customFormat="1" ht="12.75">
      <c r="A77" s="77"/>
      <c r="B77" s="55">
        <v>6422</v>
      </c>
      <c r="C77" s="56" t="s">
        <v>98</v>
      </c>
      <c r="D77" s="73">
        <v>80189784</v>
      </c>
      <c r="E77" s="74">
        <v>78802467.48</v>
      </c>
      <c r="F77" s="75">
        <f t="shared" si="2"/>
        <v>98.2699585273855</v>
      </c>
    </row>
    <row r="78" spans="1:6" s="72" customFormat="1" ht="12.75">
      <c r="A78" s="77"/>
      <c r="B78" s="55">
        <v>6423</v>
      </c>
      <c r="C78" s="56" t="s">
        <v>99</v>
      </c>
      <c r="D78" s="73">
        <v>196501484</v>
      </c>
      <c r="E78" s="74">
        <v>190197260.3</v>
      </c>
      <c r="F78" s="75">
        <f t="shared" si="2"/>
        <v>96.79176789321347</v>
      </c>
    </row>
    <row r="79" spans="1:6" s="72" customFormat="1" ht="12.75">
      <c r="A79" s="77"/>
      <c r="B79" s="55">
        <v>6424</v>
      </c>
      <c r="C79" s="56" t="s">
        <v>100</v>
      </c>
      <c r="D79" s="73">
        <v>2686494147</v>
      </c>
      <c r="E79" s="74">
        <v>2793849770.72</v>
      </c>
      <c r="F79" s="75">
        <f t="shared" si="2"/>
        <v>103.99612349201965</v>
      </c>
    </row>
    <row r="80" spans="1:6" s="72" customFormat="1" ht="25.5">
      <c r="A80" s="54">
        <v>65</v>
      </c>
      <c r="B80" s="64" t="s">
        <v>25</v>
      </c>
      <c r="C80" s="65" t="s">
        <v>101</v>
      </c>
      <c r="D80" s="66">
        <f>SUM(D81,D85)</f>
        <v>3032829303</v>
      </c>
      <c r="E80" s="66">
        <f>SUM(E81,E85)</f>
        <v>3097590495.51</v>
      </c>
      <c r="F80" s="67">
        <f t="shared" si="2"/>
        <v>102.13533918463331</v>
      </c>
    </row>
    <row r="81" spans="1:6" s="72" customFormat="1" ht="12.75">
      <c r="A81" s="54">
        <v>651</v>
      </c>
      <c r="B81" s="64" t="s">
        <v>25</v>
      </c>
      <c r="C81" s="65" t="s">
        <v>102</v>
      </c>
      <c r="D81" s="57">
        <f>SUM(D82:D84)</f>
        <v>588407947</v>
      </c>
      <c r="E81" s="57">
        <f>SUM(E82:E84)</f>
        <v>630167385.5699999</v>
      </c>
      <c r="F81" s="67">
        <f t="shared" si="2"/>
        <v>107.09702151082605</v>
      </c>
    </row>
    <row r="82" spans="1:6" s="72" customFormat="1" ht="12.75">
      <c r="A82" s="77"/>
      <c r="B82" s="55">
        <v>6511</v>
      </c>
      <c r="C82" s="56" t="s">
        <v>103</v>
      </c>
      <c r="D82" s="73">
        <v>169589557</v>
      </c>
      <c r="E82" s="74">
        <v>290510820.01</v>
      </c>
      <c r="F82" s="75">
        <f t="shared" si="2"/>
        <v>171.30230489958765</v>
      </c>
    </row>
    <row r="83" spans="1:6" s="72" customFormat="1" ht="12.75">
      <c r="A83" s="77"/>
      <c r="B83" s="55">
        <v>6513</v>
      </c>
      <c r="C83" s="56" t="s">
        <v>104</v>
      </c>
      <c r="D83" s="73">
        <v>102714488</v>
      </c>
      <c r="E83" s="74">
        <v>129480914.37</v>
      </c>
      <c r="F83" s="75">
        <f t="shared" si="2"/>
        <v>126.05905641081519</v>
      </c>
    </row>
    <row r="84" spans="1:6" s="72" customFormat="1" ht="12.75">
      <c r="A84" s="77"/>
      <c r="B84" s="55">
        <v>6514</v>
      </c>
      <c r="C84" s="56" t="s">
        <v>105</v>
      </c>
      <c r="D84" s="73">
        <v>316103902</v>
      </c>
      <c r="E84" s="74">
        <v>210175651.19</v>
      </c>
      <c r="F84" s="75">
        <f t="shared" si="2"/>
        <v>66.48942004834853</v>
      </c>
    </row>
    <row r="85" spans="1:6" s="72" customFormat="1" ht="12.75">
      <c r="A85" s="54">
        <v>652</v>
      </c>
      <c r="B85" s="64" t="s">
        <v>25</v>
      </c>
      <c r="C85" s="65" t="s">
        <v>106</v>
      </c>
      <c r="D85" s="57">
        <f>SUM(D86:D87)</f>
        <v>2444421356</v>
      </c>
      <c r="E85" s="57">
        <f>SUM(E86:E87)</f>
        <v>2467423109.94</v>
      </c>
      <c r="F85" s="67">
        <f t="shared" si="2"/>
        <v>100.94098973090465</v>
      </c>
    </row>
    <row r="86" spans="1:6" s="72" customFormat="1" ht="12.75">
      <c r="A86" s="77"/>
      <c r="B86" s="55">
        <v>6521</v>
      </c>
      <c r="C86" s="56" t="s">
        <v>107</v>
      </c>
      <c r="D86" s="73">
        <v>989256023</v>
      </c>
      <c r="E86" s="74">
        <v>541317527.1</v>
      </c>
      <c r="F86" s="75">
        <f t="shared" si="2"/>
        <v>54.71965947282386</v>
      </c>
    </row>
    <row r="87" spans="1:6" s="72" customFormat="1" ht="12.75">
      <c r="A87" s="77"/>
      <c r="B87" s="55">
        <v>6526</v>
      </c>
      <c r="C87" s="56" t="s">
        <v>108</v>
      </c>
      <c r="D87" s="73">
        <v>1455165333</v>
      </c>
      <c r="E87" s="74">
        <v>1926105582.84</v>
      </c>
      <c r="F87" s="75">
        <f t="shared" si="2"/>
        <v>132.36335000292368</v>
      </c>
    </row>
    <row r="88" spans="1:6" s="82" customFormat="1" ht="12.75">
      <c r="A88" s="54">
        <v>66</v>
      </c>
      <c r="B88" s="64" t="s">
        <v>25</v>
      </c>
      <c r="C88" s="65" t="s">
        <v>109</v>
      </c>
      <c r="D88" s="57">
        <f>SUM(D89,D92,D100)</f>
        <v>578262324</v>
      </c>
      <c r="E88" s="57">
        <f>SUM(E89,E92,E100)</f>
        <v>587685179.27</v>
      </c>
      <c r="F88" s="67">
        <f t="shared" si="2"/>
        <v>101.62951222635768</v>
      </c>
    </row>
    <row r="89" spans="1:6" s="72" customFormat="1" ht="38.25">
      <c r="A89" s="54">
        <v>661</v>
      </c>
      <c r="B89" s="64" t="s">
        <v>25</v>
      </c>
      <c r="C89" s="80" t="s">
        <v>110</v>
      </c>
      <c r="D89" s="57">
        <f>D90+D91</f>
        <v>67193082</v>
      </c>
      <c r="E89" s="57">
        <f>E90+E91</f>
        <v>56359223.550000004</v>
      </c>
      <c r="F89" s="67">
        <f t="shared" si="2"/>
        <v>83.87652697639321</v>
      </c>
    </row>
    <row r="90" spans="1:6" s="72" customFormat="1" ht="25.5">
      <c r="A90" s="77"/>
      <c r="B90" s="82">
        <v>6611</v>
      </c>
      <c r="C90" s="78" t="s">
        <v>111</v>
      </c>
      <c r="D90" s="73">
        <v>4041000</v>
      </c>
      <c r="E90" s="73">
        <v>2658778.49</v>
      </c>
      <c r="F90" s="75">
        <f t="shared" si="2"/>
        <v>65.79506285572879</v>
      </c>
    </row>
    <row r="91" spans="1:6" s="72" customFormat="1" ht="25.5">
      <c r="A91" s="77"/>
      <c r="B91" s="82">
        <v>6612</v>
      </c>
      <c r="C91" s="78" t="s">
        <v>112</v>
      </c>
      <c r="D91" s="73">
        <v>63152082</v>
      </c>
      <c r="E91" s="73">
        <v>53700445.06</v>
      </c>
      <c r="F91" s="75">
        <f t="shared" si="2"/>
        <v>85.03353073933494</v>
      </c>
    </row>
    <row r="92" spans="1:6" s="72" customFormat="1" ht="12.75">
      <c r="A92" s="54">
        <v>662</v>
      </c>
      <c r="B92" s="64" t="s">
        <v>25</v>
      </c>
      <c r="C92" s="65" t="s">
        <v>113</v>
      </c>
      <c r="D92" s="57">
        <f>SUM(D93:D99)</f>
        <v>499325242</v>
      </c>
      <c r="E92" s="57">
        <f>SUM(E93:E99)</f>
        <v>515461271.12</v>
      </c>
      <c r="F92" s="67">
        <f t="shared" si="2"/>
        <v>103.23156687520316</v>
      </c>
    </row>
    <row r="93" spans="1:6" s="72" customFormat="1" ht="12.75">
      <c r="A93" s="54"/>
      <c r="B93" s="55">
        <v>6621</v>
      </c>
      <c r="C93" s="56" t="s">
        <v>114</v>
      </c>
      <c r="D93" s="73">
        <v>44225675</v>
      </c>
      <c r="E93" s="74">
        <v>72782728.37</v>
      </c>
      <c r="F93" s="75">
        <f t="shared" si="2"/>
        <v>164.57120975541923</v>
      </c>
    </row>
    <row r="94" spans="1:6" s="72" customFormat="1" ht="12.75">
      <c r="A94" s="54"/>
      <c r="B94" s="55">
        <v>6622</v>
      </c>
      <c r="C94" s="56" t="s">
        <v>115</v>
      </c>
      <c r="D94" s="73">
        <v>6764940</v>
      </c>
      <c r="E94" s="74">
        <v>5837473.22</v>
      </c>
      <c r="F94" s="75">
        <f t="shared" si="2"/>
        <v>86.29009599493861</v>
      </c>
    </row>
    <row r="95" spans="1:6" s="72" customFormat="1" ht="12.75">
      <c r="A95" s="54"/>
      <c r="B95" s="55">
        <v>6623</v>
      </c>
      <c r="C95" s="56" t="s">
        <v>116</v>
      </c>
      <c r="D95" s="73">
        <v>41873873</v>
      </c>
      <c r="E95" s="74">
        <v>36345998.49</v>
      </c>
      <c r="F95" s="75">
        <f t="shared" si="2"/>
        <v>86.79875035681557</v>
      </c>
    </row>
    <row r="96" spans="1:6" s="72" customFormat="1" ht="12.75">
      <c r="A96" s="54"/>
      <c r="B96" s="55">
        <v>6624</v>
      </c>
      <c r="C96" s="56" t="s">
        <v>117</v>
      </c>
      <c r="D96" s="73">
        <v>164575</v>
      </c>
      <c r="E96" s="74">
        <v>63785.31</v>
      </c>
      <c r="F96" s="75">
        <f t="shared" si="2"/>
        <v>38.75759380221783</v>
      </c>
    </row>
    <row r="97" spans="1:6" s="72" customFormat="1" ht="12.75">
      <c r="A97" s="54"/>
      <c r="B97" s="55">
        <v>6625</v>
      </c>
      <c r="C97" s="56" t="s">
        <v>118</v>
      </c>
      <c r="D97" s="73">
        <v>257824690</v>
      </c>
      <c r="E97" s="74">
        <v>249286298.77</v>
      </c>
      <c r="F97" s="75">
        <f t="shared" si="2"/>
        <v>96.6882957446783</v>
      </c>
    </row>
    <row r="98" spans="1:6" s="72" customFormat="1" ht="12.75">
      <c r="A98" s="54"/>
      <c r="B98" s="55">
        <v>6626</v>
      </c>
      <c r="C98" s="56" t="s">
        <v>119</v>
      </c>
      <c r="D98" s="73">
        <v>23806049</v>
      </c>
      <c r="E98" s="74">
        <v>21533993.39</v>
      </c>
      <c r="F98" s="75">
        <f t="shared" si="2"/>
        <v>90.45597356369383</v>
      </c>
    </row>
    <row r="99" spans="1:6" s="72" customFormat="1" ht="12.75">
      <c r="A99" s="54"/>
      <c r="B99" s="55">
        <v>6627</v>
      </c>
      <c r="C99" s="56" t="s">
        <v>120</v>
      </c>
      <c r="D99" s="73">
        <v>124665440</v>
      </c>
      <c r="E99" s="74">
        <v>129610993.57</v>
      </c>
      <c r="F99" s="75">
        <f t="shared" si="2"/>
        <v>103.9670606143932</v>
      </c>
    </row>
    <row r="100" spans="1:6" s="72" customFormat="1" ht="25.5">
      <c r="A100" s="54">
        <v>663</v>
      </c>
      <c r="B100" s="64" t="s">
        <v>25</v>
      </c>
      <c r="C100" s="65" t="s">
        <v>121</v>
      </c>
      <c r="D100" s="66">
        <f>D101+D102</f>
        <v>11744000</v>
      </c>
      <c r="E100" s="66">
        <f>E101+E102</f>
        <v>15864684.600000001</v>
      </c>
      <c r="F100" s="67">
        <f t="shared" si="2"/>
        <v>135.08757322888286</v>
      </c>
    </row>
    <row r="101" spans="1:6" s="72" customFormat="1" ht="12.75">
      <c r="A101" s="77"/>
      <c r="B101" s="55">
        <v>6631</v>
      </c>
      <c r="C101" s="56" t="s">
        <v>122</v>
      </c>
      <c r="D101" s="73">
        <v>11138000</v>
      </c>
      <c r="E101" s="73">
        <v>11551145.39</v>
      </c>
      <c r="F101" s="75">
        <f t="shared" si="2"/>
        <v>103.7093319267373</v>
      </c>
    </row>
    <row r="102" spans="1:6" s="72" customFormat="1" ht="12.75">
      <c r="A102" s="77"/>
      <c r="B102" s="55">
        <v>6632</v>
      </c>
      <c r="C102" s="56" t="s">
        <v>123</v>
      </c>
      <c r="D102" s="73">
        <v>606000</v>
      </c>
      <c r="E102" s="73">
        <v>4313539.21</v>
      </c>
      <c r="F102" s="75">
        <f t="shared" si="2"/>
        <v>711.8051501650166</v>
      </c>
    </row>
    <row r="103" spans="1:6" s="72" customFormat="1" ht="12.75">
      <c r="A103" s="54"/>
      <c r="B103" s="64"/>
      <c r="C103" s="65"/>
      <c r="D103" s="58"/>
      <c r="E103" s="58"/>
      <c r="F103" s="67"/>
    </row>
    <row r="104" spans="1:6" s="72" customFormat="1" ht="12.75">
      <c r="A104" s="54" t="s">
        <v>8</v>
      </c>
      <c r="B104" s="64"/>
      <c r="C104" s="65"/>
      <c r="D104" s="57"/>
      <c r="E104" s="58"/>
      <c r="F104" s="67"/>
    </row>
    <row r="105" spans="1:6" s="72" customFormat="1" ht="25.5">
      <c r="A105" s="135"/>
      <c r="B105" s="135"/>
      <c r="C105" s="61" t="s">
        <v>22</v>
      </c>
      <c r="D105" s="62" t="s">
        <v>23</v>
      </c>
      <c r="E105" s="1" t="s">
        <v>24</v>
      </c>
      <c r="F105" s="63" t="s">
        <v>0</v>
      </c>
    </row>
    <row r="106" spans="1:8" s="72" customFormat="1" ht="25.5">
      <c r="A106" s="54">
        <v>7</v>
      </c>
      <c r="B106" s="79" t="s">
        <v>25</v>
      </c>
      <c r="C106" s="83" t="s">
        <v>8</v>
      </c>
      <c r="D106" s="57">
        <f>D107+D111+D128</f>
        <v>338548610</v>
      </c>
      <c r="E106" s="57">
        <f>E107+E111+E128</f>
        <v>304005062.19</v>
      </c>
      <c r="F106" s="67">
        <f>E106/D106*100</f>
        <v>89.79657668362603</v>
      </c>
      <c r="G106" s="71"/>
      <c r="H106" s="71"/>
    </row>
    <row r="107" spans="1:6" s="72" customFormat="1" ht="12.75">
      <c r="A107" s="54">
        <v>71</v>
      </c>
      <c r="B107" s="64" t="s">
        <v>25</v>
      </c>
      <c r="C107" s="65" t="s">
        <v>124</v>
      </c>
      <c r="D107" s="57">
        <f>D108</f>
        <v>50944786</v>
      </c>
      <c r="E107" s="57">
        <f>E108</f>
        <v>38392341.69</v>
      </c>
      <c r="F107" s="67">
        <f>E107/D107*100</f>
        <v>75.36068890347286</v>
      </c>
    </row>
    <row r="108" spans="1:6" s="72" customFormat="1" ht="25.5">
      <c r="A108" s="54">
        <v>711</v>
      </c>
      <c r="B108" s="64" t="s">
        <v>25</v>
      </c>
      <c r="C108" s="80" t="s">
        <v>125</v>
      </c>
      <c r="D108" s="57">
        <f>D110+D109</f>
        <v>50944786</v>
      </c>
      <c r="E108" s="57">
        <f>E110+E109</f>
        <v>38392341.69</v>
      </c>
      <c r="F108" s="67">
        <f>E108/D108*100</f>
        <v>75.36068890347286</v>
      </c>
    </row>
    <row r="109" spans="1:6" s="72" customFormat="1" ht="12.75">
      <c r="A109" s="54"/>
      <c r="B109" s="55">
        <v>7111</v>
      </c>
      <c r="C109" s="56" t="s">
        <v>126</v>
      </c>
      <c r="D109" s="73">
        <v>50852137</v>
      </c>
      <c r="E109" s="58">
        <v>38299692.71</v>
      </c>
      <c r="F109" s="67"/>
    </row>
    <row r="110" spans="1:6" s="72" customFormat="1" ht="12.75">
      <c r="A110" s="54"/>
      <c r="B110" s="55">
        <v>7112</v>
      </c>
      <c r="C110" s="56" t="s">
        <v>127</v>
      </c>
      <c r="D110" s="73">
        <v>92649</v>
      </c>
      <c r="E110" s="58">
        <v>92648.98</v>
      </c>
      <c r="F110" s="75">
        <f>E110/D110*100</f>
        <v>99.9999784131507</v>
      </c>
    </row>
    <row r="111" spans="1:6" s="72" customFormat="1" ht="12.75">
      <c r="A111" s="54">
        <v>72</v>
      </c>
      <c r="B111" s="64" t="s">
        <v>25</v>
      </c>
      <c r="C111" s="65" t="s">
        <v>128</v>
      </c>
      <c r="D111" s="57">
        <f>D112+D117+D126+D123</f>
        <v>284909988</v>
      </c>
      <c r="E111" s="57">
        <f>E112+E117+E126+E123</f>
        <v>257881034.71</v>
      </c>
      <c r="F111" s="67">
        <f>E111/D111*100</f>
        <v>90.51316049685138</v>
      </c>
    </row>
    <row r="112" spans="1:6" s="72" customFormat="1" ht="12.75">
      <c r="A112" s="54">
        <v>721</v>
      </c>
      <c r="B112" s="64" t="s">
        <v>25</v>
      </c>
      <c r="C112" s="65" t="s">
        <v>129</v>
      </c>
      <c r="D112" s="57">
        <f>SUM(D113:D116)</f>
        <v>276173379</v>
      </c>
      <c r="E112" s="57">
        <f>SUM(E113:E116)</f>
        <v>251931660.31</v>
      </c>
      <c r="F112" s="67">
        <f>E112/D112*100</f>
        <v>91.22228261906446</v>
      </c>
    </row>
    <row r="113" spans="1:6" s="72" customFormat="1" ht="12.75">
      <c r="A113" s="54"/>
      <c r="B113" s="55">
        <v>7211</v>
      </c>
      <c r="C113" s="56" t="s">
        <v>130</v>
      </c>
      <c r="D113" s="73">
        <v>249657996</v>
      </c>
      <c r="E113" s="58">
        <v>242737760.65</v>
      </c>
      <c r="F113" s="75">
        <f>E113/D113*100</f>
        <v>97.2281138754314</v>
      </c>
    </row>
    <row r="114" spans="1:6" s="72" customFormat="1" ht="12.75">
      <c r="A114" s="54"/>
      <c r="B114" s="55">
        <v>7212</v>
      </c>
      <c r="C114" s="56" t="s">
        <v>131</v>
      </c>
      <c r="D114" s="73">
        <v>25565383</v>
      </c>
      <c r="E114" s="58">
        <v>9088219.91</v>
      </c>
      <c r="F114" s="75">
        <f>E114/D114*100</f>
        <v>35.54892922981048</v>
      </c>
    </row>
    <row r="115" spans="1:6" s="72" customFormat="1" ht="12.75">
      <c r="A115" s="54"/>
      <c r="B115" s="55">
        <v>7213</v>
      </c>
      <c r="C115" s="56" t="s">
        <v>132</v>
      </c>
      <c r="D115" s="73">
        <v>950000</v>
      </c>
      <c r="E115" s="58">
        <v>0</v>
      </c>
      <c r="F115" s="75"/>
    </row>
    <row r="116" spans="1:6" s="72" customFormat="1" ht="12.75">
      <c r="A116" s="54"/>
      <c r="B116" s="55">
        <v>7214</v>
      </c>
      <c r="C116" s="56" t="s">
        <v>133</v>
      </c>
      <c r="D116" s="73">
        <v>0</v>
      </c>
      <c r="E116" s="58">
        <v>105679.75</v>
      </c>
      <c r="F116" s="75"/>
    </row>
    <row r="117" spans="1:6" s="72" customFormat="1" ht="12.75">
      <c r="A117" s="54">
        <v>722</v>
      </c>
      <c r="B117" s="55"/>
      <c r="C117" s="65" t="s">
        <v>134</v>
      </c>
      <c r="D117" s="57">
        <f>SUM(D118:D122)</f>
        <v>3745283</v>
      </c>
      <c r="E117" s="57">
        <f>SUM(E118:E122)</f>
        <v>24807.11</v>
      </c>
      <c r="F117" s="67">
        <f>E117/D117*100</f>
        <v>0.6623560889791239</v>
      </c>
    </row>
    <row r="118" spans="1:6" s="72" customFormat="1" ht="12.75">
      <c r="A118" s="54"/>
      <c r="B118" s="55">
        <v>7221</v>
      </c>
      <c r="C118" s="56" t="s">
        <v>135</v>
      </c>
      <c r="D118" s="73">
        <v>1158</v>
      </c>
      <c r="E118" s="73">
        <v>8707.11</v>
      </c>
      <c r="F118" s="75"/>
    </row>
    <row r="119" spans="1:6" s="72" customFormat="1" ht="12.75">
      <c r="A119" s="54"/>
      <c r="B119" s="55">
        <v>7222</v>
      </c>
      <c r="C119" s="56" t="s">
        <v>136</v>
      </c>
      <c r="D119" s="73">
        <v>0</v>
      </c>
      <c r="E119" s="73">
        <v>870</v>
      </c>
      <c r="F119" s="75"/>
    </row>
    <row r="120" spans="1:6" s="72" customFormat="1" ht="12.75">
      <c r="A120" s="54"/>
      <c r="B120" s="55">
        <v>7223</v>
      </c>
      <c r="C120" s="56" t="s">
        <v>137</v>
      </c>
      <c r="D120" s="73">
        <v>1500</v>
      </c>
      <c r="E120" s="73">
        <v>2750</v>
      </c>
      <c r="F120" s="75"/>
    </row>
    <row r="121" spans="1:6" s="72" customFormat="1" ht="12.75">
      <c r="A121" s="54"/>
      <c r="B121" s="55">
        <v>7225</v>
      </c>
      <c r="C121" s="56" t="s">
        <v>138</v>
      </c>
      <c r="D121" s="73">
        <v>0</v>
      </c>
      <c r="E121" s="73">
        <v>1750</v>
      </c>
      <c r="F121" s="75"/>
    </row>
    <row r="122" spans="1:6" s="72" customFormat="1" ht="12.75">
      <c r="A122" s="54"/>
      <c r="B122" s="55">
        <v>7227</v>
      </c>
      <c r="C122" s="56" t="s">
        <v>139</v>
      </c>
      <c r="D122" s="73">
        <v>3742625</v>
      </c>
      <c r="E122" s="73">
        <v>10730</v>
      </c>
      <c r="F122" s="75">
        <f>E122/D122*100</f>
        <v>0.28669717110316956</v>
      </c>
    </row>
    <row r="123" spans="1:6" s="72" customFormat="1" ht="12.75">
      <c r="A123" s="54">
        <v>723</v>
      </c>
      <c r="B123" s="64" t="s">
        <v>25</v>
      </c>
      <c r="C123" s="65" t="s">
        <v>140</v>
      </c>
      <c r="D123" s="57">
        <f>SUM(D124:D125)</f>
        <v>3718837</v>
      </c>
      <c r="E123" s="57">
        <f>SUM(E124:E125)</f>
        <v>5913733.6</v>
      </c>
      <c r="F123" s="67">
        <f>E123/D123*100</f>
        <v>159.0210487848755</v>
      </c>
    </row>
    <row r="124" spans="1:6" s="72" customFormat="1" ht="12.75">
      <c r="A124" s="54"/>
      <c r="B124" s="55">
        <v>7231</v>
      </c>
      <c r="C124" s="56" t="s">
        <v>141</v>
      </c>
      <c r="D124" s="73">
        <v>3483105</v>
      </c>
      <c r="E124" s="73">
        <v>5897733.6</v>
      </c>
      <c r="F124" s="75">
        <f>E124/D124*100</f>
        <v>169.32402554617215</v>
      </c>
    </row>
    <row r="125" spans="1:6" s="72" customFormat="1" ht="25.5">
      <c r="A125" s="54"/>
      <c r="B125" s="55">
        <v>7233</v>
      </c>
      <c r="C125" s="56" t="s">
        <v>142</v>
      </c>
      <c r="D125" s="73">
        <v>235732</v>
      </c>
      <c r="E125" s="73">
        <v>16000</v>
      </c>
      <c r="F125" s="75">
        <f>E125/D125*100</f>
        <v>6.787368706836578</v>
      </c>
    </row>
    <row r="126" spans="1:6" s="72" customFormat="1" ht="25.5">
      <c r="A126" s="54">
        <v>724</v>
      </c>
      <c r="B126" s="64"/>
      <c r="C126" s="65" t="s">
        <v>143</v>
      </c>
      <c r="D126" s="84">
        <f>D127</f>
        <v>1272489</v>
      </c>
      <c r="E126" s="84">
        <f>E127</f>
        <v>10833.69</v>
      </c>
      <c r="F126" s="75"/>
    </row>
    <row r="127" spans="1:6" s="72" customFormat="1" ht="12.75">
      <c r="A127" s="54"/>
      <c r="B127" s="55">
        <v>7241</v>
      </c>
      <c r="C127" s="56" t="s">
        <v>144</v>
      </c>
      <c r="D127" s="73">
        <v>1272489</v>
      </c>
      <c r="E127" s="58">
        <v>10833.69</v>
      </c>
      <c r="F127" s="75"/>
    </row>
    <row r="128" spans="1:6" s="72" customFormat="1" ht="25.5">
      <c r="A128" s="54">
        <v>74</v>
      </c>
      <c r="B128" s="64"/>
      <c r="C128" s="65" t="s">
        <v>145</v>
      </c>
      <c r="D128" s="57">
        <f>D129</f>
        <v>2693836</v>
      </c>
      <c r="E128" s="57">
        <f>E129</f>
        <v>7731685.79</v>
      </c>
      <c r="F128" s="67">
        <f>E128/D128*100</f>
        <v>287.01397523828473</v>
      </c>
    </row>
    <row r="129" spans="1:6" s="72" customFormat="1" ht="12.75">
      <c r="A129" s="54">
        <v>741</v>
      </c>
      <c r="B129" s="64"/>
      <c r="C129" s="65" t="s">
        <v>146</v>
      </c>
      <c r="D129" s="85">
        <f>D130</f>
        <v>2693836</v>
      </c>
      <c r="E129" s="85">
        <f>E130</f>
        <v>7731685.79</v>
      </c>
      <c r="F129" s="67">
        <f>E129/D129*100</f>
        <v>287.01397523828473</v>
      </c>
    </row>
    <row r="130" spans="1:6" s="72" customFormat="1" ht="12.75">
      <c r="A130" s="77"/>
      <c r="B130" s="55">
        <v>7411</v>
      </c>
      <c r="C130" s="56" t="s">
        <v>147</v>
      </c>
      <c r="D130" s="73">
        <v>2693836</v>
      </c>
      <c r="E130" s="58">
        <v>7731685.79</v>
      </c>
      <c r="F130" s="75">
        <f>E130/D130*100</f>
        <v>287.01397523828473</v>
      </c>
    </row>
    <row r="131" spans="1:6" s="72" customFormat="1" ht="12.75">
      <c r="A131" s="86"/>
      <c r="B131" s="76"/>
      <c r="C131" s="87"/>
      <c r="E131" s="81"/>
      <c r="F131" s="81"/>
    </row>
  </sheetData>
  <mergeCells count="2">
    <mergeCell ref="A3:B3"/>
    <mergeCell ref="A105:B105"/>
  </mergeCells>
  <printOptions/>
  <pageMargins left="0.31496062992125984" right="0.2362204724409449" top="0.7480314960629921" bottom="0.7874015748031497" header="0.2755905511811024" footer="0.15748031496062992"/>
  <pageSetup firstPageNumber="6" useFirstPageNumber="1" horizontalDpi="600" verticalDpi="600" orientation="portrait" paperSize="9" scale="97" r:id="rId1"/>
  <headerFooter alignWithMargins="0">
    <oddHeader xml:space="preserve">&amp;L&amp;"Times New Roman,Bold"&amp;18    </oddHeader>
    <oddFooter>&amp;C 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">
      <selection activeCell="B3" sqref="B3"/>
    </sheetView>
  </sheetViews>
  <sheetFormatPr defaultColWidth="9.140625" defaultRowHeight="12.75"/>
  <cols>
    <col min="1" max="1" width="4.00390625" style="105" bestFit="1" customWidth="1"/>
    <col min="2" max="2" width="4.421875" style="91" bestFit="1" customWidth="1"/>
    <col min="3" max="3" width="38.57421875" style="89" customWidth="1"/>
    <col min="4" max="4" width="16.8515625" style="90" bestFit="1" customWidth="1"/>
    <col min="5" max="5" width="16.57421875" style="91" customWidth="1"/>
    <col min="6" max="6" width="7.140625" style="92" customWidth="1"/>
    <col min="7" max="8" width="9.140625" style="91" customWidth="1"/>
    <col min="9" max="9" width="16.8515625" style="91" bestFit="1" customWidth="1"/>
    <col min="10" max="16384" width="9.140625" style="91" customWidth="1"/>
  </cols>
  <sheetData>
    <row r="1" spans="1:2" ht="12.75">
      <c r="A1" s="88" t="s">
        <v>9</v>
      </c>
      <c r="B1" s="54"/>
    </row>
    <row r="2" spans="1:6" ht="25.5">
      <c r="A2" s="135"/>
      <c r="B2" s="135"/>
      <c r="C2" s="61" t="s">
        <v>22</v>
      </c>
      <c r="D2" s="62" t="s">
        <v>23</v>
      </c>
      <c r="E2" s="93" t="s">
        <v>148</v>
      </c>
      <c r="F2" s="94" t="s">
        <v>0</v>
      </c>
    </row>
    <row r="3" spans="1:9" s="100" customFormat="1" ht="12.75">
      <c r="A3" s="95" t="s">
        <v>149</v>
      </c>
      <c r="B3" s="96"/>
      <c r="C3" s="97" t="s">
        <v>9</v>
      </c>
      <c r="D3" s="98">
        <f>D4+D16+D44+D58+D65+D75+D82</f>
        <v>118200218464</v>
      </c>
      <c r="E3" s="98">
        <f>E4+E16+E44+E58+E65+E75+E82</f>
        <v>117923991688.58</v>
      </c>
      <c r="F3" s="99">
        <f aca="true" t="shared" si="0" ref="F3:F34">E3/D3*100</f>
        <v>99.76630603647816</v>
      </c>
      <c r="I3" s="101"/>
    </row>
    <row r="4" spans="1:6" s="100" customFormat="1" ht="12.75">
      <c r="A4" s="102" t="s">
        <v>150</v>
      </c>
      <c r="B4" s="103"/>
      <c r="C4" s="104" t="s">
        <v>151</v>
      </c>
      <c r="D4" s="98">
        <f>D5+D10+D12</f>
        <v>22572457218</v>
      </c>
      <c r="E4" s="98">
        <f>E5+E10+E12</f>
        <v>22510492997.7</v>
      </c>
      <c r="F4" s="99">
        <f t="shared" si="0"/>
        <v>99.72548748369944</v>
      </c>
    </row>
    <row r="5" spans="1:6" s="100" customFormat="1" ht="12.75">
      <c r="A5" s="102" t="s">
        <v>152</v>
      </c>
      <c r="B5" s="103"/>
      <c r="C5" s="104" t="s">
        <v>153</v>
      </c>
      <c r="D5" s="98">
        <f>SUM(D6:D9)</f>
        <v>18090082325</v>
      </c>
      <c r="E5" s="98">
        <f>SUM(E6:E9)</f>
        <v>18050864143.86</v>
      </c>
      <c r="F5" s="99">
        <f t="shared" si="0"/>
        <v>99.78320617653684</v>
      </c>
    </row>
    <row r="6" spans="2:6" ht="12.75">
      <c r="B6" s="106" t="s">
        <v>154</v>
      </c>
      <c r="C6" s="107" t="s">
        <v>155</v>
      </c>
      <c r="D6" s="108">
        <v>17813156614</v>
      </c>
      <c r="E6" s="108">
        <v>17781032681.02</v>
      </c>
      <c r="F6" s="109">
        <f t="shared" si="0"/>
        <v>99.81966176082035</v>
      </c>
    </row>
    <row r="7" spans="2:6" ht="12.75">
      <c r="B7" s="106" t="s">
        <v>156</v>
      </c>
      <c r="C7" s="107" t="s">
        <v>157</v>
      </c>
      <c r="D7" s="108">
        <v>24883295</v>
      </c>
      <c r="E7" s="108">
        <v>24802478.01</v>
      </c>
      <c r="F7" s="109">
        <f t="shared" si="0"/>
        <v>99.67521588278402</v>
      </c>
    </row>
    <row r="8" spans="2:6" ht="12.75">
      <c r="B8" s="106" t="s">
        <v>158</v>
      </c>
      <c r="C8" s="107" t="s">
        <v>159</v>
      </c>
      <c r="D8" s="108">
        <v>136658416</v>
      </c>
      <c r="E8" s="108">
        <v>130098957.36</v>
      </c>
      <c r="F8" s="109">
        <f t="shared" si="0"/>
        <v>95.20010634398103</v>
      </c>
    </row>
    <row r="9" spans="2:6" ht="12.75">
      <c r="B9" s="106" t="s">
        <v>160</v>
      </c>
      <c r="C9" s="107" t="s">
        <v>161</v>
      </c>
      <c r="D9" s="108">
        <v>115384000</v>
      </c>
      <c r="E9" s="108">
        <v>114930027.47</v>
      </c>
      <c r="F9" s="109">
        <f t="shared" si="0"/>
        <v>99.60655504229355</v>
      </c>
    </row>
    <row r="10" spans="1:6" s="100" customFormat="1" ht="12.75">
      <c r="A10" s="102">
        <v>312</v>
      </c>
      <c r="B10" s="103"/>
      <c r="C10" s="104" t="s">
        <v>162</v>
      </c>
      <c r="D10" s="98">
        <f>D11</f>
        <v>914642796</v>
      </c>
      <c r="E10" s="98">
        <f>E11</f>
        <v>898852668.56</v>
      </c>
      <c r="F10" s="99">
        <f t="shared" si="0"/>
        <v>98.27362905944759</v>
      </c>
    </row>
    <row r="11" spans="2:6" ht="12.75">
      <c r="B11" s="106" t="s">
        <v>163</v>
      </c>
      <c r="C11" s="107" t="s">
        <v>162</v>
      </c>
      <c r="D11" s="108">
        <v>914642796</v>
      </c>
      <c r="E11" s="108">
        <v>898852668.56</v>
      </c>
      <c r="F11" s="109">
        <f t="shared" si="0"/>
        <v>98.27362905944759</v>
      </c>
    </row>
    <row r="12" spans="1:6" s="100" customFormat="1" ht="12.75">
      <c r="A12" s="102">
        <v>313</v>
      </c>
      <c r="B12" s="103"/>
      <c r="C12" s="104" t="s">
        <v>164</v>
      </c>
      <c r="D12" s="98">
        <f>SUM(D13:D15)</f>
        <v>3567732097</v>
      </c>
      <c r="E12" s="98">
        <f>SUM(E13:E15)</f>
        <v>3560776185.28</v>
      </c>
      <c r="F12" s="99">
        <f t="shared" si="0"/>
        <v>99.80503267815853</v>
      </c>
    </row>
    <row r="13" spans="2:6" ht="12.75">
      <c r="B13" s="106" t="s">
        <v>165</v>
      </c>
      <c r="C13" s="107" t="s">
        <v>67</v>
      </c>
      <c r="D13" s="108">
        <v>483701379</v>
      </c>
      <c r="E13" s="108">
        <v>483314933.73</v>
      </c>
      <c r="F13" s="109">
        <f t="shared" si="0"/>
        <v>99.92010664290457</v>
      </c>
    </row>
    <row r="14" spans="2:6" ht="12.75">
      <c r="B14" s="106" t="s">
        <v>166</v>
      </c>
      <c r="C14" s="107" t="s">
        <v>62</v>
      </c>
      <c r="D14" s="108">
        <v>2775102341</v>
      </c>
      <c r="E14" s="108">
        <v>2769936577.46</v>
      </c>
      <c r="F14" s="109">
        <f t="shared" si="0"/>
        <v>99.81385322394493</v>
      </c>
    </row>
    <row r="15" spans="2:6" ht="12.75">
      <c r="B15" s="106" t="s">
        <v>167</v>
      </c>
      <c r="C15" s="107" t="s">
        <v>71</v>
      </c>
      <c r="D15" s="108">
        <v>308928377</v>
      </c>
      <c r="E15" s="108">
        <v>307524674.09</v>
      </c>
      <c r="F15" s="109">
        <f t="shared" si="0"/>
        <v>99.54562189345266</v>
      </c>
    </row>
    <row r="16" spans="1:6" s="100" customFormat="1" ht="12.75">
      <c r="A16" s="102" t="s">
        <v>168</v>
      </c>
      <c r="B16" s="103"/>
      <c r="C16" s="104" t="s">
        <v>169</v>
      </c>
      <c r="D16" s="98">
        <f>D17+D21+D28+D38</f>
        <v>8326634818</v>
      </c>
      <c r="E16" s="98">
        <f>E17+E21+E28+E38</f>
        <v>8018255830.639999</v>
      </c>
      <c r="F16" s="99">
        <f t="shared" si="0"/>
        <v>96.29647517754272</v>
      </c>
    </row>
    <row r="17" spans="1:6" s="100" customFormat="1" ht="12.75">
      <c r="A17" s="102" t="s">
        <v>170</v>
      </c>
      <c r="B17" s="103"/>
      <c r="C17" s="104" t="s">
        <v>171</v>
      </c>
      <c r="D17" s="98">
        <f>SUM(D18:D20)</f>
        <v>1377287616</v>
      </c>
      <c r="E17" s="98">
        <f>SUM(E18:E20)</f>
        <v>1341565455.19</v>
      </c>
      <c r="F17" s="99">
        <f t="shared" si="0"/>
        <v>97.40633979460685</v>
      </c>
    </row>
    <row r="18" spans="2:6" ht="12.75">
      <c r="B18" s="106" t="s">
        <v>172</v>
      </c>
      <c r="C18" s="107" t="s">
        <v>173</v>
      </c>
      <c r="D18" s="108">
        <v>257043056</v>
      </c>
      <c r="E18" s="108">
        <v>232178415.3</v>
      </c>
      <c r="F18" s="109">
        <f t="shared" si="0"/>
        <v>90.32666313304335</v>
      </c>
    </row>
    <row r="19" spans="2:6" ht="25.5" customHeight="1">
      <c r="B19" s="106" t="s">
        <v>174</v>
      </c>
      <c r="C19" s="107" t="s">
        <v>175</v>
      </c>
      <c r="D19" s="108">
        <v>1073260093</v>
      </c>
      <c r="E19" s="108">
        <v>1069754185.57</v>
      </c>
      <c r="F19" s="109">
        <f t="shared" si="0"/>
        <v>99.67334037174528</v>
      </c>
    </row>
    <row r="20" spans="2:6" ht="12.75">
      <c r="B20" s="106" t="s">
        <v>176</v>
      </c>
      <c r="C20" s="107" t="s">
        <v>177</v>
      </c>
      <c r="D20" s="108">
        <v>46984467</v>
      </c>
      <c r="E20" s="108">
        <v>39632854.32</v>
      </c>
      <c r="F20" s="109">
        <f t="shared" si="0"/>
        <v>84.35309975954394</v>
      </c>
    </row>
    <row r="21" spans="1:6" s="100" customFormat="1" ht="12.75">
      <c r="A21" s="102">
        <v>322</v>
      </c>
      <c r="B21" s="103"/>
      <c r="C21" s="104" t="s">
        <v>178</v>
      </c>
      <c r="D21" s="98">
        <f>SUM(D22:D27)</f>
        <v>1797123939</v>
      </c>
      <c r="E21" s="98">
        <f>SUM(E22:E27)</f>
        <v>1752077896.1599998</v>
      </c>
      <c r="F21" s="99">
        <f t="shared" si="0"/>
        <v>97.49343704891797</v>
      </c>
    </row>
    <row r="22" spans="2:6" ht="25.5">
      <c r="B22" s="106" t="s">
        <v>179</v>
      </c>
      <c r="C22" s="107" t="s">
        <v>180</v>
      </c>
      <c r="D22" s="108">
        <v>425330383</v>
      </c>
      <c r="E22" s="108">
        <v>410857364.82</v>
      </c>
      <c r="F22" s="109">
        <f t="shared" si="0"/>
        <v>96.59722917560771</v>
      </c>
    </row>
    <row r="23" spans="2:6" ht="12.75">
      <c r="B23" s="106" t="s">
        <v>181</v>
      </c>
      <c r="C23" s="107" t="s">
        <v>182</v>
      </c>
      <c r="D23" s="108">
        <v>221719348</v>
      </c>
      <c r="E23" s="108">
        <v>210306950.74</v>
      </c>
      <c r="F23" s="109">
        <f t="shared" si="0"/>
        <v>94.85277339891871</v>
      </c>
    </row>
    <row r="24" spans="2:6" ht="12.75">
      <c r="B24" s="106" t="s">
        <v>183</v>
      </c>
      <c r="C24" s="107" t="s">
        <v>184</v>
      </c>
      <c r="D24" s="108">
        <v>529856985</v>
      </c>
      <c r="E24" s="108">
        <v>515057705.82</v>
      </c>
      <c r="F24" s="109">
        <f t="shared" si="0"/>
        <v>97.20692949249315</v>
      </c>
    </row>
    <row r="25" spans="2:6" ht="12.75">
      <c r="B25" s="106" t="s">
        <v>185</v>
      </c>
      <c r="C25" s="107" t="s">
        <v>186</v>
      </c>
      <c r="D25" s="108">
        <v>105252882</v>
      </c>
      <c r="E25" s="108">
        <v>102787940.49</v>
      </c>
      <c r="F25" s="109">
        <f t="shared" si="0"/>
        <v>97.6580769446294</v>
      </c>
    </row>
    <row r="26" spans="2:6" ht="12.75">
      <c r="B26" s="106" t="s">
        <v>187</v>
      </c>
      <c r="C26" s="107" t="s">
        <v>188</v>
      </c>
      <c r="D26" s="108">
        <v>31738707</v>
      </c>
      <c r="E26" s="108">
        <v>29119870.51</v>
      </c>
      <c r="F26" s="109">
        <f t="shared" si="0"/>
        <v>91.74876125230938</v>
      </c>
    </row>
    <row r="27" spans="2:6" ht="12.75">
      <c r="B27" s="106" t="s">
        <v>189</v>
      </c>
      <c r="C27" s="107" t="s">
        <v>190</v>
      </c>
      <c r="D27" s="108">
        <v>483225634</v>
      </c>
      <c r="E27" s="108">
        <v>483948063.78</v>
      </c>
      <c r="F27" s="109">
        <f t="shared" si="0"/>
        <v>100.14950154320661</v>
      </c>
    </row>
    <row r="28" spans="1:6" s="100" customFormat="1" ht="12.75">
      <c r="A28" s="102">
        <v>323</v>
      </c>
      <c r="B28" s="103"/>
      <c r="C28" s="104" t="s">
        <v>191</v>
      </c>
      <c r="D28" s="98">
        <f>SUM(D29:D37)</f>
        <v>4758466204</v>
      </c>
      <c r="E28" s="98">
        <f>SUM(E29:E37)</f>
        <v>4522544802.39</v>
      </c>
      <c r="F28" s="99">
        <f t="shared" si="0"/>
        <v>95.04207045934922</v>
      </c>
    </row>
    <row r="29" spans="2:6" ht="12.75">
      <c r="B29" s="106" t="s">
        <v>192</v>
      </c>
      <c r="C29" s="107" t="s">
        <v>193</v>
      </c>
      <c r="D29" s="108">
        <v>659966003</v>
      </c>
      <c r="E29" s="108">
        <v>633152564.74</v>
      </c>
      <c r="F29" s="109">
        <f t="shared" si="0"/>
        <v>95.9371485594539</v>
      </c>
    </row>
    <row r="30" spans="2:6" ht="12.75">
      <c r="B30" s="106" t="s">
        <v>194</v>
      </c>
      <c r="C30" s="107" t="s">
        <v>195</v>
      </c>
      <c r="D30" s="108">
        <v>478592985</v>
      </c>
      <c r="E30" s="108">
        <v>469639815.76</v>
      </c>
      <c r="F30" s="109">
        <f t="shared" si="0"/>
        <v>98.12927278071156</v>
      </c>
    </row>
    <row r="31" spans="2:6" ht="12.75">
      <c r="B31" s="106" t="s">
        <v>196</v>
      </c>
      <c r="C31" s="107" t="s">
        <v>197</v>
      </c>
      <c r="D31" s="108">
        <v>134578300</v>
      </c>
      <c r="E31" s="108">
        <v>112807876.14</v>
      </c>
      <c r="F31" s="109">
        <f t="shared" si="0"/>
        <v>83.82322866316485</v>
      </c>
    </row>
    <row r="32" spans="2:6" ht="12.75">
      <c r="B32" s="106" t="s">
        <v>198</v>
      </c>
      <c r="C32" s="107" t="s">
        <v>199</v>
      </c>
      <c r="D32" s="108">
        <v>329147690</v>
      </c>
      <c r="E32" s="108">
        <v>320405090.79</v>
      </c>
      <c r="F32" s="109">
        <f t="shared" si="0"/>
        <v>97.34386736543709</v>
      </c>
    </row>
    <row r="33" spans="2:6" ht="12.75">
      <c r="B33" s="106" t="s">
        <v>200</v>
      </c>
      <c r="C33" s="107" t="s">
        <v>201</v>
      </c>
      <c r="D33" s="108">
        <v>421998607</v>
      </c>
      <c r="E33" s="108">
        <v>469824479.35</v>
      </c>
      <c r="F33" s="109">
        <f t="shared" si="0"/>
        <v>111.33318251687973</v>
      </c>
    </row>
    <row r="34" spans="2:6" ht="12.75">
      <c r="B34" s="106" t="s">
        <v>202</v>
      </c>
      <c r="C34" s="107" t="s">
        <v>203</v>
      </c>
      <c r="D34" s="108">
        <v>307280749</v>
      </c>
      <c r="E34" s="108">
        <v>237033931.4</v>
      </c>
      <c r="F34" s="109">
        <f t="shared" si="0"/>
        <v>77.1392064655505</v>
      </c>
    </row>
    <row r="35" spans="2:6" ht="12.75">
      <c r="B35" s="106" t="s">
        <v>204</v>
      </c>
      <c r="C35" s="107" t="s">
        <v>205</v>
      </c>
      <c r="D35" s="108">
        <v>1249611389</v>
      </c>
      <c r="E35" s="108">
        <v>1118106162.29</v>
      </c>
      <c r="F35" s="109">
        <f aca="true" t="shared" si="1" ref="F35:F54">E35/D35*100</f>
        <v>89.4763101658959</v>
      </c>
    </row>
    <row r="36" spans="2:6" ht="12.75">
      <c r="B36" s="106" t="s">
        <v>206</v>
      </c>
      <c r="C36" s="107" t="s">
        <v>207</v>
      </c>
      <c r="D36" s="108">
        <v>490279424</v>
      </c>
      <c r="E36" s="108">
        <v>484116581.96</v>
      </c>
      <c r="F36" s="109">
        <f t="shared" si="1"/>
        <v>98.74299394624401</v>
      </c>
    </row>
    <row r="37" spans="2:6" ht="12.75">
      <c r="B37" s="106" t="s">
        <v>208</v>
      </c>
      <c r="C37" s="107" t="s">
        <v>209</v>
      </c>
      <c r="D37" s="108">
        <v>687011057</v>
      </c>
      <c r="E37" s="108">
        <v>677458299.96</v>
      </c>
      <c r="F37" s="109">
        <f t="shared" si="1"/>
        <v>98.60951917110121</v>
      </c>
    </row>
    <row r="38" spans="1:6" s="100" customFormat="1" ht="25.5">
      <c r="A38" s="102">
        <v>329</v>
      </c>
      <c r="B38" s="103"/>
      <c r="C38" s="104" t="s">
        <v>210</v>
      </c>
      <c r="D38" s="98">
        <f>SUM(D39:D43)</f>
        <v>393757059</v>
      </c>
      <c r="E38" s="98">
        <f>SUM(E39:E43)</f>
        <v>402067676.9</v>
      </c>
      <c r="F38" s="99">
        <f t="shared" si="1"/>
        <v>102.11059527951218</v>
      </c>
    </row>
    <row r="39" spans="2:6" ht="13.5" customHeight="1">
      <c r="B39" s="106" t="s">
        <v>211</v>
      </c>
      <c r="C39" s="107" t="s">
        <v>212</v>
      </c>
      <c r="D39" s="108">
        <v>77867179</v>
      </c>
      <c r="E39" s="108">
        <v>75722030.33</v>
      </c>
      <c r="F39" s="109">
        <f t="shared" si="1"/>
        <v>97.24511829303589</v>
      </c>
    </row>
    <row r="40" spans="2:6" ht="12.75">
      <c r="B40" s="106" t="s">
        <v>213</v>
      </c>
      <c r="C40" s="107" t="s">
        <v>214</v>
      </c>
      <c r="D40" s="108">
        <v>80031571</v>
      </c>
      <c r="E40" s="108">
        <v>78310212.32</v>
      </c>
      <c r="F40" s="109">
        <f t="shared" si="1"/>
        <v>97.84915045588696</v>
      </c>
    </row>
    <row r="41" spans="2:6" ht="12.75">
      <c r="B41" s="106" t="s">
        <v>215</v>
      </c>
      <c r="C41" s="107" t="s">
        <v>216</v>
      </c>
      <c r="D41" s="108">
        <v>31598856</v>
      </c>
      <c r="E41" s="108">
        <v>30491353.42</v>
      </c>
      <c r="F41" s="109">
        <f t="shared" si="1"/>
        <v>96.49511811440263</v>
      </c>
    </row>
    <row r="42" spans="2:6" ht="12.75">
      <c r="B42" s="106" t="s">
        <v>217</v>
      </c>
      <c r="C42" s="107" t="s">
        <v>218</v>
      </c>
      <c r="D42" s="108">
        <v>114426912</v>
      </c>
      <c r="E42" s="108">
        <v>132995318.19</v>
      </c>
      <c r="F42" s="109">
        <f t="shared" si="1"/>
        <v>116.22730690311734</v>
      </c>
    </row>
    <row r="43" spans="2:6" ht="12.75">
      <c r="B43" s="106" t="s">
        <v>219</v>
      </c>
      <c r="C43" s="107" t="s">
        <v>210</v>
      </c>
      <c r="D43" s="108">
        <v>89832541</v>
      </c>
      <c r="E43" s="108">
        <v>84548762.64</v>
      </c>
      <c r="F43" s="109">
        <f t="shared" si="1"/>
        <v>94.11819113521457</v>
      </c>
    </row>
    <row r="44" spans="1:6" s="100" customFormat="1" ht="12.75">
      <c r="A44" s="102" t="s">
        <v>220</v>
      </c>
      <c r="B44" s="103"/>
      <c r="C44" s="104" t="s">
        <v>221</v>
      </c>
      <c r="D44" s="98">
        <f>D45+D48+D53</f>
        <v>5268883678</v>
      </c>
      <c r="E44" s="98">
        <f>E45+E48+E53</f>
        <v>5788119755.52</v>
      </c>
      <c r="F44" s="99">
        <f t="shared" si="1"/>
        <v>109.85476448622407</v>
      </c>
    </row>
    <row r="45" spans="1:6" s="100" customFormat="1" ht="25.5">
      <c r="A45" s="102" t="s">
        <v>222</v>
      </c>
      <c r="B45" s="103"/>
      <c r="C45" s="104" t="s">
        <v>223</v>
      </c>
      <c r="D45" s="98">
        <f>D46+D47</f>
        <v>3542618313</v>
      </c>
      <c r="E45" s="98">
        <f>E46+E47</f>
        <v>3851108663.08</v>
      </c>
      <c r="F45" s="99">
        <f t="shared" si="1"/>
        <v>108.70797593260227</v>
      </c>
    </row>
    <row r="46" spans="2:6" ht="12.75">
      <c r="B46" s="106" t="s">
        <v>224</v>
      </c>
      <c r="C46" s="107" t="s">
        <v>225</v>
      </c>
      <c r="D46" s="108">
        <v>636500000</v>
      </c>
      <c r="E46" s="108">
        <v>950420851.19</v>
      </c>
      <c r="F46" s="109">
        <f t="shared" si="1"/>
        <v>149.3198509332286</v>
      </c>
    </row>
    <row r="47" spans="2:6" ht="12.75">
      <c r="B47" s="106" t="s">
        <v>226</v>
      </c>
      <c r="C47" s="107" t="s">
        <v>227</v>
      </c>
      <c r="D47" s="108">
        <v>2906118313</v>
      </c>
      <c r="E47" s="108">
        <v>2900687811.89</v>
      </c>
      <c r="F47" s="109">
        <f t="shared" si="1"/>
        <v>99.81313558069168</v>
      </c>
    </row>
    <row r="48" spans="1:6" s="100" customFormat="1" ht="12.75">
      <c r="A48" s="102">
        <v>342</v>
      </c>
      <c r="B48" s="103"/>
      <c r="C48" s="104" t="s">
        <v>228</v>
      </c>
      <c r="D48" s="98">
        <f>SUM(D49:D52)</f>
        <v>1180163470</v>
      </c>
      <c r="E48" s="98">
        <f>SUM(E49:E52)</f>
        <v>1374065775.9999998</v>
      </c>
      <c r="F48" s="99">
        <f t="shared" si="1"/>
        <v>116.43012268461416</v>
      </c>
    </row>
    <row r="49" spans="2:6" ht="12.75">
      <c r="B49" s="106" t="s">
        <v>229</v>
      </c>
      <c r="C49" s="107" t="s">
        <v>230</v>
      </c>
      <c r="D49" s="108">
        <v>346741763</v>
      </c>
      <c r="E49" s="108">
        <v>345084614.31</v>
      </c>
      <c r="F49" s="109">
        <f t="shared" si="1"/>
        <v>99.52207986841204</v>
      </c>
    </row>
    <row r="50" spans="2:6" ht="14.25" customHeight="1">
      <c r="B50" s="106" t="s">
        <v>231</v>
      </c>
      <c r="C50" s="107" t="s">
        <v>232</v>
      </c>
      <c r="D50" s="108">
        <v>49405675</v>
      </c>
      <c r="E50" s="108">
        <v>44184375.53</v>
      </c>
      <c r="F50" s="109">
        <f t="shared" si="1"/>
        <v>89.43178193598206</v>
      </c>
    </row>
    <row r="51" spans="2:6" ht="15" customHeight="1">
      <c r="B51" s="106" t="s">
        <v>233</v>
      </c>
      <c r="C51" s="107" t="s">
        <v>234</v>
      </c>
      <c r="D51" s="108">
        <v>783623257</v>
      </c>
      <c r="E51" s="108">
        <v>984583471.8</v>
      </c>
      <c r="F51" s="109">
        <f t="shared" si="1"/>
        <v>125.64500389758084</v>
      </c>
    </row>
    <row r="52" spans="2:6" ht="16.5" customHeight="1">
      <c r="B52" s="106" t="s">
        <v>235</v>
      </c>
      <c r="C52" s="107" t="s">
        <v>236</v>
      </c>
      <c r="D52" s="108">
        <v>392775</v>
      </c>
      <c r="E52" s="108">
        <v>213314.36</v>
      </c>
      <c r="F52" s="109">
        <f t="shared" si="1"/>
        <v>54.309556361784736</v>
      </c>
    </row>
    <row r="53" spans="1:6" s="100" customFormat="1" ht="12.75">
      <c r="A53" s="102">
        <v>343</v>
      </c>
      <c r="B53" s="103"/>
      <c r="C53" s="104" t="s">
        <v>237</v>
      </c>
      <c r="D53" s="98">
        <f>SUM(D54:D57)</f>
        <v>546101895</v>
      </c>
      <c r="E53" s="98">
        <f>SUM(E54:E57)</f>
        <v>562945316.44</v>
      </c>
      <c r="F53" s="99">
        <f t="shared" si="1"/>
        <v>103.0843001268106</v>
      </c>
    </row>
    <row r="54" spans="2:6" ht="25.5">
      <c r="B54" s="106" t="s">
        <v>238</v>
      </c>
      <c r="C54" s="107" t="s">
        <v>239</v>
      </c>
      <c r="D54" s="108">
        <v>248660884</v>
      </c>
      <c r="E54" s="108">
        <v>246882134.17</v>
      </c>
      <c r="F54" s="109">
        <f t="shared" si="1"/>
        <v>99.28466842014444</v>
      </c>
    </row>
    <row r="55" spans="2:6" ht="12.75">
      <c r="B55" s="106">
        <v>3432</v>
      </c>
      <c r="C55" s="110" t="s">
        <v>240</v>
      </c>
      <c r="D55" s="108">
        <v>0</v>
      </c>
      <c r="E55" s="108">
        <v>8897930.57</v>
      </c>
      <c r="F55" s="109"/>
    </row>
    <row r="56" spans="2:6" ht="12.75">
      <c r="B56" s="106" t="s">
        <v>241</v>
      </c>
      <c r="C56" s="107" t="s">
        <v>242</v>
      </c>
      <c r="D56" s="108">
        <v>13127154</v>
      </c>
      <c r="E56" s="108">
        <v>12181533.59</v>
      </c>
      <c r="F56" s="109">
        <f aca="true" t="shared" si="2" ref="F56:F97">E56/D56*100</f>
        <v>92.79645527126443</v>
      </c>
    </row>
    <row r="57" spans="2:6" ht="12.75">
      <c r="B57" s="106" t="s">
        <v>243</v>
      </c>
      <c r="C57" s="107" t="s">
        <v>244</v>
      </c>
      <c r="D57" s="108">
        <v>284313857</v>
      </c>
      <c r="E57" s="108">
        <v>294983718.11</v>
      </c>
      <c r="F57" s="109">
        <f t="shared" si="2"/>
        <v>103.75284596487326</v>
      </c>
    </row>
    <row r="58" spans="1:6" s="100" customFormat="1" ht="12.75">
      <c r="A58" s="102" t="s">
        <v>245</v>
      </c>
      <c r="B58" s="103"/>
      <c r="C58" s="104" t="s">
        <v>246</v>
      </c>
      <c r="D58" s="98">
        <f>D59+D61</f>
        <v>6786069407</v>
      </c>
      <c r="E58" s="98">
        <f>E59+E61</f>
        <v>6710032870.05</v>
      </c>
      <c r="F58" s="99">
        <f t="shared" si="2"/>
        <v>98.8795201995493</v>
      </c>
    </row>
    <row r="59" spans="1:6" s="100" customFormat="1" ht="14.25" customHeight="1">
      <c r="A59" s="102" t="s">
        <v>247</v>
      </c>
      <c r="B59" s="103"/>
      <c r="C59" s="104" t="s">
        <v>248</v>
      </c>
      <c r="D59" s="98">
        <f>D60</f>
        <v>2189516766</v>
      </c>
      <c r="E59" s="98">
        <f>E60</f>
        <v>2196411823.95</v>
      </c>
      <c r="F59" s="99">
        <f t="shared" si="2"/>
        <v>100.31491231567942</v>
      </c>
    </row>
    <row r="60" spans="2:6" ht="14.25" customHeight="1">
      <c r="B60" s="106" t="s">
        <v>249</v>
      </c>
      <c r="C60" s="107" t="s">
        <v>248</v>
      </c>
      <c r="D60" s="108">
        <v>2189516766</v>
      </c>
      <c r="E60" s="108">
        <v>2196411823.95</v>
      </c>
      <c r="F60" s="109">
        <f t="shared" si="2"/>
        <v>100.31491231567942</v>
      </c>
    </row>
    <row r="61" spans="1:6" s="100" customFormat="1" ht="25.5" customHeight="1">
      <c r="A61" s="103" t="s">
        <v>250</v>
      </c>
      <c r="B61" s="103" t="s">
        <v>25</v>
      </c>
      <c r="C61" s="104" t="s">
        <v>251</v>
      </c>
      <c r="D61" s="98">
        <f>SUM(D62:D64)</f>
        <v>4596552641</v>
      </c>
      <c r="E61" s="98">
        <f>SUM(E62:E64)</f>
        <v>4513621046.1</v>
      </c>
      <c r="F61" s="99">
        <f t="shared" si="2"/>
        <v>98.195787117496</v>
      </c>
    </row>
    <row r="62" spans="2:6" ht="12.75">
      <c r="B62" s="106" t="s">
        <v>252</v>
      </c>
      <c r="C62" s="107" t="s">
        <v>253</v>
      </c>
      <c r="D62" s="108">
        <v>287663528</v>
      </c>
      <c r="E62" s="108">
        <v>287536170.8</v>
      </c>
      <c r="F62" s="109">
        <f t="shared" si="2"/>
        <v>99.9557270256381</v>
      </c>
    </row>
    <row r="63" spans="2:6" ht="25.5">
      <c r="B63" s="106" t="s">
        <v>254</v>
      </c>
      <c r="C63" s="107" t="s">
        <v>255</v>
      </c>
      <c r="D63" s="108">
        <v>554267220</v>
      </c>
      <c r="E63" s="108">
        <v>554208968.32</v>
      </c>
      <c r="F63" s="109">
        <f t="shared" si="2"/>
        <v>99.98949032562308</v>
      </c>
    </row>
    <row r="64" spans="2:6" ht="25.5">
      <c r="B64" s="106" t="s">
        <v>256</v>
      </c>
      <c r="C64" s="107" t="s">
        <v>257</v>
      </c>
      <c r="D64" s="108">
        <v>3754621893</v>
      </c>
      <c r="E64" s="108">
        <v>3671875906.98</v>
      </c>
      <c r="F64" s="109">
        <f t="shared" si="2"/>
        <v>97.79615662034388</v>
      </c>
    </row>
    <row r="65" spans="1:6" s="100" customFormat="1" ht="25.5">
      <c r="A65" s="102" t="s">
        <v>258</v>
      </c>
      <c r="B65" s="103"/>
      <c r="C65" s="104" t="s">
        <v>259</v>
      </c>
      <c r="D65" s="98">
        <f>D66+D69+D72</f>
        <v>5174755340</v>
      </c>
      <c r="E65" s="98">
        <f>E66+E69+E72</f>
        <v>5431865088.26</v>
      </c>
      <c r="F65" s="99">
        <f t="shared" si="2"/>
        <v>104.96853921329546</v>
      </c>
    </row>
    <row r="66" spans="1:6" s="100" customFormat="1" ht="12.75">
      <c r="A66" s="102" t="s">
        <v>260</v>
      </c>
      <c r="B66" s="103"/>
      <c r="C66" s="104" t="s">
        <v>261</v>
      </c>
      <c r="D66" s="98">
        <f>D67+D68</f>
        <v>78307441</v>
      </c>
      <c r="E66" s="98">
        <f>E67+E68</f>
        <v>78183895.53</v>
      </c>
      <c r="F66" s="99">
        <f t="shared" si="2"/>
        <v>99.84223022943631</v>
      </c>
    </row>
    <row r="67" spans="2:6" ht="12.75">
      <c r="B67" s="106" t="s">
        <v>262</v>
      </c>
      <c r="C67" s="107" t="s">
        <v>263</v>
      </c>
      <c r="D67" s="108">
        <v>68250000</v>
      </c>
      <c r="E67" s="108">
        <v>68149926.3</v>
      </c>
      <c r="F67" s="109">
        <f t="shared" si="2"/>
        <v>99.85337186813187</v>
      </c>
    </row>
    <row r="68" spans="2:6" ht="12.75">
      <c r="B68" s="106" t="s">
        <v>264</v>
      </c>
      <c r="C68" s="107" t="s">
        <v>265</v>
      </c>
      <c r="D68" s="108">
        <v>10057441</v>
      </c>
      <c r="E68" s="108">
        <v>10033969.23</v>
      </c>
      <c r="F68" s="109">
        <f t="shared" si="2"/>
        <v>99.7666228417348</v>
      </c>
    </row>
    <row r="69" spans="1:6" s="100" customFormat="1" ht="12.75">
      <c r="A69" s="102">
        <v>362</v>
      </c>
      <c r="B69" s="103"/>
      <c r="C69" s="104" t="s">
        <v>266</v>
      </c>
      <c r="D69" s="98">
        <f>D71+D70</f>
        <v>6491660</v>
      </c>
      <c r="E69" s="98">
        <f>E71+E70</f>
        <v>6309522.1899999995</v>
      </c>
      <c r="F69" s="99">
        <f t="shared" si="2"/>
        <v>97.19427989142993</v>
      </c>
    </row>
    <row r="70" spans="1:6" ht="12.75">
      <c r="A70" s="102"/>
      <c r="B70" s="106" t="s">
        <v>267</v>
      </c>
      <c r="C70" s="107" t="s">
        <v>268</v>
      </c>
      <c r="D70" s="108">
        <v>5417682</v>
      </c>
      <c r="E70" s="108">
        <v>5339864.88</v>
      </c>
      <c r="F70" s="109">
        <f t="shared" si="2"/>
        <v>98.56364548528319</v>
      </c>
    </row>
    <row r="71" spans="1:6" s="100" customFormat="1" ht="25.5">
      <c r="A71" s="105"/>
      <c r="B71" s="106" t="s">
        <v>269</v>
      </c>
      <c r="C71" s="110" t="s">
        <v>270</v>
      </c>
      <c r="D71" s="108">
        <v>1073978</v>
      </c>
      <c r="E71" s="108">
        <v>969657.31</v>
      </c>
      <c r="F71" s="109">
        <f t="shared" si="2"/>
        <v>90.286515180013</v>
      </c>
    </row>
    <row r="72" spans="1:6" ht="12.75">
      <c r="A72" s="102">
        <v>363</v>
      </c>
      <c r="B72" s="103"/>
      <c r="C72" s="104" t="s">
        <v>271</v>
      </c>
      <c r="D72" s="98">
        <f>D73+D74</f>
        <v>5089956239</v>
      </c>
      <c r="E72" s="98">
        <f>E73+E74</f>
        <v>5347371670.54</v>
      </c>
      <c r="F72" s="99">
        <f t="shared" si="2"/>
        <v>105.05732111344386</v>
      </c>
    </row>
    <row r="73" spans="2:6" ht="12.75">
      <c r="B73" s="106" t="s">
        <v>272</v>
      </c>
      <c r="C73" s="107" t="s">
        <v>273</v>
      </c>
      <c r="D73" s="108">
        <v>2638684916</v>
      </c>
      <c r="E73" s="108">
        <v>2598678203</v>
      </c>
      <c r="F73" s="109">
        <f t="shared" si="2"/>
        <v>98.48383894729476</v>
      </c>
    </row>
    <row r="74" spans="1:6" s="100" customFormat="1" ht="12.75">
      <c r="A74" s="105"/>
      <c r="B74" s="106" t="s">
        <v>274</v>
      </c>
      <c r="C74" s="107" t="s">
        <v>275</v>
      </c>
      <c r="D74" s="108">
        <v>2451271323</v>
      </c>
      <c r="E74" s="108">
        <v>2748693467.54</v>
      </c>
      <c r="F74" s="109">
        <f t="shared" si="2"/>
        <v>112.13338326725899</v>
      </c>
    </row>
    <row r="75" spans="1:6" s="100" customFormat="1" ht="25.5">
      <c r="A75" s="102" t="s">
        <v>276</v>
      </c>
      <c r="B75" s="103"/>
      <c r="C75" s="104" t="s">
        <v>277</v>
      </c>
      <c r="D75" s="98">
        <f>D76+D79</f>
        <v>64523272551</v>
      </c>
      <c r="E75" s="98">
        <f>E76+E79</f>
        <v>63999141591.6</v>
      </c>
      <c r="F75" s="99">
        <f t="shared" si="2"/>
        <v>99.18768695591854</v>
      </c>
    </row>
    <row r="76" spans="1:6" ht="25.5">
      <c r="A76" s="102" t="s">
        <v>278</v>
      </c>
      <c r="B76" s="103"/>
      <c r="C76" s="104" t="s">
        <v>279</v>
      </c>
      <c r="D76" s="98">
        <f>D77+D78</f>
        <v>49107045886</v>
      </c>
      <c r="E76" s="98">
        <f>E77+E78</f>
        <v>48599138883.92</v>
      </c>
      <c r="F76" s="99">
        <f t="shared" si="2"/>
        <v>98.96571460792187</v>
      </c>
    </row>
    <row r="77" spans="2:6" ht="12.75">
      <c r="B77" s="106" t="s">
        <v>280</v>
      </c>
      <c r="C77" s="107" t="s">
        <v>281</v>
      </c>
      <c r="D77" s="108">
        <v>29899782666</v>
      </c>
      <c r="E77" s="108">
        <v>30003885273.86</v>
      </c>
      <c r="F77" s="109">
        <f t="shared" si="2"/>
        <v>100.34817178781161</v>
      </c>
    </row>
    <row r="78" spans="1:6" s="100" customFormat="1" ht="25.5">
      <c r="A78" s="105"/>
      <c r="B78" s="106" t="s">
        <v>282</v>
      </c>
      <c r="C78" s="107" t="s">
        <v>283</v>
      </c>
      <c r="D78" s="108">
        <v>19207263220</v>
      </c>
      <c r="E78" s="108">
        <v>18595253610.06</v>
      </c>
      <c r="F78" s="109">
        <f t="shared" si="2"/>
        <v>96.81365531918816</v>
      </c>
    </row>
    <row r="79" spans="1:6" ht="25.5">
      <c r="A79" s="102">
        <v>372</v>
      </c>
      <c r="B79" s="103"/>
      <c r="C79" s="104" t="s">
        <v>284</v>
      </c>
      <c r="D79" s="98">
        <f>D80+D81</f>
        <v>15416226665</v>
      </c>
      <c r="E79" s="98">
        <f>E80+E81</f>
        <v>15400002707.68</v>
      </c>
      <c r="F79" s="99">
        <f t="shared" si="2"/>
        <v>99.89476051648336</v>
      </c>
    </row>
    <row r="80" spans="2:6" ht="12.75">
      <c r="B80" s="106" t="s">
        <v>285</v>
      </c>
      <c r="C80" s="107" t="s">
        <v>281</v>
      </c>
      <c r="D80" s="108">
        <v>14938225776</v>
      </c>
      <c r="E80" s="108">
        <v>14932120551.11</v>
      </c>
      <c r="F80" s="109">
        <f t="shared" si="2"/>
        <v>99.95913018733584</v>
      </c>
    </row>
    <row r="81" spans="1:6" s="100" customFormat="1" ht="25.5">
      <c r="A81" s="105"/>
      <c r="B81" s="106" t="s">
        <v>286</v>
      </c>
      <c r="C81" s="107" t="s">
        <v>283</v>
      </c>
      <c r="D81" s="108">
        <v>478000889</v>
      </c>
      <c r="E81" s="108">
        <v>467882156.57</v>
      </c>
      <c r="F81" s="109">
        <f t="shared" si="2"/>
        <v>97.88311430734599</v>
      </c>
    </row>
    <row r="82" spans="1:6" s="100" customFormat="1" ht="12.75">
      <c r="A82" s="102" t="s">
        <v>287</v>
      </c>
      <c r="B82" s="103"/>
      <c r="C82" s="104" t="s">
        <v>288</v>
      </c>
      <c r="D82" s="98">
        <f>D83+D85+D88+D91+D94</f>
        <v>5548145452</v>
      </c>
      <c r="E82" s="98">
        <f>E83+E85+E88+E91+E94</f>
        <v>5466083554.81</v>
      </c>
      <c r="F82" s="99">
        <f t="shared" si="2"/>
        <v>98.52091301679162</v>
      </c>
    </row>
    <row r="83" spans="1:6" ht="12.75">
      <c r="A83" s="102" t="s">
        <v>289</v>
      </c>
      <c r="B83" s="103"/>
      <c r="C83" s="104" t="s">
        <v>122</v>
      </c>
      <c r="D83" s="98">
        <f>D84</f>
        <v>1541076291</v>
      </c>
      <c r="E83" s="98">
        <f>E84</f>
        <v>1554503635.46</v>
      </c>
      <c r="F83" s="99">
        <f t="shared" si="2"/>
        <v>100.87129654374782</v>
      </c>
    </row>
    <row r="84" spans="1:6" s="100" customFormat="1" ht="12.75">
      <c r="A84" s="105"/>
      <c r="B84" s="106" t="s">
        <v>290</v>
      </c>
      <c r="C84" s="107" t="s">
        <v>291</v>
      </c>
      <c r="D84" s="108">
        <v>1541076291</v>
      </c>
      <c r="E84" s="108">
        <v>1554503635.46</v>
      </c>
      <c r="F84" s="109">
        <f t="shared" si="2"/>
        <v>100.87129654374782</v>
      </c>
    </row>
    <row r="85" spans="1:6" ht="12.75">
      <c r="A85" s="102">
        <v>382</v>
      </c>
      <c r="B85" s="103"/>
      <c r="C85" s="104" t="s">
        <v>123</v>
      </c>
      <c r="D85" s="98">
        <f>D86+D87</f>
        <v>799248947</v>
      </c>
      <c r="E85" s="98">
        <f>E86+E87</f>
        <v>804660406.8399999</v>
      </c>
      <c r="F85" s="99">
        <f t="shared" si="2"/>
        <v>100.6770681225558</v>
      </c>
    </row>
    <row r="86" spans="2:6" ht="12.75">
      <c r="B86" s="106" t="s">
        <v>292</v>
      </c>
      <c r="C86" s="107" t="s">
        <v>293</v>
      </c>
      <c r="D86" s="108">
        <v>503420888</v>
      </c>
      <c r="E86" s="108">
        <v>525813151.64</v>
      </c>
      <c r="F86" s="109">
        <f t="shared" si="2"/>
        <v>104.44802036899192</v>
      </c>
    </row>
    <row r="87" spans="1:6" s="100" customFormat="1" ht="25.5">
      <c r="A87" s="105"/>
      <c r="B87" s="106" t="s">
        <v>294</v>
      </c>
      <c r="C87" s="107" t="s">
        <v>295</v>
      </c>
      <c r="D87" s="108">
        <v>295828059</v>
      </c>
      <c r="E87" s="108">
        <v>278847255.2</v>
      </c>
      <c r="F87" s="109">
        <f t="shared" si="2"/>
        <v>94.25990764452806</v>
      </c>
    </row>
    <row r="88" spans="1:6" ht="12.75">
      <c r="A88" s="102">
        <v>383</v>
      </c>
      <c r="B88" s="103"/>
      <c r="C88" s="104" t="s">
        <v>296</v>
      </c>
      <c r="D88" s="98">
        <f>D89+D90</f>
        <v>247983048</v>
      </c>
      <c r="E88" s="98">
        <f>E89+E90</f>
        <v>240203894.82</v>
      </c>
      <c r="F88" s="99">
        <f t="shared" si="2"/>
        <v>96.86303025842314</v>
      </c>
    </row>
    <row r="89" spans="2:6" ht="12.75">
      <c r="B89" s="106" t="s">
        <v>297</v>
      </c>
      <c r="C89" s="107" t="s">
        <v>298</v>
      </c>
      <c r="D89" s="108">
        <v>22579860</v>
      </c>
      <c r="E89" s="108">
        <v>22185758.78</v>
      </c>
      <c r="F89" s="109">
        <f t="shared" si="2"/>
        <v>98.25463390827048</v>
      </c>
    </row>
    <row r="90" spans="1:6" s="100" customFormat="1" ht="25.5">
      <c r="A90" s="105"/>
      <c r="B90" s="106" t="s">
        <v>299</v>
      </c>
      <c r="C90" s="107" t="s">
        <v>300</v>
      </c>
      <c r="D90" s="108">
        <v>225403188</v>
      </c>
      <c r="E90" s="108">
        <v>218018136.04</v>
      </c>
      <c r="F90" s="109">
        <f t="shared" si="2"/>
        <v>96.72362577232049</v>
      </c>
    </row>
    <row r="91" spans="1:6" ht="12.75">
      <c r="A91" s="102">
        <v>385</v>
      </c>
      <c r="B91" s="103"/>
      <c r="C91" s="104" t="s">
        <v>301</v>
      </c>
      <c r="D91" s="98">
        <f>D92+D93</f>
        <v>311583710</v>
      </c>
      <c r="E91" s="98">
        <f>E92+E93</f>
        <v>226408545.67</v>
      </c>
      <c r="F91" s="99">
        <f t="shared" si="2"/>
        <v>72.66379415984231</v>
      </c>
    </row>
    <row r="92" spans="2:6" ht="25.5">
      <c r="B92" s="106" t="s">
        <v>302</v>
      </c>
      <c r="C92" s="107" t="s">
        <v>303</v>
      </c>
      <c r="D92" s="108">
        <v>279977617</v>
      </c>
      <c r="E92" s="111">
        <v>193893927.16</v>
      </c>
      <c r="F92" s="109">
        <f t="shared" si="2"/>
        <v>69.25336719327817</v>
      </c>
    </row>
    <row r="93" spans="1:6" s="100" customFormat="1" ht="12.75">
      <c r="A93" s="105"/>
      <c r="B93" s="106" t="s">
        <v>304</v>
      </c>
      <c r="C93" s="107" t="s">
        <v>305</v>
      </c>
      <c r="D93" s="108">
        <v>31606093</v>
      </c>
      <c r="E93" s="108">
        <v>32514618.51</v>
      </c>
      <c r="F93" s="109">
        <f t="shared" si="2"/>
        <v>102.874526471842</v>
      </c>
    </row>
    <row r="94" spans="1:6" ht="12.75">
      <c r="A94" s="102">
        <v>386</v>
      </c>
      <c r="B94" s="103"/>
      <c r="C94" s="104" t="s">
        <v>306</v>
      </c>
      <c r="D94" s="98">
        <f>SUM(D95:D97)</f>
        <v>2648253456</v>
      </c>
      <c r="E94" s="98">
        <f>SUM(E95:E97)</f>
        <v>2640307072.02</v>
      </c>
      <c r="F94" s="99">
        <f t="shared" si="2"/>
        <v>99.69993869121566</v>
      </c>
    </row>
    <row r="95" spans="2:6" ht="12.75">
      <c r="B95" s="106" t="s">
        <v>307</v>
      </c>
      <c r="C95" s="107" t="s">
        <v>308</v>
      </c>
      <c r="D95" s="108">
        <v>2494054511</v>
      </c>
      <c r="E95" s="108">
        <v>2445726764.16</v>
      </c>
      <c r="F95" s="109">
        <f t="shared" si="2"/>
        <v>98.06228185363027</v>
      </c>
    </row>
    <row r="96" spans="2:6" ht="12.75">
      <c r="B96" s="106" t="s">
        <v>309</v>
      </c>
      <c r="C96" s="107" t="s">
        <v>310</v>
      </c>
      <c r="D96" s="108">
        <v>1475000</v>
      </c>
      <c r="E96" s="108">
        <v>1295000</v>
      </c>
      <c r="F96" s="109">
        <f t="shared" si="2"/>
        <v>87.79661016949153</v>
      </c>
    </row>
    <row r="97" spans="2:6" ht="12.75">
      <c r="B97" s="106" t="s">
        <v>311</v>
      </c>
      <c r="C97" s="107" t="s">
        <v>312</v>
      </c>
      <c r="D97" s="108">
        <v>152723945</v>
      </c>
      <c r="E97" s="108">
        <v>193285307.86</v>
      </c>
      <c r="F97" s="109">
        <f t="shared" si="2"/>
        <v>126.55861388336977</v>
      </c>
    </row>
    <row r="98" spans="2:6" ht="12.75">
      <c r="B98" s="106"/>
      <c r="C98" s="107"/>
      <c r="D98" s="108"/>
      <c r="E98" s="108"/>
      <c r="F98" s="112"/>
    </row>
    <row r="99" spans="1:6" ht="12.75">
      <c r="A99" s="113" t="s">
        <v>10</v>
      </c>
      <c r="B99" s="106"/>
      <c r="C99" s="107"/>
      <c r="D99" s="108"/>
      <c r="E99" s="108"/>
      <c r="F99" s="112"/>
    </row>
    <row r="100" spans="1:6" s="100" customFormat="1" ht="25.5">
      <c r="A100" s="135"/>
      <c r="B100" s="135"/>
      <c r="C100" s="61" t="s">
        <v>22</v>
      </c>
      <c r="D100" s="62" t="s">
        <v>23</v>
      </c>
      <c r="E100" s="93" t="s">
        <v>148</v>
      </c>
      <c r="F100" s="94" t="s">
        <v>0</v>
      </c>
    </row>
    <row r="101" spans="1:6" s="100" customFormat="1" ht="25.5">
      <c r="A101" s="95" t="s">
        <v>313</v>
      </c>
      <c r="B101" s="96"/>
      <c r="C101" s="114" t="s">
        <v>10</v>
      </c>
      <c r="D101" s="115">
        <f>D102+D109+D135+D138+D141</f>
        <v>2352331360</v>
      </c>
      <c r="E101" s="115">
        <f>E102+E109+E135+E138+E141</f>
        <v>2267406262.63</v>
      </c>
      <c r="F101" s="99">
        <f aca="true" t="shared" si="3" ref="F101:F132">E101/D101*100</f>
        <v>96.38974768546214</v>
      </c>
    </row>
    <row r="102" spans="1:6" s="100" customFormat="1" ht="25.5">
      <c r="A102" s="102" t="s">
        <v>314</v>
      </c>
      <c r="B102" s="103"/>
      <c r="C102" s="104" t="s">
        <v>315</v>
      </c>
      <c r="D102" s="115">
        <f>D103+D105</f>
        <v>123645273</v>
      </c>
      <c r="E102" s="115">
        <f>E103+E105</f>
        <v>117732514.31</v>
      </c>
      <c r="F102" s="99">
        <f t="shared" si="3"/>
        <v>95.21796624606911</v>
      </c>
    </row>
    <row r="103" spans="1:6" ht="12.75">
      <c r="A103" s="102" t="s">
        <v>316</v>
      </c>
      <c r="B103" s="103"/>
      <c r="C103" s="104" t="s">
        <v>317</v>
      </c>
      <c r="D103" s="115">
        <f>D104</f>
        <v>1160000</v>
      </c>
      <c r="E103" s="115">
        <f>E104</f>
        <v>124979</v>
      </c>
      <c r="F103" s="99">
        <f t="shared" si="3"/>
        <v>10.774051724137932</v>
      </c>
    </row>
    <row r="104" spans="1:6" s="100" customFormat="1" ht="12.75">
      <c r="A104" s="105"/>
      <c r="B104" s="106" t="s">
        <v>318</v>
      </c>
      <c r="C104" s="107" t="s">
        <v>126</v>
      </c>
      <c r="D104" s="116">
        <v>1160000</v>
      </c>
      <c r="E104" s="116">
        <v>124979</v>
      </c>
      <c r="F104" s="109">
        <f t="shared" si="3"/>
        <v>10.774051724137932</v>
      </c>
    </row>
    <row r="105" spans="1:6" ht="12.75">
      <c r="A105" s="102" t="s">
        <v>319</v>
      </c>
      <c r="B105" s="103"/>
      <c r="C105" s="104" t="s">
        <v>320</v>
      </c>
      <c r="D105" s="115">
        <f>SUM(D106:D108)</f>
        <v>122485273</v>
      </c>
      <c r="E105" s="115">
        <f>SUM(E106:E108)</f>
        <v>117607535.31</v>
      </c>
      <c r="F105" s="99">
        <f t="shared" si="3"/>
        <v>96.01769455990028</v>
      </c>
    </row>
    <row r="106" spans="2:6" ht="12.75">
      <c r="B106" s="106" t="s">
        <v>321</v>
      </c>
      <c r="C106" s="107" t="s">
        <v>322</v>
      </c>
      <c r="D106" s="116">
        <v>38027739</v>
      </c>
      <c r="E106" s="116">
        <v>36226915.81</v>
      </c>
      <c r="F106" s="109">
        <f t="shared" si="3"/>
        <v>95.26444843328709</v>
      </c>
    </row>
    <row r="107" spans="2:6" ht="12.75">
      <c r="B107" s="106" t="s">
        <v>323</v>
      </c>
      <c r="C107" s="107" t="s">
        <v>324</v>
      </c>
      <c r="D107" s="116">
        <v>69874443</v>
      </c>
      <c r="E107" s="116">
        <v>71420930.08</v>
      </c>
      <c r="F107" s="109">
        <f t="shared" si="3"/>
        <v>102.21323707725298</v>
      </c>
    </row>
    <row r="108" spans="1:6" s="100" customFormat="1" ht="15" customHeight="1">
      <c r="A108" s="105"/>
      <c r="B108" s="106" t="s">
        <v>325</v>
      </c>
      <c r="C108" s="107" t="s">
        <v>326</v>
      </c>
      <c r="D108" s="116">
        <v>14583091</v>
      </c>
      <c r="E108" s="116">
        <v>9959689.42</v>
      </c>
      <c r="F108" s="109">
        <f t="shared" si="3"/>
        <v>68.29614805256307</v>
      </c>
    </row>
    <row r="109" spans="1:6" s="100" customFormat="1" ht="25.5">
      <c r="A109" s="102" t="s">
        <v>327</v>
      </c>
      <c r="B109" s="103"/>
      <c r="C109" s="104" t="s">
        <v>328</v>
      </c>
      <c r="D109" s="115">
        <f>D110+D114+D122+D126+D130+D133</f>
        <v>2024401024</v>
      </c>
      <c r="E109" s="115">
        <f>E110+E114+E122+E126+E130+E133</f>
        <v>1907381917.7100003</v>
      </c>
      <c r="F109" s="99">
        <f t="shared" si="3"/>
        <v>94.21956890444648</v>
      </c>
    </row>
    <row r="110" spans="1:6" ht="12.75">
      <c r="A110" s="102" t="s">
        <v>329</v>
      </c>
      <c r="B110" s="103"/>
      <c r="C110" s="104" t="s">
        <v>330</v>
      </c>
      <c r="D110" s="115">
        <f>SUM(D111:D113)</f>
        <v>944401121</v>
      </c>
      <c r="E110" s="115">
        <f>SUM(E111:E113)</f>
        <v>905178946.0999999</v>
      </c>
      <c r="F110" s="99">
        <f t="shared" si="3"/>
        <v>95.8468733223793</v>
      </c>
    </row>
    <row r="111" spans="2:6" ht="12.75">
      <c r="B111" s="106" t="s">
        <v>331</v>
      </c>
      <c r="C111" s="107" t="s">
        <v>130</v>
      </c>
      <c r="D111" s="116">
        <v>253347681</v>
      </c>
      <c r="E111" s="116">
        <v>253084630.51</v>
      </c>
      <c r="F111" s="109">
        <f t="shared" si="3"/>
        <v>99.89617016072076</v>
      </c>
    </row>
    <row r="112" spans="2:6" ht="12.75">
      <c r="B112" s="106" t="s">
        <v>332</v>
      </c>
      <c r="C112" s="107" t="s">
        <v>131</v>
      </c>
      <c r="D112" s="116">
        <v>669452348</v>
      </c>
      <c r="E112" s="116">
        <v>632596295.66</v>
      </c>
      <c r="F112" s="109">
        <f t="shared" si="3"/>
        <v>94.49459659823314</v>
      </c>
    </row>
    <row r="113" spans="1:6" s="100" customFormat="1" ht="12.75">
      <c r="A113" s="105"/>
      <c r="B113" s="106" t="s">
        <v>333</v>
      </c>
      <c r="C113" s="107" t="s">
        <v>133</v>
      </c>
      <c r="D113" s="116">
        <v>21601092</v>
      </c>
      <c r="E113" s="116">
        <v>19498019.93</v>
      </c>
      <c r="F113" s="109">
        <f t="shared" si="3"/>
        <v>90.26404743797212</v>
      </c>
    </row>
    <row r="114" spans="1:6" ht="12.75">
      <c r="A114" s="102" t="s">
        <v>334</v>
      </c>
      <c r="B114" s="103"/>
      <c r="C114" s="104" t="s">
        <v>335</v>
      </c>
      <c r="D114" s="115">
        <f>SUM(D115:D121)</f>
        <v>691239538</v>
      </c>
      <c r="E114" s="115">
        <f>SUM(E115:E121)</f>
        <v>639772090.09</v>
      </c>
      <c r="F114" s="99">
        <f t="shared" si="3"/>
        <v>92.55432522582353</v>
      </c>
    </row>
    <row r="115" spans="2:6" ht="12.75">
      <c r="B115" s="106" t="s">
        <v>336</v>
      </c>
      <c r="C115" s="107" t="s">
        <v>135</v>
      </c>
      <c r="D115" s="116">
        <v>290920122</v>
      </c>
      <c r="E115" s="116">
        <v>268875555.08</v>
      </c>
      <c r="F115" s="109">
        <f t="shared" si="3"/>
        <v>92.42246745654809</v>
      </c>
    </row>
    <row r="116" spans="2:6" ht="12.75">
      <c r="B116" s="106" t="s">
        <v>337</v>
      </c>
      <c r="C116" s="107" t="s">
        <v>136</v>
      </c>
      <c r="D116" s="116">
        <v>45942774</v>
      </c>
      <c r="E116" s="116">
        <v>34606870.48</v>
      </c>
      <c r="F116" s="109">
        <f t="shared" si="3"/>
        <v>75.32603599425669</v>
      </c>
    </row>
    <row r="117" spans="2:6" ht="12.75">
      <c r="B117" s="106" t="s">
        <v>338</v>
      </c>
      <c r="C117" s="107" t="s">
        <v>137</v>
      </c>
      <c r="D117" s="116">
        <v>168689692</v>
      </c>
      <c r="E117" s="116">
        <v>166077605.84</v>
      </c>
      <c r="F117" s="109">
        <f t="shared" si="3"/>
        <v>98.45154370191156</v>
      </c>
    </row>
    <row r="118" spans="2:6" ht="12.75">
      <c r="B118" s="106" t="s">
        <v>339</v>
      </c>
      <c r="C118" s="107" t="s">
        <v>340</v>
      </c>
      <c r="D118" s="116">
        <v>95397365</v>
      </c>
      <c r="E118" s="116">
        <v>94052111.24</v>
      </c>
      <c r="F118" s="109">
        <f t="shared" si="3"/>
        <v>98.589841805379</v>
      </c>
    </row>
    <row r="119" spans="2:6" ht="12.75">
      <c r="B119" s="106" t="s">
        <v>341</v>
      </c>
      <c r="C119" s="107" t="s">
        <v>138</v>
      </c>
      <c r="D119" s="116">
        <v>39939472</v>
      </c>
      <c r="E119" s="116">
        <v>28546293.09</v>
      </c>
      <c r="F119" s="109">
        <f t="shared" si="3"/>
        <v>71.47388701082478</v>
      </c>
    </row>
    <row r="120" spans="2:6" ht="12.75">
      <c r="B120" s="106">
        <v>4226</v>
      </c>
      <c r="C120" s="110" t="s">
        <v>342</v>
      </c>
      <c r="D120" s="116">
        <v>104000</v>
      </c>
      <c r="E120" s="116">
        <v>98652.08</v>
      </c>
      <c r="F120" s="109">
        <f t="shared" si="3"/>
        <v>94.85776923076924</v>
      </c>
    </row>
    <row r="121" spans="1:6" s="100" customFormat="1" ht="25.5">
      <c r="A121" s="105"/>
      <c r="B121" s="106" t="s">
        <v>343</v>
      </c>
      <c r="C121" s="107" t="s">
        <v>139</v>
      </c>
      <c r="D121" s="116">
        <v>50246113</v>
      </c>
      <c r="E121" s="116">
        <v>47515002.28</v>
      </c>
      <c r="F121" s="109">
        <f t="shared" si="3"/>
        <v>94.56453334012126</v>
      </c>
    </row>
    <row r="122" spans="1:6" ht="12.75">
      <c r="A122" s="102" t="s">
        <v>344</v>
      </c>
      <c r="B122" s="103"/>
      <c r="C122" s="104" t="s">
        <v>345</v>
      </c>
      <c r="D122" s="115">
        <f>SUM(D123:D125)</f>
        <v>232985919</v>
      </c>
      <c r="E122" s="115">
        <f>SUM(E123:E125)</f>
        <v>213755277.38</v>
      </c>
      <c r="F122" s="99">
        <f t="shared" si="3"/>
        <v>91.74600692499361</v>
      </c>
    </row>
    <row r="123" spans="2:6" ht="12.75">
      <c r="B123" s="106" t="s">
        <v>346</v>
      </c>
      <c r="C123" s="107" t="s">
        <v>141</v>
      </c>
      <c r="D123" s="116">
        <v>23071522</v>
      </c>
      <c r="E123" s="116">
        <v>24065424.68</v>
      </c>
      <c r="F123" s="109">
        <f t="shared" si="3"/>
        <v>104.30791986761862</v>
      </c>
    </row>
    <row r="124" spans="2:6" ht="25.5">
      <c r="B124" s="106" t="s">
        <v>347</v>
      </c>
      <c r="C124" s="107" t="s">
        <v>142</v>
      </c>
      <c r="D124" s="116">
        <v>42951397</v>
      </c>
      <c r="E124" s="116">
        <v>42558461.18</v>
      </c>
      <c r="F124" s="109">
        <f t="shared" si="3"/>
        <v>99.08516172361053</v>
      </c>
    </row>
    <row r="125" spans="1:6" s="100" customFormat="1" ht="12.75">
      <c r="A125" s="105"/>
      <c r="B125" s="106" t="s">
        <v>348</v>
      </c>
      <c r="C125" s="107" t="s">
        <v>349</v>
      </c>
      <c r="D125" s="116">
        <v>166963000</v>
      </c>
      <c r="E125" s="116">
        <v>147131391.52</v>
      </c>
      <c r="F125" s="109">
        <f t="shared" si="3"/>
        <v>88.12215372268109</v>
      </c>
    </row>
    <row r="126" spans="1:6" ht="25.5">
      <c r="A126" s="102" t="s">
        <v>350</v>
      </c>
      <c r="B126" s="103"/>
      <c r="C126" s="104" t="s">
        <v>351</v>
      </c>
      <c r="D126" s="115">
        <f>SUM(D127:D129)</f>
        <v>64425615</v>
      </c>
      <c r="E126" s="115">
        <f>SUM(E127:E129)</f>
        <v>64345957</v>
      </c>
      <c r="F126" s="99">
        <f t="shared" si="3"/>
        <v>99.87635663237363</v>
      </c>
    </row>
    <row r="127" spans="2:6" ht="12.75">
      <c r="B127" s="106" t="s">
        <v>352</v>
      </c>
      <c r="C127" s="107" t="s">
        <v>144</v>
      </c>
      <c r="D127" s="116">
        <v>63963635</v>
      </c>
      <c r="E127" s="116">
        <v>63947338.44</v>
      </c>
      <c r="F127" s="109">
        <f t="shared" si="3"/>
        <v>99.9745221484051</v>
      </c>
    </row>
    <row r="128" spans="2:6" ht="25.5">
      <c r="B128" s="106" t="s">
        <v>353</v>
      </c>
      <c r="C128" s="107" t="s">
        <v>354</v>
      </c>
      <c r="D128" s="116">
        <v>336400</v>
      </c>
      <c r="E128" s="116">
        <v>273038.56</v>
      </c>
      <c r="F128" s="109">
        <f t="shared" si="3"/>
        <v>81.16485136741973</v>
      </c>
    </row>
    <row r="129" spans="1:6" s="100" customFormat="1" ht="12.75">
      <c r="A129" s="105"/>
      <c r="B129" s="117">
        <v>4244</v>
      </c>
      <c r="C129" s="110" t="s">
        <v>355</v>
      </c>
      <c r="D129" s="116">
        <v>125580</v>
      </c>
      <c r="E129" s="116">
        <v>125580</v>
      </c>
      <c r="F129" s="109">
        <f t="shared" si="3"/>
        <v>100</v>
      </c>
    </row>
    <row r="130" spans="1:6" ht="12.75">
      <c r="A130" s="102" t="s">
        <v>356</v>
      </c>
      <c r="B130" s="103"/>
      <c r="C130" s="104" t="s">
        <v>357</v>
      </c>
      <c r="D130" s="115">
        <f>D131+D132</f>
        <v>250000</v>
      </c>
      <c r="E130" s="115">
        <f>E131+E132</f>
        <v>277389.7</v>
      </c>
      <c r="F130" s="99">
        <f t="shared" si="3"/>
        <v>110.95588000000001</v>
      </c>
    </row>
    <row r="131" spans="2:6" ht="12.75">
      <c r="B131" s="106" t="s">
        <v>358</v>
      </c>
      <c r="C131" s="107" t="s">
        <v>359</v>
      </c>
      <c r="D131" s="116">
        <v>50000</v>
      </c>
      <c r="E131" s="116">
        <v>44674.9</v>
      </c>
      <c r="F131" s="109">
        <f t="shared" si="3"/>
        <v>89.3498</v>
      </c>
    </row>
    <row r="132" spans="1:6" s="100" customFormat="1" ht="12.75">
      <c r="A132" s="105"/>
      <c r="B132" s="106" t="s">
        <v>360</v>
      </c>
      <c r="C132" s="107" t="s">
        <v>361</v>
      </c>
      <c r="D132" s="116">
        <v>200000</v>
      </c>
      <c r="E132" s="116">
        <v>232714.8</v>
      </c>
      <c r="F132" s="109">
        <f t="shared" si="3"/>
        <v>116.35739999999998</v>
      </c>
    </row>
    <row r="133" spans="1:6" ht="12.75">
      <c r="A133" s="102" t="s">
        <v>362</v>
      </c>
      <c r="B133" s="103"/>
      <c r="C133" s="104" t="s">
        <v>363</v>
      </c>
      <c r="D133" s="115">
        <f>SUM(D134:D134)</f>
        <v>91098831</v>
      </c>
      <c r="E133" s="115">
        <f>SUM(E134:E134)</f>
        <v>84052257.44</v>
      </c>
      <c r="F133" s="99">
        <f aca="true" t="shared" si="4" ref="F133:F149">E133/D133*100</f>
        <v>92.26491330058889</v>
      </c>
    </row>
    <row r="134" spans="2:6" ht="12.75">
      <c r="B134" s="106" t="s">
        <v>364</v>
      </c>
      <c r="C134" s="107" t="s">
        <v>365</v>
      </c>
      <c r="D134" s="116">
        <v>91098831</v>
      </c>
      <c r="E134" s="116">
        <v>84052257.44</v>
      </c>
      <c r="F134" s="109">
        <f t="shared" si="4"/>
        <v>92.26491330058889</v>
      </c>
    </row>
    <row r="135" spans="1:6" s="100" customFormat="1" ht="25.5">
      <c r="A135" s="102" t="s">
        <v>366</v>
      </c>
      <c r="B135" s="103"/>
      <c r="C135" s="104" t="s">
        <v>367</v>
      </c>
      <c r="D135" s="115">
        <f>D136</f>
        <v>4434000</v>
      </c>
      <c r="E135" s="115">
        <f>E136</f>
        <v>8929240.72</v>
      </c>
      <c r="F135" s="99">
        <f t="shared" si="4"/>
        <v>201.3811619305368</v>
      </c>
    </row>
    <row r="136" spans="1:6" ht="25.5">
      <c r="A136" s="102" t="s">
        <v>368</v>
      </c>
      <c r="B136" s="103"/>
      <c r="C136" s="104" t="s">
        <v>369</v>
      </c>
      <c r="D136" s="115">
        <f>D137</f>
        <v>4434000</v>
      </c>
      <c r="E136" s="115">
        <f>E137</f>
        <v>8929240.72</v>
      </c>
      <c r="F136" s="99">
        <f t="shared" si="4"/>
        <v>201.3811619305368</v>
      </c>
    </row>
    <row r="137" spans="1:6" s="100" customFormat="1" ht="12.75">
      <c r="A137" s="105"/>
      <c r="B137" s="106" t="s">
        <v>370</v>
      </c>
      <c r="C137" s="107" t="s">
        <v>371</v>
      </c>
      <c r="D137" s="116">
        <v>4434000</v>
      </c>
      <c r="E137" s="116">
        <v>8929240.72</v>
      </c>
      <c r="F137" s="109">
        <f t="shared" si="4"/>
        <v>201.3811619305368</v>
      </c>
    </row>
    <row r="138" spans="1:6" s="100" customFormat="1" ht="12.75">
      <c r="A138" s="102" t="s">
        <v>372</v>
      </c>
      <c r="B138" s="103"/>
      <c r="C138" s="104" t="s">
        <v>147</v>
      </c>
      <c r="D138" s="115">
        <f>D139</f>
        <v>2000000</v>
      </c>
      <c r="E138" s="115">
        <f>E139</f>
        <v>43143443.16</v>
      </c>
      <c r="F138" s="99">
        <f t="shared" si="4"/>
        <v>2157.172158</v>
      </c>
    </row>
    <row r="139" spans="1:6" ht="12.75">
      <c r="A139" s="102" t="s">
        <v>373</v>
      </c>
      <c r="B139" s="103"/>
      <c r="C139" s="104" t="s">
        <v>147</v>
      </c>
      <c r="D139" s="115">
        <f>D140</f>
        <v>2000000</v>
      </c>
      <c r="E139" s="115">
        <f>E140</f>
        <v>43143443.16</v>
      </c>
      <c r="F139" s="99">
        <f t="shared" si="4"/>
        <v>2157.172158</v>
      </c>
    </row>
    <row r="140" spans="1:6" s="100" customFormat="1" ht="12.75">
      <c r="A140" s="105"/>
      <c r="B140" s="106" t="s">
        <v>374</v>
      </c>
      <c r="C140" s="107" t="s">
        <v>147</v>
      </c>
      <c r="D140" s="116">
        <v>2000000</v>
      </c>
      <c r="E140" s="116">
        <v>43143443.16</v>
      </c>
      <c r="F140" s="109">
        <f t="shared" si="4"/>
        <v>2157.172158</v>
      </c>
    </row>
    <row r="141" spans="1:6" s="100" customFormat="1" ht="25.5">
      <c r="A141" s="102" t="s">
        <v>375</v>
      </c>
      <c r="B141" s="103"/>
      <c r="C141" s="104" t="s">
        <v>376</v>
      </c>
      <c r="D141" s="115">
        <f>D142+D144+D146+D148</f>
        <v>197851063</v>
      </c>
      <c r="E141" s="115">
        <f>E142+E144+E146+E148</f>
        <v>190219146.73</v>
      </c>
      <c r="F141" s="99">
        <f t="shared" si="4"/>
        <v>96.142595266218</v>
      </c>
    </row>
    <row r="142" spans="1:6" ht="12.75">
      <c r="A142" s="102" t="s">
        <v>377</v>
      </c>
      <c r="B142" s="103"/>
      <c r="C142" s="104" t="s">
        <v>378</v>
      </c>
      <c r="D142" s="115">
        <f>D143</f>
        <v>177631113</v>
      </c>
      <c r="E142" s="115">
        <f>E143</f>
        <v>169840666.75</v>
      </c>
      <c r="F142" s="99">
        <f t="shared" si="4"/>
        <v>95.61425579200193</v>
      </c>
    </row>
    <row r="143" spans="1:6" s="100" customFormat="1" ht="25.5">
      <c r="A143" s="105"/>
      <c r="B143" s="106" t="s">
        <v>379</v>
      </c>
      <c r="C143" s="107" t="s">
        <v>378</v>
      </c>
      <c r="D143" s="116">
        <v>177631113</v>
      </c>
      <c r="E143" s="116">
        <v>169840666.75</v>
      </c>
      <c r="F143" s="109">
        <f t="shared" si="4"/>
        <v>95.61425579200193</v>
      </c>
    </row>
    <row r="144" spans="1:6" ht="25.5">
      <c r="A144" s="102" t="s">
        <v>380</v>
      </c>
      <c r="B144" s="103"/>
      <c r="C144" s="104" t="s">
        <v>381</v>
      </c>
      <c r="D144" s="115">
        <f>D145</f>
        <v>18475450</v>
      </c>
      <c r="E144" s="115">
        <f>E145</f>
        <v>18742944.77</v>
      </c>
      <c r="F144" s="99">
        <f t="shared" si="4"/>
        <v>101.44783899715569</v>
      </c>
    </row>
    <row r="145" spans="1:6" s="100" customFormat="1" ht="25.5">
      <c r="A145" s="105"/>
      <c r="B145" s="106" t="s">
        <v>382</v>
      </c>
      <c r="C145" s="107" t="s">
        <v>381</v>
      </c>
      <c r="D145" s="116">
        <v>18475450</v>
      </c>
      <c r="E145" s="116">
        <v>18742944.77</v>
      </c>
      <c r="F145" s="109">
        <f t="shared" si="4"/>
        <v>101.44783899715569</v>
      </c>
    </row>
    <row r="146" spans="1:6" ht="25.5">
      <c r="A146" s="102" t="s">
        <v>383</v>
      </c>
      <c r="B146" s="103"/>
      <c r="C146" s="104" t="s">
        <v>384</v>
      </c>
      <c r="D146" s="115">
        <f>D147</f>
        <v>520100</v>
      </c>
      <c r="E146" s="115">
        <f>E147</f>
        <v>440657.7</v>
      </c>
      <c r="F146" s="99">
        <f t="shared" si="4"/>
        <v>84.72557200538358</v>
      </c>
    </row>
    <row r="147" spans="1:6" s="100" customFormat="1" ht="25.5">
      <c r="A147" s="105"/>
      <c r="B147" s="106" t="s">
        <v>385</v>
      </c>
      <c r="C147" s="107" t="s">
        <v>384</v>
      </c>
      <c r="D147" s="116">
        <v>520100</v>
      </c>
      <c r="E147" s="116">
        <v>440657.7</v>
      </c>
      <c r="F147" s="109">
        <f t="shared" si="4"/>
        <v>84.72557200538358</v>
      </c>
    </row>
    <row r="148" spans="1:6" ht="18" customHeight="1">
      <c r="A148" s="102" t="s">
        <v>386</v>
      </c>
      <c r="B148" s="103"/>
      <c r="C148" s="104" t="s">
        <v>387</v>
      </c>
      <c r="D148" s="115">
        <f>D149</f>
        <v>1224400</v>
      </c>
      <c r="E148" s="115">
        <f>E149</f>
        <v>1194877.51</v>
      </c>
      <c r="F148" s="99">
        <f t="shared" si="4"/>
        <v>97.58881983012088</v>
      </c>
    </row>
    <row r="149" spans="2:6" ht="25.5">
      <c r="B149" s="106" t="s">
        <v>388</v>
      </c>
      <c r="C149" s="107" t="s">
        <v>387</v>
      </c>
      <c r="D149" s="116">
        <v>1224400</v>
      </c>
      <c r="E149" s="116">
        <v>1194877.51</v>
      </c>
      <c r="F149" s="109">
        <f t="shared" si="4"/>
        <v>97.58881983012088</v>
      </c>
    </row>
  </sheetData>
  <mergeCells count="2">
    <mergeCell ref="A2:B2"/>
    <mergeCell ref="A100:B100"/>
  </mergeCells>
  <printOptions/>
  <pageMargins left="0.7480314960629921" right="0.7480314960629921" top="0.6299212598425197" bottom="0.6299212598425197" header="0.1968503937007874" footer="0.3937007874015748"/>
  <pageSetup firstPageNumber="9" useFirstPageNumber="1" horizontalDpi="600" verticalDpi="600" orientation="portrait" paperSize="9" r:id="rId2"/>
  <headerFooter alignWithMargins="0">
    <oddFooter>&amp;C&amp;"Times New Roman,Uobičajeno"&amp;12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2010-05-03T12:16:15Z</cp:lastPrinted>
  <dcterms:created xsi:type="dcterms:W3CDTF">2010-02-26T13:28:59Z</dcterms:created>
  <dcterms:modified xsi:type="dcterms:W3CDTF">2010-05-03T12:16:18Z</dcterms:modified>
  <cp:category/>
  <cp:version/>
  <cp:contentType/>
  <cp:contentStatus/>
</cp:coreProperties>
</file>