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firstSheet="1" activeTab="1"/>
  </bookViews>
  <sheets>
    <sheet name="BExRepositorySheet" sheetId="1" state="veryHidden" r:id="rId1"/>
    <sheet name="Analitika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'Analitika'!$2:$2</definedName>
    <definedName name="_xlnm.Print_Area" localSheetId="1">'Analitika'!$A$1:$G$196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comments2.xml><?xml version="1.0" encoding="utf-8"?>
<comments xmlns="http://schemas.openxmlformats.org/spreadsheetml/2006/main">
  <authors>
    <author>mfkor</author>
  </authors>
  <commentList>
    <comment ref="D15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plan 1.000.000</t>
        </r>
      </text>
    </comment>
  </commentList>
</comments>
</file>

<file path=xl/sharedStrings.xml><?xml version="1.0" encoding="utf-8"?>
<sst xmlns="http://schemas.openxmlformats.org/spreadsheetml/2006/main" count="298" uniqueCount="211">
  <si>
    <t>NETO FINANCIRANJE</t>
  </si>
  <si>
    <t>Promjena u stanju depozita državnog proračuna</t>
  </si>
  <si>
    <t>PRIMICI OD FINANCIJSKE IMOVINE  I ZADUŽIVANJA</t>
  </si>
  <si>
    <t>Primljene otplate (povrati) glavnice danih zajmova</t>
  </si>
  <si>
    <t>Primici (povrati) glavnice zajmova danih neprofitnim organizacijama, građanima i kućanstvima</t>
  </si>
  <si>
    <t>Povrat zajmova danih neprofitnim organizacijama, građanima i kućanstivma</t>
  </si>
  <si>
    <t>Primici (povrati) glavnice zajmova danih trgovačkim društvima, obrtnicima, malim i srednjim poduzetnicima izvan javnog sektora</t>
  </si>
  <si>
    <t xml:space="preserve">    Od toga: - naplata starih potraživanja</t>
  </si>
  <si>
    <t xml:space="preserve">          - povrat danih zajmova Hrvatskog zavoda za zapošljavanje</t>
  </si>
  <si>
    <t xml:space="preserve">          - povrat danih zajmova Fonda za razvoj i zapošljavanje</t>
  </si>
  <si>
    <t>Primici od prodaje vrijednosnih papira</t>
  </si>
  <si>
    <t>Trezorski zapisi (neto)</t>
  </si>
  <si>
    <t>Trezorski zapisi - tuzemni</t>
  </si>
  <si>
    <t>Obveznice</t>
  </si>
  <si>
    <t xml:space="preserve">Obveznice - inozemne </t>
  </si>
  <si>
    <t>Primici od prodaje dionica i udjela u glavnici</t>
  </si>
  <si>
    <t>Primici od prodaje dionica i udjela u glavnici trgovačkih društava u javnom sektoru</t>
  </si>
  <si>
    <t>Dionice i udjeli u glavnici trgovačkih društava u javnom sektoru</t>
  </si>
  <si>
    <t xml:space="preserve">Primici od zaduživanja </t>
  </si>
  <si>
    <t>Primljeni zajmovi od drugih razina vlasti, inozemnih vlada i međunarodnih financijskih organizacija</t>
  </si>
  <si>
    <t>Primljeni zajmovi od međunarodnih financijskih organizacija</t>
  </si>
  <si>
    <t xml:space="preserve">Zajmovi Svjetske banke </t>
  </si>
  <si>
    <t>11005,18005</t>
  </si>
  <si>
    <t>Zajam za Projekt sređivanja zemljišnih knjiga i katastra , IBRD br. 46740-HR</t>
  </si>
  <si>
    <t>08050</t>
  </si>
  <si>
    <t>Hrvatski projekt tehnologijskog razvitka, IBRD br.73200-HR</t>
  </si>
  <si>
    <t>06505,22005</t>
  </si>
  <si>
    <t>Zajam za Projekt socijalnog i gospodarskog oporavka na područjima od posebne državne skrbi, IBRD FSL br. 72830-HR</t>
  </si>
  <si>
    <t>06005,07505</t>
  </si>
  <si>
    <t>Zajam za Projekt zaštite od onečišćenja voda na priobalnom području, IBRD br. 72260-HR</t>
  </si>
  <si>
    <t>080</t>
  </si>
  <si>
    <t>Zajam za Projekt unaprjeđenja sustava odgoja i obrazovanja, IBRD br. 73320-HR</t>
  </si>
  <si>
    <t>Zajam za Projekt razvoja sustava socijalne skrbi, IBRD br. 73070-HR</t>
  </si>
  <si>
    <t>Zajam za Projekt reforme sektora zdravstva i ulaganja u sektor zdravstva</t>
  </si>
  <si>
    <t>06005</t>
  </si>
  <si>
    <t>Pravno i institucionalno usklađivanje poljoprivrede s pravnim stečevinama EU 73600</t>
  </si>
  <si>
    <t>02515</t>
  </si>
  <si>
    <t>Zajam za Projekt modernizacije Porezne uprave, IBRD br. 74710-HR</t>
  </si>
  <si>
    <t>06205</t>
  </si>
  <si>
    <t>Zajam za Projekt unutarnjih voda, IBRD br. 74530 - HR</t>
  </si>
  <si>
    <t xml:space="preserve">Ukupno Svjetska banka </t>
  </si>
  <si>
    <t>Zajmovi Razvojne banke Vijeća Europe</t>
  </si>
  <si>
    <t>06505</t>
  </si>
  <si>
    <t>Zajam za Projekt obnove škola, CEB br. 1456</t>
  </si>
  <si>
    <t>Zajam  za Projekt izgradnje objekata komunalne i društvene infrastrukture na hrvatskim otocima, CEB br. 1498</t>
  </si>
  <si>
    <t>05560</t>
  </si>
  <si>
    <t>Zajam za Projekt istraživanja, obnove i revitalizacije Ilok-Vukovar-Vučedol</t>
  </si>
  <si>
    <t>Zajam za Projekt obnove zdravstvene infrastrukture, CEB br. 1576</t>
  </si>
  <si>
    <t>Ukupno Razvojna banka Vijeća Europe</t>
  </si>
  <si>
    <t>Zajmovi Europske investicijske banke</t>
  </si>
  <si>
    <t>Program integralnog razvoja lokalne zajednice, EIB br.22881</t>
  </si>
  <si>
    <t xml:space="preserve">Ukupno Europska investicijska banka </t>
  </si>
  <si>
    <t>Primljeni zajmovi od banaka i ostalih financijskih institucija u javnom sektoru (neto)</t>
  </si>
  <si>
    <t>Primljeni zajmovi od banaka i ostalih financijskih institucija izvan javnog sektora</t>
  </si>
  <si>
    <t>Primljeni zajmovi od tuzemnih banaka i ostalih financijskih institucija izvan javnog sektora (neto)</t>
  </si>
  <si>
    <t>IZDACI ZA FINANCIJSKU IMOVINU I OTPLATE ZAJMOVA</t>
  </si>
  <si>
    <t>Izdaci za dane zajmove</t>
  </si>
  <si>
    <t>Izdaci za dane zajmove drugim razinama vlasti, inozemnim vladama i međunarodnim organizacijama</t>
  </si>
  <si>
    <t>Dani zajmovi drugim razinama vlasti</t>
  </si>
  <si>
    <t>Izdaci za dane zajmove neprofitnim organizacijama, građanima i kućanstvima</t>
  </si>
  <si>
    <t>Dani zajmovi neprofitnim organizacijama, građanima i kućanstvima u tuzemstvu</t>
  </si>
  <si>
    <t>Stambeno zbrinjavanje invalida iz Domovinskog rata</t>
  </si>
  <si>
    <t>07520</t>
  </si>
  <si>
    <t>Društveno poticana stanogradnja</t>
  </si>
  <si>
    <t>Diplomatski i konzularni poslovi u inozemstvu</t>
  </si>
  <si>
    <t>Izdaci za dane zajmove trgovačkim društvima u javnom sektoru</t>
  </si>
  <si>
    <t>Dani zajmovi trgovačkim društvima u javnom sektoru</t>
  </si>
  <si>
    <t>02506</t>
  </si>
  <si>
    <t>Jamstvena pričuva</t>
  </si>
  <si>
    <t>05005</t>
  </si>
  <si>
    <t>Razgradnja TEF Šibenik</t>
  </si>
  <si>
    <t>Izdaci za dane zajmove trgovačkim društvima, obrtnicima, malom i srednjem poduzetništvu izvan javnog sektora</t>
  </si>
  <si>
    <t>Dani zajmovi trgovačkim društvima, obrtnicima, malom i srednjem poduzetništvu izvan javnog sektora</t>
  </si>
  <si>
    <t>09005</t>
  </si>
  <si>
    <t>Poticanje razvoja trgovačkih društava orijentiranih na izvoz i novo zapošljavanje</t>
  </si>
  <si>
    <t>Izdaci za dionice i udjele u glavnici</t>
  </si>
  <si>
    <t>Dionice i udjeli u glavnici banaka i ostalih financijskih institucija u javnom sektoru</t>
  </si>
  <si>
    <t>Kreditiranje (kroz osnivački kapital HBOR-a - poticanje izvoza, infrastrukture, i gospodarskih djelatnosti te malog i srednjeg poduzetništva</t>
  </si>
  <si>
    <t>Dionice i udjeli u glavnici trgovačkih društava izvan javnog sektora</t>
  </si>
  <si>
    <t>Dionice i udjeli u glavnici tuzemnih trgovačkih društava izvan javnog sektora</t>
  </si>
  <si>
    <t>Udio u glavnici trgovačkog društva "Bina-Istra"</t>
  </si>
  <si>
    <t>Izdaci za otplatu glavnice primljenih zajmova</t>
  </si>
  <si>
    <t>Otplata glavnice primljenih zajmova od drugih razina vlasti, inozemnih vlada i međunarodnih financijskih organizacija</t>
  </si>
  <si>
    <t>Otplata glavnice primljenih zajmova od inozemnih vlada</t>
  </si>
  <si>
    <t>Otplata glavnice na kredite za "Canadair"-e</t>
  </si>
  <si>
    <t>Otplata glavnice na kredit za pamuk (I)</t>
  </si>
  <si>
    <t>Otplata glavnice - Zajam za poljoprivredne proizvode - II (ulje)</t>
  </si>
  <si>
    <t>Otplata glavnice primljenih zajmova od međunarodnih organizacija</t>
  </si>
  <si>
    <t>Otplata glavnice - Projekt obnove željezničkih lokomotiva - EBRD 733</t>
  </si>
  <si>
    <t>Otplata glavnice - Projekt veletržnica - EBRD 627</t>
  </si>
  <si>
    <t>Otplata glavnice na Zajam za tržište kapitala IBRD - 39990-HR</t>
  </si>
  <si>
    <t xml:space="preserve"> HC - kredit - IBRD 38690-HR, glavnica</t>
  </si>
  <si>
    <t>Otplata glavnice - Projekt hitne obnove prometa i razminiranja - IBRD - 41040-HR</t>
  </si>
  <si>
    <t>Otplata glavnice na Zajam za privatni sektor poljoprivrede IBRD - 39880-HR</t>
  </si>
  <si>
    <t>Otplata glavnice - Projekt oporavka investicija Alpe Jadran banka - u likvidaciji IBRD 42490-HR</t>
  </si>
  <si>
    <t>Otplata glavnice -Projekt tehničke pomoći IBRD - 39890-HR</t>
  </si>
  <si>
    <t>Otplata glavnice -Projekt tehničke pomoći II IBRD - 44600-HR</t>
  </si>
  <si>
    <t>Otplata glavnice - Projekt obnove dijela područja Ist. Slavonije,Baranje i Zap. Srijema  IBRD  43510-HR</t>
  </si>
  <si>
    <t>Otplata glavnice - Projekt osuvremenjivanja i restrukturiranja željeznica - IBRD 44330-HR</t>
  </si>
  <si>
    <t>Otplata glavnice - Projekt zdravstvenog sustava   IBRD 45130-HR</t>
  </si>
  <si>
    <t>Otplata glavnice  - Prilagodba financijskog sektora i poduzeća - EFSAL - IBRD 41590-HR</t>
  </si>
  <si>
    <t>Otplata glavnice - Projekt hitne obnove -IBRD 37600-HR</t>
  </si>
  <si>
    <t>Otplata glavnice - Projekt obnove i zaštite obalnih šuma IBRD 41190-HR</t>
  </si>
  <si>
    <t>Otplata glavnice - Stečajni postupak IBRD-46130</t>
  </si>
  <si>
    <t>Otplata glavnice - Projekt zemljišnih knjiga i katastra IBRD 4674-0 HR</t>
  </si>
  <si>
    <t>Otplata glavnice - IBRD HR SAL-4641</t>
  </si>
  <si>
    <t>Otplata glavnice - Zajam za izgradnju graničnih prijelaza - IBRD 45820</t>
  </si>
  <si>
    <t>Otplata glavnice - Reforma mirovinskog sustava IBRD 46720</t>
  </si>
  <si>
    <t xml:space="preserve">Opremanje zdravstvenih ustanova  </t>
  </si>
  <si>
    <t>Otplata glavnice primljenih zajmova od banaka i ostalih financijskih institucija u javnom sektoru</t>
  </si>
  <si>
    <t>Otplata glavnice primljenih zajmova od tuzemnih banaka i ostalih financijskih institucija u javnom sektoru-neto</t>
  </si>
  <si>
    <t>Otplata glavnice primljenih zajmova od tuzemnih banaka i ostalih financijskih institucija u javnom sektoru</t>
  </si>
  <si>
    <t>Otplata glavnice - Hrvatske željeznice, ug. G - 18/03</t>
  </si>
  <si>
    <t>Tehnološka obnova brodogradilišta (TOB)</t>
  </si>
  <si>
    <t>PIK Vrbovec RG-06/02</t>
  </si>
  <si>
    <t>PIK Vrbovec RG-22/01</t>
  </si>
  <si>
    <t>PIK Vrbovec RG-09/01</t>
  </si>
  <si>
    <t>Obnova objekata vodoprivrede - Projekt hitne obnove</t>
  </si>
  <si>
    <t>Otplata glavnice primljenih zajmova od banaka i ostalih financijskih institucija izvan javnog sektora</t>
  </si>
  <si>
    <t>Otplata glavnice primljenih zajmova od tuzemnih banaka i ostalih financijskih institucija izvan javnog sektora - neto</t>
  </si>
  <si>
    <t>Otplata glavnice primljenih zajmova od tuzemnih banaka i ostalih financijskih institucija izvan javnog sektora</t>
  </si>
  <si>
    <t>Valjaonica cijevi Sisak</t>
  </si>
  <si>
    <t>Zgrada Porezne uprave</t>
  </si>
  <si>
    <t>04005</t>
  </si>
  <si>
    <t>Nadogradnja digitalno-radio komunikacijske mreže MUP-a TETRA MUPNET</t>
  </si>
  <si>
    <t>06025</t>
  </si>
  <si>
    <t>Opremanje Hrvatske agencije za hranu</t>
  </si>
  <si>
    <t>Upravni sud RH (otplata kredita)</t>
  </si>
  <si>
    <t>Visoki trgovački sud RH (otplata kredita)</t>
  </si>
  <si>
    <t xml:space="preserve">Otplata glavnice primljenih zajmova od inozemnih banaka i ostalih financijskih institucija </t>
  </si>
  <si>
    <t>Otplata glavnice - Londonski klub</t>
  </si>
  <si>
    <t>Otplata glavnice - krediti za zgrade veleposlanstva RH u Berlinu i Budimpešti</t>
  </si>
  <si>
    <t>Otplata glavnice - TLM WLB</t>
  </si>
  <si>
    <t>Otplata glavnice primljenih zajmova od trgovačkih društava, obrtnika, malog i srednjeg poduzetništva izvan javnog sektora</t>
  </si>
  <si>
    <t>Otplata glavnice primljenih zajmova od tuzemnih trgovačkih društava, obrtnika, malog i srednjeg poduzetništva izvan javnog sektora</t>
  </si>
  <si>
    <t>04605</t>
  </si>
  <si>
    <t>Obnova voznog parka</t>
  </si>
  <si>
    <t>Izdaci za otplatu glavnice za izdane vrijednosne papire</t>
  </si>
  <si>
    <t>Izdaci za otplatu glavnice za izdane obveznice</t>
  </si>
  <si>
    <t>Izdaci za otplatu glavnice za izdane obveznice u zemlji</t>
  </si>
  <si>
    <t xml:space="preserve">Otplata glavnice - obveznice PBZ III </t>
  </si>
  <si>
    <t>Otplata glavnice - DAB obveznice II (PBZ dem)</t>
  </si>
  <si>
    <t>Otplata glavnice - DAB obveznice III (PBZ kn)</t>
  </si>
  <si>
    <t>Otplata glavnice - DAB obveznice IV (PBZ k5)</t>
  </si>
  <si>
    <t>Izdaci za otplatu glavnice za izdane obveznice u inozemstvu</t>
  </si>
  <si>
    <t xml:space="preserve">Obveznice - tuzemne </t>
  </si>
  <si>
    <r>
      <t>Pov</t>
    </r>
    <r>
      <rPr>
        <sz val="11"/>
        <rFont val="Times New Roman"/>
        <family val="1"/>
      </rPr>
      <t>rat zajmova danih drugim razinama vlasti</t>
    </r>
  </si>
  <si>
    <t>Zajam za projekt pravosudne reforme IBRD-PPA br.4420-HR</t>
  </si>
  <si>
    <t>Predzajam priprema Projekta ulaganja u zaštitu prirode, IBRD PPF,br.P4500-HR</t>
  </si>
  <si>
    <t>Zajam za razvojnu politiku</t>
  </si>
  <si>
    <t>Zajam za Projekt ublažavanja i prilag. rizika od katastrofa</t>
  </si>
  <si>
    <t>Zajam za Projekt razvoja priobalja i otoka - EIB III</t>
  </si>
  <si>
    <t>Unutarnje vode zajam IBRD iz zajma za HV</t>
  </si>
  <si>
    <t>Projekt zaštite jadrana od onečišćenja, IBRD i domaća kompon.</t>
  </si>
  <si>
    <t>Poticanje izgradnje infrastrukture (reg. razvoj)</t>
  </si>
  <si>
    <t>Dani zajmovi neprofitnim organizacijama, građanima i kućanstvima u inozemstvu</t>
  </si>
  <si>
    <t>Administracija i upravljanje</t>
  </si>
  <si>
    <t>Ulaganja u temaljni kapital</t>
  </si>
  <si>
    <t>Projekti od zajedničkog interesa</t>
  </si>
  <si>
    <t>Otplata glavnice - IBRD 73070 FSL</t>
  </si>
  <si>
    <t>Otplata glavnice - IBRD 73200 FSL</t>
  </si>
  <si>
    <t>Otplata glavnice - IBRD 73320 FSL</t>
  </si>
  <si>
    <t>Otplata glavnice - Kontrola zagađivanja obalnih gradova IBRD 72260</t>
  </si>
  <si>
    <t>Otplata glavnice - IBRD 72830 FSL</t>
  </si>
  <si>
    <t>Zajmovi EIB-a (541323302+541323310)</t>
  </si>
  <si>
    <t>Zajmovi CEB-a ( 541323305+541323200+54132600)</t>
  </si>
  <si>
    <t>Otplata glavnice - HŽ G-17/03  ( 542121300)</t>
  </si>
  <si>
    <t>HŽ - 2003 ( sindicirani) 544122000</t>
  </si>
  <si>
    <t>Otplata glavnice - 500 mln EUR</t>
  </si>
  <si>
    <t>Sindicirani kredit 750 mln EUR</t>
  </si>
  <si>
    <t>Agencija za plaćanje u poljoprivredi</t>
  </si>
  <si>
    <t>Sveučilište J.J.Strossmayera u Osijeku, rektorat i fakulteti</t>
  </si>
  <si>
    <t>Sveučilište u Splitu</t>
  </si>
  <si>
    <t>Sveučilište u Rijeci</t>
  </si>
  <si>
    <t>Sveučilište u Zagrebu</t>
  </si>
  <si>
    <t>Program pomoći BIH u sustavu znanosti, obrazovanja i športa</t>
  </si>
  <si>
    <t>Provođenje vanjske politike RH</t>
  </si>
  <si>
    <t>Otplata glavnice - obveznice Serija 08 D-10</t>
  </si>
  <si>
    <t>Otplata glavnice - EURO bonds V (500 mln EUR)</t>
  </si>
  <si>
    <t xml:space="preserve">HŽ - 2002 </t>
  </si>
  <si>
    <t xml:space="preserve">          - povrat danih zajmova Min.poljoprivrede, šum. i vod. gosp.</t>
  </si>
  <si>
    <t>04020</t>
  </si>
  <si>
    <t>06506</t>
  </si>
  <si>
    <t>06030</t>
  </si>
  <si>
    <t>Povrat zajmova danih drugim razinama vlasti</t>
  </si>
  <si>
    <t>RAČUN  FINANCIRANJA  -  ANALITIKA</t>
  </si>
  <si>
    <t>NAZIV</t>
  </si>
  <si>
    <t>PLAN 2010.</t>
  </si>
  <si>
    <t>IZVRŠENJE 1.-6.2010.</t>
  </si>
  <si>
    <t>INDEKS</t>
  </si>
  <si>
    <t>04810</t>
  </si>
  <si>
    <t>04805</t>
  </si>
  <si>
    <t>TLM-HBOR RG-10/04</t>
  </si>
  <si>
    <t>TLM-HBOR RG-13/04</t>
  </si>
  <si>
    <t>Otplata glavnice - kredit za nekretnine (544121400) - BOŠKOVIĆEVA</t>
  </si>
  <si>
    <t>Otplata glavnice - kredit za nekretnine (544121400) - FRANKOPANSKA</t>
  </si>
  <si>
    <t>Otplata glavnice - kredit za nekretnine (544121400) - KSAVER</t>
  </si>
  <si>
    <t>Otplata glavnice - kredit za nekretnine (544121400) - GAJEVA</t>
  </si>
  <si>
    <t>Otplata glavnice - Zajam US Exim - Bechtel A</t>
  </si>
  <si>
    <t>Otplata glavnice - Zajam US Exim - Bechtel B</t>
  </si>
  <si>
    <t>Otplata glavnice - Hrvatske željeznice - KfW 10725</t>
  </si>
  <si>
    <t>Otplata glavnice - Hrvatske željeznice - KfW 11272</t>
  </si>
  <si>
    <t>Otplata glavnice - Hrvatske željeznice - KfW 11273</t>
  </si>
  <si>
    <t>Otplata glavnice - Hrvatske željeznice - KfW 12900</t>
  </si>
  <si>
    <t>Otplata glavnice - krediti WLB za HŽ - 2003</t>
  </si>
  <si>
    <t>Otplata glavnice - krediti WLB za HŽ - komercijalni</t>
  </si>
  <si>
    <t>US Exim - Lockheed Martin A (544220900)</t>
  </si>
  <si>
    <t>US Exim - Lockheed Martin B (544220900)</t>
  </si>
  <si>
    <t>US Exim - Lockheed Martin C (544220900)</t>
  </si>
  <si>
    <t>Otplata glavnice - velike obveznice serije A II (Erste banka)</t>
  </si>
  <si>
    <t>Otplata glavnice - velike obveznice serije A II (Splitska banka)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</si>
</sst>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3" fontId="12" fillId="0" borderId="0" xfId="18" applyNumberFormat="1" applyFont="1" applyFill="1" applyBorder="1" applyAlignment="1">
      <alignment vertical="top"/>
      <protection/>
    </xf>
    <xf numFmtId="4" fontId="12" fillId="0" borderId="0" xfId="18" applyNumberFormat="1" applyFont="1" applyFill="1" applyBorder="1" applyAlignment="1">
      <alignment vertical="top"/>
      <protection/>
    </xf>
    <xf numFmtId="4" fontId="13" fillId="0" borderId="0" xfId="18" applyNumberFormat="1" applyFont="1" applyFill="1" applyBorder="1" applyAlignment="1">
      <alignment vertical="top"/>
      <protection/>
    </xf>
    <xf numFmtId="3" fontId="12" fillId="0" borderId="0" xfId="18" applyNumberFormat="1" applyFont="1" applyFill="1" applyBorder="1" applyAlignment="1">
      <alignment vertical="top"/>
      <protection/>
    </xf>
    <xf numFmtId="3" fontId="12" fillId="0" borderId="0" xfId="18" applyNumberFormat="1" applyFont="1" applyFill="1" applyBorder="1" applyAlignment="1" quotePrefix="1">
      <alignment horizontal="left" vertical="top" wrapText="1"/>
      <protection/>
    </xf>
    <xf numFmtId="3" fontId="11" fillId="0" borderId="0" xfId="18" applyNumberFormat="1" applyFont="1" applyFill="1" applyBorder="1" applyAlignment="1">
      <alignment horizontal="left" vertical="top" wrapText="1"/>
      <protection/>
    </xf>
    <xf numFmtId="0" fontId="7" fillId="0" borderId="0" xfId="19" applyNumberFormat="1" applyFont="1" applyFill="1" applyBorder="1" applyAlignment="1">
      <alignment horizontal="center" vertical="top" wrapText="1"/>
      <protection/>
    </xf>
    <xf numFmtId="0" fontId="7" fillId="0" borderId="0" xfId="19" applyNumberFormat="1" applyFont="1" applyFill="1" applyBorder="1" applyAlignment="1" quotePrefix="1">
      <alignment horizontal="center" vertical="top" wrapText="1"/>
      <protection/>
    </xf>
    <xf numFmtId="0" fontId="7" fillId="0" borderId="0" xfId="0" applyNumberFormat="1" applyFont="1" applyFill="1" applyBorder="1" applyAlignment="1" quotePrefix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175" fontId="7" fillId="0" borderId="0" xfId="19" applyNumberFormat="1" applyFont="1" applyFill="1" applyBorder="1" applyAlignment="1">
      <alignment vertical="top"/>
      <protection/>
    </xf>
    <xf numFmtId="0" fontId="9" fillId="0" borderId="3" xfId="19" applyFont="1" applyFill="1" applyBorder="1" applyAlignment="1">
      <alignment horizontal="center" vertical="top" wrapText="1"/>
      <protection/>
    </xf>
    <xf numFmtId="4" fontId="10" fillId="0" borderId="3" xfId="17" applyNumberFormat="1" applyFont="1" applyFill="1" applyBorder="1" applyAlignment="1">
      <alignment horizontal="center" vertical="top" wrapText="1"/>
      <protection/>
    </xf>
    <xf numFmtId="175" fontId="10" fillId="0" borderId="3" xfId="18" applyNumberFormat="1" applyFont="1" applyFill="1" applyBorder="1" applyAlignment="1">
      <alignment horizontal="center" vertical="top"/>
      <protection/>
    </xf>
    <xf numFmtId="0" fontId="8" fillId="0" borderId="0" xfId="19" applyFont="1" applyFill="1" applyBorder="1" applyAlignment="1">
      <alignment horizontal="left" vertical="top"/>
      <protection/>
    </xf>
    <xf numFmtId="0" fontId="7" fillId="0" borderId="0" xfId="19" applyNumberFormat="1" applyFont="1" applyFill="1" applyBorder="1" applyAlignment="1">
      <alignment horizontal="left" vertical="top"/>
      <protection/>
    </xf>
    <xf numFmtId="0" fontId="8" fillId="0" borderId="0" xfId="19" applyFont="1" applyFill="1" applyBorder="1" applyAlignment="1">
      <alignment horizontal="left" vertical="top" wrapText="1"/>
      <protection/>
    </xf>
    <xf numFmtId="3" fontId="7" fillId="0" borderId="0" xfId="19" applyNumberFormat="1" applyFont="1" applyFill="1" applyBorder="1" applyAlignment="1">
      <alignment vertical="top"/>
      <protection/>
    </xf>
    <xf numFmtId="4" fontId="7" fillId="0" borderId="0" xfId="19" applyNumberFormat="1" applyFont="1" applyFill="1" applyBorder="1" applyAlignment="1">
      <alignment horizontal="right" vertical="top"/>
      <protection/>
    </xf>
    <xf numFmtId="0" fontId="7" fillId="0" borderId="0" xfId="19" applyFont="1" applyBorder="1" applyAlignment="1">
      <alignment vertical="top"/>
      <protection/>
    </xf>
    <xf numFmtId="0" fontId="7" fillId="0" borderId="0" xfId="19" applyFont="1" applyAlignment="1">
      <alignment vertical="top"/>
      <protection/>
    </xf>
    <xf numFmtId="3" fontId="9" fillId="0" borderId="0" xfId="19" applyNumberFormat="1" applyFont="1" applyFill="1" applyBorder="1" applyAlignment="1">
      <alignment vertical="top"/>
      <protection/>
    </xf>
    <xf numFmtId="0" fontId="9" fillId="0" borderId="0" xfId="19" applyNumberFormat="1" applyFont="1" applyFill="1" applyBorder="1" applyAlignment="1">
      <alignment horizontal="left" vertical="top"/>
      <protection/>
    </xf>
    <xf numFmtId="0" fontId="9" fillId="0" borderId="0" xfId="19" applyNumberFormat="1" applyFont="1" applyFill="1" applyBorder="1" applyAlignment="1">
      <alignment horizontal="center" vertical="top" wrapText="1"/>
      <protection/>
    </xf>
    <xf numFmtId="3" fontId="11" fillId="0" borderId="0" xfId="18" applyNumberFormat="1" applyFont="1" applyFill="1" applyBorder="1" applyAlignment="1" quotePrefix="1">
      <alignment vertical="top" wrapText="1"/>
      <protection/>
    </xf>
    <xf numFmtId="4" fontId="9" fillId="0" borderId="0" xfId="19" applyNumberFormat="1" applyFont="1" applyFill="1" applyBorder="1" applyAlignment="1">
      <alignment vertical="top"/>
      <protection/>
    </xf>
    <xf numFmtId="0" fontId="11" fillId="0" borderId="0" xfId="18" applyFont="1" applyFill="1" applyBorder="1" applyAlignment="1">
      <alignment vertical="top" wrapText="1"/>
      <protection/>
    </xf>
    <xf numFmtId="4" fontId="9" fillId="0" borderId="0" xfId="19" applyNumberFormat="1" applyFont="1" applyBorder="1" applyAlignment="1">
      <alignment vertical="top"/>
      <protection/>
    </xf>
    <xf numFmtId="196" fontId="11" fillId="0" borderId="0" xfId="18" applyNumberFormat="1" applyFont="1" applyFill="1" applyBorder="1" applyAlignment="1" quotePrefix="1">
      <alignment vertical="top" wrapText="1"/>
      <protection/>
    </xf>
    <xf numFmtId="0" fontId="7" fillId="0" borderId="0" xfId="19" applyFont="1" applyFill="1" applyBorder="1" applyAlignment="1">
      <alignment vertical="top" wrapText="1"/>
      <protection/>
    </xf>
    <xf numFmtId="0" fontId="9" fillId="0" borderId="0" xfId="19" applyNumberFormat="1" applyFont="1" applyFill="1" applyBorder="1" applyAlignment="1" quotePrefix="1">
      <alignment horizontal="left" vertical="top"/>
      <protection/>
    </xf>
    <xf numFmtId="0" fontId="9" fillId="0" borderId="0" xfId="19" applyNumberFormat="1" applyFont="1" applyFill="1" applyBorder="1" applyAlignment="1" quotePrefix="1">
      <alignment horizontal="center" vertical="top" wrapText="1"/>
      <protection/>
    </xf>
    <xf numFmtId="3" fontId="9" fillId="0" borderId="0" xfId="19" applyNumberFormat="1" applyFont="1" applyFill="1" applyBorder="1" applyAlignment="1" quotePrefix="1">
      <alignment vertical="top" wrapText="1"/>
      <protection/>
    </xf>
    <xf numFmtId="3" fontId="9" fillId="0" borderId="0" xfId="19" applyNumberFormat="1" applyFont="1" applyFill="1" applyBorder="1" applyAlignment="1">
      <alignment vertical="top" wrapText="1"/>
      <protection/>
    </xf>
    <xf numFmtId="0" fontId="7" fillId="0" borderId="0" xfId="19" applyNumberFormat="1" applyFont="1" applyFill="1" applyBorder="1" applyAlignment="1" quotePrefix="1">
      <alignment horizontal="left" vertical="top"/>
      <protection/>
    </xf>
    <xf numFmtId="0" fontId="7" fillId="0" borderId="0" xfId="19" applyNumberFormat="1" applyFont="1" applyFill="1" applyBorder="1" applyAlignment="1" quotePrefix="1">
      <alignment horizontal="center" vertical="top" wrapText="1"/>
      <protection/>
    </xf>
    <xf numFmtId="3" fontId="7" fillId="0" borderId="0" xfId="19" applyNumberFormat="1" applyFont="1" applyFill="1" applyBorder="1" applyAlignment="1">
      <alignment vertical="top" wrapText="1"/>
      <protection/>
    </xf>
    <xf numFmtId="0" fontId="9" fillId="0" borderId="0" xfId="19" applyNumberFormat="1" applyFont="1" applyFill="1" applyBorder="1" applyAlignment="1" quotePrefix="1">
      <alignment vertical="top"/>
      <protection/>
    </xf>
    <xf numFmtId="0" fontId="12" fillId="0" borderId="0" xfId="19" applyNumberFormat="1" applyFont="1" applyFill="1" applyBorder="1" applyAlignment="1" quotePrefix="1">
      <alignment horizontal="left" vertical="top"/>
      <protection/>
    </xf>
    <xf numFmtId="0" fontId="12" fillId="0" borderId="0" xfId="19" applyNumberFormat="1" applyFont="1" applyFill="1" applyBorder="1" applyAlignment="1" quotePrefix="1">
      <alignment horizontal="center" vertical="top" wrapText="1"/>
      <protection/>
    </xf>
    <xf numFmtId="4" fontId="9" fillId="0" borderId="0" xfId="18" applyNumberFormat="1" applyFont="1" applyFill="1" applyBorder="1" applyAlignment="1">
      <alignment vertical="top"/>
      <protection/>
    </xf>
    <xf numFmtId="0" fontId="7" fillId="0" borderId="0" xfId="19" applyFont="1" applyAlignment="1">
      <alignment vertical="top"/>
      <protection/>
    </xf>
    <xf numFmtId="3" fontId="7" fillId="0" borderId="0" xfId="19" applyNumberFormat="1" applyFont="1" applyFill="1" applyBorder="1" applyAlignment="1" quotePrefix="1">
      <alignment vertical="top" wrapText="1"/>
      <protection/>
    </xf>
    <xf numFmtId="0" fontId="9" fillId="0" borderId="0" xfId="19" applyNumberFormat="1" applyFont="1" applyFill="1" applyBorder="1" applyAlignment="1">
      <alignment vertical="top"/>
      <protection/>
    </xf>
    <xf numFmtId="0" fontId="9" fillId="0" borderId="0" xfId="19" applyFont="1" applyFill="1" applyBorder="1" applyAlignment="1">
      <alignment horizontal="left" vertical="top"/>
      <protection/>
    </xf>
    <xf numFmtId="0" fontId="9" fillId="0" borderId="0" xfId="19" applyFont="1" applyFill="1" applyBorder="1" applyAlignment="1">
      <alignment horizontal="center" vertical="top" wrapText="1"/>
      <protection/>
    </xf>
    <xf numFmtId="0" fontId="9" fillId="0" borderId="0" xfId="19" applyFont="1" applyAlignment="1">
      <alignment vertical="top"/>
      <protection/>
    </xf>
    <xf numFmtId="3" fontId="7" fillId="0" borderId="0" xfId="19" applyNumberFormat="1" applyFont="1" applyFill="1" applyBorder="1" applyAlignment="1" quotePrefix="1">
      <alignment vertical="top" wrapText="1"/>
      <protection/>
    </xf>
    <xf numFmtId="4" fontId="7" fillId="0" borderId="0" xfId="19" applyNumberFormat="1" applyFont="1" applyBorder="1" applyAlignment="1">
      <alignment vertical="top"/>
      <protection/>
    </xf>
    <xf numFmtId="4" fontId="7" fillId="0" borderId="0" xfId="19" applyNumberFormat="1" applyFont="1" applyFill="1" applyBorder="1" applyAlignment="1">
      <alignment vertical="top"/>
      <protection/>
    </xf>
    <xf numFmtId="9" fontId="9" fillId="0" borderId="0" xfId="19" applyNumberFormat="1" applyFont="1" applyFill="1" applyBorder="1" applyAlignment="1">
      <alignment vertical="top" wrapText="1"/>
      <protection/>
    </xf>
    <xf numFmtId="9" fontId="9" fillId="0" borderId="0" xfId="19" applyNumberFormat="1" applyFont="1" applyFill="1" applyBorder="1" applyAlignment="1" quotePrefix="1">
      <alignment vertical="top" wrapText="1"/>
      <protection/>
    </xf>
    <xf numFmtId="3" fontId="20" fillId="0" borderId="0" xfId="19" applyNumberFormat="1" applyFont="1" applyFill="1" applyBorder="1" applyAlignment="1">
      <alignment vertical="top"/>
      <protection/>
    </xf>
    <xf numFmtId="9" fontId="7" fillId="0" borderId="0" xfId="19" applyNumberFormat="1" applyFont="1" applyFill="1" applyBorder="1" applyAlignment="1" quotePrefix="1">
      <alignment vertical="top" wrapText="1"/>
      <protection/>
    </xf>
    <xf numFmtId="0" fontId="7" fillId="0" borderId="0" xfId="19" applyNumberFormat="1" applyFont="1" applyFill="1" applyBorder="1" applyAlignment="1" quotePrefix="1">
      <alignment horizontal="left" vertical="top"/>
      <protection/>
    </xf>
    <xf numFmtId="0" fontId="7" fillId="0" borderId="0" xfId="19" applyNumberFormat="1" applyFont="1" applyFill="1" applyBorder="1" applyAlignment="1">
      <alignment horizontal="center" vertical="top"/>
      <protection/>
    </xf>
    <xf numFmtId="3" fontId="7" fillId="0" borderId="0" xfId="19" applyNumberFormat="1" applyFont="1" applyFill="1" applyBorder="1" applyAlignment="1">
      <alignment vertical="top" wrapText="1"/>
      <protection/>
    </xf>
    <xf numFmtId="0" fontId="7" fillId="0" borderId="0" xfId="19" applyNumberFormat="1" applyFont="1" applyFill="1" applyBorder="1" applyAlignment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left" vertical="top" wrapText="1"/>
    </xf>
    <xf numFmtId="4" fontId="7" fillId="0" borderId="0" xfId="19" applyNumberFormat="1" applyFont="1" applyAlignment="1">
      <alignment vertical="top"/>
      <protection/>
    </xf>
    <xf numFmtId="0" fontId="7" fillId="0" borderId="0" xfId="19" applyFont="1" applyFill="1" applyAlignment="1">
      <alignment vertical="top"/>
      <protection/>
    </xf>
    <xf numFmtId="0" fontId="9" fillId="0" borderId="0" xfId="19" applyFont="1" applyFill="1" applyAlignment="1">
      <alignment vertical="top"/>
      <protection/>
    </xf>
    <xf numFmtId="3" fontId="7" fillId="0" borderId="0" xfId="0" applyNumberFormat="1" applyFont="1" applyFill="1" applyBorder="1" applyAlignment="1">
      <alignment vertical="top"/>
    </xf>
    <xf numFmtId="0" fontId="7" fillId="0" borderId="0" xfId="19" applyFont="1" applyFill="1" applyBorder="1" applyAlignment="1">
      <alignment horizontal="left" vertical="top"/>
      <protection/>
    </xf>
    <xf numFmtId="0" fontId="7" fillId="0" borderId="0" xfId="19" applyFont="1" applyFill="1" applyBorder="1" applyAlignment="1">
      <alignment horizontal="center" vertical="top" wrapText="1"/>
      <protection/>
    </xf>
    <xf numFmtId="3" fontId="7" fillId="0" borderId="0" xfId="19" applyNumberFormat="1" applyFont="1" applyFill="1" applyBorder="1" applyAlignment="1">
      <alignment vertical="top"/>
      <protection/>
    </xf>
    <xf numFmtId="4" fontId="7" fillId="0" borderId="0" xfId="19" applyNumberFormat="1" applyFont="1" applyBorder="1" applyAlignment="1">
      <alignment vertical="top"/>
      <protection/>
    </xf>
    <xf numFmtId="0" fontId="7" fillId="0" borderId="0" xfId="19" applyFont="1" applyFill="1" applyBorder="1" applyAlignment="1">
      <alignment horizontal="left" vertical="top"/>
      <protection/>
    </xf>
    <xf numFmtId="0" fontId="7" fillId="0" borderId="0" xfId="19" applyFont="1" applyFill="1" applyBorder="1" applyAlignment="1">
      <alignment horizontal="center" vertical="top" wrapText="1"/>
      <protection/>
    </xf>
    <xf numFmtId="3" fontId="12" fillId="0" borderId="0" xfId="0" applyNumberFormat="1" applyFont="1" applyFill="1" applyBorder="1" applyAlignment="1">
      <alignment vertical="top"/>
    </xf>
    <xf numFmtId="0" fontId="9" fillId="0" borderId="0" xfId="19" applyFont="1" applyFill="1" applyBorder="1" applyAlignment="1">
      <alignment vertical="top"/>
      <protection/>
    </xf>
    <xf numFmtId="3" fontId="11" fillId="0" borderId="0" xfId="18" applyNumberFormat="1" applyFont="1" applyFill="1" applyBorder="1" applyAlignment="1">
      <alignment horizontal="left" vertical="top"/>
      <protection/>
    </xf>
    <xf numFmtId="0" fontId="12" fillId="0" borderId="0" xfId="18" applyNumberFormat="1" applyFont="1" applyFill="1" applyBorder="1" applyAlignment="1">
      <alignment horizontal="center" vertical="top" wrapText="1"/>
      <protection/>
    </xf>
    <xf numFmtId="3" fontId="11" fillId="0" borderId="0" xfId="18" applyNumberFormat="1" applyFont="1" applyFill="1" applyBorder="1" applyAlignment="1">
      <alignment vertical="top" wrapText="1"/>
      <protection/>
    </xf>
    <xf numFmtId="0" fontId="9" fillId="0" borderId="0" xfId="19" applyFont="1" applyFill="1" applyBorder="1" applyAlignment="1">
      <alignment vertical="top"/>
      <protection/>
    </xf>
    <xf numFmtId="0" fontId="7" fillId="0" borderId="0" xfId="19" applyFont="1" applyFill="1" applyBorder="1" applyAlignment="1">
      <alignment vertical="top"/>
      <protection/>
    </xf>
    <xf numFmtId="3" fontId="14" fillId="0" borderId="0" xfId="19" applyNumberFormat="1" applyFont="1" applyFill="1" applyBorder="1" applyAlignment="1" quotePrefix="1">
      <alignment vertical="top" wrapText="1"/>
      <protection/>
    </xf>
    <xf numFmtId="3" fontId="14" fillId="0" borderId="0" xfId="19" applyNumberFormat="1" applyFont="1" applyFill="1" applyBorder="1" applyAlignment="1">
      <alignment vertical="top"/>
      <protection/>
    </xf>
    <xf numFmtId="4" fontId="7" fillId="0" borderId="0" xfId="19" applyNumberFormat="1" applyFont="1" applyFill="1" applyBorder="1" applyAlignment="1">
      <alignment vertical="top"/>
      <protection/>
    </xf>
    <xf numFmtId="4" fontId="14" fillId="0" borderId="0" xfId="19" applyNumberFormat="1" applyFont="1" applyFill="1" applyBorder="1" applyAlignment="1">
      <alignment vertical="top"/>
      <protection/>
    </xf>
    <xf numFmtId="3" fontId="7" fillId="0" borderId="0" xfId="0" applyNumberFormat="1" applyFont="1" applyFill="1" applyBorder="1" applyAlignment="1">
      <alignment vertical="top"/>
    </xf>
    <xf numFmtId="4" fontId="9" fillId="0" borderId="0" xfId="19" applyNumberFormat="1" applyFont="1" applyFill="1" applyBorder="1" applyAlignment="1">
      <alignment vertical="top"/>
      <protection/>
    </xf>
    <xf numFmtId="3" fontId="14" fillId="0" borderId="0" xfId="19" applyNumberFormat="1" applyFont="1" applyFill="1" applyBorder="1" applyAlignment="1">
      <alignment vertical="top" wrapText="1"/>
      <protection/>
    </xf>
    <xf numFmtId="4" fontId="7" fillId="0" borderId="0" xfId="0" applyNumberFormat="1" applyFont="1" applyFill="1" applyBorder="1" applyAlignment="1">
      <alignment horizontal="right" vertical="top"/>
    </xf>
    <xf numFmtId="3" fontId="15" fillId="0" borderId="0" xfId="16" applyNumberFormat="1" applyFont="1" applyFill="1" applyBorder="1" applyAlignment="1">
      <alignment vertical="top" wrapText="1"/>
      <protection/>
    </xf>
    <xf numFmtId="4" fontId="13" fillId="0" borderId="0" xfId="0" applyNumberFormat="1" applyFont="1" applyFill="1" applyBorder="1" applyAlignment="1">
      <alignment horizontal="right" vertical="top"/>
    </xf>
    <xf numFmtId="3" fontId="7" fillId="0" borderId="0" xfId="16" applyNumberFormat="1" applyFont="1" applyFill="1" applyBorder="1" applyAlignment="1">
      <alignment horizontal="right" vertical="top" wrapText="1"/>
      <protection/>
    </xf>
    <xf numFmtId="4" fontId="13" fillId="0" borderId="0" xfId="16" applyNumberFormat="1" applyFont="1" applyFill="1" applyBorder="1" applyAlignment="1">
      <alignment horizontal="right" vertical="top" wrapText="1"/>
      <protection/>
    </xf>
    <xf numFmtId="4" fontId="10" fillId="0" borderId="4" xfId="16" applyNumberFormat="1" applyFont="1" applyFill="1" applyBorder="1" applyAlignment="1">
      <alignment horizontal="right" vertical="top" wrapText="1"/>
      <protection/>
    </xf>
    <xf numFmtId="4" fontId="10" fillId="0" borderId="4" xfId="0" applyNumberFormat="1" applyFont="1" applyFill="1" applyBorder="1" applyAlignment="1">
      <alignment horizontal="right" vertical="top"/>
    </xf>
    <xf numFmtId="3" fontId="15" fillId="0" borderId="0" xfId="16" applyNumberFormat="1" applyFont="1" applyFill="1" applyBorder="1" applyAlignment="1" quotePrefix="1">
      <alignment vertical="top" wrapText="1"/>
      <protection/>
    </xf>
    <xf numFmtId="49" fontId="15" fillId="0" borderId="0" xfId="16" applyNumberFormat="1" applyFont="1" applyFill="1" applyBorder="1" applyAlignment="1">
      <alignment horizontal="left" vertical="top" wrapText="1"/>
      <protection/>
    </xf>
    <xf numFmtId="0" fontId="17" fillId="0" borderId="0" xfId="16" applyFont="1" applyFill="1" applyBorder="1" applyAlignment="1">
      <alignment vertical="top" wrapText="1"/>
      <protection/>
    </xf>
    <xf numFmtId="3" fontId="15" fillId="0" borderId="0" xfId="16" applyNumberFormat="1" applyFont="1" applyFill="1" applyBorder="1" applyAlignment="1" quotePrefix="1">
      <alignment horizontal="left" vertical="top" wrapText="1"/>
      <protection/>
    </xf>
    <xf numFmtId="3" fontId="10" fillId="0" borderId="5" xfId="16" applyNumberFormat="1" applyFont="1" applyFill="1" applyBorder="1" applyAlignment="1">
      <alignment horizontal="right" vertical="top" wrapText="1"/>
      <protection/>
    </xf>
    <xf numFmtId="4" fontId="10" fillId="0" borderId="6" xfId="16" applyNumberFormat="1" applyFont="1" applyFill="1" applyBorder="1" applyAlignment="1">
      <alignment horizontal="right" vertical="top" wrapText="1"/>
      <protection/>
    </xf>
    <xf numFmtId="0" fontId="15" fillId="0" borderId="0" xfId="0" applyFont="1" applyFill="1" applyBorder="1" applyAlignment="1">
      <alignment vertical="top" wrapText="1"/>
    </xf>
    <xf numFmtId="3" fontId="7" fillId="0" borderId="0" xfId="16" applyNumberFormat="1" applyFont="1" applyFill="1" applyBorder="1" applyAlignment="1">
      <alignment vertical="top" wrapText="1"/>
      <protection/>
    </xf>
    <xf numFmtId="4" fontId="1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3" fontId="14" fillId="0" borderId="0" xfId="16" applyNumberFormat="1" applyFont="1" applyFill="1" applyBorder="1" applyAlignment="1">
      <alignment vertical="top" wrapText="1"/>
      <protection/>
    </xf>
    <xf numFmtId="4" fontId="14" fillId="0" borderId="0" xfId="16" applyNumberFormat="1" applyFont="1" applyFill="1" applyBorder="1" applyAlignment="1">
      <alignment vertical="top" wrapText="1"/>
      <protection/>
    </xf>
    <xf numFmtId="0" fontId="16" fillId="0" borderId="0" xfId="16" applyFont="1" applyFill="1" applyBorder="1" applyAlignment="1">
      <alignment horizontal="left" vertical="top" wrapText="1"/>
      <protection/>
    </xf>
    <xf numFmtId="0" fontId="16" fillId="0" borderId="0" xfId="16" applyFont="1" applyFill="1" applyBorder="1" applyAlignment="1">
      <alignment horizontal="left" vertical="top" wrapText="1"/>
      <protection/>
    </xf>
    <xf numFmtId="4" fontId="7" fillId="0" borderId="0" xfId="55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left" vertical="top" wrapText="1"/>
    </xf>
    <xf numFmtId="2" fontId="14" fillId="0" borderId="0" xfId="19" applyNumberFormat="1" applyFont="1" applyFill="1" applyBorder="1" applyAlignment="1">
      <alignment vertical="top"/>
      <protection/>
    </xf>
    <xf numFmtId="0" fontId="15" fillId="0" borderId="0" xfId="0" applyFont="1" applyFill="1" applyBorder="1" applyAlignment="1">
      <alignment vertical="top" wrapText="1"/>
    </xf>
    <xf numFmtId="4" fontId="18" fillId="0" borderId="0" xfId="55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4" fontId="18" fillId="0" borderId="0" xfId="55" applyNumberFormat="1" applyFont="1" applyFill="1" applyBorder="1" applyAlignment="1">
      <alignment vertical="top"/>
    </xf>
    <xf numFmtId="3" fontId="10" fillId="0" borderId="0" xfId="16" applyNumberFormat="1" applyFont="1" applyFill="1" applyBorder="1" applyAlignment="1" quotePrefix="1">
      <alignment horizontal="right" vertical="top" wrapText="1"/>
      <protection/>
    </xf>
    <xf numFmtId="4" fontId="10" fillId="0" borderId="0" xfId="16" applyNumberFormat="1" applyFont="1" applyFill="1" applyBorder="1" applyAlignment="1">
      <alignment horizontal="right" vertical="top" wrapText="1"/>
      <protection/>
    </xf>
    <xf numFmtId="0" fontId="15" fillId="0" borderId="0" xfId="16" applyFont="1" applyFill="1" applyBorder="1" applyAlignment="1">
      <alignment horizontal="left" vertical="top" wrapText="1"/>
      <protection/>
    </xf>
    <xf numFmtId="4" fontId="7" fillId="0" borderId="0" xfId="0" applyNumberFormat="1" applyFont="1" applyFill="1" applyBorder="1" applyAlignment="1">
      <alignment vertical="top"/>
    </xf>
    <xf numFmtId="0" fontId="19" fillId="0" borderId="0" xfId="19" applyFont="1" applyFill="1" applyBorder="1" applyAlignment="1">
      <alignment vertical="top" wrapText="1"/>
      <protection/>
    </xf>
    <xf numFmtId="0" fontId="18" fillId="0" borderId="0" xfId="19" applyFont="1" applyFill="1" applyBorder="1" applyAlignment="1" quotePrefix="1">
      <alignment vertical="top" wrapText="1"/>
      <protection/>
    </xf>
    <xf numFmtId="0" fontId="18" fillId="0" borderId="0" xfId="19" applyFont="1" applyFill="1" applyBorder="1" applyAlignment="1">
      <alignment vertical="top" wrapText="1"/>
      <protection/>
    </xf>
    <xf numFmtId="3" fontId="7" fillId="0" borderId="0" xfId="16" applyNumberFormat="1" applyFont="1" applyFill="1" applyBorder="1" applyAlignment="1">
      <alignment horizontal="left" vertical="top" wrapText="1"/>
      <protection/>
    </xf>
    <xf numFmtId="3" fontId="7" fillId="0" borderId="0" xfId="19" applyNumberFormat="1" applyFont="1" applyAlignment="1">
      <alignment horizontal="center" vertical="top"/>
      <protection/>
    </xf>
    <xf numFmtId="0" fontId="7" fillId="0" borderId="0" xfId="19" applyNumberFormat="1" applyFont="1" applyAlignment="1">
      <alignment horizontal="left" vertical="top"/>
      <protection/>
    </xf>
    <xf numFmtId="0" fontId="7" fillId="0" borderId="0" xfId="19" applyNumberFormat="1" applyFont="1" applyAlignment="1">
      <alignment horizontal="center" vertical="top" wrapText="1"/>
      <protection/>
    </xf>
    <xf numFmtId="3" fontId="7" fillId="0" borderId="0" xfId="19" applyNumberFormat="1" applyFont="1" applyAlignment="1">
      <alignment horizontal="justify" vertical="top" wrapText="1"/>
      <protection/>
    </xf>
    <xf numFmtId="3" fontId="7" fillId="0" borderId="0" xfId="19" applyNumberFormat="1" applyFont="1" applyFill="1" applyAlignment="1">
      <alignment horizontal="right" vertical="top"/>
      <protection/>
    </xf>
    <xf numFmtId="4" fontId="7" fillId="0" borderId="0" xfId="19" applyNumberFormat="1" applyFont="1" applyFill="1" applyAlignment="1">
      <alignment horizontal="right" vertical="top"/>
      <protection/>
    </xf>
    <xf numFmtId="3" fontId="9" fillId="0" borderId="0" xfId="19" applyNumberFormat="1" applyFont="1" applyAlignment="1">
      <alignment horizontal="left" vertical="top" wrapText="1"/>
      <protection/>
    </xf>
    <xf numFmtId="3" fontId="9" fillId="0" borderId="0" xfId="19" applyNumberFormat="1" applyFont="1" applyFill="1" applyAlignment="1">
      <alignment horizontal="right" vertical="top"/>
      <protection/>
    </xf>
    <xf numFmtId="3" fontId="9" fillId="0" borderId="0" xfId="19" applyNumberFormat="1" applyFont="1" applyAlignment="1">
      <alignment horizontal="center" vertical="top"/>
      <protection/>
    </xf>
    <xf numFmtId="0" fontId="9" fillId="0" borderId="0" xfId="19" applyNumberFormat="1" applyFont="1" applyAlignment="1" quotePrefix="1">
      <alignment horizontal="left" vertical="top"/>
      <protection/>
    </xf>
    <xf numFmtId="0" fontId="9" fillId="0" borderId="0" xfId="19" applyNumberFormat="1" applyFont="1" applyAlignment="1" quotePrefix="1">
      <alignment horizontal="center" vertical="top" wrapText="1"/>
      <protection/>
    </xf>
    <xf numFmtId="0" fontId="9" fillId="0" borderId="0" xfId="19" applyFont="1" applyBorder="1" applyAlignment="1">
      <alignment vertical="top" wrapText="1"/>
      <protection/>
    </xf>
    <xf numFmtId="0" fontId="9" fillId="0" borderId="0" xfId="19" applyNumberFormat="1" applyFont="1" applyAlignment="1">
      <alignment horizontal="left" vertical="top"/>
      <protection/>
    </xf>
    <xf numFmtId="0" fontId="9" fillId="0" borderId="0" xfId="19" applyNumberFormat="1" applyFont="1" applyAlignment="1">
      <alignment horizontal="center" vertical="top" wrapText="1"/>
      <protection/>
    </xf>
    <xf numFmtId="3" fontId="7" fillId="0" borderId="0" xfId="19" applyNumberFormat="1" applyFont="1" applyAlignment="1" quotePrefix="1">
      <alignment horizontal="left" vertical="top" wrapText="1"/>
      <protection/>
    </xf>
    <xf numFmtId="3" fontId="7" fillId="0" borderId="0" xfId="19" applyNumberFormat="1" applyFont="1" applyAlignment="1">
      <alignment vertical="top" wrapText="1"/>
      <protection/>
    </xf>
    <xf numFmtId="3" fontId="9" fillId="0" borderId="0" xfId="19" applyNumberFormat="1" applyFont="1" applyAlignment="1">
      <alignment vertical="top" wrapText="1"/>
      <protection/>
    </xf>
    <xf numFmtId="3" fontId="9" fillId="0" borderId="0" xfId="19" applyNumberFormat="1" applyFont="1" applyBorder="1" applyAlignment="1">
      <alignment vertical="top" wrapText="1"/>
      <protection/>
    </xf>
    <xf numFmtId="3" fontId="7" fillId="0" borderId="0" xfId="19" applyNumberFormat="1" applyFont="1" applyBorder="1" applyAlignment="1">
      <alignment vertical="top" wrapText="1"/>
      <protection/>
    </xf>
    <xf numFmtId="3" fontId="7" fillId="0" borderId="0" xfId="19" applyNumberFormat="1" applyFont="1" applyAlignment="1">
      <alignment horizontal="left" vertical="top" wrapText="1"/>
      <protection/>
    </xf>
    <xf numFmtId="0" fontId="9" fillId="0" borderId="0" xfId="19" applyFont="1" applyAlignment="1">
      <alignment horizontal="justify" vertical="top" wrapText="1"/>
      <protection/>
    </xf>
    <xf numFmtId="0" fontId="9" fillId="0" borderId="0" xfId="19" applyFont="1" applyAlignment="1" quotePrefix="1">
      <alignment horizontal="left" vertical="top" wrapText="1"/>
      <protection/>
    </xf>
    <xf numFmtId="3" fontId="12" fillId="0" borderId="0" xfId="19" applyNumberFormat="1" applyFont="1" applyFill="1" applyAlignment="1">
      <alignment horizontal="right" vertical="top"/>
      <protection/>
    </xf>
    <xf numFmtId="2" fontId="9" fillId="0" borderId="0" xfId="19" applyNumberFormat="1" applyFont="1" applyFill="1" applyAlignment="1">
      <alignment horizontal="right" vertical="top"/>
      <protection/>
    </xf>
    <xf numFmtId="0" fontId="7" fillId="0" borderId="0" xfId="19" applyFont="1" applyAlignment="1">
      <alignment vertical="top" wrapText="1"/>
      <protection/>
    </xf>
    <xf numFmtId="3" fontId="7" fillId="0" borderId="0" xfId="19" applyNumberFormat="1" applyFont="1" applyBorder="1" applyAlignment="1" quotePrefix="1">
      <alignment horizontal="left" vertical="top" wrapText="1"/>
      <protection/>
    </xf>
    <xf numFmtId="4" fontId="11" fillId="0" borderId="0" xfId="18" applyNumberFormat="1" applyFont="1" applyFill="1" applyBorder="1" applyAlignment="1">
      <alignment vertical="top"/>
      <protection/>
    </xf>
    <xf numFmtId="3" fontId="9" fillId="0" borderId="3" xfId="19" applyNumberFormat="1" applyFont="1" applyFill="1" applyBorder="1" applyAlignment="1">
      <alignment horizontal="center" vertical="top" wrapText="1"/>
      <protection/>
    </xf>
    <xf numFmtId="3" fontId="9" fillId="0" borderId="3" xfId="19" applyNumberFormat="1" applyFont="1" applyFill="1" applyBorder="1" applyAlignment="1" quotePrefix="1">
      <alignment horizontal="center" vertical="top" wrapText="1"/>
      <protection/>
    </xf>
    <xf numFmtId="3" fontId="7" fillId="0" borderId="0" xfId="19" applyNumberFormat="1" applyFont="1" applyFill="1" applyBorder="1" applyAlignment="1">
      <alignment horizontal="left" vertical="top" wrapText="1"/>
      <protection/>
    </xf>
    <xf numFmtId="4" fontId="13" fillId="0" borderId="0" xfId="19" applyNumberFormat="1" applyFont="1" applyFill="1" applyBorder="1" applyAlignment="1">
      <alignment vertical="top"/>
      <protection/>
    </xf>
    <xf numFmtId="4" fontId="7" fillId="0" borderId="0" xfId="0" applyNumberFormat="1" applyFont="1" applyFill="1" applyBorder="1" applyAlignment="1">
      <alignment horizontal="right"/>
    </xf>
    <xf numFmtId="0" fontId="16" fillId="0" borderId="0" xfId="16" applyFont="1" applyFill="1" applyBorder="1" applyAlignment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/>
    </xf>
    <xf numFmtId="3" fontId="15" fillId="0" borderId="0" xfId="16" applyNumberFormat="1" applyFont="1" applyFill="1" applyBorder="1" applyAlignment="1">
      <alignment wrapText="1"/>
      <protection/>
    </xf>
    <xf numFmtId="3" fontId="15" fillId="0" borderId="0" xfId="16" applyNumberFormat="1" applyFont="1" applyFill="1" applyBorder="1" applyAlignment="1" quotePrefix="1">
      <alignment horizontal="left" wrapText="1"/>
      <protection/>
    </xf>
    <xf numFmtId="0" fontId="15" fillId="0" borderId="0" xfId="0" applyFont="1" applyFill="1" applyBorder="1" applyAlignment="1">
      <alignment wrapText="1"/>
    </xf>
    <xf numFmtId="175" fontId="7" fillId="0" borderId="0" xfId="19" applyNumberFormat="1" applyFont="1" applyFill="1" applyBorder="1" applyAlignment="1">
      <alignment vertical="top"/>
      <protection/>
    </xf>
    <xf numFmtId="175" fontId="9" fillId="0" borderId="0" xfId="19" applyNumberFormat="1" applyFont="1" applyFill="1" applyBorder="1" applyAlignment="1">
      <alignment vertical="top"/>
      <protection/>
    </xf>
    <xf numFmtId="175" fontId="9" fillId="0" borderId="0" xfId="19" applyNumberFormat="1" applyFont="1" applyFill="1" applyBorder="1" applyAlignment="1">
      <alignment vertical="top"/>
      <protection/>
    </xf>
    <xf numFmtId="175" fontId="7" fillId="0" borderId="0" xfId="19" applyNumberFormat="1" applyFont="1" applyFill="1" applyAlignment="1">
      <alignment vertical="top"/>
      <protection/>
    </xf>
  </cellXfs>
  <cellStyles count="51">
    <cellStyle name="Normal" xfId="0"/>
    <cellStyle name="Hyperlink" xfId="15"/>
    <cellStyle name="Obično_List1" xfId="16"/>
    <cellStyle name="Obično_Polugodišnji-sabor" xfId="17"/>
    <cellStyle name="Obično_Raeun financiranja 06-05" xfId="18"/>
    <cellStyle name="Obično_Rnfin Rebalans 06. -ANALITIKA (za prilog)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inputData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Currency" xfId="61"/>
    <cellStyle name="Currency [0]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58</xdr:row>
      <xdr:rowOff>0</xdr:rowOff>
    </xdr:from>
    <xdr:to>
      <xdr:col>5</xdr:col>
      <xdr:colOff>190500</xdr:colOff>
      <xdr:row>58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391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3"/>
  <sheetViews>
    <sheetView tabSelected="1" zoomScale="80" zoomScaleNormal="80" workbookViewId="0" topLeftCell="A1">
      <selection activeCell="H12" sqref="H12"/>
    </sheetView>
  </sheetViews>
  <sheetFormatPr defaultColWidth="9.140625" defaultRowHeight="12.75"/>
  <cols>
    <col min="1" max="1" width="5.140625" style="21" customWidth="1"/>
    <col min="2" max="2" width="10.57421875" style="122" customWidth="1"/>
    <col min="3" max="3" width="13.28125" style="123" customWidth="1"/>
    <col min="4" max="4" width="64.7109375" style="145" customWidth="1"/>
    <col min="5" max="5" width="17.57421875" style="125" customWidth="1"/>
    <col min="6" max="6" width="19.57421875" style="126" customWidth="1"/>
    <col min="7" max="7" width="8.7109375" style="161" customWidth="1"/>
    <col min="8" max="8" width="17.28125" style="21" bestFit="1" customWidth="1"/>
    <col min="9" max="9" width="19.421875" style="21" bestFit="1" customWidth="1"/>
    <col min="10" max="11" width="10.7109375" style="21" customWidth="1"/>
    <col min="12" max="12" width="13.57421875" style="21" customWidth="1"/>
    <col min="13" max="16384" width="10.7109375" style="21" customWidth="1"/>
  </cols>
  <sheetData>
    <row r="1" spans="1:7" s="20" customFormat="1" ht="18.75">
      <c r="A1" s="15" t="s">
        <v>185</v>
      </c>
      <c r="B1" s="16"/>
      <c r="C1" s="7"/>
      <c r="D1" s="17"/>
      <c r="E1" s="18"/>
      <c r="F1" s="19"/>
      <c r="G1" s="158"/>
    </row>
    <row r="2" spans="1:7" ht="33" customHeight="1">
      <c r="A2" s="148"/>
      <c r="B2" s="149"/>
      <c r="C2" s="149"/>
      <c r="D2" s="12" t="s">
        <v>186</v>
      </c>
      <c r="E2" s="13" t="s">
        <v>187</v>
      </c>
      <c r="F2" s="13" t="s">
        <v>188</v>
      </c>
      <c r="G2" s="14" t="s">
        <v>189</v>
      </c>
    </row>
    <row r="3" spans="1:7" ht="15.75">
      <c r="A3" s="22"/>
      <c r="B3" s="23"/>
      <c r="C3" s="24"/>
      <c r="D3" s="25" t="s">
        <v>0</v>
      </c>
      <c r="E3" s="22">
        <f>E5-E63</f>
        <v>8612484826</v>
      </c>
      <c r="F3" s="26">
        <f>F5-F63-F4</f>
        <v>7679507548.02</v>
      </c>
      <c r="G3" s="159">
        <f>F3/E3*100</f>
        <v>89.16715330326667</v>
      </c>
    </row>
    <row r="4" spans="1:7" ht="31.5" customHeight="1">
      <c r="A4" s="22"/>
      <c r="B4" s="23"/>
      <c r="C4" s="24"/>
      <c r="D4" s="27" t="s">
        <v>1</v>
      </c>
      <c r="E4" s="22"/>
      <c r="F4" s="28">
        <v>-3637371898.67</v>
      </c>
      <c r="G4" s="158"/>
    </row>
    <row r="5" spans="1:7" ht="33.75" customHeight="1">
      <c r="A5" s="22">
        <v>8</v>
      </c>
      <c r="B5" s="23"/>
      <c r="C5" s="24"/>
      <c r="D5" s="29" t="s">
        <v>2</v>
      </c>
      <c r="E5" s="22">
        <f>E6+E7+E18+E24+E27</f>
        <v>28790271304</v>
      </c>
      <c r="F5" s="26">
        <f>F6+F7+F18+F24+F27</f>
        <v>16150540027.36</v>
      </c>
      <c r="G5" s="159">
        <f>F5/E5*100</f>
        <v>56.09721373176539</v>
      </c>
    </row>
    <row r="6" spans="1:7" ht="2.25" customHeight="1">
      <c r="A6" s="22"/>
      <c r="B6" s="23"/>
      <c r="C6" s="24"/>
      <c r="D6" s="30"/>
      <c r="E6" s="22"/>
      <c r="F6" s="26"/>
      <c r="G6" s="159"/>
    </row>
    <row r="7" spans="1:7" ht="22.5" customHeight="1">
      <c r="A7" s="22">
        <v>81</v>
      </c>
      <c r="B7" s="31"/>
      <c r="C7" s="32"/>
      <c r="D7" s="33" t="s">
        <v>3</v>
      </c>
      <c r="E7" s="22">
        <f>E10+E12+E8</f>
        <v>262739650</v>
      </c>
      <c r="F7" s="22">
        <f>F10+F12+F9</f>
        <v>651657419.8800001</v>
      </c>
      <c r="G7" s="160">
        <f>F7/E7*100</f>
        <v>248.02401155668744</v>
      </c>
    </row>
    <row r="8" spans="1:7" ht="22.5" customHeight="1">
      <c r="A8" s="22">
        <v>811</v>
      </c>
      <c r="B8" s="31"/>
      <c r="C8" s="32"/>
      <c r="D8" s="34" t="s">
        <v>184</v>
      </c>
      <c r="E8" s="22">
        <v>2200000</v>
      </c>
      <c r="F8" s="147">
        <v>1211243.23</v>
      </c>
      <c r="G8" s="160">
        <f>F8/E8*100</f>
        <v>55.056510454545446</v>
      </c>
    </row>
    <row r="9" spans="1:7" ht="19.5" customHeight="1">
      <c r="A9" s="22"/>
      <c r="B9" s="35">
        <v>8111</v>
      </c>
      <c r="C9" s="32"/>
      <c r="D9" s="6" t="s">
        <v>146</v>
      </c>
      <c r="E9" s="1"/>
      <c r="F9" s="2">
        <v>1211243.23</v>
      </c>
      <c r="G9" s="11"/>
    </row>
    <row r="10" spans="1:7" ht="36.75" customHeight="1">
      <c r="A10" s="22">
        <v>812</v>
      </c>
      <c r="B10" s="31"/>
      <c r="C10" s="32"/>
      <c r="D10" s="34" t="s">
        <v>4</v>
      </c>
      <c r="E10" s="22">
        <v>101539650</v>
      </c>
      <c r="F10" s="26">
        <f>F11</f>
        <v>25581284.83</v>
      </c>
      <c r="G10" s="160">
        <f>F10/E10*100</f>
        <v>25.19339472806928</v>
      </c>
    </row>
    <row r="11" spans="1:7" ht="37.5" customHeight="1">
      <c r="A11" s="22"/>
      <c r="B11" s="35">
        <v>8121</v>
      </c>
      <c r="C11" s="36"/>
      <c r="D11" s="37" t="s">
        <v>5</v>
      </c>
      <c r="E11" s="1"/>
      <c r="F11" s="3">
        <v>25581284.83</v>
      </c>
      <c r="G11" s="11"/>
    </row>
    <row r="12" spans="1:59" ht="45" customHeight="1">
      <c r="A12" s="38">
        <v>816</v>
      </c>
      <c r="B12" s="39"/>
      <c r="C12" s="40"/>
      <c r="D12" s="33" t="s">
        <v>6</v>
      </c>
      <c r="E12" s="22">
        <v>159000000</v>
      </c>
      <c r="F12" s="41">
        <v>624864891.82</v>
      </c>
      <c r="G12" s="160">
        <f>F12/E12*100</f>
        <v>392.9967873081762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</row>
    <row r="13" spans="1:59" ht="45" customHeight="1">
      <c r="A13" s="38"/>
      <c r="B13" s="39">
        <v>8161</v>
      </c>
      <c r="C13" s="40"/>
      <c r="D13" s="43" t="s">
        <v>6</v>
      </c>
      <c r="E13" s="22"/>
      <c r="F13" s="3">
        <v>624864891.82</v>
      </c>
      <c r="G13" s="160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</row>
    <row r="14" spans="1:7" ht="27" customHeight="1">
      <c r="A14" s="22"/>
      <c r="B14" s="39"/>
      <c r="C14" s="40"/>
      <c r="D14" s="43" t="s">
        <v>7</v>
      </c>
      <c r="E14" s="1"/>
      <c r="F14" s="3">
        <v>624864891.82</v>
      </c>
      <c r="G14" s="11"/>
    </row>
    <row r="15" spans="1:7" ht="24.75" customHeight="1">
      <c r="A15" s="22"/>
      <c r="B15" s="39"/>
      <c r="C15" s="40"/>
      <c r="D15" s="150" t="s">
        <v>180</v>
      </c>
      <c r="E15" s="1"/>
      <c r="F15" s="3">
        <v>0</v>
      </c>
      <c r="G15" s="11"/>
    </row>
    <row r="16" spans="1:7" ht="21.75" customHeight="1">
      <c r="A16" s="22"/>
      <c r="B16" s="39"/>
      <c r="C16" s="40"/>
      <c r="D16" s="37" t="s">
        <v>8</v>
      </c>
      <c r="E16" s="1"/>
      <c r="F16" s="151">
        <v>9001035.42</v>
      </c>
      <c r="G16" s="11"/>
    </row>
    <row r="17" spans="1:7" ht="22.5" customHeight="1">
      <c r="A17" s="22"/>
      <c r="B17" s="39"/>
      <c r="C17" s="40"/>
      <c r="D17" s="37" t="s">
        <v>9</v>
      </c>
      <c r="E17" s="1"/>
      <c r="F17" s="151">
        <v>47116140.23</v>
      </c>
      <c r="G17" s="11"/>
    </row>
    <row r="18" spans="1:7" ht="17.25" customHeight="1">
      <c r="A18" s="22">
        <v>82</v>
      </c>
      <c r="B18" s="31"/>
      <c r="C18" s="32"/>
      <c r="D18" s="34" t="s">
        <v>10</v>
      </c>
      <c r="E18" s="22">
        <f>E19+E21</f>
        <v>14800000000</v>
      </c>
      <c r="F18" s="26">
        <f>F19+F21</f>
        <v>8223935320.09</v>
      </c>
      <c r="G18" s="160">
        <f>F18/E18*100</f>
        <v>55.56713054114864</v>
      </c>
    </row>
    <row r="19" spans="1:7" s="47" customFormat="1" ht="15" customHeight="1">
      <c r="A19" s="44">
        <v>821</v>
      </c>
      <c r="B19" s="45"/>
      <c r="C19" s="46"/>
      <c r="D19" s="33" t="s">
        <v>11</v>
      </c>
      <c r="E19" s="22">
        <f>E20</f>
        <v>0</v>
      </c>
      <c r="F19" s="26">
        <f>F20</f>
        <v>2182134170.09</v>
      </c>
      <c r="G19" s="160"/>
    </row>
    <row r="20" spans="1:7" s="47" customFormat="1" ht="15.75" customHeight="1">
      <c r="A20" s="18"/>
      <c r="B20" s="16">
        <v>8211</v>
      </c>
      <c r="C20" s="7"/>
      <c r="D20" s="48" t="s">
        <v>12</v>
      </c>
      <c r="E20" s="18"/>
      <c r="F20" s="49">
        <v>2182134170.09</v>
      </c>
      <c r="G20" s="11"/>
    </row>
    <row r="21" spans="1:7" ht="15.75" customHeight="1">
      <c r="A21" s="44">
        <v>822</v>
      </c>
      <c r="B21" s="45"/>
      <c r="C21" s="46"/>
      <c r="D21" s="34" t="s">
        <v>13</v>
      </c>
      <c r="E21" s="22">
        <v>14800000000</v>
      </c>
      <c r="F21" s="26">
        <f>F22+F23</f>
        <v>6041801150</v>
      </c>
      <c r="G21" s="160">
        <f>F21/E21*100</f>
        <v>40.82298074324324</v>
      </c>
    </row>
    <row r="22" spans="1:7" s="47" customFormat="1" ht="16.5" customHeight="1">
      <c r="A22" s="18"/>
      <c r="B22" s="16">
        <v>8221</v>
      </c>
      <c r="C22" s="7"/>
      <c r="D22" s="48" t="s">
        <v>145</v>
      </c>
      <c r="E22" s="18"/>
      <c r="F22" s="50">
        <v>6041801150</v>
      </c>
      <c r="G22" s="11"/>
    </row>
    <row r="23" spans="1:7" ht="16.5" customHeight="1">
      <c r="A23" s="18"/>
      <c r="B23" s="16">
        <v>8222</v>
      </c>
      <c r="C23" s="7"/>
      <c r="D23" s="48" t="s">
        <v>14</v>
      </c>
      <c r="E23" s="18"/>
      <c r="F23" s="50">
        <v>0</v>
      </c>
      <c r="G23" s="11"/>
    </row>
    <row r="24" spans="1:7" s="47" customFormat="1" ht="21.75" customHeight="1">
      <c r="A24" s="22">
        <v>83</v>
      </c>
      <c r="B24" s="31"/>
      <c r="C24" s="32"/>
      <c r="D24" s="51" t="s">
        <v>15</v>
      </c>
      <c r="E24" s="22">
        <f>E25</f>
        <v>0</v>
      </c>
      <c r="F24" s="26">
        <f>F25</f>
        <v>1311297.98</v>
      </c>
      <c r="G24" s="160"/>
    </row>
    <row r="25" spans="1:7" s="47" customFormat="1" ht="35.25" customHeight="1">
      <c r="A25" s="44">
        <v>832</v>
      </c>
      <c r="B25" s="45"/>
      <c r="C25" s="46"/>
      <c r="D25" s="52" t="s">
        <v>16</v>
      </c>
      <c r="E25" s="22">
        <f>E26</f>
        <v>0</v>
      </c>
      <c r="F25" s="26">
        <f>F26</f>
        <v>1311297.98</v>
      </c>
      <c r="G25" s="160"/>
    </row>
    <row r="26" spans="1:7" ht="30.75" customHeight="1">
      <c r="A26" s="53"/>
      <c r="B26" s="16">
        <v>8321</v>
      </c>
      <c r="C26" s="7"/>
      <c r="D26" s="54" t="s">
        <v>17</v>
      </c>
      <c r="E26" s="4"/>
      <c r="F26" s="3">
        <v>1311297.98</v>
      </c>
      <c r="G26" s="158"/>
    </row>
    <row r="27" spans="1:7" ht="19.5" customHeight="1">
      <c r="A27" s="22">
        <v>84</v>
      </c>
      <c r="B27" s="31"/>
      <c r="C27" s="32"/>
      <c r="D27" s="33" t="s">
        <v>18</v>
      </c>
      <c r="E27" s="22">
        <f>E28+E59+E61</f>
        <v>13727531654</v>
      </c>
      <c r="F27" s="26">
        <f>F28+F59+F61</f>
        <v>7273635989.41</v>
      </c>
      <c r="G27" s="160">
        <f>F27/E27*100</f>
        <v>52.98575281223678</v>
      </c>
    </row>
    <row r="28" spans="1:7" ht="42" customHeight="1">
      <c r="A28" s="38">
        <v>841</v>
      </c>
      <c r="B28" s="45"/>
      <c r="C28" s="46"/>
      <c r="D28" s="33" t="s">
        <v>19</v>
      </c>
      <c r="E28" s="22">
        <v>4215031654</v>
      </c>
      <c r="F28" s="26">
        <f>F29</f>
        <v>1799004530.77</v>
      </c>
      <c r="G28" s="160">
        <f>F28/E28*100</f>
        <v>42.68068850830035</v>
      </c>
    </row>
    <row r="29" spans="1:7" ht="17.25" customHeight="1">
      <c r="A29" s="18"/>
      <c r="B29" s="55">
        <v>8413</v>
      </c>
      <c r="C29" s="8"/>
      <c r="D29" s="48" t="s">
        <v>20</v>
      </c>
      <c r="E29" s="4"/>
      <c r="F29" s="4">
        <f>F45+F52+F57</f>
        <v>1799004530.77</v>
      </c>
      <c r="G29" s="11"/>
    </row>
    <row r="30" spans="1:7" ht="21" customHeight="1">
      <c r="A30" s="22"/>
      <c r="B30" s="23"/>
      <c r="C30" s="24"/>
      <c r="D30" s="34" t="s">
        <v>21</v>
      </c>
      <c r="E30" s="18"/>
      <c r="F30" s="50"/>
      <c r="G30" s="11"/>
    </row>
    <row r="31" spans="1:7" ht="34.5" customHeight="1">
      <c r="A31" s="18"/>
      <c r="B31" s="56">
        <v>841320106</v>
      </c>
      <c r="C31" s="36" t="s">
        <v>22</v>
      </c>
      <c r="D31" s="48" t="s">
        <v>23</v>
      </c>
      <c r="E31" s="18"/>
      <c r="F31" s="50">
        <v>1801247.51</v>
      </c>
      <c r="G31" s="11"/>
    </row>
    <row r="32" spans="1:7" ht="28.5" customHeight="1">
      <c r="A32" s="18"/>
      <c r="B32" s="56">
        <v>841320108</v>
      </c>
      <c r="C32" s="36" t="s">
        <v>24</v>
      </c>
      <c r="D32" s="57" t="s">
        <v>25</v>
      </c>
      <c r="E32" s="18"/>
      <c r="F32" s="50">
        <v>41628075.19</v>
      </c>
      <c r="G32" s="11"/>
    </row>
    <row r="33" spans="1:7" ht="39.75" customHeight="1">
      <c r="A33" s="18"/>
      <c r="B33" s="56">
        <v>841320111</v>
      </c>
      <c r="C33" s="36" t="s">
        <v>26</v>
      </c>
      <c r="D33" s="57" t="s">
        <v>27</v>
      </c>
      <c r="E33" s="18"/>
      <c r="F33" s="50">
        <v>6069482.29</v>
      </c>
      <c r="G33" s="11"/>
    </row>
    <row r="34" spans="1:7" ht="39.75" customHeight="1">
      <c r="A34" s="18"/>
      <c r="B34" s="56">
        <v>841320113</v>
      </c>
      <c r="C34" s="36" t="s">
        <v>28</v>
      </c>
      <c r="D34" s="57" t="s">
        <v>29</v>
      </c>
      <c r="E34" s="18"/>
      <c r="F34" s="50">
        <v>9896938.29</v>
      </c>
      <c r="G34" s="11"/>
    </row>
    <row r="35" spans="1:7" ht="36" customHeight="1">
      <c r="A35" s="18"/>
      <c r="B35" s="56">
        <v>841320114</v>
      </c>
      <c r="C35" s="36" t="s">
        <v>30</v>
      </c>
      <c r="D35" s="57" t="s">
        <v>31</v>
      </c>
      <c r="E35" s="18"/>
      <c r="F35" s="50">
        <v>58032290</v>
      </c>
      <c r="G35" s="11"/>
    </row>
    <row r="36" spans="1:7" ht="23.25" customHeight="1">
      <c r="A36" s="18"/>
      <c r="B36" s="56">
        <v>841320115</v>
      </c>
      <c r="C36" s="58">
        <v>10005</v>
      </c>
      <c r="D36" s="57" t="s">
        <v>32</v>
      </c>
      <c r="E36" s="18"/>
      <c r="F36" s="50">
        <v>15662222.61</v>
      </c>
      <c r="G36" s="11"/>
    </row>
    <row r="37" spans="1:7" ht="37.5" customHeight="1">
      <c r="A37" s="18"/>
      <c r="B37" s="56">
        <v>841320116</v>
      </c>
      <c r="C37" s="58">
        <v>10005</v>
      </c>
      <c r="D37" s="57" t="s">
        <v>33</v>
      </c>
      <c r="E37" s="18"/>
      <c r="F37" s="50">
        <v>0</v>
      </c>
      <c r="G37" s="11"/>
    </row>
    <row r="38" spans="1:7" ht="36" customHeight="1">
      <c r="A38" s="18"/>
      <c r="B38" s="56">
        <v>841320118</v>
      </c>
      <c r="C38" s="36" t="s">
        <v>34</v>
      </c>
      <c r="D38" s="57" t="s">
        <v>35</v>
      </c>
      <c r="E38" s="18"/>
      <c r="F38" s="50">
        <v>13497997.84</v>
      </c>
      <c r="G38" s="11"/>
    </row>
    <row r="39" spans="1:7" ht="17.25" customHeight="1">
      <c r="A39" s="18"/>
      <c r="B39" s="56">
        <v>841320121</v>
      </c>
      <c r="C39" s="9" t="s">
        <v>36</v>
      </c>
      <c r="D39" s="59" t="s">
        <v>37</v>
      </c>
      <c r="E39" s="18"/>
      <c r="F39" s="50">
        <v>1792342.45</v>
      </c>
      <c r="G39" s="11"/>
    </row>
    <row r="40" spans="1:7" ht="17.25" customHeight="1">
      <c r="A40" s="18"/>
      <c r="B40" s="56">
        <v>841320122</v>
      </c>
      <c r="C40" s="9" t="s">
        <v>38</v>
      </c>
      <c r="D40" s="59" t="s">
        <v>39</v>
      </c>
      <c r="E40" s="18"/>
      <c r="F40" s="50">
        <v>17652617.3</v>
      </c>
      <c r="G40" s="11"/>
    </row>
    <row r="41" spans="1:7" ht="17.25" customHeight="1">
      <c r="A41" s="18"/>
      <c r="B41" s="56">
        <v>841320123</v>
      </c>
      <c r="C41" s="9">
        <v>11005</v>
      </c>
      <c r="D41" s="59" t="s">
        <v>147</v>
      </c>
      <c r="E41" s="18"/>
      <c r="F41" s="50">
        <v>728230.71</v>
      </c>
      <c r="G41" s="11"/>
    </row>
    <row r="42" spans="1:7" ht="30.75" customHeight="1">
      <c r="A42" s="18"/>
      <c r="B42" s="56">
        <v>841320124</v>
      </c>
      <c r="C42" s="9">
        <v>55</v>
      </c>
      <c r="D42" s="59" t="s">
        <v>148</v>
      </c>
      <c r="E42" s="18"/>
      <c r="F42" s="50">
        <v>881726.58</v>
      </c>
      <c r="G42" s="11"/>
    </row>
    <row r="43" spans="1:7" ht="21.75" customHeight="1">
      <c r="A43" s="18"/>
      <c r="B43" s="56">
        <v>841320125</v>
      </c>
      <c r="C43" s="9" t="s">
        <v>67</v>
      </c>
      <c r="D43" s="59" t="s">
        <v>149</v>
      </c>
      <c r="E43" s="18"/>
      <c r="F43" s="50">
        <v>1457238000</v>
      </c>
      <c r="G43" s="11"/>
    </row>
    <row r="44" spans="1:9" ht="21" customHeight="1">
      <c r="A44" s="18"/>
      <c r="B44" s="56">
        <v>841320128</v>
      </c>
      <c r="C44" s="36" t="s">
        <v>181</v>
      </c>
      <c r="D44" s="30" t="s">
        <v>150</v>
      </c>
      <c r="E44" s="50"/>
      <c r="F44" s="50">
        <v>0</v>
      </c>
      <c r="G44" s="11"/>
      <c r="I44" s="60"/>
    </row>
    <row r="45" spans="1:9" ht="16.5" customHeight="1">
      <c r="A45" s="22"/>
      <c r="B45" s="56"/>
      <c r="C45" s="58"/>
      <c r="D45" s="34" t="s">
        <v>40</v>
      </c>
      <c r="E45" s="22"/>
      <c r="F45" s="26">
        <f>SUM(F31:F44)</f>
        <v>1624881170.77</v>
      </c>
      <c r="G45" s="160"/>
      <c r="I45" s="60"/>
    </row>
    <row r="46" spans="1:7" ht="18" customHeight="1">
      <c r="A46" s="22"/>
      <c r="B46" s="56"/>
      <c r="C46" s="58"/>
      <c r="D46" s="57"/>
      <c r="E46" s="18"/>
      <c r="F46" s="50"/>
      <c r="G46" s="11"/>
    </row>
    <row r="47" spans="1:7" ht="24" customHeight="1">
      <c r="A47" s="22"/>
      <c r="B47" s="56"/>
      <c r="C47" s="58"/>
      <c r="D47" s="33" t="s">
        <v>41</v>
      </c>
      <c r="E47" s="18"/>
      <c r="F47" s="50"/>
      <c r="G47" s="11"/>
    </row>
    <row r="48" spans="1:7" ht="21.75" customHeight="1">
      <c r="A48" s="22"/>
      <c r="B48" s="56">
        <v>841320401</v>
      </c>
      <c r="C48" s="36" t="s">
        <v>42</v>
      </c>
      <c r="D48" s="48" t="s">
        <v>43</v>
      </c>
      <c r="E48" s="18"/>
      <c r="F48" s="50">
        <v>0</v>
      </c>
      <c r="G48" s="11"/>
    </row>
    <row r="49" spans="1:7" ht="31.5" customHeight="1">
      <c r="A49" s="22"/>
      <c r="B49" s="56">
        <v>841320404</v>
      </c>
      <c r="C49" s="36" t="s">
        <v>42</v>
      </c>
      <c r="D49" s="48" t="s">
        <v>44</v>
      </c>
      <c r="E49" s="18"/>
      <c r="F49" s="50">
        <v>0</v>
      </c>
      <c r="G49" s="11"/>
    </row>
    <row r="50" spans="1:7" s="47" customFormat="1" ht="36" customHeight="1">
      <c r="A50" s="22"/>
      <c r="B50" s="56">
        <v>841320406</v>
      </c>
      <c r="C50" s="36" t="s">
        <v>45</v>
      </c>
      <c r="D50" s="57" t="s">
        <v>46</v>
      </c>
      <c r="E50" s="18"/>
      <c r="F50" s="50">
        <v>0</v>
      </c>
      <c r="G50" s="11"/>
    </row>
    <row r="51" spans="1:7" s="47" customFormat="1" ht="24" customHeight="1">
      <c r="A51" s="22"/>
      <c r="B51" s="56">
        <v>841320407</v>
      </c>
      <c r="C51" s="58">
        <v>10005</v>
      </c>
      <c r="D51" s="57" t="s">
        <v>47</v>
      </c>
      <c r="E51" s="18"/>
      <c r="F51" s="50">
        <v>0</v>
      </c>
      <c r="G51" s="11"/>
    </row>
    <row r="52" spans="1:7" s="47" customFormat="1" ht="21.75" customHeight="1">
      <c r="A52" s="22"/>
      <c r="B52" s="56"/>
      <c r="C52" s="58"/>
      <c r="D52" s="33" t="s">
        <v>48</v>
      </c>
      <c r="E52" s="22"/>
      <c r="F52" s="26">
        <f>SUM(F48:F51)</f>
        <v>0</v>
      </c>
      <c r="G52" s="160"/>
    </row>
    <row r="53" spans="1:85" s="47" customFormat="1" ht="15.75" customHeight="1">
      <c r="A53" s="22"/>
      <c r="B53" s="56"/>
      <c r="C53" s="58"/>
      <c r="D53" s="33"/>
      <c r="E53" s="22"/>
      <c r="F53" s="26"/>
      <c r="G53" s="1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</row>
    <row r="54" spans="1:7" s="47" customFormat="1" ht="25.5" customHeight="1">
      <c r="A54" s="18"/>
      <c r="B54" s="56"/>
      <c r="C54" s="58"/>
      <c r="D54" s="34" t="s">
        <v>49</v>
      </c>
      <c r="E54" s="22"/>
      <c r="F54" s="50"/>
      <c r="G54" s="11"/>
    </row>
    <row r="55" spans="1:13" s="47" customFormat="1" ht="18.75" customHeight="1">
      <c r="A55" s="18"/>
      <c r="B55" s="56">
        <v>841320202</v>
      </c>
      <c r="C55" s="36" t="s">
        <v>42</v>
      </c>
      <c r="D55" s="57" t="s">
        <v>50</v>
      </c>
      <c r="E55" s="63"/>
      <c r="F55" s="50">
        <v>174123360</v>
      </c>
      <c r="G55" s="11"/>
      <c r="H55" s="21"/>
      <c r="I55" s="21"/>
      <c r="J55" s="21"/>
      <c r="K55" s="21"/>
      <c r="L55" s="21"/>
      <c r="M55" s="21"/>
    </row>
    <row r="56" spans="1:9" ht="19.5" customHeight="1">
      <c r="A56" s="18"/>
      <c r="B56" s="56">
        <v>841320203</v>
      </c>
      <c r="C56" s="36" t="s">
        <v>42</v>
      </c>
      <c r="D56" s="57" t="s">
        <v>151</v>
      </c>
      <c r="E56" s="63"/>
      <c r="F56" s="50">
        <v>0</v>
      </c>
      <c r="G56" s="11"/>
      <c r="I56" s="60"/>
    </row>
    <row r="57" spans="1:7" s="62" customFormat="1" ht="18.75" customHeight="1">
      <c r="A57" s="22"/>
      <c r="B57" s="56"/>
      <c r="C57" s="24"/>
      <c r="D57" s="34" t="s">
        <v>51</v>
      </c>
      <c r="E57" s="22"/>
      <c r="F57" s="26">
        <f>SUM(F55:F55)</f>
        <v>174123360</v>
      </c>
      <c r="G57" s="160"/>
    </row>
    <row r="58" spans="1:7" s="47" customFormat="1" ht="18.75" customHeight="1">
      <c r="A58" s="22"/>
      <c r="B58" s="23"/>
      <c r="C58" s="24"/>
      <c r="D58" s="34"/>
      <c r="E58" s="22"/>
      <c r="F58" s="26"/>
      <c r="G58" s="160"/>
    </row>
    <row r="59" spans="1:7" s="47" customFormat="1" ht="30.75" customHeight="1">
      <c r="A59" s="38">
        <v>842</v>
      </c>
      <c r="B59" s="45"/>
      <c r="C59" s="46"/>
      <c r="D59" s="33" t="s">
        <v>52</v>
      </c>
      <c r="E59" s="22">
        <f>E60</f>
        <v>0</v>
      </c>
      <c r="F59" s="26">
        <f>F60</f>
        <v>25288208.64</v>
      </c>
      <c r="G59" s="160"/>
    </row>
    <row r="60" spans="1:7" ht="30.75" customHeight="1">
      <c r="A60" s="38"/>
      <c r="B60" s="64">
        <v>8421</v>
      </c>
      <c r="C60" s="65"/>
      <c r="D60" s="43" t="s">
        <v>52</v>
      </c>
      <c r="E60" s="66"/>
      <c r="F60" s="67">
        <v>25288208.64</v>
      </c>
      <c r="G60" s="11"/>
    </row>
    <row r="61" spans="1:7" ht="15" customHeight="1">
      <c r="A61" s="38">
        <v>844</v>
      </c>
      <c r="B61" s="68"/>
      <c r="C61" s="69"/>
      <c r="D61" s="33" t="s">
        <v>53</v>
      </c>
      <c r="E61" s="22">
        <v>9512500000</v>
      </c>
      <c r="F61" s="26">
        <f>F62</f>
        <v>5449343250</v>
      </c>
      <c r="G61" s="160">
        <f>F61/E61*100</f>
        <v>57.28613140604468</v>
      </c>
    </row>
    <row r="62" spans="1:8" ht="30.75" customHeight="1">
      <c r="A62" s="38"/>
      <c r="B62" s="68">
        <v>8441</v>
      </c>
      <c r="C62" s="69"/>
      <c r="D62" s="48" t="s">
        <v>54</v>
      </c>
      <c r="E62" s="70"/>
      <c r="F62" s="67">
        <v>5449343250</v>
      </c>
      <c r="G62" s="11"/>
      <c r="H62" s="60"/>
    </row>
    <row r="63" spans="1:7" s="47" customFormat="1" ht="28.5" customHeight="1">
      <c r="A63" s="71">
        <v>5</v>
      </c>
      <c r="B63" s="72"/>
      <c r="C63" s="73"/>
      <c r="D63" s="74" t="s">
        <v>55</v>
      </c>
      <c r="E63" s="22">
        <f>E64+E83+E94+E185</f>
        <v>20177786478</v>
      </c>
      <c r="F63" s="26">
        <f>F64+F83+F94+F185</f>
        <v>12108404378.01</v>
      </c>
      <c r="G63" s="160">
        <f>F63/E63*100</f>
        <v>60.008586131149166</v>
      </c>
    </row>
    <row r="64" spans="1:7" ht="25.5" customHeight="1">
      <c r="A64" s="75">
        <v>51</v>
      </c>
      <c r="B64" s="23"/>
      <c r="C64" s="24"/>
      <c r="D64" s="34" t="s">
        <v>56</v>
      </c>
      <c r="E64" s="22">
        <f>E65+E70+E75+E79</f>
        <v>1478545335</v>
      </c>
      <c r="F64" s="26">
        <f>F65+F70+F75+F79</f>
        <v>675658741.5300001</v>
      </c>
      <c r="G64" s="160">
        <f>F64/E64*100</f>
        <v>45.69753294240383</v>
      </c>
    </row>
    <row r="65" spans="1:7" ht="42.75" customHeight="1">
      <c r="A65" s="44">
        <v>511</v>
      </c>
      <c r="B65" s="23"/>
      <c r="C65" s="24"/>
      <c r="D65" s="33" t="s">
        <v>57</v>
      </c>
      <c r="E65" s="22">
        <v>222712876</v>
      </c>
      <c r="F65" s="26">
        <f>F66</f>
        <v>26930283.75</v>
      </c>
      <c r="G65" s="160">
        <f>F65/E65*100</f>
        <v>12.091929408697503</v>
      </c>
    </row>
    <row r="66" spans="1:7" ht="18" customHeight="1">
      <c r="A66" s="44"/>
      <c r="B66" s="16">
        <v>5111</v>
      </c>
      <c r="C66" s="7"/>
      <c r="D66" s="48" t="s">
        <v>58</v>
      </c>
      <c r="E66" s="18"/>
      <c r="F66" s="18">
        <f>F68+F67+F69</f>
        <v>26930283.75</v>
      </c>
      <c r="G66" s="11"/>
    </row>
    <row r="67" spans="1:7" s="47" customFormat="1" ht="18.75" customHeight="1">
      <c r="A67" s="44"/>
      <c r="B67" s="16"/>
      <c r="C67" s="8" t="s">
        <v>38</v>
      </c>
      <c r="D67" s="57" t="s">
        <v>152</v>
      </c>
      <c r="E67" s="18"/>
      <c r="F67" s="50">
        <v>15567352.4</v>
      </c>
      <c r="G67" s="11"/>
    </row>
    <row r="68" spans="1:7" ht="16.5" customHeight="1">
      <c r="A68" s="44"/>
      <c r="B68" s="16"/>
      <c r="C68" s="8" t="s">
        <v>38</v>
      </c>
      <c r="D68" s="57" t="s">
        <v>153</v>
      </c>
      <c r="E68" s="18"/>
      <c r="F68" s="50">
        <v>11362931.35</v>
      </c>
      <c r="G68" s="11"/>
    </row>
    <row r="69" spans="1:7" ht="18.75" customHeight="1">
      <c r="A69" s="44"/>
      <c r="B69" s="16">
        <v>51112</v>
      </c>
      <c r="C69" s="7">
        <v>11605</v>
      </c>
      <c r="D69" s="57" t="s">
        <v>154</v>
      </c>
      <c r="E69" s="18"/>
      <c r="F69" s="50">
        <v>0</v>
      </c>
      <c r="G69" s="11"/>
    </row>
    <row r="70" spans="1:7" ht="36" customHeight="1">
      <c r="A70" s="44">
        <v>512</v>
      </c>
      <c r="B70" s="45"/>
      <c r="C70" s="46"/>
      <c r="D70" s="33" t="s">
        <v>59</v>
      </c>
      <c r="E70" s="22">
        <v>104670119</v>
      </c>
      <c r="F70" s="26">
        <f>F71+F74</f>
        <v>25084302.509999998</v>
      </c>
      <c r="G70" s="160">
        <f>F70/E70*100</f>
        <v>23.96510365102384</v>
      </c>
    </row>
    <row r="71" spans="1:7" ht="42" customHeight="1">
      <c r="A71" s="76"/>
      <c r="B71" s="16">
        <v>5121</v>
      </c>
      <c r="C71" s="7"/>
      <c r="D71" s="77" t="s">
        <v>60</v>
      </c>
      <c r="E71" s="78"/>
      <c r="F71" s="78">
        <f>SUM(F72:F73)</f>
        <v>24273302.509999998</v>
      </c>
      <c r="G71" s="11"/>
    </row>
    <row r="72" spans="1:7" s="47" customFormat="1" ht="21" customHeight="1">
      <c r="A72" s="76"/>
      <c r="B72" s="16"/>
      <c r="C72" s="8" t="s">
        <v>135</v>
      </c>
      <c r="D72" s="57" t="s">
        <v>61</v>
      </c>
      <c r="E72" s="18"/>
      <c r="F72" s="79">
        <v>14481442.52</v>
      </c>
      <c r="G72" s="11"/>
    </row>
    <row r="73" spans="1:7" ht="17.25" customHeight="1">
      <c r="A73" s="76"/>
      <c r="B73" s="16"/>
      <c r="C73" s="8" t="s">
        <v>62</v>
      </c>
      <c r="D73" s="57" t="s">
        <v>63</v>
      </c>
      <c r="E73" s="63"/>
      <c r="F73" s="79">
        <v>9791859.99</v>
      </c>
      <c r="G73" s="11"/>
    </row>
    <row r="74" spans="1:7" s="47" customFormat="1" ht="32.25" customHeight="1">
      <c r="A74" s="76"/>
      <c r="B74" s="16">
        <v>5122</v>
      </c>
      <c r="C74" s="8"/>
      <c r="D74" s="5" t="s">
        <v>155</v>
      </c>
      <c r="E74" s="63"/>
      <c r="F74" s="79">
        <v>811000</v>
      </c>
      <c r="G74" s="11"/>
    </row>
    <row r="75" spans="1:7" ht="32.25" customHeight="1">
      <c r="A75" s="44">
        <v>514</v>
      </c>
      <c r="B75" s="45"/>
      <c r="C75" s="46"/>
      <c r="D75" s="33" t="s">
        <v>65</v>
      </c>
      <c r="E75" s="22">
        <v>1000350000</v>
      </c>
      <c r="F75" s="26">
        <f>F76</f>
        <v>571159444.2700001</v>
      </c>
      <c r="G75" s="160">
        <f>F75/E75*100</f>
        <v>57.095960840705764</v>
      </c>
    </row>
    <row r="76" spans="1:7" ht="33.75" customHeight="1">
      <c r="A76" s="76"/>
      <c r="B76" s="16">
        <v>5141</v>
      </c>
      <c r="C76" s="7"/>
      <c r="D76" s="77" t="s">
        <v>66</v>
      </c>
      <c r="E76" s="78"/>
      <c r="F76" s="80">
        <f>SUM(F77:F78)</f>
        <v>571159444.2700001</v>
      </c>
      <c r="G76" s="11"/>
    </row>
    <row r="77" spans="1:7" ht="17.25" customHeight="1">
      <c r="A77" s="76"/>
      <c r="B77" s="16"/>
      <c r="C77" s="8" t="s">
        <v>67</v>
      </c>
      <c r="D77" s="57" t="s">
        <v>68</v>
      </c>
      <c r="E77" s="63"/>
      <c r="F77" s="50">
        <v>571027626.08</v>
      </c>
      <c r="G77" s="11"/>
    </row>
    <row r="78" spans="1:7" ht="17.25" customHeight="1">
      <c r="A78" s="76"/>
      <c r="B78" s="16"/>
      <c r="C78" s="8" t="s">
        <v>69</v>
      </c>
      <c r="D78" s="57" t="s">
        <v>70</v>
      </c>
      <c r="E78" s="63"/>
      <c r="F78" s="50">
        <v>131818.19</v>
      </c>
      <c r="G78" s="11"/>
    </row>
    <row r="79" spans="1:7" ht="31.5" customHeight="1">
      <c r="A79" s="44">
        <v>516</v>
      </c>
      <c r="B79" s="45"/>
      <c r="C79" s="46"/>
      <c r="D79" s="33" t="s">
        <v>71</v>
      </c>
      <c r="E79" s="22">
        <v>150812340</v>
      </c>
      <c r="F79" s="26">
        <f>F80</f>
        <v>52484711</v>
      </c>
      <c r="G79" s="160">
        <f>F79/E79*100</f>
        <v>34.80133721153057</v>
      </c>
    </row>
    <row r="80" spans="1:7" ht="38.25" customHeight="1">
      <c r="A80" s="76"/>
      <c r="B80" s="16">
        <v>5161</v>
      </c>
      <c r="C80" s="7"/>
      <c r="D80" s="77" t="s">
        <v>72</v>
      </c>
      <c r="E80" s="78"/>
      <c r="F80" s="80">
        <f>SUM(F81:F82)</f>
        <v>52484711</v>
      </c>
      <c r="G80" s="11"/>
    </row>
    <row r="81" spans="1:7" ht="18" customHeight="1">
      <c r="A81" s="76"/>
      <c r="B81" s="16"/>
      <c r="C81" s="8" t="s">
        <v>73</v>
      </c>
      <c r="D81" s="57" t="s">
        <v>156</v>
      </c>
      <c r="E81" s="63"/>
      <c r="F81" s="79">
        <v>0</v>
      </c>
      <c r="G81" s="11"/>
    </row>
    <row r="82" spans="1:7" ht="34.5" customHeight="1">
      <c r="A82" s="76"/>
      <c r="B82" s="16"/>
      <c r="C82" s="7">
        <v>11505</v>
      </c>
      <c r="D82" s="57" t="s">
        <v>74</v>
      </c>
      <c r="E82" s="63"/>
      <c r="F82" s="79">
        <v>52484711</v>
      </c>
      <c r="G82" s="11"/>
    </row>
    <row r="83" spans="1:7" ht="21.75" customHeight="1">
      <c r="A83" s="75">
        <v>53</v>
      </c>
      <c r="B83" s="23"/>
      <c r="C83" s="24"/>
      <c r="D83" s="33" t="s">
        <v>75</v>
      </c>
      <c r="E83" s="22">
        <f>E84+E87+E91</f>
        <v>354054700</v>
      </c>
      <c r="F83" s="22">
        <f>F84+F87+F91</f>
        <v>95560148.3</v>
      </c>
      <c r="G83" s="160">
        <f>F83/E83*100</f>
        <v>26.990221652191032</v>
      </c>
    </row>
    <row r="84" spans="1:7" s="47" customFormat="1" ht="33" customHeight="1">
      <c r="A84" s="44">
        <v>531</v>
      </c>
      <c r="B84" s="45"/>
      <c r="C84" s="46"/>
      <c r="D84" s="33" t="s">
        <v>76</v>
      </c>
      <c r="E84" s="22">
        <v>220000000</v>
      </c>
      <c r="F84" s="26">
        <f>F85</f>
        <v>10000000</v>
      </c>
      <c r="G84" s="160">
        <f>F84/E84*100</f>
        <v>4.545454545454546</v>
      </c>
    </row>
    <row r="85" spans="1:7" ht="39.75" customHeight="1">
      <c r="A85" s="75"/>
      <c r="B85" s="16">
        <v>5311</v>
      </c>
      <c r="C85" s="7"/>
      <c r="D85" s="77" t="s">
        <v>76</v>
      </c>
      <c r="E85" s="78"/>
      <c r="F85" s="80">
        <f>F86</f>
        <v>10000000</v>
      </c>
      <c r="G85" s="11"/>
    </row>
    <row r="86" spans="1:7" ht="52.5" customHeight="1">
      <c r="A86" s="75"/>
      <c r="B86" s="16"/>
      <c r="C86" s="8" t="s">
        <v>67</v>
      </c>
      <c r="D86" s="57" t="s">
        <v>77</v>
      </c>
      <c r="E86" s="81"/>
      <c r="F86" s="50">
        <v>10000000</v>
      </c>
      <c r="G86" s="11"/>
    </row>
    <row r="87" spans="1:7" ht="29.25" customHeight="1">
      <c r="A87" s="44">
        <v>532</v>
      </c>
      <c r="B87" s="45"/>
      <c r="C87" s="46"/>
      <c r="D87" s="34" t="s">
        <v>17</v>
      </c>
      <c r="E87" s="22">
        <v>2000000</v>
      </c>
      <c r="F87" s="82">
        <f>F88</f>
        <v>620679.63</v>
      </c>
      <c r="G87" s="160">
        <f>F87/E87*100</f>
        <v>31.033981500000003</v>
      </c>
    </row>
    <row r="88" spans="1:7" ht="30.75" customHeight="1">
      <c r="A88" s="76"/>
      <c r="B88" s="16">
        <v>5321</v>
      </c>
      <c r="C88" s="7"/>
      <c r="D88" s="83" t="s">
        <v>17</v>
      </c>
      <c r="E88" s="78"/>
      <c r="F88" s="78">
        <f>SUM(F89:F90)</f>
        <v>620679.63</v>
      </c>
      <c r="G88" s="11"/>
    </row>
    <row r="89" spans="1:7" ht="20.25" customHeight="1">
      <c r="A89" s="76"/>
      <c r="B89" s="16"/>
      <c r="C89" s="8" t="s">
        <v>67</v>
      </c>
      <c r="D89" s="37" t="s">
        <v>157</v>
      </c>
      <c r="E89" s="66"/>
      <c r="F89" s="79">
        <v>0</v>
      </c>
      <c r="G89" s="11"/>
    </row>
    <row r="90" spans="1:8" ht="17.25" customHeight="1">
      <c r="A90" s="76"/>
      <c r="B90" s="16"/>
      <c r="C90" s="8" t="s">
        <v>34</v>
      </c>
      <c r="D90" s="37" t="s">
        <v>158</v>
      </c>
      <c r="E90" s="66"/>
      <c r="F90" s="79">
        <v>620679.63</v>
      </c>
      <c r="G90" s="11"/>
      <c r="H90" s="84"/>
    </row>
    <row r="91" spans="1:8" ht="19.5" customHeight="1">
      <c r="A91" s="44">
        <v>534</v>
      </c>
      <c r="B91" s="45"/>
      <c r="C91" s="46"/>
      <c r="D91" s="33" t="s">
        <v>78</v>
      </c>
      <c r="E91" s="22">
        <v>132054700</v>
      </c>
      <c r="F91" s="26">
        <f>F92</f>
        <v>84939468.67</v>
      </c>
      <c r="G91" s="160">
        <f>F91/E91*100</f>
        <v>64.32142791585608</v>
      </c>
      <c r="H91" s="84"/>
    </row>
    <row r="92" spans="1:8" ht="34.5" customHeight="1">
      <c r="A92" s="76"/>
      <c r="B92" s="16">
        <v>5341</v>
      </c>
      <c r="C92" s="7"/>
      <c r="D92" s="77" t="s">
        <v>79</v>
      </c>
      <c r="E92" s="78"/>
      <c r="F92" s="78">
        <f>+F93</f>
        <v>84939468.67</v>
      </c>
      <c r="G92" s="11"/>
      <c r="H92" s="84"/>
    </row>
    <row r="93" spans="1:8" ht="15.75">
      <c r="A93" s="76"/>
      <c r="B93" s="16"/>
      <c r="C93" s="9" t="s">
        <v>182</v>
      </c>
      <c r="D93" s="59" t="s">
        <v>80</v>
      </c>
      <c r="E93" s="63"/>
      <c r="F93" s="50">
        <v>84939468.67</v>
      </c>
      <c r="G93" s="11"/>
      <c r="H93" s="84"/>
    </row>
    <row r="94" spans="1:8" ht="27.75" customHeight="1">
      <c r="A94" s="75">
        <v>54</v>
      </c>
      <c r="B94" s="23"/>
      <c r="C94" s="24"/>
      <c r="D94" s="33" t="s">
        <v>81</v>
      </c>
      <c r="E94" s="22">
        <f>E95+E130+E142+E181</f>
        <v>11324160804</v>
      </c>
      <c r="F94" s="26">
        <f>F95+F130+F142+F181</f>
        <v>4539417435.16</v>
      </c>
      <c r="G94" s="160">
        <f>F94/E94*100</f>
        <v>40.08612659011831</v>
      </c>
      <c r="H94" s="84"/>
    </row>
    <row r="95" spans="1:8" ht="36" customHeight="1">
      <c r="A95" s="44">
        <v>541</v>
      </c>
      <c r="B95" s="45"/>
      <c r="C95" s="46"/>
      <c r="D95" s="33" t="s">
        <v>82</v>
      </c>
      <c r="E95" s="22">
        <v>889358295</v>
      </c>
      <c r="F95" s="26">
        <f>F96+F100</f>
        <v>356386868.56</v>
      </c>
      <c r="G95" s="160">
        <f>F95/E95*100</f>
        <v>40.07236122534844</v>
      </c>
      <c r="H95" s="84"/>
    </row>
    <row r="96" spans="1:8" ht="17.25" customHeight="1">
      <c r="A96" s="76"/>
      <c r="B96" s="16">
        <v>5412</v>
      </c>
      <c r="C96" s="7"/>
      <c r="D96" s="77" t="s">
        <v>83</v>
      </c>
      <c r="E96" s="78"/>
      <c r="F96" s="80">
        <f>SUM(F97:F99)</f>
        <v>10052399.26</v>
      </c>
      <c r="G96" s="11"/>
      <c r="H96" s="84"/>
    </row>
    <row r="97" spans="1:8" ht="17.25" customHeight="1">
      <c r="A97" s="76"/>
      <c r="B97" s="16"/>
      <c r="C97" s="7"/>
      <c r="D97" s="85" t="s">
        <v>84</v>
      </c>
      <c r="E97" s="63"/>
      <c r="F97" s="86">
        <v>10052399.26</v>
      </c>
      <c r="G97" s="11"/>
      <c r="H97" s="84"/>
    </row>
    <row r="98" spans="1:8" ht="18" customHeight="1">
      <c r="A98" s="76"/>
      <c r="B98" s="16"/>
      <c r="C98" s="7"/>
      <c r="D98" s="85" t="s">
        <v>85</v>
      </c>
      <c r="E98" s="63"/>
      <c r="F98" s="86">
        <v>0</v>
      </c>
      <c r="G98" s="11"/>
      <c r="H98" s="84"/>
    </row>
    <row r="99" spans="1:8" ht="18.75" customHeight="1">
      <c r="A99" s="76"/>
      <c r="B99" s="16"/>
      <c r="C99" s="7"/>
      <c r="D99" s="85" t="s">
        <v>86</v>
      </c>
      <c r="E99" s="87"/>
      <c r="F99" s="88">
        <v>0</v>
      </c>
      <c r="G99" s="11"/>
      <c r="H99" s="84"/>
    </row>
    <row r="100" spans="1:8" ht="35.25" customHeight="1">
      <c r="A100" s="76"/>
      <c r="B100" s="16">
        <v>5413</v>
      </c>
      <c r="C100" s="7"/>
      <c r="D100" s="77" t="s">
        <v>87</v>
      </c>
      <c r="E100" s="78"/>
      <c r="F100" s="80">
        <f>SUM(F101:F128)</f>
        <v>346334469.3</v>
      </c>
      <c r="G100" s="11"/>
      <c r="H100" s="84"/>
    </row>
    <row r="101" spans="1:9" ht="31.5" customHeight="1">
      <c r="A101" s="76"/>
      <c r="B101" s="16"/>
      <c r="C101" s="8" t="s">
        <v>67</v>
      </c>
      <c r="D101" s="85" t="s">
        <v>88</v>
      </c>
      <c r="E101" s="87"/>
      <c r="F101" s="86">
        <v>8120018.3</v>
      </c>
      <c r="G101" s="11"/>
      <c r="H101" s="84"/>
      <c r="I101" s="89"/>
    </row>
    <row r="102" spans="1:9" ht="20.25" customHeight="1">
      <c r="A102" s="76"/>
      <c r="B102" s="16"/>
      <c r="C102" s="8" t="s">
        <v>67</v>
      </c>
      <c r="D102" s="85" t="s">
        <v>89</v>
      </c>
      <c r="E102" s="87"/>
      <c r="F102" s="86">
        <v>1160679.64</v>
      </c>
      <c r="G102" s="11"/>
      <c r="H102" s="84"/>
      <c r="I102" s="90"/>
    </row>
    <row r="103" spans="1:9" ht="20.25" customHeight="1">
      <c r="A103" s="76"/>
      <c r="B103" s="16"/>
      <c r="C103" s="8" t="s">
        <v>67</v>
      </c>
      <c r="D103" s="91" t="s">
        <v>90</v>
      </c>
      <c r="E103" s="87"/>
      <c r="F103" s="88">
        <v>2189328.57</v>
      </c>
      <c r="G103" s="11"/>
      <c r="H103" s="84"/>
      <c r="I103" s="90"/>
    </row>
    <row r="104" spans="1:9" ht="19.5" customHeight="1">
      <c r="A104" s="76"/>
      <c r="B104" s="16"/>
      <c r="C104" s="8" t="s">
        <v>67</v>
      </c>
      <c r="D104" s="92" t="s">
        <v>91</v>
      </c>
      <c r="E104" s="87"/>
      <c r="F104" s="88">
        <v>24446081.07</v>
      </c>
      <c r="G104" s="11"/>
      <c r="H104" s="84"/>
      <c r="I104" s="90"/>
    </row>
    <row r="105" spans="1:8" ht="28.5" customHeight="1">
      <c r="A105" s="76"/>
      <c r="B105" s="16"/>
      <c r="C105" s="8" t="s">
        <v>67</v>
      </c>
      <c r="D105" s="85" t="s">
        <v>92</v>
      </c>
      <c r="E105" s="87"/>
      <c r="F105" s="84">
        <f>53943346.27-26835238.75</f>
        <v>27108107.520000003</v>
      </c>
      <c r="G105" s="11"/>
      <c r="H105" s="84"/>
    </row>
    <row r="106" spans="1:8" ht="33" customHeight="1">
      <c r="A106" s="76"/>
      <c r="B106" s="16"/>
      <c r="C106" s="8" t="s">
        <v>67</v>
      </c>
      <c r="D106" s="85" t="s">
        <v>93</v>
      </c>
      <c r="E106" s="87"/>
      <c r="F106" s="84">
        <v>3837708.32</v>
      </c>
      <c r="G106" s="11"/>
      <c r="H106" s="84"/>
    </row>
    <row r="107" spans="1:8" ht="33.75" customHeight="1">
      <c r="A107" s="76"/>
      <c r="B107" s="16"/>
      <c r="C107" s="8" t="s">
        <v>67</v>
      </c>
      <c r="D107" s="93" t="s">
        <v>94</v>
      </c>
      <c r="E107" s="87"/>
      <c r="F107" s="84">
        <v>615014.95</v>
      </c>
      <c r="G107" s="11"/>
      <c r="H107" s="84"/>
    </row>
    <row r="108" spans="1:8" ht="20.25" customHeight="1">
      <c r="A108" s="76"/>
      <c r="B108" s="16"/>
      <c r="C108" s="8" t="s">
        <v>67</v>
      </c>
      <c r="D108" s="85" t="s">
        <v>95</v>
      </c>
      <c r="E108" s="87"/>
      <c r="F108" s="84">
        <v>1127700</v>
      </c>
      <c r="G108" s="11"/>
      <c r="H108" s="84"/>
    </row>
    <row r="109" spans="1:8" ht="21" customHeight="1">
      <c r="A109" s="76"/>
      <c r="B109" s="16"/>
      <c r="C109" s="8" t="s">
        <v>67</v>
      </c>
      <c r="D109" s="94" t="s">
        <v>96</v>
      </c>
      <c r="E109" s="87"/>
      <c r="F109" s="84">
        <v>1943349.3</v>
      </c>
      <c r="G109" s="11"/>
      <c r="H109" s="84"/>
    </row>
    <row r="110" spans="1:8" ht="30.75" customHeight="1">
      <c r="A110" s="76"/>
      <c r="B110" s="16"/>
      <c r="C110" s="8" t="s">
        <v>67</v>
      </c>
      <c r="D110" s="94" t="s">
        <v>97</v>
      </c>
      <c r="E110" s="87"/>
      <c r="F110" s="84">
        <f>26265754.59-13066445.52</f>
        <v>13199309.07</v>
      </c>
      <c r="G110" s="11"/>
      <c r="H110" s="84"/>
    </row>
    <row r="111" spans="1:8" s="47" customFormat="1" ht="30" customHeight="1">
      <c r="A111" s="76"/>
      <c r="B111" s="16"/>
      <c r="C111" s="8" t="s">
        <v>67</v>
      </c>
      <c r="D111" s="94" t="s">
        <v>98</v>
      </c>
      <c r="E111" s="87"/>
      <c r="F111" s="84">
        <v>31146828.25</v>
      </c>
      <c r="G111" s="11"/>
      <c r="H111" s="84"/>
    </row>
    <row r="112" spans="1:8" s="47" customFormat="1" ht="19.5" customHeight="1">
      <c r="A112" s="76"/>
      <c r="B112" s="16"/>
      <c r="C112" s="8" t="s">
        <v>67</v>
      </c>
      <c r="D112" s="94" t="s">
        <v>99</v>
      </c>
      <c r="E112" s="87"/>
      <c r="F112" s="84">
        <v>7589132.96</v>
      </c>
      <c r="G112" s="11"/>
      <c r="H112" s="84"/>
    </row>
    <row r="113" spans="1:9" s="47" customFormat="1" ht="30" customHeight="1">
      <c r="A113" s="76"/>
      <c r="B113" s="16"/>
      <c r="C113" s="8" t="s">
        <v>67</v>
      </c>
      <c r="D113" s="85" t="s">
        <v>100</v>
      </c>
      <c r="E113" s="87"/>
      <c r="F113" s="84">
        <v>29639344.94</v>
      </c>
      <c r="G113" s="11"/>
      <c r="H113" s="84"/>
      <c r="I113" s="90"/>
    </row>
    <row r="114" spans="1:9" s="47" customFormat="1" ht="22.5" customHeight="1">
      <c r="A114" s="76"/>
      <c r="B114" s="16"/>
      <c r="C114" s="8" t="s">
        <v>67</v>
      </c>
      <c r="D114" s="85" t="s">
        <v>101</v>
      </c>
      <c r="E114" s="87"/>
      <c r="F114" s="84">
        <v>44184992.44</v>
      </c>
      <c r="G114" s="11"/>
      <c r="H114" s="84"/>
      <c r="I114" s="90"/>
    </row>
    <row r="115" spans="1:9" s="47" customFormat="1" ht="31.5" customHeight="1">
      <c r="A115" s="76"/>
      <c r="B115" s="16"/>
      <c r="C115" s="8" t="s">
        <v>67</v>
      </c>
      <c r="D115" s="94" t="s">
        <v>102</v>
      </c>
      <c r="E115" s="87"/>
      <c r="F115" s="84">
        <v>11158499.74</v>
      </c>
      <c r="G115" s="11"/>
      <c r="H115" s="84"/>
      <c r="I115" s="89"/>
    </row>
    <row r="116" spans="1:9" s="47" customFormat="1" ht="20.25" customHeight="1">
      <c r="A116" s="76"/>
      <c r="B116" s="16"/>
      <c r="C116" s="8" t="s">
        <v>67</v>
      </c>
      <c r="D116" s="85" t="s">
        <v>103</v>
      </c>
      <c r="E116" s="87"/>
      <c r="F116" s="84">
        <v>1337812.92</v>
      </c>
      <c r="G116" s="11"/>
      <c r="H116" s="84"/>
      <c r="I116" s="89"/>
    </row>
    <row r="117" spans="1:9" s="47" customFormat="1" ht="19.5" customHeight="1">
      <c r="A117" s="76"/>
      <c r="B117" s="16"/>
      <c r="C117" s="8" t="s">
        <v>67</v>
      </c>
      <c r="D117" s="85" t="s">
        <v>104</v>
      </c>
      <c r="E117" s="87"/>
      <c r="F117" s="84">
        <v>9430096</v>
      </c>
      <c r="G117" s="11"/>
      <c r="H117" s="84"/>
      <c r="I117" s="89"/>
    </row>
    <row r="118" spans="1:9" s="47" customFormat="1" ht="21.75" customHeight="1">
      <c r="A118" s="76"/>
      <c r="B118" s="16"/>
      <c r="C118" s="8" t="s">
        <v>67</v>
      </c>
      <c r="D118" s="85" t="s">
        <v>105</v>
      </c>
      <c r="E118" s="87"/>
      <c r="F118" s="84">
        <v>54668775</v>
      </c>
      <c r="G118" s="11"/>
      <c r="H118" s="95"/>
      <c r="I118" s="96"/>
    </row>
    <row r="119" spans="1:7" s="47" customFormat="1" ht="30" customHeight="1">
      <c r="A119" s="76"/>
      <c r="B119" s="16"/>
      <c r="C119" s="8" t="s">
        <v>67</v>
      </c>
      <c r="D119" s="97" t="s">
        <v>106</v>
      </c>
      <c r="E119" s="98"/>
      <c r="F119" s="99">
        <v>5009557.15</v>
      </c>
      <c r="G119" s="11"/>
    </row>
    <row r="120" spans="1:7" s="47" customFormat="1" ht="20.25" customHeight="1">
      <c r="A120" s="76"/>
      <c r="B120" s="16"/>
      <c r="C120" s="8" t="s">
        <v>67</v>
      </c>
      <c r="D120" s="98" t="s">
        <v>107</v>
      </c>
      <c r="E120" s="87"/>
      <c r="F120" s="50">
        <v>5348522.23</v>
      </c>
      <c r="G120" s="11"/>
    </row>
    <row r="121" spans="1:7" s="47" customFormat="1" ht="19.5" customHeight="1">
      <c r="A121" s="76"/>
      <c r="B121" s="16"/>
      <c r="C121" s="8" t="s">
        <v>67</v>
      </c>
      <c r="D121" s="98" t="s">
        <v>159</v>
      </c>
      <c r="E121" s="87"/>
      <c r="F121" s="50">
        <v>0</v>
      </c>
      <c r="G121" s="11"/>
    </row>
    <row r="122" spans="1:7" s="47" customFormat="1" ht="19.5" customHeight="1">
      <c r="A122" s="76"/>
      <c r="B122" s="16"/>
      <c r="C122" s="8" t="s">
        <v>67</v>
      </c>
      <c r="D122" s="98" t="s">
        <v>160</v>
      </c>
      <c r="E122" s="87"/>
      <c r="F122" s="50">
        <v>0</v>
      </c>
      <c r="G122" s="11"/>
    </row>
    <row r="123" spans="1:7" s="47" customFormat="1" ht="22.5" customHeight="1">
      <c r="A123" s="76"/>
      <c r="B123" s="16"/>
      <c r="C123" s="8" t="s">
        <v>67</v>
      </c>
      <c r="D123" s="98" t="s">
        <v>161</v>
      </c>
      <c r="E123" s="87"/>
      <c r="F123" s="50">
        <v>0</v>
      </c>
      <c r="G123" s="11"/>
    </row>
    <row r="124" spans="1:9" s="47" customFormat="1" ht="34.5" customHeight="1">
      <c r="A124" s="76"/>
      <c r="B124" s="16"/>
      <c r="C124" s="8" t="s">
        <v>67</v>
      </c>
      <c r="D124" s="98" t="s">
        <v>162</v>
      </c>
      <c r="E124" s="98"/>
      <c r="F124" s="50">
        <v>940676.3</v>
      </c>
      <c r="G124" s="11"/>
      <c r="H124" s="100"/>
      <c r="I124" s="84"/>
    </row>
    <row r="125" spans="1:9" s="47" customFormat="1" ht="21" customHeight="1">
      <c r="A125" s="76"/>
      <c r="B125" s="16"/>
      <c r="C125" s="8" t="s">
        <v>67</v>
      </c>
      <c r="D125" s="98" t="s">
        <v>163</v>
      </c>
      <c r="E125" s="87"/>
      <c r="F125" s="50">
        <v>12118298.36</v>
      </c>
      <c r="G125" s="11"/>
      <c r="H125" s="101"/>
      <c r="I125" s="84"/>
    </row>
    <row r="126" spans="1:9" s="47" customFormat="1" ht="18" customHeight="1">
      <c r="A126" s="76"/>
      <c r="B126" s="16"/>
      <c r="C126" s="8" t="s">
        <v>67</v>
      </c>
      <c r="D126" s="97" t="s">
        <v>164</v>
      </c>
      <c r="E126" s="87"/>
      <c r="F126" s="88">
        <f>8143055.49+1938810.69</f>
        <v>10081866.18</v>
      </c>
      <c r="G126" s="11"/>
      <c r="H126" s="101"/>
      <c r="I126" s="84"/>
    </row>
    <row r="127" spans="1:9" s="47" customFormat="1" ht="18.75" customHeight="1">
      <c r="A127" s="76"/>
      <c r="B127" s="16"/>
      <c r="C127" s="8" t="s">
        <v>67</v>
      </c>
      <c r="D127" s="97" t="s">
        <v>165</v>
      </c>
      <c r="E127" s="87"/>
      <c r="F127" s="88">
        <v>29084064.2</v>
      </c>
      <c r="G127" s="11"/>
      <c r="H127" s="101"/>
      <c r="I127" s="84"/>
    </row>
    <row r="128" spans="1:9" s="47" customFormat="1" ht="20.25" customHeight="1">
      <c r="A128" s="76"/>
      <c r="B128" s="16"/>
      <c r="C128" s="7">
        <v>10015</v>
      </c>
      <c r="D128" s="59" t="s">
        <v>108</v>
      </c>
      <c r="E128" s="63"/>
      <c r="F128" s="50">
        <v>10848705.89</v>
      </c>
      <c r="G128" s="11"/>
      <c r="H128" s="100"/>
      <c r="I128" s="84"/>
    </row>
    <row r="129" spans="1:9" s="47" customFormat="1" ht="15.75" customHeight="1">
      <c r="A129" s="76"/>
      <c r="B129" s="16"/>
      <c r="C129" s="7"/>
      <c r="D129" s="57"/>
      <c r="E129" s="18"/>
      <c r="F129" s="50"/>
      <c r="G129" s="11"/>
      <c r="H129" s="100"/>
      <c r="I129" s="84"/>
    </row>
    <row r="130" spans="1:9" s="47" customFormat="1" ht="15.75" customHeight="1">
      <c r="A130" s="44">
        <v>542</v>
      </c>
      <c r="B130" s="45"/>
      <c r="C130" s="46"/>
      <c r="D130" s="33" t="s">
        <v>109</v>
      </c>
      <c r="E130" s="22">
        <v>122580048</v>
      </c>
      <c r="F130" s="26">
        <f>F132+F131</f>
        <v>55567076.82</v>
      </c>
      <c r="G130" s="160">
        <f>F130/E130*100</f>
        <v>45.33125718795607</v>
      </c>
      <c r="H130" s="100"/>
      <c r="I130" s="84"/>
    </row>
    <row r="131" spans="1:9" s="47" customFormat="1" ht="35.25" customHeight="1">
      <c r="A131" s="44"/>
      <c r="B131" s="45"/>
      <c r="C131" s="46"/>
      <c r="D131" s="77" t="s">
        <v>110</v>
      </c>
      <c r="E131" s="80"/>
      <c r="F131" s="80">
        <v>0</v>
      </c>
      <c r="G131" s="11"/>
      <c r="H131" s="100"/>
      <c r="I131" s="84"/>
    </row>
    <row r="132" spans="1:9" s="47" customFormat="1" ht="40.5" customHeight="1">
      <c r="A132" s="22"/>
      <c r="B132" s="16">
        <v>5421</v>
      </c>
      <c r="C132" s="7"/>
      <c r="D132" s="77" t="s">
        <v>111</v>
      </c>
      <c r="E132" s="102"/>
      <c r="F132" s="103">
        <f>SUM(F133:F141)</f>
        <v>55567076.82</v>
      </c>
      <c r="G132" s="11"/>
      <c r="H132" s="100"/>
      <c r="I132" s="84"/>
    </row>
    <row r="133" spans="1:9" s="47" customFormat="1" ht="21" customHeight="1">
      <c r="A133" s="22"/>
      <c r="B133" s="16"/>
      <c r="C133" s="9" t="s">
        <v>67</v>
      </c>
      <c r="D133" s="104" t="s">
        <v>112</v>
      </c>
      <c r="E133" s="100"/>
      <c r="F133" s="84">
        <v>13908672.34</v>
      </c>
      <c r="G133" s="11"/>
      <c r="H133" s="100"/>
      <c r="I133" s="84"/>
    </row>
    <row r="134" spans="1:9" s="47" customFormat="1" ht="18.75" customHeight="1">
      <c r="A134" s="22"/>
      <c r="B134" s="16"/>
      <c r="C134" s="9" t="s">
        <v>67</v>
      </c>
      <c r="D134" s="105" t="s">
        <v>113</v>
      </c>
      <c r="E134" s="100"/>
      <c r="F134" s="84">
        <v>0</v>
      </c>
      <c r="G134" s="11"/>
      <c r="H134" s="100"/>
      <c r="I134" s="84"/>
    </row>
    <row r="135" spans="1:9" s="47" customFormat="1" ht="19.5" customHeight="1">
      <c r="A135" s="22"/>
      <c r="B135" s="16"/>
      <c r="C135" s="9" t="s">
        <v>67</v>
      </c>
      <c r="D135" s="104" t="s">
        <v>166</v>
      </c>
      <c r="E135" s="100"/>
      <c r="F135" s="84">
        <v>22760913.39</v>
      </c>
      <c r="G135" s="11"/>
      <c r="H135" s="100"/>
      <c r="I135" s="106"/>
    </row>
    <row r="136" spans="1:9" s="47" customFormat="1" ht="19.5" customHeight="1">
      <c r="A136" s="22"/>
      <c r="B136" s="16"/>
      <c r="C136" s="9" t="s">
        <v>67</v>
      </c>
      <c r="D136" s="104" t="s">
        <v>114</v>
      </c>
      <c r="E136" s="100"/>
      <c r="F136" s="152">
        <v>7329987.35</v>
      </c>
      <c r="G136" s="11"/>
      <c r="H136" s="100"/>
      <c r="I136" s="106"/>
    </row>
    <row r="137" spans="1:9" s="47" customFormat="1" ht="18" customHeight="1">
      <c r="A137" s="22"/>
      <c r="B137" s="16"/>
      <c r="C137" s="9" t="s">
        <v>67</v>
      </c>
      <c r="D137" s="104" t="s">
        <v>115</v>
      </c>
      <c r="E137" s="100"/>
      <c r="F137" s="152">
        <v>2181323.22</v>
      </c>
      <c r="G137" s="11"/>
      <c r="H137" s="100"/>
      <c r="I137" s="84"/>
    </row>
    <row r="138" spans="1:9" s="47" customFormat="1" ht="17.25" customHeight="1">
      <c r="A138" s="22"/>
      <c r="B138" s="16"/>
      <c r="C138" s="9" t="s">
        <v>67</v>
      </c>
      <c r="D138" s="104" t="s">
        <v>116</v>
      </c>
      <c r="E138" s="100"/>
      <c r="F138" s="152">
        <v>1878348.01</v>
      </c>
      <c r="G138" s="11"/>
      <c r="H138" s="100"/>
      <c r="I138" s="106"/>
    </row>
    <row r="139" spans="1:9" s="47" customFormat="1" ht="15.75" customHeight="1">
      <c r="A139" s="22"/>
      <c r="B139" s="16"/>
      <c r="C139" s="9" t="s">
        <v>67</v>
      </c>
      <c r="D139" s="153" t="s">
        <v>192</v>
      </c>
      <c r="E139" s="154"/>
      <c r="F139" s="152">
        <v>6063796.91</v>
      </c>
      <c r="G139" s="11"/>
      <c r="H139" s="101"/>
      <c r="I139" s="84"/>
    </row>
    <row r="140" spans="1:9" s="47" customFormat="1" ht="15.75" customHeight="1">
      <c r="A140" s="22"/>
      <c r="B140" s="16"/>
      <c r="C140" s="9" t="s">
        <v>67</v>
      </c>
      <c r="D140" s="153" t="s">
        <v>193</v>
      </c>
      <c r="E140" s="154"/>
      <c r="F140" s="152">
        <v>467432.24</v>
      </c>
      <c r="G140" s="11"/>
      <c r="H140" s="101"/>
      <c r="I140" s="84"/>
    </row>
    <row r="141" spans="1:9" s="47" customFormat="1" ht="15.75" customHeight="1">
      <c r="A141" s="22"/>
      <c r="B141" s="16"/>
      <c r="C141" s="10">
        <v>11605</v>
      </c>
      <c r="D141" s="107" t="s">
        <v>117</v>
      </c>
      <c r="E141" s="81"/>
      <c r="F141" s="50">
        <v>976603.36</v>
      </c>
      <c r="G141" s="11"/>
      <c r="H141" s="100"/>
      <c r="I141" s="84"/>
    </row>
    <row r="142" spans="1:9" s="47" customFormat="1" ht="36" customHeight="1">
      <c r="A142" s="44">
        <v>544</v>
      </c>
      <c r="B142" s="45"/>
      <c r="C142" s="46"/>
      <c r="D142" s="33" t="s">
        <v>118</v>
      </c>
      <c r="E142" s="22">
        <v>10311896461</v>
      </c>
      <c r="F142" s="26">
        <f>SUM(F143,F144,F165)</f>
        <v>4127269025.66</v>
      </c>
      <c r="G142" s="160">
        <f>F142/E142*100</f>
        <v>40.02434509762093</v>
      </c>
      <c r="H142" s="100"/>
      <c r="I142" s="84"/>
    </row>
    <row r="143" spans="1:9" s="47" customFormat="1" ht="33" customHeight="1">
      <c r="A143" s="44"/>
      <c r="B143" s="64">
        <v>5441</v>
      </c>
      <c r="C143" s="46"/>
      <c r="D143" s="77" t="s">
        <v>119</v>
      </c>
      <c r="E143" s="108"/>
      <c r="F143" s="108">
        <v>0</v>
      </c>
      <c r="G143" s="160"/>
      <c r="H143" s="100"/>
      <c r="I143" s="84"/>
    </row>
    <row r="144" spans="1:9" s="47" customFormat="1" ht="39.75" customHeight="1">
      <c r="A144" s="75"/>
      <c r="B144" s="16">
        <v>5441</v>
      </c>
      <c r="C144" s="7"/>
      <c r="D144" s="77" t="s">
        <v>120</v>
      </c>
      <c r="E144" s="78"/>
      <c r="F144" s="80">
        <f>SUM(F145:F164)</f>
        <v>3785595404.54</v>
      </c>
      <c r="G144" s="11"/>
      <c r="H144" s="100"/>
      <c r="I144" s="84"/>
    </row>
    <row r="145" spans="1:9" s="47" customFormat="1" ht="31.5">
      <c r="A145" s="75"/>
      <c r="B145" s="16"/>
      <c r="C145" s="9" t="s">
        <v>67</v>
      </c>
      <c r="D145" s="155" t="s">
        <v>194</v>
      </c>
      <c r="E145" s="154"/>
      <c r="F145" s="152">
        <v>0</v>
      </c>
      <c r="G145" s="11"/>
      <c r="H145" s="100"/>
      <c r="I145" s="84"/>
    </row>
    <row r="146" spans="1:9" s="47" customFormat="1" ht="31.5">
      <c r="A146" s="75"/>
      <c r="B146" s="16"/>
      <c r="C146" s="9" t="s">
        <v>67</v>
      </c>
      <c r="D146" s="155" t="s">
        <v>195</v>
      </c>
      <c r="E146" s="154"/>
      <c r="F146" s="152">
        <v>0</v>
      </c>
      <c r="G146" s="11"/>
      <c r="H146" s="100"/>
      <c r="I146" s="84"/>
    </row>
    <row r="147" spans="1:9" s="47" customFormat="1" ht="16.5" customHeight="1">
      <c r="A147" s="75"/>
      <c r="B147" s="16"/>
      <c r="C147" s="9" t="s">
        <v>67</v>
      </c>
      <c r="D147" s="155" t="s">
        <v>196</v>
      </c>
      <c r="E147" s="154"/>
      <c r="F147" s="152">
        <v>419028.47</v>
      </c>
      <c r="G147" s="11"/>
      <c r="H147" s="100"/>
      <c r="I147" s="84"/>
    </row>
    <row r="148" spans="1:9" s="47" customFormat="1" ht="16.5" customHeight="1">
      <c r="A148" s="75"/>
      <c r="B148" s="16"/>
      <c r="C148" s="9" t="s">
        <v>67</v>
      </c>
      <c r="D148" s="155" t="s">
        <v>197</v>
      </c>
      <c r="E148" s="154"/>
      <c r="F148" s="152">
        <v>1286660.82</v>
      </c>
      <c r="G148" s="11"/>
      <c r="H148" s="100"/>
      <c r="I148" s="84"/>
    </row>
    <row r="149" spans="1:9" s="47" customFormat="1" ht="16.5" customHeight="1">
      <c r="A149" s="75"/>
      <c r="B149" s="16"/>
      <c r="C149" s="9" t="s">
        <v>67</v>
      </c>
      <c r="D149" s="109" t="s">
        <v>179</v>
      </c>
      <c r="E149" s="100"/>
      <c r="F149" s="84">
        <v>14847554.66</v>
      </c>
      <c r="G149" s="11"/>
      <c r="H149" s="100"/>
      <c r="I149" s="84"/>
    </row>
    <row r="150" spans="1:9" s="47" customFormat="1" ht="18.75" customHeight="1">
      <c r="A150" s="75"/>
      <c r="B150" s="16"/>
      <c r="C150" s="9" t="s">
        <v>67</v>
      </c>
      <c r="D150" s="109" t="s">
        <v>167</v>
      </c>
      <c r="E150" s="100"/>
      <c r="F150" s="84">
        <v>31227777.79</v>
      </c>
      <c r="G150" s="11"/>
      <c r="H150" s="100"/>
      <c r="I150" s="84"/>
    </row>
    <row r="151" spans="1:9" s="47" customFormat="1" ht="17.25" customHeight="1">
      <c r="A151" s="75"/>
      <c r="B151" s="16"/>
      <c r="C151" s="9" t="s">
        <v>67</v>
      </c>
      <c r="D151" s="109" t="s">
        <v>168</v>
      </c>
      <c r="E151" s="100"/>
      <c r="F151" s="84">
        <v>3629665000</v>
      </c>
      <c r="G151" s="11"/>
      <c r="H151" s="100"/>
      <c r="I151" s="84"/>
    </row>
    <row r="152" spans="1:9" s="47" customFormat="1" ht="18" customHeight="1">
      <c r="A152" s="75"/>
      <c r="B152" s="16"/>
      <c r="C152" s="9" t="s">
        <v>67</v>
      </c>
      <c r="D152" s="109" t="s">
        <v>169</v>
      </c>
      <c r="E152" s="100"/>
      <c r="F152" s="84">
        <v>0</v>
      </c>
      <c r="G152" s="11"/>
      <c r="H152" s="100"/>
      <c r="I152" s="84"/>
    </row>
    <row r="153" spans="1:7" ht="15.75" customHeight="1">
      <c r="A153" s="75"/>
      <c r="B153" s="16"/>
      <c r="C153" s="9" t="s">
        <v>67</v>
      </c>
      <c r="D153" s="109" t="s">
        <v>121</v>
      </c>
      <c r="E153" s="100"/>
      <c r="F153" s="84">
        <v>2593157.68</v>
      </c>
      <c r="G153" s="11"/>
    </row>
    <row r="154" spans="1:7" ht="15.75" customHeight="1">
      <c r="A154" s="75"/>
      <c r="B154" s="16"/>
      <c r="C154" s="9" t="s">
        <v>36</v>
      </c>
      <c r="D154" s="107" t="s">
        <v>122</v>
      </c>
      <c r="E154" s="100"/>
      <c r="F154" s="110">
        <v>1683948.8</v>
      </c>
      <c r="G154" s="11"/>
    </row>
    <row r="155" spans="1:9" s="47" customFormat="1" ht="32.25" customHeight="1">
      <c r="A155" s="75"/>
      <c r="B155" s="16"/>
      <c r="C155" s="9" t="s">
        <v>123</v>
      </c>
      <c r="D155" s="111" t="s">
        <v>124</v>
      </c>
      <c r="E155" s="81"/>
      <c r="F155" s="112">
        <v>10262000</v>
      </c>
      <c r="G155" s="11"/>
      <c r="H155" s="113"/>
      <c r="I155" s="114"/>
    </row>
    <row r="156" spans="1:9" s="47" customFormat="1" ht="18" customHeight="1">
      <c r="A156" s="75"/>
      <c r="B156" s="16"/>
      <c r="C156" s="9" t="s">
        <v>125</v>
      </c>
      <c r="D156" s="111" t="s">
        <v>126</v>
      </c>
      <c r="E156" s="100"/>
      <c r="F156" s="110">
        <v>303260.66</v>
      </c>
      <c r="G156" s="11"/>
      <c r="H156" s="100"/>
      <c r="I156" s="84"/>
    </row>
    <row r="157" spans="1:9" s="47" customFormat="1" ht="18" customHeight="1">
      <c r="A157" s="75"/>
      <c r="B157" s="16"/>
      <c r="C157" s="9" t="s">
        <v>183</v>
      </c>
      <c r="D157" s="111" t="s">
        <v>170</v>
      </c>
      <c r="E157" s="100"/>
      <c r="F157" s="110">
        <v>0</v>
      </c>
      <c r="G157" s="11"/>
      <c r="H157" s="101"/>
      <c r="I157" s="84"/>
    </row>
    <row r="158" spans="1:9" s="47" customFormat="1" ht="18" customHeight="1">
      <c r="A158" s="75"/>
      <c r="B158" s="16"/>
      <c r="C158" s="9" t="s">
        <v>67</v>
      </c>
      <c r="D158" s="107" t="s">
        <v>171</v>
      </c>
      <c r="E158" s="100"/>
      <c r="F158" s="110">
        <v>5585000</v>
      </c>
      <c r="G158" s="11"/>
      <c r="H158" s="100"/>
      <c r="I158" s="84"/>
    </row>
    <row r="159" spans="1:9" s="47" customFormat="1" ht="18" customHeight="1">
      <c r="A159" s="75"/>
      <c r="B159" s="16"/>
      <c r="C159" s="9" t="s">
        <v>67</v>
      </c>
      <c r="D159" s="107" t="s">
        <v>172</v>
      </c>
      <c r="E159" s="100"/>
      <c r="F159" s="110">
        <v>20561000</v>
      </c>
      <c r="G159" s="11"/>
      <c r="H159" s="100"/>
      <c r="I159" s="84"/>
    </row>
    <row r="160" spans="1:9" ht="17.25" customHeight="1">
      <c r="A160" s="75"/>
      <c r="B160" s="16"/>
      <c r="C160" s="9" t="s">
        <v>67</v>
      </c>
      <c r="D160" s="107" t="s">
        <v>173</v>
      </c>
      <c r="E160" s="100"/>
      <c r="F160" s="110">
        <v>23562000</v>
      </c>
      <c r="G160" s="11"/>
      <c r="H160" s="100"/>
      <c r="I160" s="84"/>
    </row>
    <row r="161" spans="1:9" ht="19.5" customHeight="1">
      <c r="A161" s="75"/>
      <c r="B161" s="16"/>
      <c r="C161" s="9" t="s">
        <v>67</v>
      </c>
      <c r="D161" s="107" t="s">
        <v>174</v>
      </c>
      <c r="E161" s="100"/>
      <c r="F161" s="110">
        <v>30692664.21</v>
      </c>
      <c r="G161" s="11"/>
      <c r="H161" s="100"/>
      <c r="I161" s="84"/>
    </row>
    <row r="162" spans="1:7" ht="17.25" customHeight="1">
      <c r="A162" s="75"/>
      <c r="B162" s="16"/>
      <c r="C162" s="9" t="s">
        <v>67</v>
      </c>
      <c r="D162" s="107" t="s">
        <v>175</v>
      </c>
      <c r="E162" s="100"/>
      <c r="F162" s="110">
        <v>10900000</v>
      </c>
      <c r="G162" s="11"/>
    </row>
    <row r="163" spans="1:7" ht="17.25" customHeight="1">
      <c r="A163" s="75"/>
      <c r="B163" s="16"/>
      <c r="C163" s="10">
        <v>11005</v>
      </c>
      <c r="D163" s="107" t="s">
        <v>127</v>
      </c>
      <c r="E163" s="100"/>
      <c r="F163" s="110">
        <v>1096971.3</v>
      </c>
      <c r="G163" s="11"/>
    </row>
    <row r="164" spans="1:7" ht="17.25" customHeight="1">
      <c r="A164" s="75"/>
      <c r="B164" s="16"/>
      <c r="C164" s="10">
        <v>11005</v>
      </c>
      <c r="D164" s="107" t="s">
        <v>128</v>
      </c>
      <c r="E164" s="100"/>
      <c r="F164" s="110">
        <v>909380.15</v>
      </c>
      <c r="G164" s="11"/>
    </row>
    <row r="165" spans="1:7" ht="39" customHeight="1">
      <c r="A165" s="75"/>
      <c r="B165" s="16">
        <v>5442</v>
      </c>
      <c r="C165" s="7"/>
      <c r="D165" s="77" t="s">
        <v>129</v>
      </c>
      <c r="E165" s="78"/>
      <c r="F165" s="80">
        <f>SUM(F166:F180)</f>
        <v>341673621.12000006</v>
      </c>
      <c r="G165" s="11"/>
    </row>
    <row r="166" spans="1:7" ht="17.25" customHeight="1">
      <c r="A166" s="75"/>
      <c r="B166" s="16"/>
      <c r="C166" s="9" t="s">
        <v>67</v>
      </c>
      <c r="D166" s="85" t="s">
        <v>130</v>
      </c>
      <c r="E166" s="100"/>
      <c r="F166" s="84">
        <v>149218794.02</v>
      </c>
      <c r="G166" s="11"/>
    </row>
    <row r="167" spans="1:7" ht="32.25" customHeight="1">
      <c r="A167" s="75"/>
      <c r="B167" s="16"/>
      <c r="C167" s="9" t="s">
        <v>67</v>
      </c>
      <c r="D167" s="115" t="s">
        <v>131</v>
      </c>
      <c r="E167" s="81"/>
      <c r="F167" s="116">
        <v>2481334.72</v>
      </c>
      <c r="G167" s="11"/>
    </row>
    <row r="168" spans="1:7" ht="17.25" customHeight="1">
      <c r="A168" s="75"/>
      <c r="B168" s="16"/>
      <c r="C168" s="9" t="s">
        <v>67</v>
      </c>
      <c r="D168" s="156" t="s">
        <v>198</v>
      </c>
      <c r="E168" s="154"/>
      <c r="F168" s="152">
        <v>44509039.61</v>
      </c>
      <c r="G168" s="11"/>
    </row>
    <row r="169" spans="1:7" ht="17.25" customHeight="1">
      <c r="A169" s="75"/>
      <c r="B169" s="16"/>
      <c r="C169" s="9" t="s">
        <v>67</v>
      </c>
      <c r="D169" s="156" t="s">
        <v>199</v>
      </c>
      <c r="E169" s="154"/>
      <c r="F169" s="152">
        <v>29675947.25</v>
      </c>
      <c r="G169" s="11"/>
    </row>
    <row r="170" spans="1:7" ht="17.25" customHeight="1">
      <c r="A170" s="75"/>
      <c r="B170" s="16"/>
      <c r="C170" s="9" t="s">
        <v>67</v>
      </c>
      <c r="D170" s="157" t="s">
        <v>200</v>
      </c>
      <c r="E170" s="154"/>
      <c r="F170" s="152">
        <v>25390505</v>
      </c>
      <c r="G170" s="11"/>
    </row>
    <row r="171" spans="1:7" ht="17.25" customHeight="1">
      <c r="A171" s="75"/>
      <c r="B171" s="16"/>
      <c r="C171" s="9" t="s">
        <v>67</v>
      </c>
      <c r="D171" s="157" t="s">
        <v>201</v>
      </c>
      <c r="E171" s="154"/>
      <c r="F171" s="152">
        <v>16888043.55</v>
      </c>
      <c r="G171" s="11"/>
    </row>
    <row r="172" spans="1:7" ht="17.25" customHeight="1">
      <c r="A172" s="75"/>
      <c r="B172" s="16"/>
      <c r="C172" s="9" t="s">
        <v>67</v>
      </c>
      <c r="D172" s="157" t="s">
        <v>202</v>
      </c>
      <c r="E172" s="154"/>
      <c r="F172" s="152">
        <v>9563746.7</v>
      </c>
      <c r="G172" s="11"/>
    </row>
    <row r="173" spans="1:7" ht="17.25" customHeight="1">
      <c r="A173" s="75"/>
      <c r="B173" s="16"/>
      <c r="C173" s="9" t="s">
        <v>67</v>
      </c>
      <c r="D173" s="157" t="s">
        <v>203</v>
      </c>
      <c r="E173" s="154"/>
      <c r="F173" s="152">
        <v>13618204.72</v>
      </c>
      <c r="G173" s="11"/>
    </row>
    <row r="174" spans="1:7" ht="17.25" customHeight="1">
      <c r="A174" s="75"/>
      <c r="B174" s="16"/>
      <c r="C174" s="9" t="s">
        <v>67</v>
      </c>
      <c r="D174" s="157" t="s">
        <v>204</v>
      </c>
      <c r="E174" s="154"/>
      <c r="F174" s="152">
        <v>12341652.11</v>
      </c>
      <c r="G174" s="11"/>
    </row>
    <row r="175" spans="1:7" ht="17.25" customHeight="1">
      <c r="A175" s="75"/>
      <c r="B175" s="16"/>
      <c r="C175" s="9" t="s">
        <v>67</v>
      </c>
      <c r="D175" s="157" t="s">
        <v>205</v>
      </c>
      <c r="E175" s="154"/>
      <c r="F175" s="152">
        <v>2190906.24</v>
      </c>
      <c r="G175" s="11"/>
    </row>
    <row r="176" spans="1:7" ht="15" customHeight="1">
      <c r="A176" s="75"/>
      <c r="B176" s="16"/>
      <c r="C176" s="9" t="s">
        <v>67</v>
      </c>
      <c r="D176" s="157" t="s">
        <v>206</v>
      </c>
      <c r="E176" s="154"/>
      <c r="F176" s="152">
        <v>11509657.4</v>
      </c>
      <c r="G176" s="11"/>
    </row>
    <row r="177" spans="1:7" ht="15" customHeight="1">
      <c r="A177" s="75"/>
      <c r="B177" s="16"/>
      <c r="C177" s="9" t="s">
        <v>67</v>
      </c>
      <c r="D177" s="157" t="s">
        <v>207</v>
      </c>
      <c r="E177" s="154"/>
      <c r="F177" s="152">
        <v>9174223.42</v>
      </c>
      <c r="G177" s="11"/>
    </row>
    <row r="178" spans="1:7" ht="15" customHeight="1">
      <c r="A178" s="75"/>
      <c r="B178" s="16"/>
      <c r="C178" s="9" t="s">
        <v>67</v>
      </c>
      <c r="D178" s="157" t="s">
        <v>208</v>
      </c>
      <c r="E178" s="154"/>
      <c r="F178" s="152">
        <v>3242801.09</v>
      </c>
      <c r="G178" s="11"/>
    </row>
    <row r="179" spans="1:7" ht="15" customHeight="1">
      <c r="A179" s="75"/>
      <c r="B179" s="16"/>
      <c r="C179" s="9" t="s">
        <v>67</v>
      </c>
      <c r="D179" s="97" t="s">
        <v>132</v>
      </c>
      <c r="E179" s="100"/>
      <c r="F179" s="84">
        <v>11018765.29</v>
      </c>
      <c r="G179" s="11"/>
    </row>
    <row r="180" spans="1:7" ht="15" customHeight="1">
      <c r="A180" s="75"/>
      <c r="B180" s="16"/>
      <c r="C180" s="9" t="s">
        <v>190</v>
      </c>
      <c r="D180" s="97" t="s">
        <v>64</v>
      </c>
      <c r="E180" s="100"/>
      <c r="F180" s="84">
        <v>850000</v>
      </c>
      <c r="G180" s="11"/>
    </row>
    <row r="181" spans="1:7" ht="15" customHeight="1">
      <c r="A181" s="44">
        <v>545</v>
      </c>
      <c r="B181" s="45"/>
      <c r="C181" s="9"/>
      <c r="D181" s="117" t="s">
        <v>133</v>
      </c>
      <c r="E181" s="22">
        <v>326000</v>
      </c>
      <c r="F181" s="26">
        <f>F182</f>
        <v>194464.12</v>
      </c>
      <c r="G181" s="160">
        <f>F181/E181*100</f>
        <v>59.651570552147234</v>
      </c>
    </row>
    <row r="182" spans="1:7" ht="15" customHeight="1">
      <c r="A182" s="44"/>
      <c r="B182" s="16">
        <v>5451</v>
      </c>
      <c r="C182" s="7"/>
      <c r="D182" s="118" t="s">
        <v>134</v>
      </c>
      <c r="E182" s="18"/>
      <c r="F182" s="50">
        <f>SUM(F183:F184)</f>
        <v>194464.12</v>
      </c>
      <c r="G182" s="11"/>
    </row>
    <row r="183" spans="1:7" ht="15" customHeight="1">
      <c r="A183" s="44"/>
      <c r="B183" s="16"/>
      <c r="C183" s="8" t="s">
        <v>135</v>
      </c>
      <c r="D183" s="119" t="s">
        <v>136</v>
      </c>
      <c r="E183" s="100"/>
      <c r="F183" s="50">
        <v>51833.56</v>
      </c>
      <c r="G183" s="11"/>
    </row>
    <row r="184" spans="1:7" ht="15" customHeight="1">
      <c r="A184" s="44"/>
      <c r="B184" s="16"/>
      <c r="C184" s="8" t="s">
        <v>191</v>
      </c>
      <c r="D184" s="119" t="s">
        <v>176</v>
      </c>
      <c r="E184" s="100"/>
      <c r="F184" s="50">
        <v>142630.56</v>
      </c>
      <c r="G184" s="11"/>
    </row>
    <row r="185" spans="1:7" ht="15" customHeight="1">
      <c r="A185" s="75">
        <v>55</v>
      </c>
      <c r="B185" s="16"/>
      <c r="C185" s="7"/>
      <c r="D185" s="33" t="s">
        <v>137</v>
      </c>
      <c r="E185" s="22">
        <f>E186</f>
        <v>7021025639</v>
      </c>
      <c r="F185" s="26">
        <f>F186</f>
        <v>6797768053.02</v>
      </c>
      <c r="G185" s="160">
        <f>F185/E185*100</f>
        <v>96.82015709015701</v>
      </c>
    </row>
    <row r="186" spans="1:7" ht="15" customHeight="1">
      <c r="A186" s="44">
        <v>552</v>
      </c>
      <c r="B186" s="45"/>
      <c r="C186" s="46"/>
      <c r="D186" s="33" t="s">
        <v>138</v>
      </c>
      <c r="E186" s="22">
        <v>7021025639</v>
      </c>
      <c r="F186" s="26">
        <f>F187+F195</f>
        <v>6797768053.02</v>
      </c>
      <c r="G186" s="160">
        <f>F186/E186*100</f>
        <v>96.82015709015701</v>
      </c>
    </row>
    <row r="187" spans="1:9" ht="25.5" customHeight="1">
      <c r="A187" s="75"/>
      <c r="B187" s="16">
        <v>5521</v>
      </c>
      <c r="C187" s="7"/>
      <c r="D187" s="77" t="s">
        <v>139</v>
      </c>
      <c r="E187" s="78"/>
      <c r="F187" s="80">
        <f>SUM(F188:F194)</f>
        <v>3142763053.02</v>
      </c>
      <c r="G187" s="11"/>
      <c r="I187" s="80"/>
    </row>
    <row r="188" spans="1:7" ht="15" customHeight="1">
      <c r="A188" s="75"/>
      <c r="B188" s="16"/>
      <c r="C188" s="8" t="s">
        <v>67</v>
      </c>
      <c r="D188" s="155" t="s">
        <v>209</v>
      </c>
      <c r="E188" s="154"/>
      <c r="F188" s="152">
        <v>19743281.76</v>
      </c>
      <c r="G188" s="11"/>
    </row>
    <row r="189" spans="1:7" ht="15" customHeight="1">
      <c r="A189" s="75"/>
      <c r="B189" s="16"/>
      <c r="C189" s="8" t="s">
        <v>67</v>
      </c>
      <c r="D189" s="155" t="s">
        <v>210</v>
      </c>
      <c r="E189" s="154"/>
      <c r="F189" s="152">
        <v>18720552.45</v>
      </c>
      <c r="G189" s="11"/>
    </row>
    <row r="190" spans="1:7" ht="15" customHeight="1">
      <c r="A190" s="75"/>
      <c r="B190" s="16"/>
      <c r="C190" s="8" t="s">
        <v>67</v>
      </c>
      <c r="D190" s="85" t="s">
        <v>140</v>
      </c>
      <c r="E190" s="100"/>
      <c r="F190" s="84">
        <v>35327456.39</v>
      </c>
      <c r="G190" s="11"/>
    </row>
    <row r="191" spans="1:7" ht="15" customHeight="1">
      <c r="A191" s="75"/>
      <c r="B191" s="16"/>
      <c r="C191" s="8" t="s">
        <v>67</v>
      </c>
      <c r="D191" s="85" t="s">
        <v>141</v>
      </c>
      <c r="E191" s="100"/>
      <c r="F191" s="84">
        <v>13652220.43</v>
      </c>
      <c r="G191" s="11"/>
    </row>
    <row r="192" spans="1:7" ht="15" customHeight="1">
      <c r="A192" s="75"/>
      <c r="B192" s="16"/>
      <c r="C192" s="8" t="s">
        <v>67</v>
      </c>
      <c r="D192" s="85" t="s">
        <v>142</v>
      </c>
      <c r="E192" s="100"/>
      <c r="F192" s="84">
        <v>36631758.88</v>
      </c>
      <c r="G192" s="11"/>
    </row>
    <row r="193" spans="1:7" ht="15" customHeight="1">
      <c r="A193" s="75"/>
      <c r="B193" s="16"/>
      <c r="C193" s="8" t="s">
        <v>67</v>
      </c>
      <c r="D193" s="85" t="s">
        <v>143</v>
      </c>
      <c r="E193" s="100"/>
      <c r="F193" s="84">
        <v>18687783.11</v>
      </c>
      <c r="G193" s="11"/>
    </row>
    <row r="194" spans="1:7" ht="15" customHeight="1">
      <c r="A194" s="75"/>
      <c r="B194" s="16"/>
      <c r="C194" s="8" t="s">
        <v>67</v>
      </c>
      <c r="D194" s="120" t="s">
        <v>177</v>
      </c>
      <c r="E194" s="87"/>
      <c r="F194" s="79">
        <v>3000000000</v>
      </c>
      <c r="G194" s="11"/>
    </row>
    <row r="195" spans="1:7" ht="24" customHeight="1">
      <c r="A195" s="18"/>
      <c r="B195" s="16">
        <v>5522</v>
      </c>
      <c r="C195" s="8"/>
      <c r="D195" s="77" t="s">
        <v>144</v>
      </c>
      <c r="E195" s="78"/>
      <c r="F195" s="80">
        <f>SUM(F196:F196)</f>
        <v>3655005000</v>
      </c>
      <c r="G195" s="11"/>
    </row>
    <row r="196" spans="1:7" ht="15" customHeight="1">
      <c r="A196" s="18"/>
      <c r="B196" s="16"/>
      <c r="C196" s="8" t="s">
        <v>67</v>
      </c>
      <c r="D196" s="37" t="s">
        <v>178</v>
      </c>
      <c r="E196" s="66"/>
      <c r="F196" s="79">
        <v>3655005000</v>
      </c>
      <c r="G196" s="11"/>
    </row>
    <row r="197" spans="1:4" ht="15" customHeight="1">
      <c r="A197" s="121"/>
      <c r="D197" s="124"/>
    </row>
    <row r="198" spans="1:4" ht="15" customHeight="1">
      <c r="A198" s="121"/>
      <c r="D198" s="124"/>
    </row>
    <row r="199" spans="1:4" ht="15" customHeight="1">
      <c r="A199" s="121"/>
      <c r="D199" s="124"/>
    </row>
    <row r="200" spans="1:4" ht="15" customHeight="1">
      <c r="A200" s="121"/>
      <c r="D200" s="124"/>
    </row>
    <row r="201" spans="1:4" ht="15" customHeight="1">
      <c r="A201" s="121"/>
      <c r="D201" s="124"/>
    </row>
    <row r="202" spans="4:5" ht="15.75" customHeight="1">
      <c r="D202" s="127"/>
      <c r="E202" s="128"/>
    </row>
    <row r="203" spans="4:5" ht="15.75" customHeight="1">
      <c r="D203" s="127"/>
      <c r="E203" s="128"/>
    </row>
    <row r="204" spans="1:4" ht="15.75" customHeight="1">
      <c r="A204" s="129"/>
      <c r="B204" s="130"/>
      <c r="C204" s="131"/>
      <c r="D204" s="132"/>
    </row>
    <row r="205" spans="1:4" ht="15.75">
      <c r="A205" s="129"/>
      <c r="B205" s="133"/>
      <c r="C205" s="134"/>
      <c r="D205" s="135"/>
    </row>
    <row r="206" spans="1:4" ht="15.75" hidden="1">
      <c r="A206" s="129"/>
      <c r="B206" s="133"/>
      <c r="C206" s="134"/>
      <c r="D206" s="136"/>
    </row>
    <row r="207" spans="1:4" ht="15.75" hidden="1">
      <c r="A207" s="129"/>
      <c r="B207" s="133"/>
      <c r="C207" s="134"/>
      <c r="D207" s="136"/>
    </row>
    <row r="208" spans="1:4" ht="15.75" hidden="1">
      <c r="A208" s="129"/>
      <c r="B208" s="133"/>
      <c r="C208" s="134"/>
      <c r="D208" s="136"/>
    </row>
    <row r="209" spans="1:4" ht="15.75" hidden="1">
      <c r="A209" s="129"/>
      <c r="B209" s="133"/>
      <c r="C209" s="134"/>
      <c r="D209" s="136"/>
    </row>
    <row r="210" spans="1:4" ht="15.75" hidden="1">
      <c r="A210" s="129"/>
      <c r="B210" s="133"/>
      <c r="C210" s="134"/>
      <c r="D210" s="136"/>
    </row>
    <row r="211" spans="1:4" ht="15.75">
      <c r="A211" s="129"/>
      <c r="B211" s="133"/>
      <c r="C211" s="134"/>
      <c r="D211" s="136"/>
    </row>
    <row r="212" spans="1:4" ht="15.75">
      <c r="A212" s="129"/>
      <c r="B212" s="133"/>
      <c r="C212" s="134"/>
      <c r="D212" s="136"/>
    </row>
    <row r="213" spans="1:4" ht="15.75" hidden="1">
      <c r="A213" s="129"/>
      <c r="B213" s="133"/>
      <c r="C213" s="134"/>
      <c r="D213" s="136"/>
    </row>
    <row r="214" spans="1:4" ht="30" customHeight="1">
      <c r="A214" s="129"/>
      <c r="B214" s="133"/>
      <c r="C214" s="134"/>
      <c r="D214" s="135"/>
    </row>
    <row r="215" spans="1:4" ht="15.75">
      <c r="A215" s="129"/>
      <c r="B215" s="133"/>
      <c r="C215" s="134"/>
      <c r="D215" s="136"/>
    </row>
    <row r="216" spans="1:4" ht="15.75">
      <c r="A216" s="129"/>
      <c r="B216" s="133"/>
      <c r="C216" s="134"/>
      <c r="D216" s="136"/>
    </row>
    <row r="217" spans="1:4" ht="15.75">
      <c r="A217" s="129"/>
      <c r="B217" s="133"/>
      <c r="C217" s="134"/>
      <c r="D217" s="136"/>
    </row>
    <row r="218" spans="1:4" ht="15" customHeight="1" hidden="1">
      <c r="A218" s="129"/>
      <c r="B218" s="133"/>
      <c r="C218" s="134"/>
      <c r="D218" s="136"/>
    </row>
    <row r="219" spans="1:4" ht="15.75">
      <c r="A219" s="129"/>
      <c r="B219" s="133"/>
      <c r="C219" s="134"/>
      <c r="D219" s="136"/>
    </row>
    <row r="220" spans="1:4" ht="15.75" customHeight="1">
      <c r="A220" s="129"/>
      <c r="B220" s="133"/>
      <c r="C220" s="134"/>
      <c r="D220" s="124"/>
    </row>
    <row r="221" spans="1:4" ht="31.5" customHeight="1">
      <c r="A221" s="129"/>
      <c r="B221" s="133"/>
      <c r="C221" s="134"/>
      <c r="D221" s="136"/>
    </row>
    <row r="222" spans="1:4" ht="30" customHeight="1">
      <c r="A222" s="129"/>
      <c r="B222" s="133"/>
      <c r="C222" s="134"/>
      <c r="D222" s="135"/>
    </row>
    <row r="223" spans="1:4" ht="15" customHeight="1">
      <c r="A223" s="129"/>
      <c r="B223" s="133"/>
      <c r="C223" s="134"/>
      <c r="D223" s="124"/>
    </row>
    <row r="224" spans="1:4" ht="15" customHeight="1">
      <c r="A224" s="129"/>
      <c r="B224" s="133"/>
      <c r="C224" s="134"/>
      <c r="D224" s="124"/>
    </row>
    <row r="225" spans="1:4" ht="15" customHeight="1">
      <c r="A225" s="129"/>
      <c r="B225" s="133"/>
      <c r="C225" s="134"/>
      <c r="D225" s="136"/>
    </row>
    <row r="226" spans="1:4" ht="15" customHeight="1">
      <c r="A226" s="129"/>
      <c r="B226" s="133"/>
      <c r="C226" s="134"/>
      <c r="D226" s="135"/>
    </row>
    <row r="227" spans="1:4" ht="16.5" customHeight="1">
      <c r="A227" s="129"/>
      <c r="B227" s="133"/>
      <c r="C227" s="134"/>
      <c r="D227" s="136"/>
    </row>
    <row r="228" spans="1:5" ht="15.75">
      <c r="A228" s="129"/>
      <c r="B228" s="133"/>
      <c r="C228" s="134"/>
      <c r="D228" s="137"/>
      <c r="E228" s="128"/>
    </row>
    <row r="229" spans="1:4" ht="15.75">
      <c r="A229" s="129"/>
      <c r="B229" s="133"/>
      <c r="C229" s="134"/>
      <c r="D229" s="136"/>
    </row>
    <row r="230" spans="1:4" ht="15.75">
      <c r="A230" s="129"/>
      <c r="B230" s="130"/>
      <c r="C230" s="131"/>
      <c r="D230" s="138"/>
    </row>
    <row r="231" spans="1:4" ht="30" customHeight="1">
      <c r="A231" s="129"/>
      <c r="B231" s="133"/>
      <c r="C231" s="134"/>
      <c r="D231" s="124"/>
    </row>
    <row r="232" spans="1:4" ht="15.75">
      <c r="A232" s="129"/>
      <c r="B232" s="133"/>
      <c r="C232" s="134"/>
      <c r="D232" s="135"/>
    </row>
    <row r="233" spans="1:4" ht="15.75">
      <c r="A233" s="129"/>
      <c r="B233" s="133"/>
      <c r="C233" s="134"/>
      <c r="D233" s="136"/>
    </row>
    <row r="234" spans="1:4" ht="15.75">
      <c r="A234" s="129"/>
      <c r="B234" s="133"/>
      <c r="C234" s="134"/>
      <c r="D234" s="136"/>
    </row>
    <row r="235" spans="1:4" ht="15.75">
      <c r="A235" s="129"/>
      <c r="B235" s="133"/>
      <c r="C235" s="134"/>
      <c r="D235" s="139"/>
    </row>
    <row r="236" spans="1:4" ht="15" customHeight="1">
      <c r="A236" s="129"/>
      <c r="B236" s="133"/>
      <c r="C236" s="134"/>
      <c r="D236" s="124"/>
    </row>
    <row r="237" spans="1:4" ht="30" customHeight="1">
      <c r="A237" s="129"/>
      <c r="B237" s="133"/>
      <c r="C237" s="134"/>
      <c r="D237" s="135"/>
    </row>
    <row r="238" spans="1:4" ht="15.75" hidden="1">
      <c r="A238" s="129"/>
      <c r="B238" s="133"/>
      <c r="C238" s="134"/>
      <c r="D238" s="136"/>
    </row>
    <row r="239" spans="1:4" ht="15.75">
      <c r="A239" s="129"/>
      <c r="B239" s="133"/>
      <c r="C239" s="134"/>
      <c r="D239" s="136"/>
    </row>
    <row r="240" spans="1:4" ht="15.75" customHeight="1" hidden="1">
      <c r="A240" s="129"/>
      <c r="B240" s="133"/>
      <c r="C240" s="134"/>
      <c r="D240" s="136"/>
    </row>
    <row r="241" spans="1:4" ht="15.75">
      <c r="A241" s="129"/>
      <c r="B241" s="133"/>
      <c r="C241" s="134"/>
      <c r="D241" s="136"/>
    </row>
    <row r="242" spans="1:4" ht="15.75">
      <c r="A242" s="129"/>
      <c r="B242" s="133"/>
      <c r="C242" s="134"/>
      <c r="D242" s="136"/>
    </row>
    <row r="243" spans="1:4" ht="15.75">
      <c r="A243" s="129"/>
      <c r="B243" s="133"/>
      <c r="C243" s="134"/>
      <c r="D243" s="140"/>
    </row>
    <row r="244" spans="1:4" ht="15.75">
      <c r="A244" s="129"/>
      <c r="B244" s="133"/>
      <c r="C244" s="134"/>
      <c r="D244" s="140"/>
    </row>
    <row r="245" spans="1:4" ht="15.75">
      <c r="A245" s="121"/>
      <c r="D245" s="136"/>
    </row>
    <row r="246" spans="1:4" ht="15.75">
      <c r="A246" s="121"/>
      <c r="D246" s="135"/>
    </row>
    <row r="247" spans="1:4" ht="30" customHeight="1">
      <c r="A247" s="121"/>
      <c r="D247" s="135"/>
    </row>
    <row r="248" spans="1:4" ht="33" customHeight="1">
      <c r="A248" s="121"/>
      <c r="D248" s="124"/>
    </row>
    <row r="249" spans="1:4" ht="15" customHeight="1">
      <c r="A249" s="121"/>
      <c r="D249" s="124"/>
    </row>
    <row r="250" spans="1:4" ht="15" customHeight="1">
      <c r="A250" s="121"/>
      <c r="D250" s="124"/>
    </row>
    <row r="251" spans="1:4" ht="30" customHeight="1">
      <c r="A251" s="121"/>
      <c r="D251" s="124"/>
    </row>
    <row r="252" spans="1:4" ht="15.75" customHeight="1">
      <c r="A252" s="121"/>
      <c r="D252" s="135"/>
    </row>
    <row r="253" spans="1:4" ht="15.75" customHeight="1">
      <c r="A253" s="121"/>
      <c r="D253" s="135"/>
    </row>
    <row r="254" spans="1:4" ht="30.75" customHeight="1">
      <c r="A254" s="121"/>
      <c r="D254" s="136"/>
    </row>
    <row r="255" spans="1:4" ht="15.75" customHeight="1">
      <c r="A255" s="121"/>
      <c r="D255" s="124"/>
    </row>
    <row r="256" spans="1:4" ht="18" customHeight="1">
      <c r="A256" s="121"/>
      <c r="D256" s="124"/>
    </row>
    <row r="257" spans="1:4" ht="15.75" customHeight="1">
      <c r="A257" s="121"/>
      <c r="D257" s="135"/>
    </row>
    <row r="258" spans="1:4" ht="15.75">
      <c r="A258" s="121"/>
      <c r="D258" s="136"/>
    </row>
    <row r="259" spans="1:5" ht="15.75">
      <c r="A259" s="129"/>
      <c r="B259" s="133"/>
      <c r="C259" s="134"/>
      <c r="D259" s="137"/>
      <c r="E259" s="128"/>
    </row>
    <row r="260" ht="15" customHeight="1">
      <c r="D260" s="141"/>
    </row>
    <row r="261" spans="4:5" ht="15" customHeight="1">
      <c r="D261" s="142"/>
      <c r="E261" s="143"/>
    </row>
    <row r="262" spans="4:5" ht="15" customHeight="1">
      <c r="D262" s="142"/>
      <c r="E262" s="144"/>
    </row>
    <row r="263" spans="4:5" ht="15" customHeight="1">
      <c r="D263" s="142"/>
      <c r="E263" s="144"/>
    </row>
    <row r="264" spans="4:5" ht="15" customHeight="1">
      <c r="D264" s="142"/>
      <c r="E264" s="144"/>
    </row>
    <row r="265" spans="4:5" ht="15" customHeight="1">
      <c r="D265" s="142"/>
      <c r="E265" s="144"/>
    </row>
    <row r="266" spans="4:5" ht="15" customHeight="1">
      <c r="D266" s="142"/>
      <c r="E266" s="144"/>
    </row>
    <row r="267" spans="4:5" ht="15" customHeight="1">
      <c r="D267" s="142"/>
      <c r="E267" s="144"/>
    </row>
    <row r="268" spans="4:5" ht="15" customHeight="1">
      <c r="D268" s="142"/>
      <c r="E268" s="144"/>
    </row>
    <row r="270" ht="15.75">
      <c r="E270" s="128"/>
    </row>
    <row r="272" ht="15.75">
      <c r="D272" s="142"/>
    </row>
    <row r="273" spans="1:4" ht="15" customHeight="1">
      <c r="A273" s="121"/>
      <c r="D273" s="146"/>
    </row>
    <row r="274" spans="1:4" ht="15" customHeight="1">
      <c r="A274" s="121"/>
      <c r="D274" s="139"/>
    </row>
    <row r="275" spans="1:4" ht="15" customHeight="1">
      <c r="A275" s="129"/>
      <c r="B275" s="133"/>
      <c r="C275" s="134"/>
      <c r="D275" s="139"/>
    </row>
    <row r="279" ht="15.75">
      <c r="E279" s="143"/>
    </row>
    <row r="280" ht="15.75">
      <c r="E280" s="143"/>
    </row>
    <row r="281" ht="15.75">
      <c r="E281" s="143"/>
    </row>
    <row r="282" ht="15.75">
      <c r="E282" s="143"/>
    </row>
    <row r="283" ht="15.75">
      <c r="D283" s="135"/>
    </row>
  </sheetData>
  <mergeCells count="1">
    <mergeCell ref="A2:C2"/>
  </mergeCells>
  <printOptions/>
  <pageMargins left="0" right="0" top="0.5511811023622047" bottom="0.7480314960629921" header="0.5118110236220472" footer="0.5511811023622047"/>
  <pageSetup firstPageNumber="26" useFirstPageNumber="1" horizontalDpi="600" verticalDpi="600" orientation="portrait" paperSize="9" scale="72" r:id="rId3"/>
  <headerFooter alignWithMargins="0">
    <oddFooter>&amp;C&amp;"Times New Roman,Uobičajeno"&amp;16 &amp;P</oddFooter>
  </headerFooter>
  <rowBreaks count="2" manualBreakCount="2">
    <brk id="39" max="6" man="1"/>
    <brk id="2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2010-09-03T09:30:25Z</cp:lastPrinted>
  <dcterms:created xsi:type="dcterms:W3CDTF">2010-02-26T13:28:59Z</dcterms:created>
  <dcterms:modified xsi:type="dcterms:W3CDTF">2010-09-03T09:32:30Z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10Racun_financiranja_za_2010_analitika.xls</vt:lpwstr>
  </property>
</Properties>
</file>