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341" windowWidth="15480" windowHeight="11640" tabRatio="741" activeTab="4"/>
  </bookViews>
  <sheets>
    <sheet name="bilanca" sheetId="1" r:id="rId1"/>
    <sheet name="prihodi" sheetId="2" r:id="rId2"/>
    <sheet name="rashodi" sheetId="3" r:id="rId3"/>
    <sheet name="račun financiranja" sheetId="4" r:id="rId4"/>
    <sheet name="posebni dio" sheetId="5" r:id="rId5"/>
  </sheets>
  <definedNames>
    <definedName name="_xlnm.Print_Titles" localSheetId="4">'posebni dio'!$2:$3</definedName>
    <definedName name="_xlnm.Print_Titles" localSheetId="1">'prihodi'!$3:$3</definedName>
    <definedName name="_xlnm.Print_Titles" localSheetId="3">'račun financiranja'!$2:$2</definedName>
    <definedName name="_xlnm.Print_Titles" localSheetId="2">'rashodi'!$2:$3</definedName>
    <definedName name="_xlnm.Print_Area" localSheetId="0">'bilanca'!$A$1:$G$19</definedName>
    <definedName name="_xlnm.Print_Area" localSheetId="4">'posebni dio'!$A$1:$E$207</definedName>
    <definedName name="_xlnm.Print_Area" localSheetId="3">'račun financiranja'!$A$1:$H$13</definedName>
    <definedName name="_xlnm.Print_Area" localSheetId="2">'rashodi'!$A$1:$H$81</definedName>
  </definedNames>
  <calcPr fullCalcOnLoad="1"/>
</workbook>
</file>

<file path=xl/sharedStrings.xml><?xml version="1.0" encoding="utf-8"?>
<sst xmlns="http://schemas.openxmlformats.org/spreadsheetml/2006/main" count="675" uniqueCount="289">
  <si>
    <t>Raz-red</t>
  </si>
  <si>
    <t>Sku-pina</t>
  </si>
  <si>
    <t>Odje-ljak</t>
  </si>
  <si>
    <t>Podskupina</t>
  </si>
  <si>
    <t>Naziv prihoda</t>
  </si>
  <si>
    <t>PRIHODI POSLOVANJA</t>
  </si>
  <si>
    <t>A. RAČUN PRIHODA I RASHODA</t>
  </si>
  <si>
    <t>PRIHODI POSLOVANJA I PRIHODI OD PRODAJE NEFINANCIJSKE IMOVINE</t>
  </si>
  <si>
    <t>Indeks</t>
  </si>
  <si>
    <t>Plan                  za 2010.</t>
  </si>
  <si>
    <r>
      <t xml:space="preserve">Rashodi za nabavu neproizvedene </t>
    </r>
    <r>
      <rPr>
        <b/>
        <sz val="10"/>
        <rFont val="Times New Roman"/>
        <family val="1"/>
      </rPr>
      <t>dugotrajne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imovine</t>
    </r>
  </si>
  <si>
    <t>RASHODI POSLOVANJA</t>
  </si>
  <si>
    <t>RASHODI POSLOVANJA I RASHODI ZA NABAVU NEFINANCIJSKE IMOVINE</t>
  </si>
  <si>
    <t>RASHODI ZA NABAVU NEFINANCIJSKE IMOVINE</t>
  </si>
  <si>
    <t>B. RAČUN FINANCIRANJA</t>
  </si>
  <si>
    <t>NETO FINANCIRANJE</t>
  </si>
  <si>
    <t>PRIMICI OD FINANCIJSKE IMOVINE I ZADUŽIVANJA</t>
  </si>
  <si>
    <t>IZDACI ZA FINANCIJSKU IMOVINU I OTPLATE ZAJMOVA</t>
  </si>
  <si>
    <t>Šifra</t>
  </si>
  <si>
    <t>I. OPĆI DIO</t>
  </si>
  <si>
    <t>PRIHODI OD NEFINANCIJSKE IMOVINE</t>
  </si>
  <si>
    <t>RASHODI ZA NEFINANCIJSKU IMOVINU</t>
  </si>
  <si>
    <t>RAZLIKA - VIŠAK / MANJAK</t>
  </si>
  <si>
    <t>VIŠAK / MANJAK + NETO FINANCIRANJE</t>
  </si>
  <si>
    <t>RASHODI  POSLOVANJA</t>
  </si>
  <si>
    <t>PRIMICI OD FINANANCIJSKE IMOVINE I ZADUŽIVANJA</t>
  </si>
  <si>
    <t>-</t>
  </si>
  <si>
    <t xml:space="preserve">Indeks                                </t>
  </si>
  <si>
    <t>4</t>
  </si>
  <si>
    <t>5</t>
  </si>
  <si>
    <t>6</t>
  </si>
  <si>
    <t>Građevinski objekti</t>
  </si>
  <si>
    <t>Poslovni objekti</t>
  </si>
  <si>
    <t>Nematerijalna proizvedena imovina</t>
  </si>
  <si>
    <t>Ulaganja u računalne programe</t>
  </si>
  <si>
    <t>Ostali rashodi za zaposlene</t>
  </si>
  <si>
    <t>3121</t>
  </si>
  <si>
    <t>313</t>
  </si>
  <si>
    <t>Doprinosi na plaće</t>
  </si>
  <si>
    <t>3132</t>
  </si>
  <si>
    <t>3133</t>
  </si>
  <si>
    <t>32</t>
  </si>
  <si>
    <t>Materijalni rashodi</t>
  </si>
  <si>
    <t>321</t>
  </si>
  <si>
    <t>3211</t>
  </si>
  <si>
    <t>3212</t>
  </si>
  <si>
    <t>6413</t>
  </si>
  <si>
    <t>Kamate na oročena sredstva i depozite po viđenju</t>
  </si>
  <si>
    <t>6414</t>
  </si>
  <si>
    <t>Prihodi od zateznih kamata</t>
  </si>
  <si>
    <t>6416</t>
  </si>
  <si>
    <t>Prihodi od dividendi</t>
  </si>
  <si>
    <t>Prihodi od administrativnih pristojbi i po posebnim propisima</t>
  </si>
  <si>
    <t>3213</t>
  </si>
  <si>
    <t>322</t>
  </si>
  <si>
    <t>3221</t>
  </si>
  <si>
    <t>3223</t>
  </si>
  <si>
    <t>3225</t>
  </si>
  <si>
    <t>323</t>
  </si>
  <si>
    <t>3231</t>
  </si>
  <si>
    <t>3232</t>
  </si>
  <si>
    <t>3233</t>
  </si>
  <si>
    <t xml:space="preserve">Ostali nespomenuti prihodi </t>
  </si>
  <si>
    <t>Doprinosi za zapošljavanje</t>
  </si>
  <si>
    <t>383</t>
  </si>
  <si>
    <t>Kazne, penali i naknade štete</t>
  </si>
  <si>
    <t>3831</t>
  </si>
  <si>
    <t>Naknade šteta pravnim i fizičkim osobama</t>
  </si>
  <si>
    <t>4221</t>
  </si>
  <si>
    <t>4222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</si>
  <si>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</si>
  <si>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</si>
  <si>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</si>
  <si>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</si>
  <si>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</si>
  <si>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54</t>
  </si>
  <si>
    <t>Izdaci za otplatu glavnice primljenih zajmova</t>
  </si>
  <si>
    <t>544</t>
  </si>
  <si>
    <t>Pomoći iz inozemstva (darovnice) i od subjekata unutar opće države</t>
  </si>
  <si>
    <t>Materijalna imovina - prirodna bogatstva</t>
  </si>
  <si>
    <t>Zemljište</t>
  </si>
  <si>
    <t>3</t>
  </si>
  <si>
    <t>3234</t>
  </si>
  <si>
    <t>3235</t>
  </si>
  <si>
    <t>3236</t>
  </si>
  <si>
    <t>3237</t>
  </si>
  <si>
    <t>3239</t>
  </si>
  <si>
    <t>329</t>
  </si>
  <si>
    <t>3291</t>
  </si>
  <si>
    <t>3292</t>
  </si>
  <si>
    <t>3293</t>
  </si>
  <si>
    <t>3294</t>
  </si>
  <si>
    <t>3299</t>
  </si>
  <si>
    <t>652</t>
  </si>
  <si>
    <t>Prihodi po posebnim propisima</t>
  </si>
  <si>
    <t>8</t>
  </si>
  <si>
    <t xml:space="preserve">Pomoći iz proračuna </t>
  </si>
  <si>
    <t xml:space="preserve">Kapitalne pomoći iz proračuna </t>
  </si>
  <si>
    <t>342</t>
  </si>
  <si>
    <t>Kamate za primljene zajmove</t>
  </si>
  <si>
    <t>3423</t>
  </si>
  <si>
    <t>Kamate za primljene zajmove od banaka i ostalih financijskih institucija izvan javnog sektora</t>
  </si>
  <si>
    <t>65</t>
  </si>
  <si>
    <t>41</t>
  </si>
  <si>
    <t>411</t>
  </si>
  <si>
    <t>4111</t>
  </si>
  <si>
    <t>42</t>
  </si>
  <si>
    <t>Rashodi za nabavu proizvedene dugotrajne imovine</t>
  </si>
  <si>
    <t>421</t>
  </si>
  <si>
    <t>4212</t>
  </si>
  <si>
    <t>4214</t>
  </si>
  <si>
    <t>422</t>
  </si>
  <si>
    <t>Ostali rashodi</t>
  </si>
  <si>
    <t>Doprinosi za zdravstveno osiguranje</t>
  </si>
  <si>
    <t>84</t>
  </si>
  <si>
    <t>Primici od zaduživanja</t>
  </si>
  <si>
    <t>Naknade troškova zaposlenima</t>
  </si>
  <si>
    <t>Službena putovanja</t>
  </si>
  <si>
    <t>Naknade za prijevoz, za rad na terenu i odvojeni život</t>
  </si>
  <si>
    <t>Stručno usavršavanje zaposlenika</t>
  </si>
  <si>
    <t>Rashodi za materijal i energiju</t>
  </si>
  <si>
    <t>Uredski materijal i ostali materijalni rashodi</t>
  </si>
  <si>
    <t>Energija</t>
  </si>
  <si>
    <t>Sitni inventar i auto gume</t>
  </si>
  <si>
    <t>Rashodi za usluge</t>
  </si>
  <si>
    <t>Usluge telefona, pošte i prijevoza</t>
  </si>
  <si>
    <t>Intelektualne i osobne usluge</t>
  </si>
  <si>
    <t>Ostale usluge</t>
  </si>
  <si>
    <t>Ostali nespomenuti rashodi poslovanja</t>
  </si>
  <si>
    <t>Premije osiguranja</t>
  </si>
  <si>
    <t>Reprezentacija</t>
  </si>
  <si>
    <t>Članarine</t>
  </si>
  <si>
    <t>Otplata glavnice primljenih zajmova od banaka i ostalih financijskih institucija izvan javnog sektora</t>
  </si>
  <si>
    <t>5441</t>
  </si>
  <si>
    <t>Otplata glavnice primljenih zajmova od tuzemnih banaka i ostalih financijskih institucija izvan javnog sektora</t>
  </si>
  <si>
    <t>5442</t>
  </si>
  <si>
    <t>Otplata glavnice primljenih zajmova od inozemnih banaka i ostalih financijskih institucija</t>
  </si>
  <si>
    <t>Ostali građevinski objekti</t>
  </si>
  <si>
    <t>Postrojenja i oprema</t>
  </si>
  <si>
    <t>Uredska oprema i namještaj</t>
  </si>
  <si>
    <t>Komunikacijska oprema</t>
  </si>
  <si>
    <t>6526</t>
  </si>
  <si>
    <t>343</t>
  </si>
  <si>
    <t>Ostali financijski rashodi</t>
  </si>
  <si>
    <t>3431</t>
  </si>
  <si>
    <t>Bankarske usluge i usluge platnog prometa</t>
  </si>
  <si>
    <t>31</t>
  </si>
  <si>
    <t>Rashodi za zaposlene</t>
  </si>
  <si>
    <t>311</t>
  </si>
  <si>
    <t>Plaće</t>
  </si>
  <si>
    <t>3111</t>
  </si>
  <si>
    <t>Plaće za redovan rad</t>
  </si>
  <si>
    <t>312</t>
  </si>
  <si>
    <t>63</t>
  </si>
  <si>
    <t>633</t>
  </si>
  <si>
    <t>6332</t>
  </si>
  <si>
    <t>64</t>
  </si>
  <si>
    <t>Prihodi od imovine</t>
  </si>
  <si>
    <t>641</t>
  </si>
  <si>
    <t>Prihodi od financijske imovine</t>
  </si>
  <si>
    <t>642</t>
  </si>
  <si>
    <t>Prihodi od nefinancijske imovine</t>
  </si>
  <si>
    <t>34</t>
  </si>
  <si>
    <t>Financijski rashodi</t>
  </si>
  <si>
    <t>3433</t>
  </si>
  <si>
    <t>Zatezne kamate</t>
  </si>
  <si>
    <t>38</t>
  </si>
  <si>
    <t xml:space="preserve"> Plan                               za 2010.</t>
  </si>
  <si>
    <t>Naknade za rad predstavničkih i izvršnih tijela, povjerenstava i sl.</t>
  </si>
  <si>
    <t>Tuzemne</t>
  </si>
  <si>
    <t>Inozemne</t>
  </si>
  <si>
    <t>ADMINISTRATIVNO UPRAVLJANJE I OPREMANJE</t>
  </si>
  <si>
    <t>A1000</t>
  </si>
  <si>
    <t>ADMINISTRACIJA I UPRAVLJANJE</t>
  </si>
  <si>
    <t>K2000</t>
  </si>
  <si>
    <t>OPREMANJE</t>
  </si>
  <si>
    <t>K2001</t>
  </si>
  <si>
    <t>INFORMATIZACIJA</t>
  </si>
  <si>
    <t>K2003</t>
  </si>
  <si>
    <t>POSLOVNE ZGRADE</t>
  </si>
  <si>
    <t>SERVISIRANJE UNUTARNJEG DUGA I DANI ZAJMOVI</t>
  </si>
  <si>
    <t>A1001</t>
  </si>
  <si>
    <t>A1002</t>
  </si>
  <si>
    <t>ZAJMOVI OD TUZEMNIH BANAKA I OSTALIH FINANCIJSKIH INSTITUCIJA IZVAN JAVNOG SEKTORA</t>
  </si>
  <si>
    <t>SERVISIRANJE VANJSKOG DUGA</t>
  </si>
  <si>
    <t>A1003</t>
  </si>
  <si>
    <t>ZAJMOVI OD INOZEMNIH BANAKA I OSTALIH FINANCIJSKIH INSTITUCIJA IZVAN JAVNOG SEKTORA</t>
  </si>
  <si>
    <t>A1004</t>
  </si>
  <si>
    <t>A1006</t>
  </si>
  <si>
    <t>A1007</t>
  </si>
  <si>
    <t>K2004</t>
  </si>
  <si>
    <t>K2005</t>
  </si>
  <si>
    <t>K2006</t>
  </si>
  <si>
    <t>K2007</t>
  </si>
  <si>
    <t>K2010</t>
  </si>
  <si>
    <t xml:space="preserve">Naziv </t>
  </si>
  <si>
    <t>100</t>
  </si>
  <si>
    <t>101</t>
  </si>
  <si>
    <t>102</t>
  </si>
  <si>
    <t>103</t>
  </si>
  <si>
    <t>104</t>
  </si>
  <si>
    <t>6415</t>
  </si>
  <si>
    <t>Prihodi od pozitivnih tečajnih razlika</t>
  </si>
  <si>
    <t>6424</t>
  </si>
  <si>
    <t>Naknade za ceste</t>
  </si>
  <si>
    <t>Naknada za izvanredni prijevoz</t>
  </si>
  <si>
    <t>Naknada za prekomjernu uporabu javne ceste</t>
  </si>
  <si>
    <t>Naknada za korištenje cestovnog zemljišta</t>
  </si>
  <si>
    <t>Naknada za upoabu javih motornim i priključnim vozila registriranim izvan Republike Hrvatske</t>
  </si>
  <si>
    <t>66</t>
  </si>
  <si>
    <t>Ostali prihodi</t>
  </si>
  <si>
    <t>661</t>
  </si>
  <si>
    <t>Prihodi koje proračuni i proračunski korisnici ostvare obavljanjem poslova na tržištu (vlastiti prihodi)</t>
  </si>
  <si>
    <t>6611</t>
  </si>
  <si>
    <t>Prihodi od obavljanja osnovnih poslova vlastite djelatnosti</t>
  </si>
  <si>
    <t>6612</t>
  </si>
  <si>
    <t>Prihodi od obavljanja ostalih poslova vlastite djelatnosti</t>
  </si>
  <si>
    <t>Redovno održ.cesta i objekata</t>
  </si>
  <si>
    <t>Usluge HAK-a i Hidrometeor. Zavoda</t>
  </si>
  <si>
    <t>Investicijsko održavanje cesta</t>
  </si>
  <si>
    <t>Održavanje zgrada i opreme</t>
  </si>
  <si>
    <t>Studije i razvojne pripreme</t>
  </si>
  <si>
    <t>Odvjetničke, revizorske,itd. usluge</t>
  </si>
  <si>
    <t>Ostale intelektualne usluge</t>
  </si>
  <si>
    <t>3434</t>
  </si>
  <si>
    <t>Ostali nespomenuti financijski rashodi</t>
  </si>
  <si>
    <t>382</t>
  </si>
  <si>
    <t>Kapitalne donacije-ŽUC</t>
  </si>
  <si>
    <t>Kapitalne donacije neprofitnim organizacijama-ŽUC</t>
  </si>
  <si>
    <t>385</t>
  </si>
  <si>
    <t>Izvanredni rashodi</t>
  </si>
  <si>
    <t>3859</t>
  </si>
  <si>
    <t>Ostali izvanredni rashodi</t>
  </si>
  <si>
    <t>412</t>
  </si>
  <si>
    <t>Nematerijalna imovina</t>
  </si>
  <si>
    <t>4123</t>
  </si>
  <si>
    <t>Licence</t>
  </si>
  <si>
    <t>4213</t>
  </si>
  <si>
    <t>Ceste, željeznice i slični građevinski objekti</t>
  </si>
  <si>
    <t>4223</t>
  </si>
  <si>
    <t>Oprema za održavanje i zaštitu</t>
  </si>
  <si>
    <t>4225</t>
  </si>
  <si>
    <t>Instrumenti, uređaji i strojevi</t>
  </si>
  <si>
    <t>423</t>
  </si>
  <si>
    <t>Prijevozna sredstva</t>
  </si>
  <si>
    <t>4231</t>
  </si>
  <si>
    <t>Prijevozna sredstva u cestovnom prometu</t>
  </si>
  <si>
    <t>844</t>
  </si>
  <si>
    <t>Primljeni zajmovi od banaka i ostalih financijskih institucija izvan javnog sektora</t>
  </si>
  <si>
    <t>8441</t>
  </si>
  <si>
    <t>Primljeni zajmovi od tuzemnih banaka i ostalih financijskih institucija izvan javnog sektora</t>
  </si>
  <si>
    <t>8442</t>
  </si>
  <si>
    <t>Primljeni zajmovi od inozemnih banaka i ostalih financijskih institucija</t>
  </si>
  <si>
    <t>03</t>
  </si>
  <si>
    <t>HRVATSKE CESTE</t>
  </si>
  <si>
    <t>K2002</t>
  </si>
  <si>
    <t>OBNOVA VOZNOG PARKA</t>
  </si>
  <si>
    <t>ULAGANJE U DRŽAVNE CESTE PO PROGRAMIMA</t>
  </si>
  <si>
    <t>SPOJEVI NA AUTOCESTE</t>
  </si>
  <si>
    <t>PROGRAM GRADNJE I REKONSTRUKCIJA BRZIH CESTA</t>
  </si>
  <si>
    <t>Kapitalizacija kamata po kreditu</t>
  </si>
  <si>
    <t>OSTALI PROGRAMI ZAHVATA NA DRŽAVNIM CESTAMA</t>
  </si>
  <si>
    <t>REKONSTRUKCIJA I UREĐENJE CESTA NA OTOCIMA</t>
  </si>
  <si>
    <t>REKONSTRUKCIJA I UREĐENJE CESTA I MOSTOVA UZ GRANICU</t>
  </si>
  <si>
    <t>K2008</t>
  </si>
  <si>
    <t>PROGRAM DENIVELACIJE I OSIGURANJA CEST.-ŽELJ. PRIJELAZA</t>
  </si>
  <si>
    <t>K2009</t>
  </si>
  <si>
    <t>OSTALI INTERVENTNI PROJEKTI</t>
  </si>
  <si>
    <t>BETTERMENT</t>
  </si>
  <si>
    <t>PROGRAM ODRŽAVANJA I UPRAVLJANJA DRŽAVNIH CESTA</t>
  </si>
  <si>
    <t>REDOVNO ODRŽAVANJE</t>
  </si>
  <si>
    <t>IZVANREDNO ODRŽAVANJE</t>
  </si>
  <si>
    <t>STUDIJE I RAZVOJNE PRIPREME</t>
  </si>
  <si>
    <t>105</t>
  </si>
  <si>
    <t>SUFINANCIRANJE</t>
  </si>
  <si>
    <t>SUFINANCIRANJE ŽUC-a</t>
  </si>
  <si>
    <t>Prihodi od prodaje proizvedene dugotrajne imovine</t>
  </si>
  <si>
    <t>Prihodi od prodaje građevinskih objekata</t>
  </si>
  <si>
    <t>Stambeni objekti</t>
  </si>
  <si>
    <t>PRIHODI OD PRODAJE NEFINANCIJSKE IMOVINE</t>
  </si>
  <si>
    <t>Negativne tečajne ralike i valutne klauzule</t>
  </si>
  <si>
    <t>Negativne tečajne razlike</t>
  </si>
  <si>
    <t>Sufinanciranje cijene usluge, participacije i slično</t>
  </si>
  <si>
    <t>IZVRŠENJE FINANCIJSKOG PLANA HRVATSKIH CESTA                                                                   ZA I-VI 2010. GODINE</t>
  </si>
  <si>
    <t>II. POSEBNI DIO</t>
  </si>
  <si>
    <t>Naziv rashoda</t>
  </si>
  <si>
    <t>Izvršenje              1.-6.2010.</t>
  </si>
  <si>
    <t>Izvršenje                 1.-6.2010.</t>
  </si>
  <si>
    <t>Izvršenje                 1.-6. 2010.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</si>
</sst>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yyyy\.mm\.dd"/>
    <numFmt numFmtId="184" formatCode="[$-41A]d\.\ mmmm\ yyyy"/>
  </numFmts>
  <fonts count="37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MS Sans Serif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"/>
      <family val="2"/>
    </font>
    <font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sz val="12"/>
      <color indexed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9" fillId="15" borderId="0" applyNumberFormat="0" applyBorder="0" applyAlignment="0" applyProtection="0"/>
    <xf numFmtId="0" fontId="15" fillId="4" borderId="1" applyNumberFormat="0" applyFont="0" applyAlignment="0" applyProtection="0"/>
    <xf numFmtId="0" fontId="18" fillId="16" borderId="2" applyNumberFormat="0" applyAlignment="0" applyProtection="0"/>
    <xf numFmtId="0" fontId="26" fillId="17" borderId="3" applyNumberFormat="0" applyAlignment="0" applyProtection="0"/>
    <xf numFmtId="0" fontId="16" fillId="6" borderId="0" applyNumberFormat="0" applyBorder="0" applyAlignment="0" applyProtection="0"/>
    <xf numFmtId="0" fontId="27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7" borderId="2" applyNumberFormat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7" fillId="16" borderId="7" applyNumberFormat="0" applyAlignment="0" applyProtection="0"/>
    <xf numFmtId="0" fontId="18" fillId="16" borderId="2" applyNumberFormat="0" applyAlignment="0" applyProtection="0"/>
    <xf numFmtId="0" fontId="25" fillId="0" borderId="8" applyNumberFormat="0" applyFill="0" applyAlignment="0" applyProtection="0"/>
    <xf numFmtId="0" fontId="19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0" fillId="4" borderId="1" applyNumberFormat="0" applyFont="0" applyAlignment="0" applyProtection="0"/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16" borderId="7" applyNumberFormat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3" fillId="0" borderId="0" applyNumberFormat="0" applyFill="0" applyBorder="0" applyAlignment="0" applyProtection="0"/>
    <xf numFmtId="0" fontId="26" fillId="17" borderId="3" applyNumberFormat="0" applyAlignment="0" applyProtection="0"/>
    <xf numFmtId="0" fontId="2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9" fillId="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9" fillId="0" borderId="0" xfId="92" applyFont="1" applyFill="1" applyBorder="1" applyAlignment="1">
      <alignment horizontal="center" wrapText="1"/>
      <protection/>
    </xf>
    <xf numFmtId="0" fontId="9" fillId="0" borderId="0" xfId="92" applyFont="1" applyFill="1" applyBorder="1" applyAlignment="1">
      <alignment horizontal="left" wrapText="1"/>
      <protection/>
    </xf>
    <xf numFmtId="0" fontId="4" fillId="0" borderId="0" xfId="0" applyFont="1" applyFill="1" applyBorder="1" applyAlignment="1">
      <alignment horizontal="center"/>
    </xf>
    <xf numFmtId="0" fontId="10" fillId="0" borderId="0" xfId="92" applyFont="1" applyFill="1" applyBorder="1" applyAlignment="1">
      <alignment horizontal="center" wrapText="1"/>
      <protection/>
    </xf>
    <xf numFmtId="0" fontId="10" fillId="0" borderId="0" xfId="92" applyFont="1" applyFill="1" applyBorder="1" applyAlignment="1">
      <alignment horizontal="left" wrapText="1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0" fillId="0" borderId="0" xfId="89" applyFont="1" applyFill="1" applyBorder="1" applyAlignment="1">
      <alignment horizontal="left" wrapText="1"/>
      <protection/>
    </xf>
    <xf numFmtId="0" fontId="4" fillId="0" borderId="0" xfId="0" applyFont="1" applyFill="1" applyBorder="1" applyAlignment="1">
      <alignment/>
    </xf>
    <xf numFmtId="0" fontId="10" fillId="0" borderId="0" xfId="90" applyFont="1" applyFill="1" applyBorder="1" applyAlignment="1">
      <alignment horizontal="left" wrapText="1"/>
      <protection/>
    </xf>
    <xf numFmtId="0" fontId="9" fillId="0" borderId="0" xfId="89" applyFont="1" applyFill="1" applyBorder="1" applyAlignment="1">
      <alignment horizontal="center" wrapText="1"/>
      <protection/>
    </xf>
    <xf numFmtId="0" fontId="9" fillId="0" borderId="0" xfId="89" applyFont="1" applyFill="1" applyBorder="1" applyAlignment="1">
      <alignment horizontal="left" wrapText="1"/>
      <protection/>
    </xf>
    <xf numFmtId="0" fontId="9" fillId="0" borderId="0" xfId="90" applyFont="1" applyFill="1" applyBorder="1" applyAlignment="1">
      <alignment horizontal="center" wrapText="1"/>
      <protection/>
    </xf>
    <xf numFmtId="0" fontId="9" fillId="0" borderId="0" xfId="90" applyFont="1" applyFill="1" applyBorder="1" applyAlignment="1">
      <alignment horizontal="left" wrapText="1"/>
      <protection/>
    </xf>
    <xf numFmtId="0" fontId="4" fillId="0" borderId="0" xfId="0" applyFont="1" applyFill="1" applyBorder="1" applyAlignment="1">
      <alignment horizontal="left" wrapText="1"/>
    </xf>
    <xf numFmtId="3" fontId="5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0" fontId="10" fillId="0" borderId="0" xfId="93" applyFont="1" applyFill="1" applyBorder="1" applyAlignment="1">
      <alignment horizontal="left" wrapText="1"/>
      <protection/>
    </xf>
    <xf numFmtId="0" fontId="9" fillId="0" borderId="0" xfId="93" applyFont="1" applyFill="1" applyBorder="1" applyAlignment="1">
      <alignment horizontal="center" wrapText="1"/>
      <protection/>
    </xf>
    <xf numFmtId="0" fontId="9" fillId="0" borderId="0" xfId="93" applyFont="1" applyFill="1" applyBorder="1" applyAlignment="1">
      <alignment horizontal="left" wrapText="1"/>
      <protection/>
    </xf>
    <xf numFmtId="0" fontId="10" fillId="0" borderId="0" xfId="91" applyFont="1" applyFill="1" applyBorder="1" applyAlignment="1">
      <alignment horizontal="left" wrapText="1"/>
      <protection/>
    </xf>
    <xf numFmtId="0" fontId="9" fillId="0" borderId="0" xfId="91" applyFont="1" applyFill="1" applyBorder="1" applyAlignment="1">
      <alignment horizontal="center" wrapText="1"/>
      <protection/>
    </xf>
    <xf numFmtId="0" fontId="9" fillId="0" borderId="0" xfId="91" applyFont="1" applyFill="1" applyBorder="1" applyAlignment="1">
      <alignment horizontal="left" wrapText="1"/>
      <protection/>
    </xf>
    <xf numFmtId="0" fontId="7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9" fillId="0" borderId="0" xfId="93" applyFont="1" applyFill="1" applyBorder="1" applyAlignment="1">
      <alignment horizontal="left" vertical="top" wrapText="1"/>
      <protection/>
    </xf>
    <xf numFmtId="0" fontId="4" fillId="0" borderId="0" xfId="0" applyFont="1" applyFill="1" applyBorder="1" applyAlignment="1">
      <alignment horizontal="left" vertical="top"/>
    </xf>
    <xf numFmtId="0" fontId="10" fillId="0" borderId="0" xfId="93" applyFont="1" applyFill="1" applyBorder="1" applyAlignment="1">
      <alignment horizontal="left" vertical="top" wrapText="1"/>
      <protection/>
    </xf>
    <xf numFmtId="0" fontId="9" fillId="0" borderId="0" xfId="91" applyFont="1" applyFill="1" applyBorder="1" applyAlignment="1">
      <alignment horizontal="left" vertical="top" wrapText="1"/>
      <protection/>
    </xf>
    <xf numFmtId="0" fontId="10" fillId="0" borderId="0" xfId="91" applyFont="1" applyFill="1" applyBorder="1" applyAlignment="1">
      <alignment horizontal="left" vertical="top" wrapText="1"/>
      <protection/>
    </xf>
    <xf numFmtId="0" fontId="10" fillId="0" borderId="0" xfId="91" applyFont="1" applyFill="1" applyBorder="1" applyAlignment="1">
      <alignment horizontal="left" vertical="top"/>
      <protection/>
    </xf>
    <xf numFmtId="0" fontId="9" fillId="0" borderId="0" xfId="89" applyFont="1" applyFill="1" applyBorder="1" applyAlignment="1">
      <alignment horizontal="left" vertical="top" wrapText="1"/>
      <protection/>
    </xf>
    <xf numFmtId="0" fontId="10" fillId="0" borderId="0" xfId="89" applyFont="1" applyFill="1" applyBorder="1" applyAlignment="1">
      <alignment horizontal="left" vertical="top" wrapText="1"/>
      <protection/>
    </xf>
    <xf numFmtId="0" fontId="10" fillId="0" borderId="0" xfId="89" applyFont="1" applyFill="1" applyBorder="1" applyAlignment="1">
      <alignment horizontal="left" vertical="top"/>
      <protection/>
    </xf>
    <xf numFmtId="0" fontId="9" fillId="0" borderId="0" xfId="90" applyFont="1" applyFill="1" applyBorder="1" applyAlignment="1">
      <alignment horizontal="left" vertical="top" wrapText="1"/>
      <protection/>
    </xf>
    <xf numFmtId="0" fontId="10" fillId="0" borderId="0" xfId="90" applyFont="1" applyFill="1" applyBorder="1" applyAlignment="1">
      <alignment horizontal="left" vertical="top" wrapText="1"/>
      <protection/>
    </xf>
    <xf numFmtId="0" fontId="9" fillId="0" borderId="0" xfId="92" applyFont="1" applyFill="1" applyBorder="1" applyAlignment="1">
      <alignment horizontal="left" vertical="top" wrapText="1"/>
      <protection/>
    </xf>
    <xf numFmtId="0" fontId="10" fillId="0" borderId="0" xfId="92" applyFont="1" applyFill="1" applyBorder="1" applyAlignment="1">
      <alignment horizontal="left" vertical="top" wrapText="1"/>
      <protection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3" fontId="8" fillId="0" borderId="10" xfId="88" applyNumberFormat="1" applyFont="1" applyFill="1" applyBorder="1" applyAlignment="1" applyProtection="1">
      <alignment horizontal="right"/>
      <protection/>
    </xf>
    <xf numFmtId="3" fontId="8" fillId="0" borderId="10" xfId="88" applyNumberFormat="1" applyFont="1" applyFill="1" applyBorder="1" applyAlignment="1" applyProtection="1">
      <alignment horizontal="right" wrapText="1"/>
      <protection/>
    </xf>
    <xf numFmtId="2" fontId="8" fillId="0" borderId="10" xfId="88" applyNumberFormat="1" applyFont="1" applyFill="1" applyBorder="1" applyAlignment="1" applyProtection="1">
      <alignment horizontal="right"/>
      <protection/>
    </xf>
    <xf numFmtId="0" fontId="10" fillId="0" borderId="0" xfId="88" applyNumberFormat="1" applyFont="1" applyFill="1" applyBorder="1" applyAlignment="1" applyProtection="1">
      <alignment/>
      <protection/>
    </xf>
    <xf numFmtId="0" fontId="30" fillId="0" borderId="0" xfId="88" applyNumberFormat="1" applyFont="1" applyFill="1" applyBorder="1" applyAlignment="1" applyProtection="1">
      <alignment horizontal="left" wrapText="1"/>
      <protection/>
    </xf>
    <xf numFmtId="0" fontId="31" fillId="0" borderId="0" xfId="88" applyNumberFormat="1" applyFont="1" applyFill="1" applyBorder="1" applyAlignment="1" applyProtection="1">
      <alignment wrapText="1"/>
      <protection/>
    </xf>
    <xf numFmtId="3" fontId="10" fillId="0" borderId="0" xfId="88" applyNumberFormat="1" applyFont="1" applyFill="1" applyBorder="1" applyAlignment="1" applyProtection="1">
      <alignment/>
      <protection/>
    </xf>
    <xf numFmtId="0" fontId="9" fillId="0" borderId="11" xfId="88" applyFont="1" applyBorder="1" applyAlignment="1" quotePrefix="1">
      <alignment horizontal="left" vertical="center" wrapText="1"/>
      <protection/>
    </xf>
    <xf numFmtId="0" fontId="9" fillId="0" borderId="12" xfId="88" applyFont="1" applyBorder="1" applyAlignment="1" quotePrefix="1">
      <alignment horizontal="left" vertical="center" wrapText="1"/>
      <protection/>
    </xf>
    <xf numFmtId="0" fontId="9" fillId="0" borderId="12" xfId="88" applyFont="1" applyBorder="1" applyAlignment="1" quotePrefix="1">
      <alignment horizontal="center" vertical="center" wrapText="1"/>
      <protection/>
    </xf>
    <xf numFmtId="0" fontId="9" fillId="0" borderId="10" xfId="88" applyFont="1" applyFill="1" applyBorder="1" applyAlignment="1">
      <alignment horizontal="center" vertical="center" wrapText="1"/>
      <protection/>
    </xf>
    <xf numFmtId="3" fontId="9" fillId="0" borderId="10" xfId="88" applyNumberFormat="1" applyFont="1" applyBorder="1" applyAlignment="1">
      <alignment horizontal="center" vertical="center" wrapText="1"/>
      <protection/>
    </xf>
    <xf numFmtId="0" fontId="9" fillId="0" borderId="10" xfId="88" applyFont="1" applyBorder="1" applyAlignment="1">
      <alignment horizontal="center" vertical="center" wrapText="1"/>
      <protection/>
    </xf>
    <xf numFmtId="0" fontId="9" fillId="0" borderId="0" xfId="88" applyNumberFormat="1" applyFont="1" applyFill="1" applyBorder="1" applyAlignment="1" applyProtection="1" quotePrefix="1">
      <alignment horizontal="left" wrapText="1"/>
      <protection/>
    </xf>
    <xf numFmtId="0" fontId="10" fillId="0" borderId="0" xfId="88" applyNumberFormat="1" applyFont="1" applyFill="1" applyBorder="1" applyAlignment="1" applyProtection="1">
      <alignment wrapText="1"/>
      <protection/>
    </xf>
    <xf numFmtId="0" fontId="9" fillId="0" borderId="13" xfId="88" applyNumberFormat="1" applyFont="1" applyFill="1" applyBorder="1" applyAlignment="1" applyProtection="1" quotePrefix="1">
      <alignment horizontal="left" wrapText="1"/>
      <protection/>
    </xf>
    <xf numFmtId="0" fontId="10" fillId="0" borderId="13" xfId="88" applyNumberFormat="1" applyFont="1" applyFill="1" applyBorder="1" applyAlignment="1" applyProtection="1">
      <alignment wrapText="1"/>
      <protection/>
    </xf>
    <xf numFmtId="3" fontId="8" fillId="0" borderId="12" xfId="88" applyNumberFormat="1" applyFont="1" applyFill="1" applyBorder="1" applyAlignment="1" applyProtection="1">
      <alignment wrapText="1"/>
      <protection/>
    </xf>
    <xf numFmtId="3" fontId="8" fillId="0" borderId="10" xfId="88" applyNumberFormat="1" applyFont="1" applyBorder="1" applyAlignment="1">
      <alignment horizontal="right"/>
      <protection/>
    </xf>
    <xf numFmtId="4" fontId="0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 wrapText="1"/>
    </xf>
    <xf numFmtId="4" fontId="5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horizontal="right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top" wrapText="1"/>
    </xf>
    <xf numFmtId="49" fontId="5" fillId="0" borderId="12" xfId="0" applyNumberFormat="1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left" vertical="center" wrapText="1"/>
    </xf>
    <xf numFmtId="49" fontId="35" fillId="0" borderId="0" xfId="0" applyNumberFormat="1" applyFont="1" applyFill="1" applyBorder="1" applyAlignment="1">
      <alignment horizontal="right" vertical="center"/>
    </xf>
    <xf numFmtId="3" fontId="35" fillId="0" borderId="0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4" fillId="0" borderId="0" xfId="0" applyFont="1" applyFill="1" applyAlignment="1">
      <alignment/>
    </xf>
    <xf numFmtId="49" fontId="7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vertical="top"/>
    </xf>
    <xf numFmtId="49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Alignment="1">
      <alignment wrapText="1"/>
    </xf>
    <xf numFmtId="3" fontId="4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right"/>
    </xf>
    <xf numFmtId="0" fontId="5" fillId="16" borderId="0" xfId="0" applyNumberFormat="1" applyFont="1" applyFill="1" applyBorder="1" applyAlignment="1" applyProtection="1">
      <alignment wrapText="1"/>
      <protection/>
    </xf>
    <xf numFmtId="0" fontId="5" fillId="16" borderId="0" xfId="0" applyNumberFormat="1" applyFont="1" applyFill="1" applyBorder="1" applyAlignment="1" applyProtection="1">
      <alignment horizontal="center" wrapText="1"/>
      <protection/>
    </xf>
    <xf numFmtId="3" fontId="5" fillId="16" borderId="0" xfId="0" applyNumberFormat="1" applyFont="1" applyFill="1" applyBorder="1" applyAlignment="1" applyProtection="1">
      <alignment wrapText="1"/>
      <protection/>
    </xf>
    <xf numFmtId="0" fontId="4" fillId="0" borderId="0" xfId="0" applyFont="1" applyFill="1" applyAlignment="1">
      <alignment horizontal="center"/>
    </xf>
    <xf numFmtId="3" fontId="34" fillId="0" borderId="0" xfId="0" applyNumberFormat="1" applyFont="1" applyFill="1" applyAlignment="1">
      <alignment/>
    </xf>
    <xf numFmtId="3" fontId="12" fillId="0" borderId="0" xfId="0" applyNumberFormat="1" applyFont="1" applyBorder="1" applyAlignment="1">
      <alignment/>
    </xf>
    <xf numFmtId="0" fontId="36" fillId="0" borderId="0" xfId="0" applyFont="1" applyBorder="1" applyAlignment="1">
      <alignment/>
    </xf>
    <xf numFmtId="3" fontId="9" fillId="0" borderId="12" xfId="88" applyNumberFormat="1" applyFont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/>
    </xf>
    <xf numFmtId="3" fontId="9" fillId="0" borderId="0" xfId="88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8" fillId="0" borderId="11" xfId="88" applyFont="1" applyBorder="1" applyAlignment="1" quotePrefix="1">
      <alignment horizontal="left"/>
      <protection/>
    </xf>
    <xf numFmtId="0" fontId="32" fillId="0" borderId="12" xfId="88" applyNumberFormat="1" applyFont="1" applyFill="1" applyBorder="1" applyAlignment="1" applyProtection="1">
      <alignment/>
      <protection/>
    </xf>
    <xf numFmtId="0" fontId="30" fillId="0" borderId="0" xfId="88" applyNumberFormat="1" applyFont="1" applyFill="1" applyBorder="1" applyAlignment="1" applyProtection="1">
      <alignment horizontal="center" vertical="center"/>
      <protection/>
    </xf>
    <xf numFmtId="0" fontId="31" fillId="0" borderId="0" xfId="88" applyNumberFormat="1" applyFont="1" applyFill="1" applyBorder="1" applyAlignment="1" applyProtection="1">
      <alignment horizontal="center" vertical="center"/>
      <protection/>
    </xf>
    <xf numFmtId="0" fontId="10" fillId="0" borderId="0" xfId="88" applyNumberFormat="1" applyFont="1" applyFill="1" applyBorder="1" applyAlignment="1" applyProtection="1">
      <alignment horizontal="center" vertical="center"/>
      <protection/>
    </xf>
    <xf numFmtId="0" fontId="10" fillId="0" borderId="0" xfId="88" applyNumberFormat="1" applyFont="1" applyFill="1" applyBorder="1" applyAlignment="1" applyProtection="1">
      <alignment/>
      <protection/>
    </xf>
    <xf numFmtId="0" fontId="30" fillId="0" borderId="0" xfId="88" applyNumberFormat="1" applyFont="1" applyFill="1" applyBorder="1" applyAlignment="1" applyProtection="1">
      <alignment horizontal="center" vertical="center" wrapText="1"/>
      <protection/>
    </xf>
    <xf numFmtId="0" fontId="31" fillId="0" borderId="0" xfId="88" applyNumberFormat="1" applyFont="1" applyFill="1" applyBorder="1" applyAlignment="1" applyProtection="1">
      <alignment horizontal="center" vertical="center" wrapText="1"/>
      <protection/>
    </xf>
    <xf numFmtId="0" fontId="30" fillId="0" borderId="0" xfId="88" applyNumberFormat="1" applyFont="1" applyFill="1" applyBorder="1" applyAlignment="1" applyProtection="1" quotePrefix="1">
      <alignment horizontal="center" vertical="center"/>
      <protection/>
    </xf>
    <xf numFmtId="0" fontId="31" fillId="0" borderId="0" xfId="88" applyNumberFormat="1" applyFont="1" applyFill="1" applyBorder="1" applyAlignment="1" applyProtection="1">
      <alignment/>
      <protection/>
    </xf>
    <xf numFmtId="0" fontId="8" fillId="0" borderId="11" xfId="88" applyFont="1" applyBorder="1" applyAlignment="1" quotePrefix="1">
      <alignment horizontal="left" shrinkToFit="1"/>
      <protection/>
    </xf>
    <xf numFmtId="0" fontId="32" fillId="0" borderId="12" xfId="88" applyNumberFormat="1" applyFont="1" applyFill="1" applyBorder="1" applyAlignment="1" applyProtection="1">
      <alignment shrinkToFit="1"/>
      <protection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bično_bilanca" xfId="88"/>
    <cellStyle name="Obično_List4" xfId="89"/>
    <cellStyle name="Obično_List5" xfId="90"/>
    <cellStyle name="Obično_List6" xfId="91"/>
    <cellStyle name="Obično_List7" xfId="92"/>
    <cellStyle name="Obično_List9" xfId="93"/>
    <cellStyle name="Output" xfId="94"/>
    <cellStyle name="Percent" xfId="95"/>
    <cellStyle name="Povezana ćelija" xfId="96"/>
    <cellStyle name="Followed Hyperlink" xfId="97"/>
    <cellStyle name="Provjera ćelije" xfId="98"/>
    <cellStyle name="Tekst objašnjenja" xfId="99"/>
    <cellStyle name="Tekst upozorenja" xfId="100"/>
    <cellStyle name="Title" xfId="101"/>
    <cellStyle name="Total" xfId="102"/>
    <cellStyle name="Ukupni zbroj" xfId="103"/>
    <cellStyle name="Unos" xfId="104"/>
    <cellStyle name="Currency" xfId="105"/>
    <cellStyle name="Currency [0]" xfId="106"/>
    <cellStyle name="Warning Text" xfId="107"/>
    <cellStyle name="Comma" xfId="108"/>
    <cellStyle name="Comma [0]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3">
      <selection activeCell="F6" sqref="F6"/>
    </sheetView>
  </sheetViews>
  <sheetFormatPr defaultColWidth="9.140625" defaultRowHeight="12.75"/>
  <cols>
    <col min="1" max="2" width="4.28125" style="46" customWidth="1"/>
    <col min="3" max="3" width="5.28125" style="46" customWidth="1"/>
    <col min="4" max="4" width="48.57421875" style="46" customWidth="1"/>
    <col min="5" max="5" width="15.00390625" style="47" bestFit="1" customWidth="1"/>
    <col min="6" max="6" width="14.8515625" style="47" customWidth="1"/>
    <col min="7" max="7" width="7.8515625" style="47" customWidth="1"/>
    <col min="8" max="8" width="9.140625" style="47" customWidth="1"/>
    <col min="9" max="9" width="14.7109375" style="47" customWidth="1"/>
    <col min="10" max="10" width="15.00390625" style="47" customWidth="1"/>
    <col min="11" max="11" width="15.8515625" style="47" customWidth="1"/>
    <col min="12" max="16384" width="9.140625" style="47" customWidth="1"/>
  </cols>
  <sheetData>
    <row r="1" spans="1:7" ht="54" customHeight="1">
      <c r="A1" s="110" t="s">
        <v>283</v>
      </c>
      <c r="B1" s="110"/>
      <c r="C1" s="110"/>
      <c r="D1" s="110"/>
      <c r="E1" s="110"/>
      <c r="F1" s="110"/>
      <c r="G1" s="110"/>
    </row>
    <row r="2" spans="1:7" ht="25.5" customHeight="1">
      <c r="A2" s="117" t="s">
        <v>19</v>
      </c>
      <c r="B2" s="118"/>
      <c r="C2" s="118"/>
      <c r="D2" s="118"/>
      <c r="E2" s="115"/>
      <c r="F2" s="116"/>
      <c r="G2" s="116"/>
    </row>
    <row r="3" spans="1:7" ht="25.5" customHeight="1">
      <c r="A3" s="113" t="s">
        <v>6</v>
      </c>
      <c r="B3" s="114"/>
      <c r="C3" s="114"/>
      <c r="D3" s="114"/>
      <c r="E3" s="115"/>
      <c r="F3" s="116"/>
      <c r="G3" s="116"/>
    </row>
    <row r="4" spans="1:7" ht="15" customHeight="1">
      <c r="A4" s="52"/>
      <c r="B4" s="53"/>
      <c r="C4" s="53"/>
      <c r="D4" s="53"/>
      <c r="E4" s="51"/>
      <c r="F4" s="54"/>
      <c r="G4" s="51"/>
    </row>
    <row r="5" spans="1:10" ht="27.75" customHeight="1">
      <c r="A5" s="55"/>
      <c r="B5" s="56"/>
      <c r="C5" s="56"/>
      <c r="D5" s="57"/>
      <c r="E5" s="58" t="s">
        <v>167</v>
      </c>
      <c r="F5" s="59" t="s">
        <v>286</v>
      </c>
      <c r="G5" s="60" t="s">
        <v>27</v>
      </c>
      <c r="J5" s="106"/>
    </row>
    <row r="6" spans="1:11" ht="22.5" customHeight="1">
      <c r="A6" s="111" t="s">
        <v>5</v>
      </c>
      <c r="B6" s="112"/>
      <c r="C6" s="112"/>
      <c r="D6" s="112"/>
      <c r="E6" s="48">
        <f>prihodi!F4</f>
        <v>1410190307</v>
      </c>
      <c r="F6" s="48">
        <f>prihodi!G4</f>
        <v>582902694</v>
      </c>
      <c r="G6" s="50">
        <f>F6/E6*100</f>
        <v>41.33503762623721</v>
      </c>
      <c r="I6" s="105"/>
      <c r="J6" s="105"/>
      <c r="K6" s="105"/>
    </row>
    <row r="7" spans="1:11" ht="22.5" customHeight="1">
      <c r="A7" s="111" t="s">
        <v>20</v>
      </c>
      <c r="B7" s="112"/>
      <c r="C7" s="112"/>
      <c r="D7" s="112"/>
      <c r="E7" s="49">
        <f>prihodi!F29</f>
        <v>0</v>
      </c>
      <c r="F7" s="49">
        <f>prihodi!G29</f>
        <v>1928</v>
      </c>
      <c r="G7" s="50" t="s">
        <v>26</v>
      </c>
      <c r="J7" s="105"/>
      <c r="K7" s="105"/>
    </row>
    <row r="8" spans="1:11" ht="22.5" customHeight="1">
      <c r="A8" s="111" t="s">
        <v>24</v>
      </c>
      <c r="B8" s="112"/>
      <c r="C8" s="112"/>
      <c r="D8" s="112"/>
      <c r="E8" s="49">
        <f>rashodi!F4</f>
        <v>1274497419</v>
      </c>
      <c r="F8" s="49">
        <f>rashodi!G4</f>
        <v>503047060</v>
      </c>
      <c r="G8" s="50">
        <f>F8/E8*100</f>
        <v>39.470229794164844</v>
      </c>
      <c r="J8" s="105"/>
      <c r="K8" s="105"/>
    </row>
    <row r="9" spans="1:11" ht="22.5" customHeight="1">
      <c r="A9" s="111" t="s">
        <v>21</v>
      </c>
      <c r="B9" s="112"/>
      <c r="C9" s="112"/>
      <c r="D9" s="112"/>
      <c r="E9" s="49">
        <f>rashodi!F61</f>
        <v>1163640000</v>
      </c>
      <c r="F9" s="49">
        <f>rashodi!G61</f>
        <v>429317149</v>
      </c>
      <c r="G9" s="50">
        <f>F9/E9*100</f>
        <v>36.894327197415</v>
      </c>
      <c r="I9" s="105"/>
      <c r="J9" s="105"/>
      <c r="K9" s="105"/>
    </row>
    <row r="10" spans="1:11" ht="22.5" customHeight="1">
      <c r="A10" s="111" t="s">
        <v>22</v>
      </c>
      <c r="B10" s="112"/>
      <c r="C10" s="112"/>
      <c r="D10" s="112"/>
      <c r="E10" s="49">
        <f>E6+E7-E8-E9</f>
        <v>-1027947112</v>
      </c>
      <c r="F10" s="49">
        <f>F6+F7-F8-F9</f>
        <v>-349459587</v>
      </c>
      <c r="G10" s="50">
        <f>F10/E10*100</f>
        <v>33.995872250672754</v>
      </c>
      <c r="J10" s="105"/>
      <c r="K10" s="105"/>
    </row>
    <row r="11" spans="1:11" ht="15" customHeight="1">
      <c r="A11" s="61"/>
      <c r="B11" s="62"/>
      <c r="C11" s="62"/>
      <c r="D11" s="62"/>
      <c r="E11" s="51"/>
      <c r="F11" s="54"/>
      <c r="G11" s="51"/>
      <c r="J11" s="105"/>
      <c r="K11" s="105"/>
    </row>
    <row r="12" spans="1:11" ht="25.5" customHeight="1">
      <c r="A12" s="119" t="s">
        <v>14</v>
      </c>
      <c r="B12" s="114"/>
      <c r="C12" s="114"/>
      <c r="D12" s="114"/>
      <c r="E12" s="114"/>
      <c r="F12" s="120"/>
      <c r="G12" s="120"/>
      <c r="J12" s="105"/>
      <c r="K12" s="105"/>
    </row>
    <row r="13" spans="1:11" ht="15" customHeight="1">
      <c r="A13" s="63"/>
      <c r="B13" s="64"/>
      <c r="C13" s="64"/>
      <c r="D13" s="64"/>
      <c r="E13" s="51"/>
      <c r="F13" s="54"/>
      <c r="G13" s="51"/>
      <c r="J13" s="105"/>
      <c r="K13" s="105"/>
    </row>
    <row r="14" spans="1:11" ht="25.5">
      <c r="A14" s="55"/>
      <c r="B14" s="56"/>
      <c r="C14" s="56"/>
      <c r="D14" s="57"/>
      <c r="E14" s="58" t="s">
        <v>167</v>
      </c>
      <c r="F14" s="59" t="s">
        <v>287</v>
      </c>
      <c r="G14" s="60" t="s">
        <v>27</v>
      </c>
      <c r="J14" s="105"/>
      <c r="K14" s="105"/>
    </row>
    <row r="15" spans="1:11" ht="22.5" customHeight="1">
      <c r="A15" s="121" t="s">
        <v>25</v>
      </c>
      <c r="B15" s="122"/>
      <c r="C15" s="122"/>
      <c r="D15" s="122"/>
      <c r="E15" s="49">
        <f>'račun financiranja'!F4</f>
        <v>1229817112</v>
      </c>
      <c r="F15" s="49">
        <f>'račun financiranja'!G4</f>
        <v>161955500</v>
      </c>
      <c r="G15" s="50">
        <f>F15/E15*100</f>
        <v>13.169071922947841</v>
      </c>
      <c r="I15" s="105"/>
      <c r="J15" s="105"/>
      <c r="K15" s="105"/>
    </row>
    <row r="16" spans="1:11" ht="22.5" customHeight="1">
      <c r="A16" s="121" t="s">
        <v>17</v>
      </c>
      <c r="B16" s="122"/>
      <c r="C16" s="122"/>
      <c r="D16" s="122"/>
      <c r="E16" s="49">
        <f>'račun financiranja'!F9</f>
        <v>201870000</v>
      </c>
      <c r="F16" s="49">
        <f>'račun financiranja'!G9</f>
        <v>98540032</v>
      </c>
      <c r="G16" s="50">
        <f>F16/E16*100</f>
        <v>48.813608758111656</v>
      </c>
      <c r="I16" s="105"/>
      <c r="J16" s="105"/>
      <c r="K16" s="105"/>
    </row>
    <row r="17" spans="1:11" ht="22.5" customHeight="1">
      <c r="A17" s="111" t="s">
        <v>15</v>
      </c>
      <c r="B17" s="112"/>
      <c r="C17" s="112"/>
      <c r="D17" s="112"/>
      <c r="E17" s="49">
        <f>E15-E16</f>
        <v>1027947112</v>
      </c>
      <c r="F17" s="49">
        <f>F15-F16</f>
        <v>63415468</v>
      </c>
      <c r="G17" s="50">
        <f>F17/E17*100</f>
        <v>6.169137230865628</v>
      </c>
      <c r="I17" s="105"/>
      <c r="J17" s="105"/>
      <c r="K17" s="105"/>
    </row>
    <row r="18" spans="1:11" ht="15" customHeight="1">
      <c r="A18" s="111"/>
      <c r="B18" s="112"/>
      <c r="C18" s="112"/>
      <c r="D18" s="112"/>
      <c r="E18" s="65"/>
      <c r="F18" s="65"/>
      <c r="G18" s="65"/>
      <c r="J18" s="105"/>
      <c r="K18" s="105"/>
    </row>
    <row r="19" spans="1:11" ht="22.5" customHeight="1">
      <c r="A19" s="111" t="s">
        <v>23</v>
      </c>
      <c r="B19" s="112"/>
      <c r="C19" s="112"/>
      <c r="D19" s="112"/>
      <c r="E19" s="66">
        <f>E10+E17</f>
        <v>0</v>
      </c>
      <c r="F19" s="66">
        <f>F10+F17</f>
        <v>-286044119</v>
      </c>
      <c r="G19" s="50" t="s">
        <v>26</v>
      </c>
      <c r="J19" s="105"/>
      <c r="K19" s="105"/>
    </row>
    <row r="20" spans="10:11" ht="15.75">
      <c r="J20" s="105"/>
      <c r="K20" s="105"/>
    </row>
  </sheetData>
  <sheetProtection/>
  <mergeCells count="14">
    <mergeCell ref="A12:G12"/>
    <mergeCell ref="A18:D18"/>
    <mergeCell ref="A19:D19"/>
    <mergeCell ref="A15:D15"/>
    <mergeCell ref="A16:D16"/>
    <mergeCell ref="A17:D17"/>
    <mergeCell ref="A1:G1"/>
    <mergeCell ref="A9:D9"/>
    <mergeCell ref="A10:D10"/>
    <mergeCell ref="A3:G3"/>
    <mergeCell ref="A6:D6"/>
    <mergeCell ref="A7:D7"/>
    <mergeCell ref="A8:D8"/>
    <mergeCell ref="A2:G2"/>
  </mergeCells>
  <printOptions horizontalCentered="1"/>
  <pageMargins left="0.1968503937007874" right="0.1968503937007874" top="0.7874015748031497" bottom="0.3937007874015748" header="0.11811023622047245" footer="0.1968503937007874"/>
  <pageSetup firstPageNumber="501" useFirstPageNumber="1" horizontalDpi="600" verticalDpi="600" orientation="portrait" paperSize="9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50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1" width="4.28125" style="10" customWidth="1"/>
    <col min="2" max="2" width="4.421875" style="10" customWidth="1"/>
    <col min="3" max="3" width="5.57421875" style="10" customWidth="1"/>
    <col min="4" max="4" width="5.28125" style="10" customWidth="1"/>
    <col min="5" max="5" width="51.421875" style="11" customWidth="1"/>
    <col min="6" max="7" width="12.8515625" style="11" customWidth="1"/>
    <col min="8" max="8" width="7.8515625" style="11" customWidth="1"/>
    <col min="9" max="9" width="17.00390625" style="11" customWidth="1"/>
    <col min="10" max="10" width="20.28125" style="11" customWidth="1"/>
    <col min="11" max="11" width="12.421875" style="11" customWidth="1"/>
    <col min="12" max="16384" width="9.140625" style="11" customWidth="1"/>
  </cols>
  <sheetData>
    <row r="1" spans="1:8" ht="30" customHeight="1">
      <c r="A1" s="123" t="s">
        <v>6</v>
      </c>
      <c r="B1" s="123"/>
      <c r="C1" s="123"/>
      <c r="D1" s="123"/>
      <c r="E1" s="123"/>
      <c r="F1" s="123"/>
      <c r="G1" s="123"/>
      <c r="H1" s="123"/>
    </row>
    <row r="2" spans="1:8" ht="27.75" customHeight="1">
      <c r="A2" s="124" t="s">
        <v>7</v>
      </c>
      <c r="B2" s="124"/>
      <c r="C2" s="124"/>
      <c r="D2" s="124"/>
      <c r="E2" s="124"/>
      <c r="F2" s="124"/>
      <c r="G2" s="124"/>
      <c r="H2" s="124"/>
    </row>
    <row r="3" spans="1:8" s="3" customFormat="1" ht="27.75" customHeight="1">
      <c r="A3" s="73" t="s">
        <v>0</v>
      </c>
      <c r="B3" s="73" t="s">
        <v>1</v>
      </c>
      <c r="C3" s="73" t="s">
        <v>3</v>
      </c>
      <c r="D3" s="73" t="s">
        <v>2</v>
      </c>
      <c r="E3" s="74" t="s">
        <v>4</v>
      </c>
      <c r="F3" s="73" t="s">
        <v>9</v>
      </c>
      <c r="G3" s="107" t="s">
        <v>288</v>
      </c>
      <c r="H3" s="73" t="s">
        <v>8</v>
      </c>
    </row>
    <row r="4" spans="1:8" s="3" customFormat="1" ht="25.5" customHeight="1">
      <c r="A4" s="5" t="s">
        <v>30</v>
      </c>
      <c r="B4" s="32"/>
      <c r="C4" s="32"/>
      <c r="D4" s="32"/>
      <c r="E4" s="6" t="s">
        <v>5</v>
      </c>
      <c r="F4" s="20">
        <v>1410190307</v>
      </c>
      <c r="G4" s="20">
        <f>G5+G8+G20+G25</f>
        <v>582902694</v>
      </c>
      <c r="H4" s="22">
        <f aca="true" t="shared" si="0" ref="H4:H9">G4/F4*100</f>
        <v>41.33503762623721</v>
      </c>
    </row>
    <row r="5" spans="1:8" s="3" customFormat="1" ht="25.5">
      <c r="A5" s="4"/>
      <c r="B5" s="44" t="s">
        <v>153</v>
      </c>
      <c r="C5" s="32"/>
      <c r="D5" s="32"/>
      <c r="E5" s="6" t="s">
        <v>78</v>
      </c>
      <c r="F5" s="20">
        <v>1350597461</v>
      </c>
      <c r="G5" s="20">
        <f>G6</f>
        <v>531987582</v>
      </c>
      <c r="H5" s="22">
        <f t="shared" si="0"/>
        <v>39.389055389317065</v>
      </c>
    </row>
    <row r="6" spans="1:8" s="3" customFormat="1" ht="12.75">
      <c r="A6" s="4"/>
      <c r="B6" s="32"/>
      <c r="C6" s="44" t="s">
        <v>154</v>
      </c>
      <c r="D6" s="32"/>
      <c r="E6" s="6" t="s">
        <v>96</v>
      </c>
      <c r="F6" s="20">
        <v>1350597461</v>
      </c>
      <c r="G6" s="20">
        <f>G7</f>
        <v>531987582</v>
      </c>
      <c r="H6" s="22">
        <f t="shared" si="0"/>
        <v>39.389055389317065</v>
      </c>
    </row>
    <row r="7" spans="1:8" s="1" customFormat="1" ht="12.75">
      <c r="A7" s="7"/>
      <c r="B7" s="34"/>
      <c r="C7" s="34"/>
      <c r="D7" s="45" t="s">
        <v>155</v>
      </c>
      <c r="E7" s="9" t="s">
        <v>97</v>
      </c>
      <c r="F7" s="21">
        <v>1350597461</v>
      </c>
      <c r="G7" s="21">
        <v>531987582</v>
      </c>
      <c r="H7" s="23">
        <f t="shared" si="0"/>
        <v>39.389055389317065</v>
      </c>
    </row>
    <row r="8" spans="1:8" s="3" customFormat="1" ht="12.75">
      <c r="A8" s="4"/>
      <c r="B8" s="44" t="s">
        <v>156</v>
      </c>
      <c r="C8" s="32"/>
      <c r="D8" s="32"/>
      <c r="E8" s="6" t="s">
        <v>157</v>
      </c>
      <c r="F8" s="20">
        <v>47582846</v>
      </c>
      <c r="G8" s="20">
        <f>G9+G14</f>
        <v>47350596</v>
      </c>
      <c r="H8" s="22">
        <f t="shared" si="0"/>
        <v>99.51190393277443</v>
      </c>
    </row>
    <row r="9" spans="1:8" s="3" customFormat="1" ht="12.75">
      <c r="A9" s="4"/>
      <c r="B9" s="32"/>
      <c r="C9" s="44" t="s">
        <v>158</v>
      </c>
      <c r="D9" s="32"/>
      <c r="E9" s="6" t="s">
        <v>159</v>
      </c>
      <c r="F9" s="20">
        <v>10582846</v>
      </c>
      <c r="G9" s="20">
        <f>SUM(G10:G13)</f>
        <v>33721268</v>
      </c>
      <c r="H9" s="22">
        <f t="shared" si="0"/>
        <v>318.6408268626417</v>
      </c>
    </row>
    <row r="10" spans="1:8" s="1" customFormat="1" ht="12.75">
      <c r="A10" s="7"/>
      <c r="B10" s="34"/>
      <c r="C10" s="34"/>
      <c r="D10" s="45" t="s">
        <v>46</v>
      </c>
      <c r="E10" s="9" t="s">
        <v>47</v>
      </c>
      <c r="F10" s="21"/>
      <c r="G10" s="21">
        <v>679521</v>
      </c>
      <c r="H10" s="23" t="s">
        <v>26</v>
      </c>
    </row>
    <row r="11" spans="1:8" s="1" customFormat="1" ht="12.75">
      <c r="A11" s="7"/>
      <c r="B11" s="34"/>
      <c r="C11" s="34"/>
      <c r="D11" s="45" t="s">
        <v>48</v>
      </c>
      <c r="E11" s="9" t="s">
        <v>49</v>
      </c>
      <c r="F11" s="21"/>
      <c r="G11" s="21">
        <v>32919140</v>
      </c>
      <c r="H11" s="23" t="s">
        <v>26</v>
      </c>
    </row>
    <row r="12" spans="1:8" s="1" customFormat="1" ht="12.75">
      <c r="A12" s="7"/>
      <c r="B12" s="34"/>
      <c r="C12" s="34"/>
      <c r="D12" s="45" t="s">
        <v>201</v>
      </c>
      <c r="E12" s="9" t="s">
        <v>202</v>
      </c>
      <c r="F12" s="21"/>
      <c r="G12" s="21">
        <v>103306</v>
      </c>
      <c r="H12" s="23" t="s">
        <v>26</v>
      </c>
    </row>
    <row r="13" spans="1:8" s="1" customFormat="1" ht="12.75">
      <c r="A13" s="8"/>
      <c r="B13" s="34"/>
      <c r="C13" s="34"/>
      <c r="D13" s="45" t="s">
        <v>50</v>
      </c>
      <c r="E13" s="9" t="s">
        <v>51</v>
      </c>
      <c r="F13" s="21"/>
      <c r="G13" s="21">
        <v>19301</v>
      </c>
      <c r="H13" s="23" t="s">
        <v>26</v>
      </c>
    </row>
    <row r="14" spans="1:8" s="3" customFormat="1" ht="12.75">
      <c r="A14" s="4"/>
      <c r="B14" s="32"/>
      <c r="C14" s="44" t="s">
        <v>160</v>
      </c>
      <c r="D14" s="32"/>
      <c r="E14" s="6" t="s">
        <v>161</v>
      </c>
      <c r="F14" s="83">
        <v>37000000</v>
      </c>
      <c r="G14" s="83">
        <f>G15</f>
        <v>13629328</v>
      </c>
      <c r="H14" s="22">
        <f>G14/F14*100</f>
        <v>36.836021621621626</v>
      </c>
    </row>
    <row r="15" spans="1:8" s="1" customFormat="1" ht="12.75">
      <c r="A15" s="7"/>
      <c r="B15" s="34"/>
      <c r="C15" s="34"/>
      <c r="D15" s="45" t="s">
        <v>203</v>
      </c>
      <c r="E15" s="9" t="s">
        <v>204</v>
      </c>
      <c r="F15" s="83"/>
      <c r="G15" s="83">
        <f>SUM(G16:G19)</f>
        <v>13629328</v>
      </c>
      <c r="H15" s="23" t="s">
        <v>26</v>
      </c>
    </row>
    <row r="16" spans="1:8" s="1" customFormat="1" ht="12.75">
      <c r="A16" s="7"/>
      <c r="B16" s="34"/>
      <c r="C16" s="45"/>
      <c r="D16" s="34"/>
      <c r="E16" s="9" t="s">
        <v>205</v>
      </c>
      <c r="F16" s="21"/>
      <c r="G16" s="21">
        <v>6756190</v>
      </c>
      <c r="H16" s="23" t="s">
        <v>26</v>
      </c>
    </row>
    <row r="17" spans="1:8" s="1" customFormat="1" ht="12.75">
      <c r="A17" s="7"/>
      <c r="B17" s="34"/>
      <c r="C17" s="34"/>
      <c r="D17" s="45"/>
      <c r="E17" s="9" t="s">
        <v>206</v>
      </c>
      <c r="F17" s="21"/>
      <c r="G17" s="21">
        <v>1165541</v>
      </c>
      <c r="H17" s="23" t="s">
        <v>26</v>
      </c>
    </row>
    <row r="18" spans="1:8" s="1" customFormat="1" ht="12.75">
      <c r="A18" s="7"/>
      <c r="B18" s="34"/>
      <c r="C18" s="34"/>
      <c r="D18" s="45"/>
      <c r="E18" s="9" t="s">
        <v>207</v>
      </c>
      <c r="F18" s="21"/>
      <c r="G18" s="21">
        <v>5646861</v>
      </c>
      <c r="H18" s="23" t="s">
        <v>26</v>
      </c>
    </row>
    <row r="19" spans="1:8" s="1" customFormat="1" ht="25.5">
      <c r="A19" s="7"/>
      <c r="B19" s="34"/>
      <c r="C19" s="34"/>
      <c r="D19" s="45"/>
      <c r="E19" s="9" t="s">
        <v>208</v>
      </c>
      <c r="F19" s="21"/>
      <c r="G19" s="21">
        <v>60736</v>
      </c>
      <c r="H19" s="23" t="s">
        <v>26</v>
      </c>
    </row>
    <row r="20" spans="1:8" s="3" customFormat="1" ht="12.75">
      <c r="A20" s="4"/>
      <c r="B20" s="44" t="s">
        <v>102</v>
      </c>
      <c r="C20" s="32"/>
      <c r="D20" s="32"/>
      <c r="E20" s="6" t="s">
        <v>52</v>
      </c>
      <c r="F20" s="20">
        <v>10000000</v>
      </c>
      <c r="G20" s="20">
        <f>G21</f>
        <v>2931546</v>
      </c>
      <c r="H20" s="22">
        <f>G20/F20*100</f>
        <v>29.315459999999998</v>
      </c>
    </row>
    <row r="21" spans="1:8" s="3" customFormat="1" ht="12.75">
      <c r="A21" s="4"/>
      <c r="B21" s="32"/>
      <c r="C21" s="44" t="s">
        <v>93</v>
      </c>
      <c r="D21" s="32"/>
      <c r="E21" s="6" t="s">
        <v>94</v>
      </c>
      <c r="F21" s="20">
        <v>10000000</v>
      </c>
      <c r="G21" s="20">
        <f>G22</f>
        <v>2931546</v>
      </c>
      <c r="H21" s="22">
        <f>G21/F21*100</f>
        <v>29.315459999999998</v>
      </c>
    </row>
    <row r="22" spans="1:8" s="1" customFormat="1" ht="12.75">
      <c r="A22" s="7"/>
      <c r="B22" s="34"/>
      <c r="C22" s="34"/>
      <c r="D22" s="45" t="s">
        <v>141</v>
      </c>
      <c r="E22" s="9" t="s">
        <v>62</v>
      </c>
      <c r="F22" s="20"/>
      <c r="G22" s="20">
        <f>SUM(G23:G24)</f>
        <v>2931546</v>
      </c>
      <c r="H22" s="23" t="s">
        <v>26</v>
      </c>
    </row>
    <row r="23" spans="1:8" s="1" customFormat="1" ht="12.75">
      <c r="A23" s="7"/>
      <c r="B23" s="34"/>
      <c r="C23" s="34"/>
      <c r="D23" s="45"/>
      <c r="E23" s="9" t="s">
        <v>282</v>
      </c>
      <c r="F23" s="21"/>
      <c r="G23" s="21">
        <v>2126875</v>
      </c>
      <c r="H23" s="23" t="s">
        <v>26</v>
      </c>
    </row>
    <row r="24" spans="1:8" s="1" customFormat="1" ht="12.75">
      <c r="A24" s="7"/>
      <c r="B24" s="34"/>
      <c r="C24" s="34"/>
      <c r="D24" s="45"/>
      <c r="E24" s="9" t="s">
        <v>62</v>
      </c>
      <c r="F24" s="21"/>
      <c r="G24" s="21">
        <v>804671</v>
      </c>
      <c r="H24" s="23" t="s">
        <v>26</v>
      </c>
    </row>
    <row r="25" spans="1:8" s="3" customFormat="1" ht="12.75">
      <c r="A25" s="4"/>
      <c r="B25" s="44" t="s">
        <v>209</v>
      </c>
      <c r="C25" s="32"/>
      <c r="D25" s="32"/>
      <c r="E25" s="6" t="s">
        <v>210</v>
      </c>
      <c r="F25" s="83">
        <v>2010000</v>
      </c>
      <c r="G25" s="83">
        <f>G26</f>
        <v>632970</v>
      </c>
      <c r="H25" s="22">
        <f>G25/F25*100</f>
        <v>31.491044776119402</v>
      </c>
    </row>
    <row r="26" spans="1:8" s="3" customFormat="1" ht="25.5">
      <c r="A26" s="4"/>
      <c r="B26" s="32"/>
      <c r="C26" s="44" t="s">
        <v>211</v>
      </c>
      <c r="D26" s="32"/>
      <c r="E26" s="6" t="s">
        <v>212</v>
      </c>
      <c r="F26" s="20">
        <v>2010000</v>
      </c>
      <c r="G26" s="20">
        <f>G27+G28</f>
        <v>632970</v>
      </c>
      <c r="H26" s="22">
        <f>G26/F26*100</f>
        <v>31.491044776119402</v>
      </c>
    </row>
    <row r="27" spans="1:8" s="1" customFormat="1" ht="12.75" customHeight="1">
      <c r="A27" s="7"/>
      <c r="B27" s="34"/>
      <c r="C27" s="34"/>
      <c r="D27" s="45" t="s">
        <v>213</v>
      </c>
      <c r="E27" s="9" t="s">
        <v>214</v>
      </c>
      <c r="F27" s="21"/>
      <c r="G27" s="21">
        <v>631332</v>
      </c>
      <c r="H27" s="23" t="s">
        <v>26</v>
      </c>
    </row>
    <row r="28" spans="1:8" s="1" customFormat="1" ht="12.75">
      <c r="A28" s="7"/>
      <c r="B28" s="34"/>
      <c r="C28" s="34"/>
      <c r="D28" s="45" t="s">
        <v>215</v>
      </c>
      <c r="E28" s="9" t="s">
        <v>216</v>
      </c>
      <c r="F28" s="21"/>
      <c r="G28" s="21">
        <v>1638</v>
      </c>
      <c r="H28" s="23" t="s">
        <v>26</v>
      </c>
    </row>
    <row r="29" spans="1:8" s="1" customFormat="1" ht="24" customHeight="1">
      <c r="A29" s="100">
        <v>7</v>
      </c>
      <c r="B29" s="100"/>
      <c r="C29" s="100"/>
      <c r="D29" s="101"/>
      <c r="E29" s="100" t="s">
        <v>279</v>
      </c>
      <c r="F29" s="102">
        <v>0</v>
      </c>
      <c r="G29" s="102">
        <f>G30</f>
        <v>1928</v>
      </c>
      <c r="H29" s="23" t="s">
        <v>26</v>
      </c>
    </row>
    <row r="30" spans="1:8" s="1" customFormat="1" ht="12.75">
      <c r="A30" s="7"/>
      <c r="B30" s="32">
        <v>72</v>
      </c>
      <c r="C30" s="32"/>
      <c r="D30" s="32"/>
      <c r="E30" s="3" t="s">
        <v>276</v>
      </c>
      <c r="F30" s="99">
        <v>0</v>
      </c>
      <c r="G30" s="20">
        <f>G31</f>
        <v>1928</v>
      </c>
      <c r="H30" s="23" t="s">
        <v>26</v>
      </c>
    </row>
    <row r="31" spans="1:8" s="1" customFormat="1" ht="12.75">
      <c r="A31" s="7"/>
      <c r="B31" s="32"/>
      <c r="C31" s="32">
        <v>721</v>
      </c>
      <c r="D31" s="32"/>
      <c r="E31" s="3" t="s">
        <v>277</v>
      </c>
      <c r="F31" s="99">
        <v>0</v>
      </c>
      <c r="G31" s="20">
        <f>G32</f>
        <v>1928</v>
      </c>
      <c r="H31" s="23" t="s">
        <v>26</v>
      </c>
    </row>
    <row r="32" spans="1:8" s="1" customFormat="1" ht="12.75">
      <c r="A32" s="7"/>
      <c r="B32" s="34"/>
      <c r="C32" s="34"/>
      <c r="D32" s="34">
        <v>7211</v>
      </c>
      <c r="E32" s="1" t="s">
        <v>278</v>
      </c>
      <c r="F32" s="68"/>
      <c r="G32" s="21">
        <v>1928</v>
      </c>
      <c r="H32" s="23" t="s">
        <v>26</v>
      </c>
    </row>
    <row r="33" spans="1:8" s="1" customFormat="1" ht="12.75">
      <c r="A33" s="7"/>
      <c r="B33" s="34"/>
      <c r="C33" s="34"/>
      <c r="D33" s="34"/>
      <c r="F33" s="68"/>
      <c r="G33" s="68"/>
      <c r="H33" s="23"/>
    </row>
    <row r="34" spans="1:8" s="1" customFormat="1" ht="12.75">
      <c r="A34" s="7"/>
      <c r="B34" s="34"/>
      <c r="C34" s="34"/>
      <c r="D34" s="34"/>
      <c r="F34" s="68"/>
      <c r="G34" s="68"/>
      <c r="H34" s="23"/>
    </row>
    <row r="35" spans="1:8" s="1" customFormat="1" ht="12.75">
      <c r="A35" s="7"/>
      <c r="B35" s="34"/>
      <c r="C35" s="34"/>
      <c r="D35" s="34"/>
      <c r="F35" s="68"/>
      <c r="G35" s="21"/>
      <c r="H35" s="23"/>
    </row>
    <row r="36" spans="1:8" s="1" customFormat="1" ht="12.75">
      <c r="A36" s="7"/>
      <c r="B36" s="34"/>
      <c r="C36" s="34"/>
      <c r="D36" s="34"/>
      <c r="F36" s="68"/>
      <c r="G36" s="68"/>
      <c r="H36" s="23"/>
    </row>
    <row r="37" spans="1:8" s="1" customFormat="1" ht="12.75">
      <c r="A37" s="7"/>
      <c r="B37" s="34"/>
      <c r="C37" s="34"/>
      <c r="D37" s="34"/>
      <c r="F37" s="68"/>
      <c r="G37" s="68"/>
      <c r="H37" s="23"/>
    </row>
    <row r="38" spans="1:8" s="1" customFormat="1" ht="12.75">
      <c r="A38" s="7"/>
      <c r="B38" s="34"/>
      <c r="C38" s="34"/>
      <c r="D38" s="34"/>
      <c r="F38" s="68"/>
      <c r="G38" s="68"/>
      <c r="H38" s="23"/>
    </row>
    <row r="39" spans="6:8" ht="12.75">
      <c r="F39" s="69"/>
      <c r="G39" s="69"/>
      <c r="H39" s="67"/>
    </row>
    <row r="40" spans="6:8" ht="12.75">
      <c r="F40" s="69"/>
      <c r="G40" s="69"/>
      <c r="H40" s="67"/>
    </row>
    <row r="41" spans="6:8" ht="12.75">
      <c r="F41" s="69"/>
      <c r="G41" s="69"/>
      <c r="H41" s="67"/>
    </row>
    <row r="42" spans="6:8" ht="12.75">
      <c r="F42" s="69"/>
      <c r="G42" s="69"/>
      <c r="H42" s="67"/>
    </row>
    <row r="43" spans="6:8" ht="12.75">
      <c r="F43" s="69"/>
      <c r="G43" s="69"/>
      <c r="H43" s="67"/>
    </row>
    <row r="44" spans="6:8" ht="12.75">
      <c r="F44" s="69"/>
      <c r="G44" s="69"/>
      <c r="H44" s="67"/>
    </row>
    <row r="45" spans="6:8" ht="12.75">
      <c r="F45" s="69"/>
      <c r="G45" s="69"/>
      <c r="H45" s="67"/>
    </row>
    <row r="46" spans="6:8" ht="12.75">
      <c r="F46" s="69"/>
      <c r="G46" s="69"/>
      <c r="H46" s="67"/>
    </row>
    <row r="47" spans="6:8" ht="12.75">
      <c r="F47" s="69"/>
      <c r="G47" s="69"/>
      <c r="H47" s="67"/>
    </row>
    <row r="48" spans="6:8" ht="12.75">
      <c r="F48" s="69"/>
      <c r="G48" s="69"/>
      <c r="H48" s="67"/>
    </row>
    <row r="49" ht="12.75">
      <c r="H49" s="67"/>
    </row>
    <row r="50" ht="12.75">
      <c r="H50" s="67"/>
    </row>
    <row r="51" ht="12.75">
      <c r="H51" s="67"/>
    </row>
    <row r="52" ht="12.75">
      <c r="H52" s="67"/>
    </row>
    <row r="53" ht="12.75">
      <c r="H53" s="67"/>
    </row>
    <row r="54" ht="12.75">
      <c r="H54" s="67"/>
    </row>
    <row r="55" ht="12.75">
      <c r="H55" s="67"/>
    </row>
    <row r="56" ht="12.75">
      <c r="H56" s="67"/>
    </row>
    <row r="57" ht="12.75">
      <c r="H57" s="67"/>
    </row>
    <row r="58" ht="12.75">
      <c r="H58" s="67"/>
    </row>
    <row r="59" ht="12.75">
      <c r="H59" s="67"/>
    </row>
    <row r="60" ht="12.75">
      <c r="H60" s="67"/>
    </row>
    <row r="61" ht="12.75">
      <c r="H61" s="67"/>
    </row>
    <row r="62" ht="12.75">
      <c r="H62" s="67"/>
    </row>
    <row r="63" ht="12.75">
      <c r="H63" s="67"/>
    </row>
    <row r="64" ht="12.75">
      <c r="H64" s="67"/>
    </row>
    <row r="65" ht="12.75">
      <c r="H65" s="67"/>
    </row>
    <row r="66" ht="12.75">
      <c r="H66" s="67"/>
    </row>
    <row r="67" ht="12.75">
      <c r="H67" s="67"/>
    </row>
    <row r="68" ht="12.75">
      <c r="H68" s="67"/>
    </row>
    <row r="69" ht="12.75">
      <c r="H69" s="67"/>
    </row>
    <row r="70" ht="12.75">
      <c r="H70" s="67"/>
    </row>
    <row r="71" ht="12.75">
      <c r="H71" s="67"/>
    </row>
    <row r="72" ht="12.75">
      <c r="H72" s="67"/>
    </row>
    <row r="73" ht="12.75">
      <c r="H73" s="67"/>
    </row>
    <row r="74" ht="12.75">
      <c r="H74" s="67"/>
    </row>
    <row r="75" ht="12.75">
      <c r="H75" s="67"/>
    </row>
    <row r="76" ht="12.75">
      <c r="H76" s="67"/>
    </row>
    <row r="77" ht="12.75">
      <c r="H77" s="67"/>
    </row>
    <row r="78" ht="12.75">
      <c r="H78" s="67"/>
    </row>
    <row r="79" ht="12.75">
      <c r="H79" s="67"/>
    </row>
    <row r="80" ht="12.75">
      <c r="H80" s="67"/>
    </row>
    <row r="81" ht="12.75">
      <c r="H81" s="67"/>
    </row>
    <row r="82" ht="12.75">
      <c r="H82" s="67"/>
    </row>
    <row r="83" ht="12.75">
      <c r="H83" s="67"/>
    </row>
    <row r="84" ht="12.75">
      <c r="H84" s="67"/>
    </row>
    <row r="85" ht="12.75">
      <c r="H85" s="67"/>
    </row>
    <row r="86" ht="12.75">
      <c r="H86" s="67"/>
    </row>
    <row r="87" ht="12.75">
      <c r="H87" s="67"/>
    </row>
    <row r="88" ht="12.75">
      <c r="H88" s="67"/>
    </row>
    <row r="89" ht="12.75">
      <c r="H89" s="67"/>
    </row>
    <row r="90" ht="12.75">
      <c r="H90" s="67"/>
    </row>
    <row r="91" ht="12.75">
      <c r="H91" s="67"/>
    </row>
    <row r="92" ht="12.75">
      <c r="H92" s="67"/>
    </row>
    <row r="93" ht="12.75">
      <c r="H93" s="67"/>
    </row>
    <row r="94" ht="12.75">
      <c r="H94" s="67"/>
    </row>
    <row r="95" ht="12.75">
      <c r="H95" s="67"/>
    </row>
    <row r="96" ht="12.75">
      <c r="H96" s="67"/>
    </row>
    <row r="97" ht="12.75">
      <c r="H97" s="67"/>
    </row>
    <row r="98" ht="12.75">
      <c r="H98" s="67"/>
    </row>
    <row r="99" ht="12.75">
      <c r="H99" s="67"/>
    </row>
    <row r="100" ht="12.75">
      <c r="H100" s="67"/>
    </row>
    <row r="101" ht="12.75">
      <c r="H101" s="67"/>
    </row>
    <row r="102" ht="12.75">
      <c r="H102" s="67"/>
    </row>
    <row r="103" ht="12.75">
      <c r="H103" s="67"/>
    </row>
    <row r="104" ht="12.75">
      <c r="H104" s="67"/>
    </row>
    <row r="105" ht="12.75">
      <c r="H105" s="67"/>
    </row>
    <row r="106" ht="12.75">
      <c r="H106" s="67"/>
    </row>
    <row r="107" ht="12.75">
      <c r="H107" s="67"/>
    </row>
    <row r="108" ht="12.75">
      <c r="H108" s="67"/>
    </row>
    <row r="109" ht="12.75">
      <c r="H109" s="67"/>
    </row>
    <row r="110" ht="12.75">
      <c r="H110" s="67"/>
    </row>
    <row r="111" ht="12.75">
      <c r="H111" s="67"/>
    </row>
    <row r="112" ht="12.75">
      <c r="H112" s="67"/>
    </row>
    <row r="113" ht="12.75">
      <c r="H113" s="67"/>
    </row>
    <row r="114" ht="12.75">
      <c r="H114" s="67"/>
    </row>
    <row r="115" ht="12.75">
      <c r="H115" s="67"/>
    </row>
    <row r="116" ht="12.75">
      <c r="H116" s="67"/>
    </row>
    <row r="117" ht="12.75">
      <c r="H117" s="67"/>
    </row>
    <row r="118" ht="12.75">
      <c r="H118" s="67"/>
    </row>
    <row r="119" ht="12.75">
      <c r="H119" s="67"/>
    </row>
    <row r="120" ht="12.75">
      <c r="H120" s="67"/>
    </row>
    <row r="121" ht="12.75">
      <c r="H121" s="67"/>
    </row>
    <row r="122" ht="12.75">
      <c r="H122" s="67"/>
    </row>
    <row r="123" ht="12.75">
      <c r="H123" s="67"/>
    </row>
    <row r="124" ht="12.75">
      <c r="H124" s="67"/>
    </row>
    <row r="125" ht="12.75">
      <c r="H125" s="67"/>
    </row>
    <row r="126" ht="12.75">
      <c r="H126" s="67"/>
    </row>
    <row r="127" ht="12.75">
      <c r="H127" s="67"/>
    </row>
    <row r="128" ht="12.75">
      <c r="H128" s="67"/>
    </row>
    <row r="129" ht="12.75">
      <c r="H129" s="67"/>
    </row>
    <row r="130" ht="12.75">
      <c r="H130" s="67"/>
    </row>
    <row r="131" ht="12.75">
      <c r="H131" s="67"/>
    </row>
    <row r="132" ht="12.75">
      <c r="H132" s="67"/>
    </row>
    <row r="133" ht="12.75">
      <c r="H133" s="67"/>
    </row>
    <row r="134" ht="12.75">
      <c r="H134" s="67"/>
    </row>
    <row r="135" ht="12.75">
      <c r="H135" s="67"/>
    </row>
    <row r="136" ht="12.75">
      <c r="H136" s="67"/>
    </row>
    <row r="137" ht="12.75">
      <c r="H137" s="67"/>
    </row>
    <row r="138" ht="12.75">
      <c r="H138" s="67"/>
    </row>
    <row r="139" ht="12.75">
      <c r="H139" s="67"/>
    </row>
    <row r="140" ht="12.75">
      <c r="H140" s="67"/>
    </row>
    <row r="141" ht="12.75">
      <c r="H141" s="67"/>
    </row>
    <row r="142" ht="12.75">
      <c r="H142" s="67"/>
    </row>
    <row r="143" ht="12.75">
      <c r="H143" s="67"/>
    </row>
    <row r="144" ht="12.75">
      <c r="H144" s="67"/>
    </row>
    <row r="145" ht="12.75">
      <c r="H145" s="67"/>
    </row>
    <row r="146" ht="12.75">
      <c r="H146" s="67"/>
    </row>
    <row r="147" ht="12.75">
      <c r="H147" s="67"/>
    </row>
    <row r="148" ht="12.75">
      <c r="H148" s="67"/>
    </row>
    <row r="149" ht="12.75">
      <c r="H149" s="67"/>
    </row>
    <row r="150" ht="12.75">
      <c r="H150" s="67"/>
    </row>
    <row r="151" ht="12.75">
      <c r="H151" s="67"/>
    </row>
    <row r="152" ht="12.75">
      <c r="H152" s="67"/>
    </row>
    <row r="153" ht="12.75">
      <c r="H153" s="67"/>
    </row>
    <row r="154" ht="12.75">
      <c r="H154" s="67"/>
    </row>
    <row r="155" ht="12.75">
      <c r="H155" s="67"/>
    </row>
    <row r="156" ht="12.75">
      <c r="H156" s="67"/>
    </row>
    <row r="157" ht="12.75">
      <c r="H157" s="67"/>
    </row>
    <row r="158" ht="12.75">
      <c r="H158" s="67"/>
    </row>
    <row r="159" ht="12.75">
      <c r="H159" s="67"/>
    </row>
    <row r="160" ht="12.75">
      <c r="H160" s="67"/>
    </row>
    <row r="161" ht="12.75">
      <c r="H161" s="67"/>
    </row>
    <row r="162" ht="12.75">
      <c r="H162" s="67"/>
    </row>
    <row r="163" ht="12.75">
      <c r="H163" s="67"/>
    </row>
    <row r="164" ht="12.75">
      <c r="H164" s="67"/>
    </row>
    <row r="165" ht="12.75">
      <c r="H165" s="67"/>
    </row>
    <row r="166" ht="12.75">
      <c r="H166" s="67"/>
    </row>
    <row r="167" ht="12.75">
      <c r="H167" s="67"/>
    </row>
    <row r="168" ht="12.75">
      <c r="H168" s="67"/>
    </row>
    <row r="169" ht="12.75">
      <c r="H169" s="67"/>
    </row>
    <row r="170" ht="12.75">
      <c r="H170" s="67"/>
    </row>
    <row r="171" ht="12.75">
      <c r="H171" s="67"/>
    </row>
    <row r="172" ht="12.75">
      <c r="H172" s="67"/>
    </row>
    <row r="173" ht="12.75">
      <c r="H173" s="67"/>
    </row>
    <row r="174" ht="12.75">
      <c r="H174" s="67"/>
    </row>
    <row r="175" ht="12.75">
      <c r="H175" s="67"/>
    </row>
    <row r="176" ht="12.75">
      <c r="H176" s="67"/>
    </row>
    <row r="177" ht="12.75">
      <c r="H177" s="67"/>
    </row>
    <row r="178" ht="12.75">
      <c r="H178" s="67"/>
    </row>
    <row r="179" ht="12.75">
      <c r="H179" s="67"/>
    </row>
    <row r="180" ht="12.75">
      <c r="H180" s="67"/>
    </row>
    <row r="181" ht="12.75">
      <c r="H181" s="67"/>
    </row>
    <row r="182" ht="12.75">
      <c r="H182" s="67"/>
    </row>
    <row r="183" ht="12.75">
      <c r="H183" s="67"/>
    </row>
    <row r="184" ht="12.75">
      <c r="H184" s="67"/>
    </row>
    <row r="185" ht="12.75">
      <c r="H185" s="67"/>
    </row>
    <row r="186" ht="12.75">
      <c r="H186" s="67"/>
    </row>
    <row r="187" ht="12.75">
      <c r="H187" s="67"/>
    </row>
    <row r="188" ht="12.75">
      <c r="H188" s="67"/>
    </row>
    <row r="189" ht="12.75">
      <c r="H189" s="67"/>
    </row>
    <row r="190" ht="12.75">
      <c r="H190" s="67"/>
    </row>
    <row r="191" ht="12.75">
      <c r="H191" s="67"/>
    </row>
    <row r="192" ht="12.75">
      <c r="H192" s="67"/>
    </row>
    <row r="193" ht="12.75">
      <c r="H193" s="67"/>
    </row>
    <row r="194" ht="12.75">
      <c r="H194" s="67"/>
    </row>
    <row r="195" ht="12.75">
      <c r="H195" s="67"/>
    </row>
    <row r="196" ht="12.75">
      <c r="H196" s="67"/>
    </row>
    <row r="197" ht="12.75">
      <c r="H197" s="67"/>
    </row>
    <row r="198" ht="12.75">
      <c r="H198" s="67"/>
    </row>
    <row r="199" ht="12.75">
      <c r="H199" s="67"/>
    </row>
    <row r="200" ht="12.75">
      <c r="H200" s="67"/>
    </row>
    <row r="201" ht="12.75">
      <c r="H201" s="67"/>
    </row>
    <row r="202" ht="12.75">
      <c r="H202" s="67"/>
    </row>
    <row r="203" ht="12.75">
      <c r="H203" s="67"/>
    </row>
    <row r="204" ht="12.75">
      <c r="H204" s="67"/>
    </row>
    <row r="205" ht="12.75">
      <c r="H205" s="67"/>
    </row>
    <row r="206" ht="12.75">
      <c r="H206" s="67"/>
    </row>
    <row r="207" ht="12.75">
      <c r="H207" s="67"/>
    </row>
    <row r="208" ht="12.75">
      <c r="H208" s="67"/>
    </row>
    <row r="209" ht="12.75">
      <c r="H209" s="67"/>
    </row>
    <row r="210" ht="12.75">
      <c r="H210" s="67"/>
    </row>
    <row r="211" ht="12.75">
      <c r="H211" s="67"/>
    </row>
    <row r="212" ht="12.75">
      <c r="H212" s="67"/>
    </row>
    <row r="213" ht="12.75">
      <c r="H213" s="67"/>
    </row>
    <row r="214" ht="12.75">
      <c r="H214" s="67"/>
    </row>
    <row r="215" ht="12.75">
      <c r="H215" s="67"/>
    </row>
    <row r="216" ht="12.75">
      <c r="H216" s="67"/>
    </row>
    <row r="217" ht="12.75">
      <c r="H217" s="67"/>
    </row>
    <row r="218" ht="12.75">
      <c r="H218" s="67"/>
    </row>
    <row r="219" ht="12.75">
      <c r="H219" s="67"/>
    </row>
    <row r="220" ht="12.75">
      <c r="H220" s="67"/>
    </row>
    <row r="221" ht="12.75">
      <c r="H221" s="67"/>
    </row>
    <row r="222" ht="12.75">
      <c r="H222" s="67"/>
    </row>
    <row r="223" ht="12.75">
      <c r="H223" s="67"/>
    </row>
    <row r="224" ht="12.75">
      <c r="H224" s="67"/>
    </row>
    <row r="225" ht="12.75">
      <c r="H225" s="67"/>
    </row>
    <row r="226" ht="12.75">
      <c r="H226" s="67"/>
    </row>
    <row r="227" ht="12.75">
      <c r="H227" s="67"/>
    </row>
    <row r="228" ht="12.75">
      <c r="H228" s="67"/>
    </row>
    <row r="229" ht="12.75">
      <c r="H229" s="67"/>
    </row>
    <row r="230" ht="12.75">
      <c r="H230" s="67"/>
    </row>
    <row r="231" ht="12.75">
      <c r="H231" s="67"/>
    </row>
    <row r="232" ht="12.75">
      <c r="H232" s="67"/>
    </row>
    <row r="233" ht="12.75">
      <c r="H233" s="67"/>
    </row>
    <row r="234" ht="12.75">
      <c r="H234" s="67"/>
    </row>
    <row r="235" ht="12.75">
      <c r="H235" s="67"/>
    </row>
    <row r="236" ht="12.75">
      <c r="H236" s="67"/>
    </row>
    <row r="237" ht="12.75">
      <c r="H237" s="67"/>
    </row>
    <row r="238" ht="12.75">
      <c r="H238" s="67"/>
    </row>
    <row r="239" ht="12.75">
      <c r="H239" s="67"/>
    </row>
    <row r="240" ht="12.75">
      <c r="H240" s="67"/>
    </row>
    <row r="241" ht="12.75">
      <c r="H241" s="67"/>
    </row>
    <row r="242" ht="12.75">
      <c r="H242" s="67"/>
    </row>
    <row r="243" ht="12.75">
      <c r="H243" s="67"/>
    </row>
    <row r="244" ht="12.75">
      <c r="H244" s="67"/>
    </row>
    <row r="245" ht="12.75">
      <c r="H245" s="67"/>
    </row>
    <row r="246" ht="12.75">
      <c r="H246" s="67"/>
    </row>
    <row r="247" ht="12.75">
      <c r="H247" s="67"/>
    </row>
    <row r="248" ht="12.75">
      <c r="H248" s="67"/>
    </row>
    <row r="249" ht="12.75">
      <c r="H249" s="67"/>
    </row>
    <row r="250" ht="12.75">
      <c r="H250" s="67"/>
    </row>
  </sheetData>
  <sheetProtection/>
  <mergeCells count="2">
    <mergeCell ref="A1:H1"/>
    <mergeCell ref="A2:H2"/>
  </mergeCells>
  <printOptions horizontalCentered="1"/>
  <pageMargins left="0.1968503937007874" right="0.1968503937007874" top="0.3937007874015748" bottom="0.3937007874015748" header="0.5118110236220472" footer="0.1968503937007874"/>
  <pageSetup firstPageNumber="502" useFirstPageNumber="1" horizontalDpi="600" verticalDpi="600" orientation="portrait" paperSize="9" scale="9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20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2" width="4.28125" style="7" customWidth="1"/>
    <col min="3" max="3" width="5.57421875" style="7" customWidth="1"/>
    <col min="4" max="4" width="5.28125" style="7" customWidth="1"/>
    <col min="5" max="5" width="50.140625" style="1" customWidth="1"/>
    <col min="6" max="7" width="12.8515625" style="1" customWidth="1"/>
    <col min="8" max="8" width="7.8515625" style="1" customWidth="1"/>
    <col min="9" max="9" width="8.421875" style="1" customWidth="1"/>
    <col min="10" max="10" width="12.140625" style="1" customWidth="1"/>
    <col min="11" max="11" width="16.57421875" style="1" customWidth="1"/>
    <col min="12" max="12" width="8.421875" style="1" customWidth="1"/>
    <col min="13" max="16384" width="9.140625" style="1" customWidth="1"/>
  </cols>
  <sheetData>
    <row r="1" spans="1:8" ht="30.75" customHeight="1">
      <c r="A1" s="124" t="s">
        <v>12</v>
      </c>
      <c r="B1" s="124"/>
      <c r="C1" s="124"/>
      <c r="D1" s="124"/>
      <c r="E1" s="124"/>
      <c r="F1" s="124"/>
      <c r="G1" s="124"/>
      <c r="H1" s="124"/>
    </row>
    <row r="2" spans="1:8" ht="30.75" customHeight="1">
      <c r="A2" s="73" t="s">
        <v>0</v>
      </c>
      <c r="B2" s="73" t="s">
        <v>1</v>
      </c>
      <c r="C2" s="73" t="s">
        <v>3</v>
      </c>
      <c r="D2" s="73" t="s">
        <v>2</v>
      </c>
      <c r="E2" s="74" t="s">
        <v>285</v>
      </c>
      <c r="F2" s="73" t="s">
        <v>9</v>
      </c>
      <c r="G2" s="107" t="s">
        <v>288</v>
      </c>
      <c r="H2" s="73" t="s">
        <v>8</v>
      </c>
    </row>
    <row r="3" spans="1:8" ht="8.25" customHeight="1">
      <c r="A3" s="2"/>
      <c r="B3" s="2"/>
      <c r="C3" s="2"/>
      <c r="D3" s="2"/>
      <c r="E3" s="108"/>
      <c r="F3" s="2"/>
      <c r="G3" s="109"/>
      <c r="H3" s="2"/>
    </row>
    <row r="4" spans="1:8" s="3" customFormat="1" ht="15" customHeight="1">
      <c r="A4" s="15" t="s">
        <v>81</v>
      </c>
      <c r="B4" s="32"/>
      <c r="C4" s="32"/>
      <c r="D4" s="32"/>
      <c r="E4" s="16" t="s">
        <v>11</v>
      </c>
      <c r="F4" s="20">
        <v>1274497419</v>
      </c>
      <c r="G4" s="20">
        <f>G5+G13+G44+G54</f>
        <v>503047060</v>
      </c>
      <c r="H4" s="22">
        <f>G4/F4*100</f>
        <v>39.470229794164844</v>
      </c>
    </row>
    <row r="5" spans="1:8" s="3" customFormat="1" ht="12.75">
      <c r="A5" s="4"/>
      <c r="B5" s="39" t="s">
        <v>146</v>
      </c>
      <c r="C5" s="32"/>
      <c r="D5" s="32"/>
      <c r="E5" s="16" t="s">
        <v>147</v>
      </c>
      <c r="F5" s="20">
        <v>92933000</v>
      </c>
      <c r="G5" s="20">
        <f>G6+G8+G10</f>
        <v>41140694</v>
      </c>
      <c r="H5" s="22">
        <f>G5/F5*100</f>
        <v>44.26919823959196</v>
      </c>
    </row>
    <row r="6" spans="1:8" s="3" customFormat="1" ht="12.75">
      <c r="A6" s="4"/>
      <c r="B6" s="32"/>
      <c r="C6" s="39" t="s">
        <v>148</v>
      </c>
      <c r="D6" s="32"/>
      <c r="E6" s="16" t="s">
        <v>149</v>
      </c>
      <c r="F6" s="20">
        <v>77444140</v>
      </c>
      <c r="G6" s="20">
        <f>SUM(G7:G7)</f>
        <v>34473950</v>
      </c>
      <c r="H6" s="22">
        <f>G6/F6*100</f>
        <v>44.51460110474466</v>
      </c>
    </row>
    <row r="7" spans="2:8" ht="12.75">
      <c r="B7" s="34"/>
      <c r="C7" s="34"/>
      <c r="D7" s="40" t="s">
        <v>150</v>
      </c>
      <c r="E7" s="12" t="s">
        <v>151</v>
      </c>
      <c r="F7" s="21"/>
      <c r="G7" s="21">
        <v>34473950</v>
      </c>
      <c r="H7" s="23" t="s">
        <v>26</v>
      </c>
    </row>
    <row r="8" spans="1:8" s="3" customFormat="1" ht="12.75">
      <c r="A8" s="4"/>
      <c r="B8" s="32"/>
      <c r="C8" s="39" t="s">
        <v>152</v>
      </c>
      <c r="D8" s="32"/>
      <c r="E8" s="16" t="s">
        <v>35</v>
      </c>
      <c r="F8" s="20">
        <v>2168468</v>
      </c>
      <c r="G8" s="20">
        <f>G9</f>
        <v>748510</v>
      </c>
      <c r="H8" s="22">
        <f>G8/F8*100</f>
        <v>34.51791771886881</v>
      </c>
    </row>
    <row r="9" spans="2:10" ht="12.75">
      <c r="B9" s="34"/>
      <c r="C9" s="34"/>
      <c r="D9" s="40" t="s">
        <v>36</v>
      </c>
      <c r="E9" s="12" t="s">
        <v>35</v>
      </c>
      <c r="F9" s="21"/>
      <c r="G9" s="21">
        <v>748510</v>
      </c>
      <c r="H9" s="23" t="s">
        <v>26</v>
      </c>
      <c r="J9" s="84"/>
    </row>
    <row r="10" spans="1:8" s="3" customFormat="1" ht="12.75">
      <c r="A10" s="4"/>
      <c r="B10" s="32"/>
      <c r="C10" s="39" t="s">
        <v>37</v>
      </c>
      <c r="D10" s="32"/>
      <c r="E10" s="16" t="s">
        <v>38</v>
      </c>
      <c r="F10" s="20">
        <v>13320392</v>
      </c>
      <c r="G10" s="20">
        <f>SUM(G11:G12)</f>
        <v>5918234</v>
      </c>
      <c r="H10" s="22">
        <f>G10/F10*100</f>
        <v>44.42987864020819</v>
      </c>
    </row>
    <row r="11" spans="2:8" ht="12.75">
      <c r="B11" s="34"/>
      <c r="C11" s="34"/>
      <c r="D11" s="40" t="s">
        <v>39</v>
      </c>
      <c r="E11" s="12" t="s">
        <v>113</v>
      </c>
      <c r="F11" s="21"/>
      <c r="G11" s="21">
        <v>5333298</v>
      </c>
      <c r="H11" s="23" t="s">
        <v>26</v>
      </c>
    </row>
    <row r="12" spans="2:8" ht="12.75">
      <c r="B12" s="34"/>
      <c r="C12" s="34"/>
      <c r="D12" s="40" t="s">
        <v>40</v>
      </c>
      <c r="E12" s="12" t="s">
        <v>63</v>
      </c>
      <c r="F12" s="21"/>
      <c r="G12" s="21">
        <v>584936</v>
      </c>
      <c r="H12" s="23" t="s">
        <v>26</v>
      </c>
    </row>
    <row r="13" spans="1:8" s="3" customFormat="1" ht="12.75">
      <c r="A13" s="4"/>
      <c r="B13" s="39" t="s">
        <v>41</v>
      </c>
      <c r="C13" s="32"/>
      <c r="D13" s="32"/>
      <c r="E13" s="16" t="s">
        <v>42</v>
      </c>
      <c r="F13" s="20">
        <v>512686400</v>
      </c>
      <c r="G13" s="20">
        <f>G14+G18+G22+G38</f>
        <v>288377951</v>
      </c>
      <c r="H13" s="22">
        <f>G13/F13*100</f>
        <v>56.248410529321625</v>
      </c>
    </row>
    <row r="14" spans="1:8" s="3" customFormat="1" ht="12.75">
      <c r="A14" s="4"/>
      <c r="B14" s="32"/>
      <c r="C14" s="39" t="s">
        <v>43</v>
      </c>
      <c r="D14" s="32"/>
      <c r="E14" s="16" t="s">
        <v>116</v>
      </c>
      <c r="F14" s="20">
        <v>4865400</v>
      </c>
      <c r="G14" s="20">
        <f>SUM(G15:G17)</f>
        <v>1768630</v>
      </c>
      <c r="H14" s="22">
        <f>G14/F14*100</f>
        <v>36.35117359312698</v>
      </c>
    </row>
    <row r="15" spans="2:8" ht="12.75">
      <c r="B15" s="34"/>
      <c r="C15" s="34"/>
      <c r="D15" s="40" t="s">
        <v>44</v>
      </c>
      <c r="E15" s="12" t="s">
        <v>117</v>
      </c>
      <c r="F15" s="21"/>
      <c r="G15" s="21">
        <v>517610</v>
      </c>
      <c r="H15" s="23" t="s">
        <v>26</v>
      </c>
    </row>
    <row r="16" spans="2:8" ht="12.75">
      <c r="B16" s="34"/>
      <c r="C16" s="34"/>
      <c r="D16" s="40" t="s">
        <v>45</v>
      </c>
      <c r="E16" s="12" t="s">
        <v>118</v>
      </c>
      <c r="F16" s="21"/>
      <c r="G16" s="21">
        <v>1009403</v>
      </c>
      <c r="H16" s="23" t="s">
        <v>26</v>
      </c>
    </row>
    <row r="17" spans="2:8" ht="12.75">
      <c r="B17" s="34"/>
      <c r="C17" s="34"/>
      <c r="D17" s="40" t="s">
        <v>53</v>
      </c>
      <c r="E17" s="12" t="s">
        <v>119</v>
      </c>
      <c r="F17" s="21"/>
      <c r="G17" s="21">
        <v>241617</v>
      </c>
      <c r="H17" s="23" t="s">
        <v>26</v>
      </c>
    </row>
    <row r="18" spans="1:11" s="3" customFormat="1" ht="12.75">
      <c r="A18" s="4"/>
      <c r="B18" s="32"/>
      <c r="C18" s="39" t="s">
        <v>54</v>
      </c>
      <c r="D18" s="32"/>
      <c r="E18" s="16" t="s">
        <v>120</v>
      </c>
      <c r="F18" s="20">
        <v>11300000</v>
      </c>
      <c r="G18" s="20">
        <f>SUM(G19:G21)</f>
        <v>4278306</v>
      </c>
      <c r="H18" s="22">
        <f>G18/F18*100</f>
        <v>37.86111504424779</v>
      </c>
      <c r="K18" s="83"/>
    </row>
    <row r="19" spans="2:11" ht="12.75">
      <c r="B19" s="34"/>
      <c r="C19" s="34"/>
      <c r="D19" s="40" t="s">
        <v>55</v>
      </c>
      <c r="E19" s="12" t="s">
        <v>121</v>
      </c>
      <c r="F19" s="21"/>
      <c r="G19" s="21">
        <v>750258</v>
      </c>
      <c r="H19" s="23" t="s">
        <v>26</v>
      </c>
      <c r="K19" s="84"/>
    </row>
    <row r="20" spans="2:8" ht="12.75">
      <c r="B20" s="34"/>
      <c r="C20" s="34"/>
      <c r="D20" s="40" t="s">
        <v>56</v>
      </c>
      <c r="E20" s="12" t="s">
        <v>122</v>
      </c>
      <c r="F20" s="21"/>
      <c r="G20" s="21">
        <v>3477005</v>
      </c>
      <c r="H20" s="23" t="s">
        <v>26</v>
      </c>
    </row>
    <row r="21" spans="2:8" ht="12.75">
      <c r="B21" s="34"/>
      <c r="C21" s="34"/>
      <c r="D21" s="40" t="s">
        <v>57</v>
      </c>
      <c r="E21" s="12" t="s">
        <v>123</v>
      </c>
      <c r="F21" s="21"/>
      <c r="G21" s="21">
        <v>51043</v>
      </c>
      <c r="H21" s="23" t="s">
        <v>26</v>
      </c>
    </row>
    <row r="22" spans="1:8" s="3" customFormat="1" ht="12.75">
      <c r="A22" s="4"/>
      <c r="B22" s="32"/>
      <c r="C22" s="39" t="s">
        <v>58</v>
      </c>
      <c r="D22" s="32"/>
      <c r="E22" s="16" t="s">
        <v>124</v>
      </c>
      <c r="F22" s="20">
        <v>493274000</v>
      </c>
      <c r="G22" s="20">
        <f>G23+G24+G29+G30+G31+G32+G33+G37</f>
        <v>281401325</v>
      </c>
      <c r="H22" s="22">
        <f>G22/F22*100</f>
        <v>57.04767026034212</v>
      </c>
    </row>
    <row r="23" spans="2:8" ht="12.75">
      <c r="B23" s="34"/>
      <c r="C23" s="34"/>
      <c r="D23" s="40" t="s">
        <v>59</v>
      </c>
      <c r="E23" s="12" t="s">
        <v>125</v>
      </c>
      <c r="F23" s="21"/>
      <c r="G23" s="21">
        <v>2584052</v>
      </c>
      <c r="H23" s="23" t="s">
        <v>26</v>
      </c>
    </row>
    <row r="24" spans="2:8" ht="12.75">
      <c r="B24" s="34"/>
      <c r="C24" s="34"/>
      <c r="D24" s="40" t="s">
        <v>60</v>
      </c>
      <c r="E24" s="12" t="s">
        <v>70</v>
      </c>
      <c r="F24" s="20"/>
      <c r="G24" s="21">
        <f>SUM(G25:G28)</f>
        <v>270980358</v>
      </c>
      <c r="H24" s="23" t="s">
        <v>26</v>
      </c>
    </row>
    <row r="25" spans="2:8" ht="12.75" hidden="1">
      <c r="B25" s="34"/>
      <c r="C25" s="34"/>
      <c r="D25" s="40"/>
      <c r="E25" s="12" t="s">
        <v>217</v>
      </c>
      <c r="F25" s="21"/>
      <c r="G25" s="21">
        <v>174898162</v>
      </c>
      <c r="H25" s="23" t="s">
        <v>26</v>
      </c>
    </row>
    <row r="26" spans="2:8" ht="12.75" hidden="1">
      <c r="B26" s="34"/>
      <c r="C26" s="34"/>
      <c r="D26" s="40"/>
      <c r="E26" s="12" t="s">
        <v>218</v>
      </c>
      <c r="F26" s="21"/>
      <c r="G26" s="21">
        <v>348128</v>
      </c>
      <c r="H26" s="23" t="s">
        <v>26</v>
      </c>
    </row>
    <row r="27" spans="2:8" ht="12.75" hidden="1">
      <c r="B27" s="34"/>
      <c r="C27" s="34"/>
      <c r="D27" s="40"/>
      <c r="E27" s="12" t="s">
        <v>219</v>
      </c>
      <c r="F27" s="21"/>
      <c r="G27" s="21">
        <v>92143216</v>
      </c>
      <c r="H27" s="23" t="s">
        <v>26</v>
      </c>
    </row>
    <row r="28" spans="2:8" ht="12.75" hidden="1">
      <c r="B28" s="34"/>
      <c r="C28" s="34"/>
      <c r="D28" s="40"/>
      <c r="E28" s="12" t="s">
        <v>220</v>
      </c>
      <c r="F28" s="21"/>
      <c r="G28" s="21">
        <v>3590852</v>
      </c>
      <c r="H28" s="23" t="s">
        <v>26</v>
      </c>
    </row>
    <row r="29" spans="2:8" ht="12.75">
      <c r="B29" s="34"/>
      <c r="C29" s="34"/>
      <c r="D29" s="40" t="s">
        <v>61</v>
      </c>
      <c r="E29" s="12" t="s">
        <v>71</v>
      </c>
      <c r="F29" s="21"/>
      <c r="G29" s="21">
        <v>279487</v>
      </c>
      <c r="H29" s="23" t="s">
        <v>26</v>
      </c>
    </row>
    <row r="30" spans="2:8" ht="13.5" customHeight="1">
      <c r="B30" s="34"/>
      <c r="C30" s="34"/>
      <c r="D30" s="40" t="s">
        <v>82</v>
      </c>
      <c r="E30" s="12" t="s">
        <v>72</v>
      </c>
      <c r="F30" s="21"/>
      <c r="G30" s="21">
        <v>4434368</v>
      </c>
      <c r="H30" s="23" t="s">
        <v>26</v>
      </c>
    </row>
    <row r="31" spans="2:8" ht="12.75">
      <c r="B31" s="34"/>
      <c r="C31" s="34"/>
      <c r="D31" s="40" t="s">
        <v>83</v>
      </c>
      <c r="E31" s="12" t="s">
        <v>73</v>
      </c>
      <c r="F31" s="21"/>
      <c r="G31" s="21">
        <v>440247</v>
      </c>
      <c r="H31" s="23" t="s">
        <v>26</v>
      </c>
    </row>
    <row r="32" spans="2:8" ht="12.75">
      <c r="B32" s="34"/>
      <c r="C32" s="34"/>
      <c r="D32" s="40" t="s">
        <v>84</v>
      </c>
      <c r="E32" s="12" t="s">
        <v>74</v>
      </c>
      <c r="F32" s="21"/>
      <c r="G32" s="21">
        <v>130197</v>
      </c>
      <c r="H32" s="23" t="s">
        <v>26</v>
      </c>
    </row>
    <row r="33" spans="2:8" ht="12.75">
      <c r="B33" s="34"/>
      <c r="C33" s="34"/>
      <c r="D33" s="40" t="s">
        <v>85</v>
      </c>
      <c r="E33" s="12" t="s">
        <v>126</v>
      </c>
      <c r="F33" s="20"/>
      <c r="G33" s="21">
        <f>SUM(G34:G36)</f>
        <v>2302300</v>
      </c>
      <c r="H33" s="23" t="s">
        <v>26</v>
      </c>
    </row>
    <row r="34" spans="2:8" ht="12.75" hidden="1">
      <c r="B34" s="34"/>
      <c r="C34" s="34"/>
      <c r="D34" s="40"/>
      <c r="E34" s="12" t="s">
        <v>221</v>
      </c>
      <c r="F34" s="21"/>
      <c r="G34" s="21">
        <v>1745715</v>
      </c>
      <c r="H34" s="23" t="s">
        <v>26</v>
      </c>
    </row>
    <row r="35" spans="2:8" ht="12.75" hidden="1">
      <c r="B35" s="34"/>
      <c r="C35" s="34"/>
      <c r="D35" s="40"/>
      <c r="E35" s="12" t="s">
        <v>222</v>
      </c>
      <c r="F35" s="21"/>
      <c r="G35" s="21">
        <v>454746</v>
      </c>
      <c r="H35" s="23" t="s">
        <v>26</v>
      </c>
    </row>
    <row r="36" spans="2:8" ht="12.75" hidden="1">
      <c r="B36" s="34"/>
      <c r="C36" s="34"/>
      <c r="D36" s="40"/>
      <c r="E36" s="12" t="s">
        <v>223</v>
      </c>
      <c r="F36" s="21"/>
      <c r="G36" s="21">
        <v>101839</v>
      </c>
      <c r="H36" s="23" t="s">
        <v>26</v>
      </c>
    </row>
    <row r="37" spans="2:8" ht="12.75">
      <c r="B37" s="34"/>
      <c r="C37" s="34"/>
      <c r="D37" s="40" t="s">
        <v>86</v>
      </c>
      <c r="E37" s="12" t="s">
        <v>127</v>
      </c>
      <c r="F37" s="21"/>
      <c r="G37" s="21">
        <v>250316</v>
      </c>
      <c r="H37" s="23" t="s">
        <v>26</v>
      </c>
    </row>
    <row r="38" spans="1:8" s="3" customFormat="1" ht="12.75">
      <c r="A38" s="4"/>
      <c r="B38" s="32"/>
      <c r="C38" s="39" t="s">
        <v>87</v>
      </c>
      <c r="D38" s="32"/>
      <c r="E38" s="16" t="s">
        <v>128</v>
      </c>
      <c r="F38" s="20">
        <v>3247000</v>
      </c>
      <c r="G38" s="20">
        <f>SUM(G39:G43)</f>
        <v>929690</v>
      </c>
      <c r="H38" s="22">
        <f>G38/F38*100</f>
        <v>28.632275947028024</v>
      </c>
    </row>
    <row r="39" spans="2:8" ht="12.75" customHeight="1">
      <c r="B39" s="34"/>
      <c r="C39" s="34"/>
      <c r="D39" s="40" t="s">
        <v>88</v>
      </c>
      <c r="E39" s="12" t="s">
        <v>168</v>
      </c>
      <c r="F39" s="21"/>
      <c r="G39" s="21">
        <v>105869</v>
      </c>
      <c r="H39" s="23" t="s">
        <v>26</v>
      </c>
    </row>
    <row r="40" spans="2:8" ht="12.75">
      <c r="B40" s="34"/>
      <c r="C40" s="34"/>
      <c r="D40" s="40" t="s">
        <v>89</v>
      </c>
      <c r="E40" s="12" t="s">
        <v>129</v>
      </c>
      <c r="F40" s="21"/>
      <c r="G40" s="21">
        <v>373604</v>
      </c>
      <c r="H40" s="23" t="s">
        <v>26</v>
      </c>
    </row>
    <row r="41" spans="2:8" ht="12.75">
      <c r="B41" s="34"/>
      <c r="C41" s="34"/>
      <c r="D41" s="40" t="s">
        <v>90</v>
      </c>
      <c r="E41" s="12" t="s">
        <v>130</v>
      </c>
      <c r="F41" s="21"/>
      <c r="G41" s="21">
        <v>87727</v>
      </c>
      <c r="H41" s="23" t="s">
        <v>26</v>
      </c>
    </row>
    <row r="42" spans="2:8" ht="12.75">
      <c r="B42" s="34"/>
      <c r="C42" s="34"/>
      <c r="D42" s="40" t="s">
        <v>91</v>
      </c>
      <c r="E42" s="12" t="s">
        <v>131</v>
      </c>
      <c r="F42" s="21"/>
      <c r="G42" s="21">
        <v>57742</v>
      </c>
      <c r="H42" s="23" t="s">
        <v>26</v>
      </c>
    </row>
    <row r="43" spans="2:8" ht="12.75">
      <c r="B43" s="34"/>
      <c r="C43" s="34"/>
      <c r="D43" s="40" t="s">
        <v>92</v>
      </c>
      <c r="E43" s="12" t="s">
        <v>128</v>
      </c>
      <c r="F43" s="21"/>
      <c r="G43" s="21">
        <v>304748</v>
      </c>
      <c r="H43" s="23" t="s">
        <v>26</v>
      </c>
    </row>
    <row r="44" spans="1:8" s="3" customFormat="1" ht="12.75">
      <c r="A44" s="4"/>
      <c r="B44" s="39" t="s">
        <v>162</v>
      </c>
      <c r="C44" s="32"/>
      <c r="D44" s="32"/>
      <c r="E44" s="16" t="s">
        <v>163</v>
      </c>
      <c r="F44" s="20">
        <v>412570019</v>
      </c>
      <c r="G44" s="20">
        <f>G45+G49</f>
        <v>80630853</v>
      </c>
      <c r="H44" s="22">
        <f>G44/F44*100</f>
        <v>19.543556072114875</v>
      </c>
    </row>
    <row r="45" spans="1:8" s="3" customFormat="1" ht="12.75">
      <c r="A45" s="4"/>
      <c r="B45" s="32"/>
      <c r="C45" s="39" t="s">
        <v>98</v>
      </c>
      <c r="D45" s="32"/>
      <c r="E45" s="16" t="s">
        <v>99</v>
      </c>
      <c r="F45" s="20">
        <v>371660000</v>
      </c>
      <c r="G45" s="20">
        <f>G46</f>
        <v>74783329</v>
      </c>
      <c r="H45" s="22">
        <f>G45/F45*100</f>
        <v>20.121435989883228</v>
      </c>
    </row>
    <row r="46" spans="2:11" ht="25.5">
      <c r="B46" s="34"/>
      <c r="C46" s="34"/>
      <c r="D46" s="40" t="s">
        <v>100</v>
      </c>
      <c r="E46" s="12" t="s">
        <v>101</v>
      </c>
      <c r="F46" s="21"/>
      <c r="G46" s="21">
        <f>SUM(G47:G48)</f>
        <v>74783329</v>
      </c>
      <c r="H46" s="23" t="s">
        <v>26</v>
      </c>
      <c r="K46" s="84"/>
    </row>
    <row r="47" spans="2:8" ht="12.75">
      <c r="B47" s="34"/>
      <c r="C47" s="34"/>
      <c r="D47" s="40"/>
      <c r="E47" s="12" t="s">
        <v>169</v>
      </c>
      <c r="F47" s="21"/>
      <c r="G47" s="21">
        <v>62646157</v>
      </c>
      <c r="H47" s="23" t="s">
        <v>26</v>
      </c>
    </row>
    <row r="48" spans="2:8" ht="12.75">
      <c r="B48" s="34"/>
      <c r="C48" s="34"/>
      <c r="D48" s="40"/>
      <c r="E48" s="12" t="s">
        <v>170</v>
      </c>
      <c r="F48" s="21"/>
      <c r="G48" s="21">
        <v>12137172</v>
      </c>
      <c r="H48" s="23" t="s">
        <v>26</v>
      </c>
    </row>
    <row r="49" spans="1:8" s="3" customFormat="1" ht="12.75">
      <c r="A49" s="4"/>
      <c r="B49" s="32"/>
      <c r="C49" s="39" t="s">
        <v>142</v>
      </c>
      <c r="D49" s="32"/>
      <c r="E49" s="16" t="s">
        <v>143</v>
      </c>
      <c r="F49" s="20">
        <v>40910019</v>
      </c>
      <c r="G49" s="20">
        <f>SUM(G50:G53)</f>
        <v>5847524</v>
      </c>
      <c r="H49" s="22">
        <f>G49/F49*100</f>
        <v>14.293623280888724</v>
      </c>
    </row>
    <row r="50" spans="2:8" ht="12.75">
      <c r="B50" s="34"/>
      <c r="C50" s="34"/>
      <c r="D50" s="40" t="s">
        <v>144</v>
      </c>
      <c r="E50" s="12" t="s">
        <v>145</v>
      </c>
      <c r="F50" s="21"/>
      <c r="G50" s="21">
        <v>129760</v>
      </c>
      <c r="H50" s="23" t="s">
        <v>26</v>
      </c>
    </row>
    <row r="51" spans="2:8" ht="12.75">
      <c r="B51" s="34"/>
      <c r="C51" s="34"/>
      <c r="D51" s="40">
        <v>3432</v>
      </c>
      <c r="E51" s="12" t="s">
        <v>280</v>
      </c>
      <c r="F51" s="21"/>
      <c r="G51" s="21">
        <v>782783</v>
      </c>
      <c r="H51" s="23" t="s">
        <v>26</v>
      </c>
    </row>
    <row r="52" spans="2:8" ht="12.75">
      <c r="B52" s="34"/>
      <c r="C52" s="34"/>
      <c r="D52" s="40" t="s">
        <v>164</v>
      </c>
      <c r="E52" s="12" t="s">
        <v>165</v>
      </c>
      <c r="F52" s="21"/>
      <c r="G52" s="21">
        <v>2010685</v>
      </c>
      <c r="H52" s="23" t="s">
        <v>26</v>
      </c>
    </row>
    <row r="53" spans="2:8" ht="12.75">
      <c r="B53" s="34"/>
      <c r="C53" s="34"/>
      <c r="D53" s="40" t="s">
        <v>224</v>
      </c>
      <c r="E53" s="12" t="s">
        <v>225</v>
      </c>
      <c r="F53" s="21"/>
      <c r="G53" s="21">
        <v>2924296</v>
      </c>
      <c r="H53" s="23" t="s">
        <v>26</v>
      </c>
    </row>
    <row r="54" spans="1:8" s="3" customFormat="1" ht="12.75">
      <c r="A54" s="4"/>
      <c r="B54" s="39" t="s">
        <v>166</v>
      </c>
      <c r="C54" s="32"/>
      <c r="D54" s="32"/>
      <c r="E54" s="16" t="s">
        <v>112</v>
      </c>
      <c r="F54" s="20">
        <v>256308000</v>
      </c>
      <c r="G54" s="20">
        <f>G55+G57+G59</f>
        <v>92897562</v>
      </c>
      <c r="H54" s="22">
        <f>G54/F54*100</f>
        <v>36.24450348799101</v>
      </c>
    </row>
    <row r="55" spans="1:8" s="3" customFormat="1" ht="12.75">
      <c r="A55" s="4"/>
      <c r="B55" s="32"/>
      <c r="C55" s="39" t="s">
        <v>226</v>
      </c>
      <c r="D55" s="32"/>
      <c r="E55" s="16" t="s">
        <v>227</v>
      </c>
      <c r="F55" s="20">
        <v>240000000</v>
      </c>
      <c r="G55" s="20">
        <f>G56</f>
        <v>85454536</v>
      </c>
      <c r="H55" s="22">
        <f>G55/F55*100</f>
        <v>35.60605666666667</v>
      </c>
    </row>
    <row r="56" spans="2:8" ht="12.75">
      <c r="B56" s="34"/>
      <c r="C56" s="34"/>
      <c r="D56" s="40">
        <v>3821</v>
      </c>
      <c r="E56" s="12" t="s">
        <v>228</v>
      </c>
      <c r="F56" s="21"/>
      <c r="G56" s="21">
        <v>85454536</v>
      </c>
      <c r="H56" s="23" t="s">
        <v>26</v>
      </c>
    </row>
    <row r="57" spans="1:8" s="3" customFormat="1" ht="12.75">
      <c r="A57" s="4"/>
      <c r="B57" s="32"/>
      <c r="C57" s="39" t="s">
        <v>64</v>
      </c>
      <c r="D57" s="32"/>
      <c r="E57" s="16" t="s">
        <v>65</v>
      </c>
      <c r="F57" s="20">
        <v>14608000</v>
      </c>
      <c r="G57" s="20">
        <f>G58</f>
        <v>6357953</v>
      </c>
      <c r="H57" s="22">
        <f>G57/F57*100</f>
        <v>43.52377464403067</v>
      </c>
    </row>
    <row r="58" spans="2:8" ht="12.75">
      <c r="B58" s="34"/>
      <c r="C58" s="34"/>
      <c r="D58" s="40" t="s">
        <v>66</v>
      </c>
      <c r="E58" s="12" t="s">
        <v>67</v>
      </c>
      <c r="F58" s="21"/>
      <c r="G58" s="21">
        <v>6357953</v>
      </c>
      <c r="H58" s="23" t="s">
        <v>26</v>
      </c>
    </row>
    <row r="59" spans="1:8" s="3" customFormat="1" ht="12.75">
      <c r="A59" s="15"/>
      <c r="B59" s="32"/>
      <c r="C59" s="39" t="s">
        <v>229</v>
      </c>
      <c r="D59" s="32"/>
      <c r="E59" s="16" t="s">
        <v>230</v>
      </c>
      <c r="F59" s="20">
        <v>1700000</v>
      </c>
      <c r="G59" s="20">
        <f>G60</f>
        <v>1085073</v>
      </c>
      <c r="H59" s="22">
        <f>G59/F59*100</f>
        <v>63.827823529411766</v>
      </c>
    </row>
    <row r="60" spans="1:8" s="13" customFormat="1" ht="12.75">
      <c r="A60" s="7"/>
      <c r="B60" s="34"/>
      <c r="C60" s="34"/>
      <c r="D60" s="40" t="s">
        <v>231</v>
      </c>
      <c r="E60" s="12" t="s">
        <v>232</v>
      </c>
      <c r="F60" s="21"/>
      <c r="G60" s="21">
        <v>1085073</v>
      </c>
      <c r="H60" s="23" t="s">
        <v>26</v>
      </c>
    </row>
    <row r="61" spans="1:8" ht="25.5" customHeight="1">
      <c r="A61" s="17" t="s">
        <v>28</v>
      </c>
      <c r="B61" s="42"/>
      <c r="C61" s="32"/>
      <c r="D61" s="32"/>
      <c r="E61" s="18" t="s">
        <v>13</v>
      </c>
      <c r="F61" s="20">
        <v>1163640000</v>
      </c>
      <c r="G61" s="20">
        <f>G62+G67</f>
        <v>429317149</v>
      </c>
      <c r="H61" s="22">
        <f>G61/F61*100</f>
        <v>36.894327197415</v>
      </c>
    </row>
    <row r="62" spans="1:8" ht="12.75">
      <c r="A62" s="4"/>
      <c r="B62" s="42" t="s">
        <v>103</v>
      </c>
      <c r="C62" s="32"/>
      <c r="D62" s="32"/>
      <c r="E62" s="18" t="s">
        <v>10</v>
      </c>
      <c r="F62" s="20">
        <v>102300000</v>
      </c>
      <c r="G62" s="20">
        <f>G63+G65</f>
        <v>73945347</v>
      </c>
      <c r="H62" s="22">
        <f>G62/F62*100</f>
        <v>72.28284164222873</v>
      </c>
    </row>
    <row r="63" spans="1:8" ht="12.75">
      <c r="A63" s="4"/>
      <c r="B63" s="32"/>
      <c r="C63" s="42" t="s">
        <v>104</v>
      </c>
      <c r="D63" s="32"/>
      <c r="E63" s="18" t="s">
        <v>79</v>
      </c>
      <c r="F63" s="20">
        <v>100000000</v>
      </c>
      <c r="G63" s="20">
        <f>G64</f>
        <v>72828915</v>
      </c>
      <c r="H63" s="22">
        <f>G63/F63*100</f>
        <v>72.82891500000001</v>
      </c>
    </row>
    <row r="64" spans="2:8" ht="12.75">
      <c r="B64" s="34"/>
      <c r="C64" s="34"/>
      <c r="D64" s="43" t="s">
        <v>105</v>
      </c>
      <c r="E64" s="14" t="s">
        <v>80</v>
      </c>
      <c r="F64" s="21"/>
      <c r="G64" s="21">
        <v>72828915</v>
      </c>
      <c r="H64" s="23" t="s">
        <v>26</v>
      </c>
    </row>
    <row r="65" spans="1:8" ht="12.75">
      <c r="A65" s="4"/>
      <c r="B65" s="32"/>
      <c r="C65" s="42" t="s">
        <v>233</v>
      </c>
      <c r="D65" s="32"/>
      <c r="E65" s="18" t="s">
        <v>234</v>
      </c>
      <c r="F65" s="20">
        <v>2300000</v>
      </c>
      <c r="G65" s="20">
        <v>1116432</v>
      </c>
      <c r="H65" s="22">
        <f>G65/F65*100</f>
        <v>48.54052173913043</v>
      </c>
    </row>
    <row r="66" spans="2:8" ht="12.75">
      <c r="B66" s="34"/>
      <c r="C66" s="34"/>
      <c r="D66" s="43" t="s">
        <v>235</v>
      </c>
      <c r="E66" s="14" t="s">
        <v>236</v>
      </c>
      <c r="F66" s="21"/>
      <c r="G66" s="21">
        <v>1116432</v>
      </c>
      <c r="H66" s="23" t="s">
        <v>26</v>
      </c>
    </row>
    <row r="67" spans="1:8" ht="12.75">
      <c r="A67" s="4"/>
      <c r="B67" s="42" t="s">
        <v>106</v>
      </c>
      <c r="C67" s="32"/>
      <c r="D67" s="32"/>
      <c r="E67" s="18" t="s">
        <v>107</v>
      </c>
      <c r="F67" s="20">
        <v>1061340000</v>
      </c>
      <c r="G67" s="20">
        <f>G68+G72+G79+G77</f>
        <v>355371802</v>
      </c>
      <c r="H67" s="22">
        <f>G67/F67*100</f>
        <v>33.48331373546649</v>
      </c>
    </row>
    <row r="68" spans="1:8" ht="12.75">
      <c r="A68" s="4"/>
      <c r="B68" s="32"/>
      <c r="C68" s="42" t="s">
        <v>108</v>
      </c>
      <c r="D68" s="32"/>
      <c r="E68" s="18" t="s">
        <v>31</v>
      </c>
      <c r="F68" s="20">
        <v>1048270000</v>
      </c>
      <c r="G68" s="20">
        <f>SUM(G69:G71)</f>
        <v>354883462</v>
      </c>
      <c r="H68" s="22">
        <f>G68/F68*100</f>
        <v>33.85420378337642</v>
      </c>
    </row>
    <row r="69" spans="2:8" ht="12.75">
      <c r="B69" s="34"/>
      <c r="C69" s="34"/>
      <c r="D69" s="43" t="s">
        <v>109</v>
      </c>
      <c r="E69" s="14" t="s">
        <v>32</v>
      </c>
      <c r="F69" s="21"/>
      <c r="G69" s="21">
        <v>2031829</v>
      </c>
      <c r="H69" s="23" t="s">
        <v>26</v>
      </c>
    </row>
    <row r="70" spans="2:8" ht="12.75">
      <c r="B70" s="34"/>
      <c r="C70" s="34"/>
      <c r="D70" s="43" t="s">
        <v>237</v>
      </c>
      <c r="E70" s="14" t="s">
        <v>238</v>
      </c>
      <c r="F70" s="21"/>
      <c r="G70" s="21">
        <v>350101012</v>
      </c>
      <c r="H70" s="23" t="s">
        <v>26</v>
      </c>
    </row>
    <row r="71" spans="2:8" ht="12.75">
      <c r="B71" s="34"/>
      <c r="C71" s="34"/>
      <c r="D71" s="43" t="s">
        <v>110</v>
      </c>
      <c r="E71" s="14" t="s">
        <v>137</v>
      </c>
      <c r="F71" s="21"/>
      <c r="G71" s="21">
        <v>2750621</v>
      </c>
      <c r="H71" s="23" t="s">
        <v>26</v>
      </c>
    </row>
    <row r="72" spans="1:8" ht="12.75">
      <c r="A72" s="4"/>
      <c r="B72" s="32"/>
      <c r="C72" s="42" t="s">
        <v>111</v>
      </c>
      <c r="D72" s="32"/>
      <c r="E72" s="18" t="s">
        <v>138</v>
      </c>
      <c r="F72" s="20">
        <v>8970000</v>
      </c>
      <c r="G72" s="20">
        <f>SUM(G73:G76)</f>
        <v>74028</v>
      </c>
      <c r="H72" s="22">
        <f>G72/F72*100</f>
        <v>0.8252842809364549</v>
      </c>
    </row>
    <row r="73" spans="2:8" ht="12.75">
      <c r="B73" s="34"/>
      <c r="C73" s="34"/>
      <c r="D73" s="43" t="s">
        <v>68</v>
      </c>
      <c r="E73" s="14" t="s">
        <v>139</v>
      </c>
      <c r="F73" s="21"/>
      <c r="G73" s="21">
        <v>49274</v>
      </c>
      <c r="H73" s="23" t="s">
        <v>26</v>
      </c>
    </row>
    <row r="74" spans="2:8" ht="12.75">
      <c r="B74" s="34"/>
      <c r="C74" s="34"/>
      <c r="D74" s="43" t="s">
        <v>69</v>
      </c>
      <c r="E74" s="14" t="s">
        <v>140</v>
      </c>
      <c r="F74" s="21"/>
      <c r="G74" s="21">
        <v>18105</v>
      </c>
      <c r="H74" s="23" t="s">
        <v>26</v>
      </c>
    </row>
    <row r="75" spans="2:8" ht="12.75">
      <c r="B75" s="34"/>
      <c r="C75" s="34"/>
      <c r="D75" s="43" t="s">
        <v>239</v>
      </c>
      <c r="E75" s="14" t="s">
        <v>240</v>
      </c>
      <c r="F75" s="21"/>
      <c r="G75" s="21">
        <v>0</v>
      </c>
      <c r="H75" s="23" t="s">
        <v>26</v>
      </c>
    </row>
    <row r="76" spans="2:8" ht="12.75">
      <c r="B76" s="34"/>
      <c r="C76" s="34"/>
      <c r="D76" s="43" t="s">
        <v>241</v>
      </c>
      <c r="E76" s="14" t="s">
        <v>242</v>
      </c>
      <c r="F76" s="21"/>
      <c r="G76" s="21">
        <v>6649</v>
      </c>
      <c r="H76" s="23" t="s">
        <v>26</v>
      </c>
    </row>
    <row r="77" spans="1:8" ht="12.75">
      <c r="A77" s="4"/>
      <c r="B77" s="32"/>
      <c r="C77" s="42" t="s">
        <v>243</v>
      </c>
      <c r="D77" s="32"/>
      <c r="E77" s="18" t="s">
        <v>244</v>
      </c>
      <c r="F77" s="20">
        <v>1000000</v>
      </c>
      <c r="G77" s="20">
        <f>G78</f>
        <v>0</v>
      </c>
      <c r="H77" s="22">
        <f>G77/F77*100</f>
        <v>0</v>
      </c>
    </row>
    <row r="78" spans="2:8" ht="12.75">
      <c r="B78" s="34"/>
      <c r="C78" s="34"/>
      <c r="D78" s="43" t="s">
        <v>245</v>
      </c>
      <c r="E78" s="14" t="s">
        <v>246</v>
      </c>
      <c r="F78" s="21"/>
      <c r="G78" s="21">
        <v>0</v>
      </c>
      <c r="H78" s="23" t="s">
        <v>26</v>
      </c>
    </row>
    <row r="79" spans="1:8" ht="12.75">
      <c r="A79" s="4"/>
      <c r="B79" s="32"/>
      <c r="C79" s="42">
        <v>426</v>
      </c>
      <c r="D79" s="32"/>
      <c r="E79" s="18" t="s">
        <v>33</v>
      </c>
      <c r="F79" s="20">
        <v>3100000</v>
      </c>
      <c r="G79" s="20">
        <f>G80</f>
        <v>414312</v>
      </c>
      <c r="H79" s="22">
        <f>G79/F79*100</f>
        <v>13.36490322580645</v>
      </c>
    </row>
    <row r="80" spans="2:8" ht="12.75">
      <c r="B80" s="34"/>
      <c r="C80" s="34"/>
      <c r="D80" s="43">
        <v>4262</v>
      </c>
      <c r="E80" s="14" t="s">
        <v>34</v>
      </c>
      <c r="F80" s="21"/>
      <c r="G80" s="21">
        <v>414312</v>
      </c>
      <c r="H80" s="23" t="s">
        <v>26</v>
      </c>
    </row>
    <row r="81" spans="5:7" ht="12.75">
      <c r="E81" s="19"/>
      <c r="F81" s="21"/>
      <c r="G81" s="21"/>
    </row>
    <row r="82" spans="5:7" ht="12.75">
      <c r="E82" s="19"/>
      <c r="F82" s="21"/>
      <c r="G82" s="21"/>
    </row>
    <row r="83" spans="5:7" ht="12.75">
      <c r="E83" s="19"/>
      <c r="F83" s="21"/>
      <c r="G83" s="21"/>
    </row>
    <row r="84" spans="5:7" ht="12.75">
      <c r="E84" s="19"/>
      <c r="F84" s="21"/>
      <c r="G84" s="21"/>
    </row>
    <row r="85" spans="5:7" ht="12.75">
      <c r="E85" s="19"/>
      <c r="F85" s="21"/>
      <c r="G85" s="21"/>
    </row>
    <row r="86" spans="5:7" ht="12.75">
      <c r="E86" s="19"/>
      <c r="F86" s="21"/>
      <c r="G86" s="21"/>
    </row>
    <row r="87" spans="5:7" ht="12.75">
      <c r="E87" s="19"/>
      <c r="F87" s="21"/>
      <c r="G87" s="21"/>
    </row>
    <row r="88" spans="5:7" ht="12.75">
      <c r="E88" s="19"/>
      <c r="F88" s="21"/>
      <c r="G88" s="21"/>
    </row>
    <row r="89" spans="5:7" ht="12.75">
      <c r="E89" s="19"/>
      <c r="F89" s="21"/>
      <c r="G89" s="21"/>
    </row>
    <row r="90" spans="5:7" ht="12.75">
      <c r="E90" s="19"/>
      <c r="F90" s="21"/>
      <c r="G90" s="21"/>
    </row>
    <row r="91" spans="5:7" ht="12.75">
      <c r="E91" s="19"/>
      <c r="F91" s="21"/>
      <c r="G91" s="21"/>
    </row>
    <row r="92" spans="5:7" ht="12.75">
      <c r="E92" s="19"/>
      <c r="F92" s="21"/>
      <c r="G92" s="21"/>
    </row>
    <row r="93" spans="5:7" ht="12.75">
      <c r="E93" s="19"/>
      <c r="F93" s="21"/>
      <c r="G93" s="21"/>
    </row>
    <row r="94" spans="5:7" ht="12.75">
      <c r="E94" s="19"/>
      <c r="F94" s="21"/>
      <c r="G94" s="21"/>
    </row>
    <row r="95" spans="5:7" ht="12.75">
      <c r="E95" s="19"/>
      <c r="F95" s="21"/>
      <c r="G95" s="21"/>
    </row>
    <row r="96" spans="5:7" ht="12.75">
      <c r="E96" s="19"/>
      <c r="F96" s="21"/>
      <c r="G96" s="21"/>
    </row>
    <row r="97" spans="5:7" ht="12.75">
      <c r="E97" s="19"/>
      <c r="F97" s="21"/>
      <c r="G97" s="21"/>
    </row>
    <row r="98" spans="5:7" ht="12.75">
      <c r="E98" s="19"/>
      <c r="F98" s="21"/>
      <c r="G98" s="21"/>
    </row>
    <row r="99" spans="5:7" ht="12.75">
      <c r="E99" s="19"/>
      <c r="F99" s="21"/>
      <c r="G99" s="21"/>
    </row>
    <row r="100" spans="5:7" ht="12.75">
      <c r="E100" s="19"/>
      <c r="F100" s="21"/>
      <c r="G100" s="21"/>
    </row>
    <row r="101" spans="5:7" ht="12.75">
      <c r="E101" s="19"/>
      <c r="F101" s="21"/>
      <c r="G101" s="21"/>
    </row>
    <row r="102" spans="5:7" ht="12.75">
      <c r="E102" s="19"/>
      <c r="F102" s="21"/>
      <c r="G102" s="21"/>
    </row>
    <row r="103" spans="5:7" ht="12.75">
      <c r="E103" s="19"/>
      <c r="F103" s="21"/>
      <c r="G103" s="21"/>
    </row>
    <row r="104" spans="5:7" ht="12.75">
      <c r="E104" s="19"/>
      <c r="F104" s="21"/>
      <c r="G104" s="21"/>
    </row>
    <row r="105" spans="5:7" ht="12.75">
      <c r="E105" s="19"/>
      <c r="F105" s="21"/>
      <c r="G105" s="21"/>
    </row>
    <row r="106" spans="5:7" ht="12.75">
      <c r="E106" s="19"/>
      <c r="F106" s="21"/>
      <c r="G106" s="21"/>
    </row>
    <row r="107" spans="5:7" ht="12.75">
      <c r="E107" s="19"/>
      <c r="F107" s="21"/>
      <c r="G107" s="21"/>
    </row>
    <row r="108" spans="5:7" ht="12.75">
      <c r="E108" s="19"/>
      <c r="F108" s="21"/>
      <c r="G108" s="21"/>
    </row>
    <row r="109" spans="5:7" ht="12.75">
      <c r="E109" s="19"/>
      <c r="F109" s="21"/>
      <c r="G109" s="21"/>
    </row>
    <row r="110" spans="5:7" ht="12.75">
      <c r="E110" s="19"/>
      <c r="F110" s="21"/>
      <c r="G110" s="21"/>
    </row>
    <row r="111" spans="5:7" ht="12.75">
      <c r="E111" s="19"/>
      <c r="F111" s="21"/>
      <c r="G111" s="21"/>
    </row>
    <row r="112" spans="5:7" ht="12.75">
      <c r="E112" s="19"/>
      <c r="F112" s="21"/>
      <c r="G112" s="21"/>
    </row>
    <row r="113" spans="5:7" ht="12.75">
      <c r="E113" s="19"/>
      <c r="F113" s="21"/>
      <c r="G113" s="21"/>
    </row>
    <row r="114" spans="5:7" ht="12.75">
      <c r="E114" s="19"/>
      <c r="F114" s="21"/>
      <c r="G114" s="21"/>
    </row>
    <row r="115" spans="5:7" ht="12.75">
      <c r="E115" s="19"/>
      <c r="F115" s="21"/>
      <c r="G115" s="21"/>
    </row>
    <row r="116" spans="5:7" ht="12.75">
      <c r="E116" s="19"/>
      <c r="F116" s="21"/>
      <c r="G116" s="21"/>
    </row>
    <row r="117" spans="5:7" ht="12.75">
      <c r="E117" s="19"/>
      <c r="F117" s="21"/>
      <c r="G117" s="21"/>
    </row>
    <row r="118" spans="5:7" ht="12.75">
      <c r="E118" s="19"/>
      <c r="F118" s="21"/>
      <c r="G118" s="21"/>
    </row>
    <row r="119" spans="5:7" ht="12.75">
      <c r="E119" s="19"/>
      <c r="F119" s="21"/>
      <c r="G119" s="21"/>
    </row>
    <row r="120" spans="5:7" ht="12.75">
      <c r="E120" s="19"/>
      <c r="F120" s="21"/>
      <c r="G120" s="21"/>
    </row>
    <row r="121" spans="5:7" ht="12.75">
      <c r="E121" s="19"/>
      <c r="F121" s="21"/>
      <c r="G121" s="21"/>
    </row>
    <row r="122" spans="5:7" ht="12.75">
      <c r="E122" s="19"/>
      <c r="F122" s="21"/>
      <c r="G122" s="21"/>
    </row>
    <row r="123" spans="5:7" ht="12.75">
      <c r="E123" s="19"/>
      <c r="F123" s="21"/>
      <c r="G123" s="21"/>
    </row>
    <row r="124" spans="5:7" ht="12.75">
      <c r="E124" s="19"/>
      <c r="F124" s="21"/>
      <c r="G124" s="21"/>
    </row>
    <row r="125" spans="5:7" ht="12.75">
      <c r="E125" s="19"/>
      <c r="F125" s="21"/>
      <c r="G125" s="21"/>
    </row>
    <row r="126" spans="5:7" ht="12.75">
      <c r="E126" s="19"/>
      <c r="F126" s="21"/>
      <c r="G126" s="21"/>
    </row>
    <row r="127" spans="5:7" ht="12.75">
      <c r="E127" s="19"/>
      <c r="F127" s="21"/>
      <c r="G127" s="21"/>
    </row>
    <row r="128" spans="5:7" ht="12.75">
      <c r="E128" s="19"/>
      <c r="F128" s="21"/>
      <c r="G128" s="21"/>
    </row>
    <row r="129" spans="5:7" ht="12.75">
      <c r="E129" s="19"/>
      <c r="F129" s="21"/>
      <c r="G129" s="21"/>
    </row>
    <row r="130" spans="5:7" ht="12.75">
      <c r="E130" s="19"/>
      <c r="F130" s="21"/>
      <c r="G130" s="21"/>
    </row>
    <row r="131" spans="5:7" ht="12.75">
      <c r="E131" s="19"/>
      <c r="F131" s="21"/>
      <c r="G131" s="21"/>
    </row>
    <row r="132" spans="5:7" ht="12.75">
      <c r="E132" s="19"/>
      <c r="F132" s="21"/>
      <c r="G132" s="21"/>
    </row>
    <row r="133" spans="5:7" ht="12.75">
      <c r="E133" s="19"/>
      <c r="F133" s="21"/>
      <c r="G133" s="21"/>
    </row>
    <row r="134" spans="5:7" ht="12.75">
      <c r="E134" s="19"/>
      <c r="F134" s="21"/>
      <c r="G134" s="21"/>
    </row>
    <row r="135" spans="5:7" ht="12.75">
      <c r="E135" s="19"/>
      <c r="F135" s="21"/>
      <c r="G135" s="21"/>
    </row>
    <row r="136" spans="5:7" ht="12.75">
      <c r="E136" s="19"/>
      <c r="F136" s="21"/>
      <c r="G136" s="21"/>
    </row>
    <row r="137" spans="5:7" ht="12.75">
      <c r="E137" s="19"/>
      <c r="F137" s="21"/>
      <c r="G137" s="21"/>
    </row>
    <row r="138" spans="5:7" ht="12.75">
      <c r="E138" s="19"/>
      <c r="F138" s="21"/>
      <c r="G138" s="21"/>
    </row>
    <row r="139" spans="5:7" ht="12.75">
      <c r="E139" s="19"/>
      <c r="F139" s="21"/>
      <c r="G139" s="21"/>
    </row>
    <row r="140" spans="5:7" ht="12.75">
      <c r="E140" s="19"/>
      <c r="F140" s="21"/>
      <c r="G140" s="21"/>
    </row>
    <row r="141" spans="5:7" ht="12.75">
      <c r="E141" s="19"/>
      <c r="F141" s="21"/>
      <c r="G141" s="21"/>
    </row>
    <row r="142" spans="5:7" ht="12.75">
      <c r="E142" s="19"/>
      <c r="F142" s="21"/>
      <c r="G142" s="21"/>
    </row>
    <row r="143" spans="5:7" ht="12.75">
      <c r="E143" s="19"/>
      <c r="F143" s="21"/>
      <c r="G143" s="21"/>
    </row>
    <row r="144" spans="5:7" ht="12.75">
      <c r="E144" s="19"/>
      <c r="F144" s="21"/>
      <c r="G144" s="21"/>
    </row>
    <row r="145" spans="5:7" ht="12.75">
      <c r="E145" s="19"/>
      <c r="F145" s="21"/>
      <c r="G145" s="21"/>
    </row>
    <row r="146" spans="5:7" ht="12.75">
      <c r="E146" s="19"/>
      <c r="F146" s="21"/>
      <c r="G146" s="21"/>
    </row>
    <row r="147" spans="5:7" ht="12.75">
      <c r="E147" s="19"/>
      <c r="F147" s="21"/>
      <c r="G147" s="21"/>
    </row>
    <row r="148" spans="5:7" ht="12.75">
      <c r="E148" s="19"/>
      <c r="F148" s="21"/>
      <c r="G148" s="21"/>
    </row>
    <row r="149" spans="5:7" ht="12.75">
      <c r="E149" s="19"/>
      <c r="F149" s="21"/>
      <c r="G149" s="21"/>
    </row>
    <row r="150" spans="5:7" ht="12.75">
      <c r="E150" s="19"/>
      <c r="F150" s="21"/>
      <c r="G150" s="21"/>
    </row>
    <row r="151" spans="5:7" ht="12.75">
      <c r="E151" s="19"/>
      <c r="F151" s="21"/>
      <c r="G151" s="21"/>
    </row>
    <row r="152" spans="5:7" ht="12.75">
      <c r="E152" s="19"/>
      <c r="F152" s="21"/>
      <c r="G152" s="21"/>
    </row>
    <row r="153" spans="5:7" ht="12.75">
      <c r="E153" s="19"/>
      <c r="F153" s="21"/>
      <c r="G153" s="21"/>
    </row>
    <row r="154" spans="5:7" ht="12.75">
      <c r="E154" s="19"/>
      <c r="F154" s="21"/>
      <c r="G154" s="21"/>
    </row>
    <row r="155" spans="5:7" ht="12.75">
      <c r="E155" s="19"/>
      <c r="F155" s="21"/>
      <c r="G155" s="21"/>
    </row>
    <row r="156" spans="5:7" ht="12.75">
      <c r="E156" s="19"/>
      <c r="F156" s="21"/>
      <c r="G156" s="21"/>
    </row>
    <row r="157" spans="5:7" ht="12.75">
      <c r="E157" s="19"/>
      <c r="F157" s="21"/>
      <c r="G157" s="21"/>
    </row>
    <row r="158" spans="5:7" ht="12.75">
      <c r="E158" s="19"/>
      <c r="F158" s="21"/>
      <c r="G158" s="21"/>
    </row>
    <row r="159" spans="5:7" ht="12.75">
      <c r="E159" s="19"/>
      <c r="F159" s="21"/>
      <c r="G159" s="21"/>
    </row>
    <row r="160" spans="5:7" ht="12.75">
      <c r="E160" s="19"/>
      <c r="F160" s="21"/>
      <c r="G160" s="21"/>
    </row>
    <row r="161" spans="5:7" ht="12.75">
      <c r="E161" s="19"/>
      <c r="F161" s="21"/>
      <c r="G161" s="21"/>
    </row>
    <row r="162" spans="5:7" ht="12.75">
      <c r="E162" s="19"/>
      <c r="F162" s="21"/>
      <c r="G162" s="21"/>
    </row>
    <row r="163" spans="5:7" ht="12.75">
      <c r="E163" s="19"/>
      <c r="F163" s="21"/>
      <c r="G163" s="21"/>
    </row>
    <row r="164" spans="5:7" ht="12.75">
      <c r="E164" s="19"/>
      <c r="F164" s="21"/>
      <c r="G164" s="21"/>
    </row>
    <row r="165" spans="5:7" ht="12.75">
      <c r="E165" s="19"/>
      <c r="F165" s="21"/>
      <c r="G165" s="21"/>
    </row>
    <row r="166" spans="5:7" ht="12.75">
      <c r="E166" s="19"/>
      <c r="F166" s="21"/>
      <c r="G166" s="21"/>
    </row>
    <row r="167" spans="5:7" ht="12.75">
      <c r="E167" s="19"/>
      <c r="F167" s="21"/>
      <c r="G167" s="21"/>
    </row>
    <row r="168" spans="5:7" ht="12.75">
      <c r="E168" s="19"/>
      <c r="F168" s="21"/>
      <c r="G168" s="21"/>
    </row>
    <row r="169" spans="5:7" ht="12.75">
      <c r="E169" s="19"/>
      <c r="F169" s="21"/>
      <c r="G169" s="21"/>
    </row>
    <row r="170" spans="5:7" ht="12.75">
      <c r="E170" s="19"/>
      <c r="F170" s="21"/>
      <c r="G170" s="21"/>
    </row>
    <row r="171" spans="5:7" ht="12.75">
      <c r="E171" s="19"/>
      <c r="F171" s="21"/>
      <c r="G171" s="21"/>
    </row>
    <row r="172" spans="5:7" ht="12.75">
      <c r="E172" s="19"/>
      <c r="F172" s="21"/>
      <c r="G172" s="21"/>
    </row>
    <row r="173" spans="5:7" ht="12.75">
      <c r="E173" s="19"/>
      <c r="F173" s="21"/>
      <c r="G173" s="21"/>
    </row>
    <row r="174" spans="5:7" ht="12.75">
      <c r="E174" s="19"/>
      <c r="F174" s="21"/>
      <c r="G174" s="21"/>
    </row>
    <row r="175" spans="5:7" ht="12.75">
      <c r="E175" s="19"/>
      <c r="F175" s="21"/>
      <c r="G175" s="21"/>
    </row>
    <row r="176" spans="5:7" ht="12.75">
      <c r="E176" s="19"/>
      <c r="F176" s="21"/>
      <c r="G176" s="21"/>
    </row>
    <row r="177" spans="5:7" ht="12.75">
      <c r="E177" s="19"/>
      <c r="F177" s="21"/>
      <c r="G177" s="21"/>
    </row>
    <row r="178" spans="5:7" ht="12.75">
      <c r="E178" s="19"/>
      <c r="F178" s="21"/>
      <c r="G178" s="21"/>
    </row>
    <row r="179" spans="5:7" ht="12.75">
      <c r="E179" s="19"/>
      <c r="F179" s="21"/>
      <c r="G179" s="21"/>
    </row>
    <row r="180" spans="5:7" ht="12.75">
      <c r="E180" s="19"/>
      <c r="F180" s="21"/>
      <c r="G180" s="21"/>
    </row>
    <row r="181" spans="5:7" ht="12.75">
      <c r="E181" s="19"/>
      <c r="F181" s="21"/>
      <c r="G181" s="21"/>
    </row>
    <row r="182" spans="5:7" ht="12.75">
      <c r="E182" s="19"/>
      <c r="F182" s="21"/>
      <c r="G182" s="21"/>
    </row>
    <row r="183" spans="5:7" ht="12.75">
      <c r="E183" s="19"/>
      <c r="F183" s="21"/>
      <c r="G183" s="21"/>
    </row>
    <row r="184" spans="5:7" ht="12.75">
      <c r="E184" s="19"/>
      <c r="F184" s="21"/>
      <c r="G184" s="21"/>
    </row>
    <row r="185" spans="5:7" ht="12.75">
      <c r="E185" s="19"/>
      <c r="F185" s="21"/>
      <c r="G185" s="21"/>
    </row>
    <row r="186" spans="5:7" ht="12.75">
      <c r="E186" s="19"/>
      <c r="F186" s="21"/>
      <c r="G186" s="21"/>
    </row>
    <row r="187" spans="5:7" ht="12.75">
      <c r="E187" s="19"/>
      <c r="F187" s="21"/>
      <c r="G187" s="21"/>
    </row>
    <row r="188" spans="5:7" ht="12.75">
      <c r="E188" s="19"/>
      <c r="F188" s="21"/>
      <c r="G188" s="21"/>
    </row>
    <row r="189" spans="5:7" ht="12.75">
      <c r="E189" s="19"/>
      <c r="F189" s="21"/>
      <c r="G189" s="21"/>
    </row>
    <row r="190" spans="5:7" ht="12.75">
      <c r="E190" s="19"/>
      <c r="F190" s="21"/>
      <c r="G190" s="21"/>
    </row>
    <row r="191" spans="5:7" ht="12.75">
      <c r="E191" s="19"/>
      <c r="F191" s="21"/>
      <c r="G191" s="21"/>
    </row>
    <row r="192" spans="5:7" ht="12.75">
      <c r="E192" s="19"/>
      <c r="F192" s="21"/>
      <c r="G192" s="21"/>
    </row>
    <row r="193" spans="5:7" ht="12.75">
      <c r="E193" s="19"/>
      <c r="F193" s="21"/>
      <c r="G193" s="21"/>
    </row>
    <row r="194" spans="5:7" ht="12.75">
      <c r="E194" s="19"/>
      <c r="F194" s="21"/>
      <c r="G194" s="21"/>
    </row>
    <row r="195" spans="5:7" ht="12.75">
      <c r="E195" s="19"/>
      <c r="F195" s="21"/>
      <c r="G195" s="21"/>
    </row>
    <row r="196" spans="5:7" ht="12.75">
      <c r="E196" s="19"/>
      <c r="F196" s="21"/>
      <c r="G196" s="21"/>
    </row>
    <row r="197" spans="5:7" ht="12.75">
      <c r="E197" s="19"/>
      <c r="F197" s="21"/>
      <c r="G197" s="21"/>
    </row>
    <row r="198" spans="6:7" ht="12.75">
      <c r="F198" s="21"/>
      <c r="G198" s="21"/>
    </row>
    <row r="199" spans="6:7" ht="12.75">
      <c r="F199" s="21"/>
      <c r="G199" s="21"/>
    </row>
    <row r="200" spans="6:7" ht="12.75">
      <c r="F200" s="21"/>
      <c r="G200" s="21"/>
    </row>
    <row r="201" spans="6:7" ht="12.75">
      <c r="F201" s="21"/>
      <c r="G201" s="21"/>
    </row>
    <row r="202" spans="6:7" ht="12.75">
      <c r="F202" s="21"/>
      <c r="G202" s="21"/>
    </row>
    <row r="203" spans="6:7" ht="12.75">
      <c r="F203" s="21"/>
      <c r="G203" s="21"/>
    </row>
    <row r="204" spans="6:7" ht="12.75">
      <c r="F204" s="21"/>
      <c r="G204" s="21"/>
    </row>
    <row r="205" spans="6:7" ht="12.75">
      <c r="F205" s="21"/>
      <c r="G205" s="21"/>
    </row>
    <row r="206" spans="6:7" ht="12.75">
      <c r="F206" s="21"/>
      <c r="G206" s="21"/>
    </row>
    <row r="207" spans="6:7" ht="12.75">
      <c r="F207" s="21"/>
      <c r="G207" s="21"/>
    </row>
    <row r="208" spans="6:7" ht="12.75">
      <c r="F208" s="21"/>
      <c r="G208" s="21"/>
    </row>
    <row r="209" spans="6:7" ht="12.75">
      <c r="F209" s="21"/>
      <c r="G209" s="21"/>
    </row>
    <row r="210" spans="6:7" ht="12.75">
      <c r="F210" s="21"/>
      <c r="G210" s="21"/>
    </row>
    <row r="211" spans="6:7" ht="12.75">
      <c r="F211" s="21"/>
      <c r="G211" s="21"/>
    </row>
    <row r="212" spans="6:7" ht="12.75">
      <c r="F212" s="21"/>
      <c r="G212" s="21"/>
    </row>
    <row r="213" spans="6:7" ht="12.75">
      <c r="F213" s="21"/>
      <c r="G213" s="21"/>
    </row>
    <row r="214" spans="6:7" ht="12.75">
      <c r="F214" s="21"/>
      <c r="G214" s="21"/>
    </row>
    <row r="215" spans="6:7" ht="12.75">
      <c r="F215" s="21"/>
      <c r="G215" s="21"/>
    </row>
    <row r="216" spans="6:7" ht="12.75">
      <c r="F216" s="21"/>
      <c r="G216" s="21"/>
    </row>
    <row r="217" spans="6:7" ht="12.75">
      <c r="F217" s="21"/>
      <c r="G217" s="21"/>
    </row>
    <row r="218" spans="6:7" ht="12.75">
      <c r="F218" s="21"/>
      <c r="G218" s="21"/>
    </row>
    <row r="219" spans="6:7" ht="12.75">
      <c r="F219" s="21"/>
      <c r="G219" s="21"/>
    </row>
    <row r="220" spans="6:7" ht="12.75">
      <c r="F220" s="21"/>
      <c r="G220" s="21"/>
    </row>
  </sheetData>
  <sheetProtection/>
  <mergeCells count="1">
    <mergeCell ref="A1:H1"/>
  </mergeCells>
  <printOptions horizontalCentered="1"/>
  <pageMargins left="0.1968503937007874" right="0.1968503937007874" top="0.4330708661417323" bottom="0.5118110236220472" header="0.5118110236220472" footer="0.1968503937007874"/>
  <pageSetup firstPageNumber="503" useFirstPageNumber="1" horizontalDpi="600" verticalDpi="600" orientation="portrait" paperSize="9" scale="9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4.28125" style="7" customWidth="1"/>
    <col min="2" max="2" width="4.28125" style="34" customWidth="1"/>
    <col min="3" max="3" width="5.57421875" style="34" customWidth="1"/>
    <col min="4" max="4" width="5.28125" style="34" customWidth="1"/>
    <col min="5" max="5" width="51.8515625" style="1" customWidth="1"/>
    <col min="6" max="7" width="12.8515625" style="1" customWidth="1"/>
    <col min="8" max="8" width="7.8515625" style="1" customWidth="1"/>
    <col min="9" max="9" width="11.8515625" style="1" customWidth="1"/>
    <col min="10" max="10" width="12.57421875" style="1" customWidth="1"/>
    <col min="11" max="11" width="11.28125" style="1" customWidth="1"/>
    <col min="12" max="12" width="9.8515625" style="1" customWidth="1"/>
    <col min="13" max="16384" width="9.140625" style="1" customWidth="1"/>
  </cols>
  <sheetData>
    <row r="1" spans="1:8" ht="30" customHeight="1">
      <c r="A1" s="123" t="s">
        <v>14</v>
      </c>
      <c r="B1" s="123"/>
      <c r="C1" s="123"/>
      <c r="D1" s="123"/>
      <c r="E1" s="123"/>
      <c r="F1" s="123"/>
      <c r="G1" s="123"/>
      <c r="H1" s="123"/>
    </row>
    <row r="2" spans="1:8" ht="27.75" customHeight="1">
      <c r="A2" s="73" t="s">
        <v>0</v>
      </c>
      <c r="B2" s="75" t="s">
        <v>1</v>
      </c>
      <c r="C2" s="75" t="s">
        <v>3</v>
      </c>
      <c r="D2" s="75" t="s">
        <v>2</v>
      </c>
      <c r="E2" s="74"/>
      <c r="F2" s="73" t="s">
        <v>9</v>
      </c>
      <c r="G2" s="107" t="s">
        <v>288</v>
      </c>
      <c r="H2" s="73" t="s">
        <v>8</v>
      </c>
    </row>
    <row r="3" spans="1:8" ht="27.75" customHeight="1">
      <c r="A3" s="2"/>
      <c r="B3" s="31"/>
      <c r="C3" s="31"/>
      <c r="D3" s="31"/>
      <c r="E3" s="30" t="s">
        <v>15</v>
      </c>
      <c r="F3" s="70">
        <v>1027947112</v>
      </c>
      <c r="G3" s="70">
        <f>G4-G9</f>
        <v>63415468</v>
      </c>
      <c r="H3" s="71">
        <f>G3/F3*100</f>
        <v>6.169137230865628</v>
      </c>
    </row>
    <row r="4" spans="1:8" s="3" customFormat="1" ht="25.5" customHeight="1">
      <c r="A4" s="25" t="s">
        <v>95</v>
      </c>
      <c r="B4" s="32"/>
      <c r="C4" s="32"/>
      <c r="D4" s="32"/>
      <c r="E4" s="26" t="s">
        <v>16</v>
      </c>
      <c r="F4" s="20">
        <v>1229817112</v>
      </c>
      <c r="G4" s="20">
        <f>G5</f>
        <v>161955500</v>
      </c>
      <c r="H4" s="71">
        <f aca="true" t="shared" si="0" ref="H4:H11">G4/F4*100</f>
        <v>13.169071922947841</v>
      </c>
    </row>
    <row r="5" spans="1:8" s="3" customFormat="1" ht="12.75">
      <c r="A5" s="4"/>
      <c r="B5" s="33" t="s">
        <v>114</v>
      </c>
      <c r="C5" s="32"/>
      <c r="D5" s="32"/>
      <c r="E5" s="26" t="s">
        <v>115</v>
      </c>
      <c r="F5" s="20">
        <v>1229817112</v>
      </c>
      <c r="G5" s="20">
        <f>G6</f>
        <v>161955500</v>
      </c>
      <c r="H5" s="71">
        <f t="shared" si="0"/>
        <v>13.169071922947841</v>
      </c>
    </row>
    <row r="6" spans="1:8" s="3" customFormat="1" ht="25.5">
      <c r="A6" s="4"/>
      <c r="B6" s="32"/>
      <c r="C6" s="33" t="s">
        <v>247</v>
      </c>
      <c r="D6" s="32"/>
      <c r="E6" s="26" t="s">
        <v>248</v>
      </c>
      <c r="F6" s="83">
        <v>1229817112</v>
      </c>
      <c r="G6" s="83">
        <f>G7+G8</f>
        <v>161955500</v>
      </c>
      <c r="H6" s="71">
        <f t="shared" si="0"/>
        <v>13.169071922947841</v>
      </c>
    </row>
    <row r="7" spans="4:8" ht="25.5">
      <c r="D7" s="35" t="s">
        <v>249</v>
      </c>
      <c r="E7" s="24" t="s">
        <v>250</v>
      </c>
      <c r="F7" s="84"/>
      <c r="G7" s="84">
        <v>145200000</v>
      </c>
      <c r="H7" s="72" t="s">
        <v>26</v>
      </c>
    </row>
    <row r="8" spans="4:8" ht="25.5">
      <c r="D8" s="35" t="s">
        <v>251</v>
      </c>
      <c r="E8" s="24" t="s">
        <v>252</v>
      </c>
      <c r="F8" s="84"/>
      <c r="G8" s="84">
        <v>16755500</v>
      </c>
      <c r="H8" s="72" t="s">
        <v>26</v>
      </c>
    </row>
    <row r="9" spans="1:8" s="3" customFormat="1" ht="25.5" customHeight="1">
      <c r="A9" s="28" t="s">
        <v>29</v>
      </c>
      <c r="B9" s="32"/>
      <c r="C9" s="32"/>
      <c r="D9" s="32"/>
      <c r="E9" s="29" t="s">
        <v>17</v>
      </c>
      <c r="F9" s="20">
        <v>201870000</v>
      </c>
      <c r="G9" s="20">
        <f>G10</f>
        <v>98540032</v>
      </c>
      <c r="H9" s="71">
        <f t="shared" si="0"/>
        <v>48.813608758111656</v>
      </c>
    </row>
    <row r="10" spans="1:8" s="3" customFormat="1" ht="12.75">
      <c r="A10" s="4"/>
      <c r="B10" s="36" t="s">
        <v>75</v>
      </c>
      <c r="C10" s="32"/>
      <c r="D10" s="32"/>
      <c r="E10" s="29" t="s">
        <v>76</v>
      </c>
      <c r="F10" s="20">
        <v>201870000</v>
      </c>
      <c r="G10" s="20">
        <f>G11</f>
        <v>98540032</v>
      </c>
      <c r="H10" s="71">
        <f t="shared" si="0"/>
        <v>48.813608758111656</v>
      </c>
    </row>
    <row r="11" spans="1:8" s="3" customFormat="1" ht="25.5">
      <c r="A11" s="4"/>
      <c r="B11" s="32"/>
      <c r="C11" s="36" t="s">
        <v>77</v>
      </c>
      <c r="D11" s="32"/>
      <c r="E11" s="29" t="s">
        <v>132</v>
      </c>
      <c r="F11" s="20">
        <v>201870000</v>
      </c>
      <c r="G11" s="20">
        <f>SUM(G12:G13)</f>
        <v>98540032</v>
      </c>
      <c r="H11" s="71">
        <f t="shared" si="0"/>
        <v>48.813608758111656</v>
      </c>
    </row>
    <row r="12" spans="1:8" s="13" customFormat="1" ht="25.5">
      <c r="A12" s="7"/>
      <c r="B12" s="34"/>
      <c r="C12" s="34"/>
      <c r="D12" s="38" t="s">
        <v>133</v>
      </c>
      <c r="E12" s="27" t="s">
        <v>134</v>
      </c>
      <c r="F12" s="21"/>
      <c r="G12" s="21">
        <v>67439130</v>
      </c>
      <c r="H12" s="72" t="s">
        <v>26</v>
      </c>
    </row>
    <row r="13" spans="4:8" ht="25.5">
      <c r="D13" s="37" t="s">
        <v>135</v>
      </c>
      <c r="E13" s="27" t="s">
        <v>136</v>
      </c>
      <c r="F13" s="21"/>
      <c r="G13" s="21">
        <v>31100902</v>
      </c>
      <c r="H13" s="72" t="s">
        <v>26</v>
      </c>
    </row>
  </sheetData>
  <sheetProtection/>
  <mergeCells count="1">
    <mergeCell ref="A1:H1"/>
  </mergeCells>
  <printOptions horizontalCentered="1"/>
  <pageMargins left="0.1968503937007874" right="0.1968503937007874" top="0.3937007874015748" bottom="0.3937007874015748" header="0.5118110236220472" footer="0.1968503937007874"/>
  <pageSetup firstPageNumber="5" useFirstPageNumber="1" horizontalDpi="600" verticalDpi="600" orientation="portrait" paperSize="9" scale="90" r:id="rId1"/>
  <headerFooter alignWithMargins="0">
    <oddFooter>&amp;C505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06"/>
  <sheetViews>
    <sheetView tabSelected="1" zoomScalePageLayoutView="0" workbookViewId="0" topLeftCell="A60">
      <selection activeCell="D3" sqref="D3"/>
    </sheetView>
  </sheetViews>
  <sheetFormatPr defaultColWidth="9.140625" defaultRowHeight="12.75"/>
  <cols>
    <col min="1" max="1" width="10.140625" style="98" customWidth="1"/>
    <col min="2" max="2" width="63.421875" style="98" customWidth="1"/>
    <col min="3" max="4" width="12.8515625" style="89" customWidth="1"/>
    <col min="5" max="5" width="7.8515625" style="92" customWidth="1"/>
    <col min="6" max="6" width="9.140625" style="89" customWidth="1"/>
    <col min="7" max="7" width="12.28125" style="89" customWidth="1"/>
    <col min="8" max="8" width="12.8515625" style="89" bestFit="1" customWidth="1"/>
    <col min="9" max="9" width="14.28125" style="89" customWidth="1"/>
    <col min="10" max="16384" width="9.140625" style="89" customWidth="1"/>
  </cols>
  <sheetData>
    <row r="1" spans="1:5" ht="30.75" customHeight="1">
      <c r="A1" s="123" t="s">
        <v>284</v>
      </c>
      <c r="B1" s="123"/>
      <c r="C1" s="123"/>
      <c r="D1" s="123"/>
      <c r="E1" s="123"/>
    </row>
    <row r="2" spans="1:5" ht="27.75" customHeight="1">
      <c r="A2" s="76" t="s">
        <v>18</v>
      </c>
      <c r="B2" s="77" t="s">
        <v>195</v>
      </c>
      <c r="C2" s="73" t="s">
        <v>9</v>
      </c>
      <c r="D2" s="107" t="s">
        <v>287</v>
      </c>
      <c r="E2" s="81" t="s">
        <v>8</v>
      </c>
    </row>
    <row r="3" spans="1:7" s="90" customFormat="1" ht="9.75" customHeight="1">
      <c r="A3" s="78"/>
      <c r="B3" s="79"/>
      <c r="C3" s="80"/>
      <c r="D3" s="80"/>
      <c r="E3" s="82"/>
      <c r="G3" s="104"/>
    </row>
    <row r="4" spans="1:5" s="88" customFormat="1" ht="18" customHeight="1">
      <c r="A4" s="91" t="s">
        <v>253</v>
      </c>
      <c r="B4" s="91" t="s">
        <v>254</v>
      </c>
      <c r="C4" s="86">
        <v>2640007419</v>
      </c>
      <c r="D4" s="86">
        <f>D5+D83+D94+D106+D180+D200</f>
        <v>1030904240.12</v>
      </c>
      <c r="E4" s="87">
        <f>D4/C4*100</f>
        <v>39.04929329745948</v>
      </c>
    </row>
    <row r="5" spans="1:5" s="88" customFormat="1" ht="25.5" customHeight="1">
      <c r="A5" s="85" t="s">
        <v>196</v>
      </c>
      <c r="B5" s="85" t="s">
        <v>171</v>
      </c>
      <c r="C5" s="86">
        <v>234837419</v>
      </c>
      <c r="D5" s="86">
        <f>D7+D53+D62+D77+D72</f>
        <v>80409324</v>
      </c>
      <c r="E5" s="87">
        <f>D5/C5*100</f>
        <v>34.240422306804525</v>
      </c>
    </row>
    <row r="6" spans="1:5" ht="12.75">
      <c r="A6" s="40"/>
      <c r="B6" s="12"/>
      <c r="C6" s="21"/>
      <c r="D6" s="21"/>
      <c r="E6" s="23"/>
    </row>
    <row r="7" spans="1:5" s="88" customFormat="1" ht="12.75">
      <c r="A7" s="85" t="s">
        <v>172</v>
      </c>
      <c r="B7" s="85" t="s">
        <v>173</v>
      </c>
      <c r="C7" s="86">
        <v>204837419</v>
      </c>
      <c r="D7" s="86">
        <f>D8</f>
        <v>74022102</v>
      </c>
      <c r="E7" s="87">
        <f>D7/C7*100</f>
        <v>36.13700190198159</v>
      </c>
    </row>
    <row r="8" spans="1:5" ht="12.75" hidden="1">
      <c r="A8" s="32">
        <v>3</v>
      </c>
      <c r="B8" s="16" t="s">
        <v>11</v>
      </c>
      <c r="C8" s="20">
        <v>204837419</v>
      </c>
      <c r="D8" s="20">
        <f>D9+D17+D41+D47</f>
        <v>74022102</v>
      </c>
      <c r="E8" s="22">
        <f>D8/C8*100</f>
        <v>36.13700190198159</v>
      </c>
    </row>
    <row r="9" spans="1:5" ht="12.75" hidden="1">
      <c r="A9" s="32">
        <v>31</v>
      </c>
      <c r="B9" s="16" t="s">
        <v>147</v>
      </c>
      <c r="C9" s="20">
        <v>92933000</v>
      </c>
      <c r="D9" s="20">
        <f>D10+D12+D14</f>
        <v>41140694</v>
      </c>
      <c r="E9" s="22">
        <f>D9/C9*100</f>
        <v>44.26919823959196</v>
      </c>
    </row>
    <row r="10" spans="1:5" ht="12.75">
      <c r="A10" s="32">
        <v>311</v>
      </c>
      <c r="B10" s="16" t="s">
        <v>149</v>
      </c>
      <c r="C10" s="20">
        <v>77444140</v>
      </c>
      <c r="D10" s="20">
        <f>SUM(D11:D11)</f>
        <v>34473950</v>
      </c>
      <c r="E10" s="22">
        <f>D10/C10*100</f>
        <v>44.51460110474466</v>
      </c>
    </row>
    <row r="11" spans="1:5" ht="12.75">
      <c r="A11" s="40" t="s">
        <v>150</v>
      </c>
      <c r="B11" s="12" t="s">
        <v>151</v>
      </c>
      <c r="C11" s="21"/>
      <c r="D11" s="21">
        <f>rashodi!G7</f>
        <v>34473950</v>
      </c>
      <c r="E11" s="23" t="s">
        <v>26</v>
      </c>
    </row>
    <row r="12" spans="1:5" ht="12.75">
      <c r="A12" s="32">
        <v>312</v>
      </c>
      <c r="B12" s="16" t="s">
        <v>35</v>
      </c>
      <c r="C12" s="20">
        <v>2168468</v>
      </c>
      <c r="D12" s="20">
        <f>D13</f>
        <v>748510</v>
      </c>
      <c r="E12" s="22">
        <f>D12/C12*100</f>
        <v>34.51791771886881</v>
      </c>
    </row>
    <row r="13" spans="1:5" ht="12.75">
      <c r="A13" s="40" t="s">
        <v>36</v>
      </c>
      <c r="B13" s="12" t="s">
        <v>35</v>
      </c>
      <c r="C13" s="21"/>
      <c r="D13" s="21">
        <f>rashodi!G9</f>
        <v>748510</v>
      </c>
      <c r="E13" s="23" t="s">
        <v>26</v>
      </c>
    </row>
    <row r="14" spans="1:5" ht="12.75">
      <c r="A14" s="32">
        <v>313</v>
      </c>
      <c r="B14" s="16" t="s">
        <v>38</v>
      </c>
      <c r="C14" s="20">
        <v>13320392</v>
      </c>
      <c r="D14" s="20">
        <f>SUM(D15:D16)</f>
        <v>5918234</v>
      </c>
      <c r="E14" s="22">
        <f>D14/C14*100</f>
        <v>44.42987864020819</v>
      </c>
    </row>
    <row r="15" spans="1:5" ht="12.75">
      <c r="A15" s="40" t="s">
        <v>39</v>
      </c>
      <c r="B15" s="12" t="s">
        <v>113</v>
      </c>
      <c r="C15" s="21"/>
      <c r="D15" s="21">
        <f>rashodi!G11</f>
        <v>5333298</v>
      </c>
      <c r="E15" s="23" t="s">
        <v>26</v>
      </c>
    </row>
    <row r="16" spans="1:5" ht="12.75">
      <c r="A16" s="40" t="s">
        <v>40</v>
      </c>
      <c r="B16" s="12" t="s">
        <v>63</v>
      </c>
      <c r="C16" s="21"/>
      <c r="D16" s="21">
        <f>rashodi!G12</f>
        <v>584936</v>
      </c>
      <c r="E16" s="23" t="s">
        <v>26</v>
      </c>
    </row>
    <row r="17" spans="1:5" ht="12.75" hidden="1">
      <c r="A17" s="32">
        <v>32</v>
      </c>
      <c r="B17" s="16" t="s">
        <v>42</v>
      </c>
      <c r="C17" s="20">
        <v>54686400</v>
      </c>
      <c r="D17" s="20">
        <f>D18+D22+D26+D35</f>
        <v>19590858</v>
      </c>
      <c r="E17" s="22">
        <f>D17/C17*100</f>
        <v>35.824003774247345</v>
      </c>
    </row>
    <row r="18" spans="1:5" ht="12.75">
      <c r="A18" s="32">
        <v>321</v>
      </c>
      <c r="B18" s="16" t="s">
        <v>116</v>
      </c>
      <c r="C18" s="20">
        <v>4865400</v>
      </c>
      <c r="D18" s="20">
        <f>SUM(D19:D21)</f>
        <v>1768630</v>
      </c>
      <c r="E18" s="22">
        <f>D18/C18*100</f>
        <v>36.35117359312698</v>
      </c>
    </row>
    <row r="19" spans="1:5" ht="12.75">
      <c r="A19" s="40" t="s">
        <v>44</v>
      </c>
      <c r="B19" s="12" t="s">
        <v>117</v>
      </c>
      <c r="C19" s="21"/>
      <c r="D19" s="21">
        <f>rashodi!G15</f>
        <v>517610</v>
      </c>
      <c r="E19" s="23" t="s">
        <v>26</v>
      </c>
    </row>
    <row r="20" spans="1:5" ht="12.75">
      <c r="A20" s="40" t="s">
        <v>45</v>
      </c>
      <c r="B20" s="12" t="s">
        <v>118</v>
      </c>
      <c r="C20" s="21"/>
      <c r="D20" s="21">
        <f>rashodi!G16</f>
        <v>1009403</v>
      </c>
      <c r="E20" s="23" t="s">
        <v>26</v>
      </c>
    </row>
    <row r="21" spans="1:5" ht="12.75">
      <c r="A21" s="40" t="s">
        <v>53</v>
      </c>
      <c r="B21" s="12" t="s">
        <v>119</v>
      </c>
      <c r="C21" s="21"/>
      <c r="D21" s="21">
        <f>rashodi!G17</f>
        <v>241617</v>
      </c>
      <c r="E21" s="23" t="s">
        <v>26</v>
      </c>
    </row>
    <row r="22" spans="1:5" ht="12.75">
      <c r="A22" s="32">
        <v>322</v>
      </c>
      <c r="B22" s="16" t="s">
        <v>120</v>
      </c>
      <c r="C22" s="20">
        <v>11300000</v>
      </c>
      <c r="D22" s="20">
        <f>SUM(D23:D25)</f>
        <v>4278306</v>
      </c>
      <c r="E22" s="22">
        <f>D22/C22*100</f>
        <v>37.86111504424779</v>
      </c>
    </row>
    <row r="23" spans="1:5" ht="12.75">
      <c r="A23" s="40" t="s">
        <v>55</v>
      </c>
      <c r="B23" s="12" t="s">
        <v>121</v>
      </c>
      <c r="C23" s="21"/>
      <c r="D23" s="21">
        <f>rashodi!G19</f>
        <v>750258</v>
      </c>
      <c r="E23" s="23" t="s">
        <v>26</v>
      </c>
    </row>
    <row r="24" spans="1:5" ht="12.75">
      <c r="A24" s="40" t="s">
        <v>56</v>
      </c>
      <c r="B24" s="12" t="s">
        <v>122</v>
      </c>
      <c r="C24" s="21"/>
      <c r="D24" s="21">
        <f>rashodi!G20</f>
        <v>3477005</v>
      </c>
      <c r="E24" s="23" t="s">
        <v>26</v>
      </c>
    </row>
    <row r="25" spans="1:5" ht="12.75">
      <c r="A25" s="40" t="s">
        <v>57</v>
      </c>
      <c r="B25" s="12" t="s">
        <v>123</v>
      </c>
      <c r="C25" s="21"/>
      <c r="D25" s="21">
        <f>rashodi!G21</f>
        <v>51043</v>
      </c>
      <c r="E25" s="23" t="s">
        <v>26</v>
      </c>
    </row>
    <row r="26" spans="1:5" ht="12.75">
      <c r="A26" s="32">
        <v>323</v>
      </c>
      <c r="B26" s="16" t="s">
        <v>124</v>
      </c>
      <c r="C26" s="20">
        <v>35274000</v>
      </c>
      <c r="D26" s="20">
        <f>SUM(D27:D34)</f>
        <v>12614232</v>
      </c>
      <c r="E26" s="22">
        <f>D26/C26*100</f>
        <v>35.760707603333906</v>
      </c>
    </row>
    <row r="27" spans="1:5" ht="12.75">
      <c r="A27" s="40" t="s">
        <v>59</v>
      </c>
      <c r="B27" s="12" t="s">
        <v>125</v>
      </c>
      <c r="C27" s="21"/>
      <c r="D27" s="21">
        <f>rashodi!G23</f>
        <v>2584052</v>
      </c>
      <c r="E27" s="23" t="s">
        <v>26</v>
      </c>
    </row>
    <row r="28" spans="1:5" ht="12.75">
      <c r="A28" s="40" t="s">
        <v>60</v>
      </c>
      <c r="B28" s="12" t="s">
        <v>70</v>
      </c>
      <c r="C28" s="21"/>
      <c r="D28" s="21">
        <f>rashodi!G28+rashodi!G26</f>
        <v>3938980</v>
      </c>
      <c r="E28" s="23" t="s">
        <v>26</v>
      </c>
    </row>
    <row r="29" spans="1:5" ht="12.75">
      <c r="A29" s="40" t="s">
        <v>61</v>
      </c>
      <c r="B29" s="12" t="s">
        <v>71</v>
      </c>
      <c r="C29" s="21"/>
      <c r="D29" s="21">
        <f>rashodi!G29</f>
        <v>279487</v>
      </c>
      <c r="E29" s="23" t="s">
        <v>26</v>
      </c>
    </row>
    <row r="30" spans="1:5" ht="12.75">
      <c r="A30" s="40" t="s">
        <v>82</v>
      </c>
      <c r="B30" s="12" t="s">
        <v>72</v>
      </c>
      <c r="C30" s="21"/>
      <c r="D30" s="21">
        <f>rashodi!G30</f>
        <v>4434368</v>
      </c>
      <c r="E30" s="23" t="s">
        <v>26</v>
      </c>
    </row>
    <row r="31" spans="1:5" ht="12.75">
      <c r="A31" s="40" t="s">
        <v>83</v>
      </c>
      <c r="B31" s="12" t="s">
        <v>73</v>
      </c>
      <c r="C31" s="21"/>
      <c r="D31" s="21">
        <f>rashodi!G31</f>
        <v>440247</v>
      </c>
      <c r="E31" s="23" t="s">
        <v>26</v>
      </c>
    </row>
    <row r="32" spans="1:5" ht="12.75">
      <c r="A32" s="40" t="s">
        <v>84</v>
      </c>
      <c r="B32" s="12" t="s">
        <v>74</v>
      </c>
      <c r="C32" s="21"/>
      <c r="D32" s="21">
        <f>rashodi!G32</f>
        <v>130197</v>
      </c>
      <c r="E32" s="23" t="s">
        <v>26</v>
      </c>
    </row>
    <row r="33" spans="1:5" ht="12.75">
      <c r="A33" s="40" t="s">
        <v>85</v>
      </c>
      <c r="B33" s="12" t="s">
        <v>126</v>
      </c>
      <c r="C33" s="21"/>
      <c r="D33" s="21">
        <f>rashodi!G35+rashodi!G36</f>
        <v>556585</v>
      </c>
      <c r="E33" s="23" t="s">
        <v>26</v>
      </c>
    </row>
    <row r="34" spans="1:5" ht="12.75">
      <c r="A34" s="40" t="s">
        <v>86</v>
      </c>
      <c r="B34" s="12" t="s">
        <v>127</v>
      </c>
      <c r="C34" s="21"/>
      <c r="D34" s="21">
        <f>rashodi!G37</f>
        <v>250316</v>
      </c>
      <c r="E34" s="23" t="s">
        <v>26</v>
      </c>
    </row>
    <row r="35" spans="1:5" ht="12.75">
      <c r="A35" s="32">
        <v>329</v>
      </c>
      <c r="B35" s="16" t="s">
        <v>128</v>
      </c>
      <c r="C35" s="20">
        <v>3247000</v>
      </c>
      <c r="D35" s="20">
        <f>SUM(D36:D40)</f>
        <v>929690</v>
      </c>
      <c r="E35" s="22">
        <f>D35/C35*100</f>
        <v>28.632275947028024</v>
      </c>
    </row>
    <row r="36" spans="1:5" ht="12.75">
      <c r="A36" s="40" t="s">
        <v>88</v>
      </c>
      <c r="B36" s="12" t="s">
        <v>168</v>
      </c>
      <c r="C36" s="21"/>
      <c r="D36" s="21">
        <f>rashodi!G39</f>
        <v>105869</v>
      </c>
      <c r="E36" s="23" t="s">
        <v>26</v>
      </c>
    </row>
    <row r="37" spans="1:5" ht="12.75">
      <c r="A37" s="40" t="s">
        <v>89</v>
      </c>
      <c r="B37" s="12" t="s">
        <v>129</v>
      </c>
      <c r="C37" s="21"/>
      <c r="D37" s="21">
        <f>rashodi!G40</f>
        <v>373604</v>
      </c>
      <c r="E37" s="23" t="s">
        <v>26</v>
      </c>
    </row>
    <row r="38" spans="1:5" ht="12.75">
      <c r="A38" s="40" t="s">
        <v>90</v>
      </c>
      <c r="B38" s="12" t="s">
        <v>130</v>
      </c>
      <c r="C38" s="21"/>
      <c r="D38" s="21">
        <f>rashodi!G41</f>
        <v>87727</v>
      </c>
      <c r="E38" s="23" t="s">
        <v>26</v>
      </c>
    </row>
    <row r="39" spans="1:5" ht="12.75">
      <c r="A39" s="40" t="s">
        <v>91</v>
      </c>
      <c r="B39" s="12" t="s">
        <v>131</v>
      </c>
      <c r="C39" s="21"/>
      <c r="D39" s="21">
        <f>rashodi!G42</f>
        <v>57742</v>
      </c>
      <c r="E39" s="23" t="s">
        <v>26</v>
      </c>
    </row>
    <row r="40" spans="1:5" ht="12.75">
      <c r="A40" s="40" t="s">
        <v>92</v>
      </c>
      <c r="B40" s="12" t="s">
        <v>128</v>
      </c>
      <c r="C40" s="21"/>
      <c r="D40" s="21">
        <f>rashodi!G43</f>
        <v>304748</v>
      </c>
      <c r="E40" s="23" t="s">
        <v>26</v>
      </c>
    </row>
    <row r="41" spans="1:5" s="88" customFormat="1" ht="12.75" hidden="1">
      <c r="A41" s="39">
        <v>34</v>
      </c>
      <c r="B41" s="16" t="s">
        <v>163</v>
      </c>
      <c r="C41" s="20">
        <v>40910019</v>
      </c>
      <c r="D41" s="20">
        <f>D42</f>
        <v>5847524</v>
      </c>
      <c r="E41" s="22">
        <f>D41/C41*100</f>
        <v>14.293623280888724</v>
      </c>
    </row>
    <row r="42" spans="1:5" ht="12.75">
      <c r="A42" s="32">
        <v>343</v>
      </c>
      <c r="B42" s="16" t="s">
        <v>143</v>
      </c>
      <c r="C42" s="20">
        <v>40910019</v>
      </c>
      <c r="D42" s="20">
        <f>SUM(D43:D46)</f>
        <v>5847524</v>
      </c>
      <c r="E42" s="22">
        <f>D42/C42*100</f>
        <v>14.293623280888724</v>
      </c>
    </row>
    <row r="43" spans="1:5" ht="12.75">
      <c r="A43" s="40" t="s">
        <v>144</v>
      </c>
      <c r="B43" s="12" t="s">
        <v>145</v>
      </c>
      <c r="C43" s="21"/>
      <c r="D43" s="21">
        <f>rashodi!G50</f>
        <v>129760</v>
      </c>
      <c r="E43" s="23" t="s">
        <v>26</v>
      </c>
    </row>
    <row r="44" spans="1:5" ht="12.75">
      <c r="A44" s="40">
        <v>3432</v>
      </c>
      <c r="B44" s="12" t="s">
        <v>281</v>
      </c>
      <c r="C44" s="21"/>
      <c r="D44" s="21">
        <f>rashodi!G51</f>
        <v>782783</v>
      </c>
      <c r="E44" s="23" t="s">
        <v>26</v>
      </c>
    </row>
    <row r="45" spans="1:5" ht="12.75">
      <c r="A45" s="40" t="s">
        <v>164</v>
      </c>
      <c r="B45" s="12" t="s">
        <v>165</v>
      </c>
      <c r="C45" s="21"/>
      <c r="D45" s="21">
        <f>rashodi!G52</f>
        <v>2010685</v>
      </c>
      <c r="E45" s="23" t="s">
        <v>26</v>
      </c>
    </row>
    <row r="46" spans="1:5" ht="12.75">
      <c r="A46" s="40" t="s">
        <v>224</v>
      </c>
      <c r="B46" s="12" t="s">
        <v>225</v>
      </c>
      <c r="C46" s="21"/>
      <c r="D46" s="21">
        <f>rashodi!G53</f>
        <v>2924296</v>
      </c>
      <c r="E46" s="23" t="s">
        <v>26</v>
      </c>
    </row>
    <row r="47" spans="1:5" ht="12.75" hidden="1">
      <c r="A47" s="32">
        <v>38</v>
      </c>
      <c r="B47" s="16" t="s">
        <v>112</v>
      </c>
      <c r="C47" s="20">
        <v>16308000</v>
      </c>
      <c r="D47" s="20">
        <f>D48+D50</f>
        <v>7443026</v>
      </c>
      <c r="E47" s="22">
        <f>D47/C47*100</f>
        <v>45.640336031395634</v>
      </c>
    </row>
    <row r="48" spans="1:5" ht="12.75">
      <c r="A48" s="32">
        <v>383</v>
      </c>
      <c r="B48" s="16" t="s">
        <v>65</v>
      </c>
      <c r="C48" s="20">
        <v>14608000</v>
      </c>
      <c r="D48" s="20">
        <f>D49</f>
        <v>6357953</v>
      </c>
      <c r="E48" s="22">
        <f>D48/C48*100</f>
        <v>43.52377464403067</v>
      </c>
    </row>
    <row r="49" spans="1:5" ht="12.75">
      <c r="A49" s="40" t="s">
        <v>66</v>
      </c>
      <c r="B49" s="12" t="s">
        <v>67</v>
      </c>
      <c r="C49" s="21"/>
      <c r="D49" s="21">
        <f>rashodi!G58</f>
        <v>6357953</v>
      </c>
      <c r="E49" s="23" t="s">
        <v>26</v>
      </c>
    </row>
    <row r="50" spans="1:5" ht="12.75">
      <c r="A50" s="32">
        <v>385</v>
      </c>
      <c r="B50" s="16" t="s">
        <v>230</v>
      </c>
      <c r="C50" s="20">
        <v>1700000</v>
      </c>
      <c r="D50" s="20">
        <f>D51</f>
        <v>1085073</v>
      </c>
      <c r="E50" s="22">
        <f>D50/C50*100</f>
        <v>63.827823529411766</v>
      </c>
    </row>
    <row r="51" spans="1:5" ht="12.75">
      <c r="A51" s="40" t="s">
        <v>231</v>
      </c>
      <c r="B51" s="12" t="s">
        <v>232</v>
      </c>
      <c r="C51" s="21"/>
      <c r="D51" s="21">
        <f>rashodi!G60</f>
        <v>1085073</v>
      </c>
      <c r="E51" s="23" t="s">
        <v>26</v>
      </c>
    </row>
    <row r="52" spans="1:5" ht="12.75">
      <c r="A52" s="40"/>
      <c r="B52" s="12"/>
      <c r="C52" s="21"/>
      <c r="D52" s="21"/>
      <c r="E52" s="23"/>
    </row>
    <row r="53" spans="1:7" s="88" customFormat="1" ht="12.75">
      <c r="A53" s="85" t="s">
        <v>174</v>
      </c>
      <c r="B53" s="85" t="s">
        <v>175</v>
      </c>
      <c r="C53" s="86">
        <v>8970000</v>
      </c>
      <c r="D53" s="86">
        <f>D54</f>
        <v>74028</v>
      </c>
      <c r="E53" s="87">
        <f>D53/C53*100</f>
        <v>0.8252842809364549</v>
      </c>
      <c r="G53" s="86"/>
    </row>
    <row r="54" spans="1:5" s="88" customFormat="1" ht="12.75" hidden="1">
      <c r="A54" s="85" t="s">
        <v>28</v>
      </c>
      <c r="B54" s="18" t="s">
        <v>13</v>
      </c>
      <c r="C54" s="20">
        <v>8970000</v>
      </c>
      <c r="D54" s="20">
        <f>D55</f>
        <v>74028</v>
      </c>
      <c r="E54" s="22">
        <f>D54/C54*100</f>
        <v>0.8252842809364549</v>
      </c>
    </row>
    <row r="55" spans="1:5" s="88" customFormat="1" ht="12.75" hidden="1">
      <c r="A55" s="85" t="s">
        <v>106</v>
      </c>
      <c r="B55" s="18" t="s">
        <v>107</v>
      </c>
      <c r="C55" s="20">
        <v>8970000</v>
      </c>
      <c r="D55" s="20">
        <f>D56</f>
        <v>74028</v>
      </c>
      <c r="E55" s="22">
        <f>D55/C55*100</f>
        <v>0.8252842809364549</v>
      </c>
    </row>
    <row r="56" spans="1:5" s="88" customFormat="1" ht="12.75">
      <c r="A56" s="32">
        <v>422</v>
      </c>
      <c r="B56" s="18" t="s">
        <v>138</v>
      </c>
      <c r="C56" s="20">
        <v>8970000</v>
      </c>
      <c r="D56" s="20">
        <f>SUM(D57:D60)</f>
        <v>74028</v>
      </c>
      <c r="E56" s="22">
        <f>D56/C56*100</f>
        <v>0.8252842809364549</v>
      </c>
    </row>
    <row r="57" spans="1:5" ht="12.75">
      <c r="A57" s="43" t="s">
        <v>68</v>
      </c>
      <c r="B57" s="14" t="s">
        <v>139</v>
      </c>
      <c r="C57" s="21"/>
      <c r="D57" s="21">
        <f>rashodi!G73</f>
        <v>49274</v>
      </c>
      <c r="E57" s="23" t="s">
        <v>26</v>
      </c>
    </row>
    <row r="58" spans="1:5" ht="12.75">
      <c r="A58" s="43" t="s">
        <v>69</v>
      </c>
      <c r="B58" s="14" t="s">
        <v>140</v>
      </c>
      <c r="C58" s="21"/>
      <c r="D58" s="21">
        <f>rashodi!G74</f>
        <v>18105</v>
      </c>
      <c r="E58" s="23" t="s">
        <v>26</v>
      </c>
    </row>
    <row r="59" spans="1:5" ht="12.75" hidden="1">
      <c r="A59" s="43" t="s">
        <v>239</v>
      </c>
      <c r="B59" s="14" t="s">
        <v>240</v>
      </c>
      <c r="C59" s="21"/>
      <c r="D59" s="21">
        <f>rashodi!G75</f>
        <v>0</v>
      </c>
      <c r="E59" s="23" t="s">
        <v>26</v>
      </c>
    </row>
    <row r="60" spans="1:5" ht="12.75">
      <c r="A60" s="43" t="s">
        <v>241</v>
      </c>
      <c r="B60" s="14" t="s">
        <v>242</v>
      </c>
      <c r="C60" s="21"/>
      <c r="D60" s="21">
        <f>rashodi!G76</f>
        <v>6649</v>
      </c>
      <c r="E60" s="23" t="s">
        <v>26</v>
      </c>
    </row>
    <row r="61" spans="1:5" ht="12.75">
      <c r="A61" s="43"/>
      <c r="B61" s="14"/>
      <c r="C61" s="21"/>
      <c r="D61" s="21"/>
      <c r="E61" s="23"/>
    </row>
    <row r="62" spans="1:5" s="88" customFormat="1" ht="12.75">
      <c r="A62" s="85" t="s">
        <v>176</v>
      </c>
      <c r="B62" s="85" t="s">
        <v>177</v>
      </c>
      <c r="C62" s="86">
        <v>5400000</v>
      </c>
      <c r="D62" s="86">
        <f>D63</f>
        <v>1530744</v>
      </c>
      <c r="E62" s="87">
        <f>D62/C62*100</f>
        <v>28.34711111111111</v>
      </c>
    </row>
    <row r="63" spans="1:5" s="88" customFormat="1" ht="12.75" hidden="1">
      <c r="A63" s="85" t="s">
        <v>28</v>
      </c>
      <c r="B63" s="18" t="s">
        <v>13</v>
      </c>
      <c r="C63" s="86">
        <v>5400000</v>
      </c>
      <c r="D63" s="86">
        <f>D67+D64</f>
        <v>1530744</v>
      </c>
      <c r="E63" s="87">
        <f>D63/C63*100</f>
        <v>28.34711111111111</v>
      </c>
    </row>
    <row r="64" spans="1:5" s="88" customFormat="1" ht="12.75" hidden="1">
      <c r="A64" s="32">
        <v>41</v>
      </c>
      <c r="B64" s="18" t="s">
        <v>10</v>
      </c>
      <c r="C64" s="86">
        <v>2300000</v>
      </c>
      <c r="D64" s="86">
        <f>D65</f>
        <v>1116432</v>
      </c>
      <c r="E64" s="87">
        <f>D64/C64*100</f>
        <v>48.54052173913043</v>
      </c>
    </row>
    <row r="65" spans="1:5" s="88" customFormat="1" ht="12.75">
      <c r="A65" s="32">
        <v>412</v>
      </c>
      <c r="B65" s="18" t="s">
        <v>234</v>
      </c>
      <c r="C65" s="20">
        <v>2300000</v>
      </c>
      <c r="D65" s="20">
        <f>D66</f>
        <v>1116432</v>
      </c>
      <c r="E65" s="87">
        <f>D65/C65*100</f>
        <v>48.54052173913043</v>
      </c>
    </row>
    <row r="66" spans="1:5" s="88" customFormat="1" ht="12.75">
      <c r="A66" s="43" t="s">
        <v>235</v>
      </c>
      <c r="B66" s="14" t="s">
        <v>236</v>
      </c>
      <c r="C66" s="21"/>
      <c r="D66" s="21">
        <f>rashodi!G66</f>
        <v>1116432</v>
      </c>
      <c r="E66" s="23" t="s">
        <v>26</v>
      </c>
    </row>
    <row r="67" spans="1:5" s="88" customFormat="1" ht="12.75" hidden="1">
      <c r="A67" s="85" t="s">
        <v>106</v>
      </c>
      <c r="B67" s="18" t="s">
        <v>107</v>
      </c>
      <c r="C67" s="86">
        <v>3100000</v>
      </c>
      <c r="D67" s="86">
        <f>D68</f>
        <v>414312</v>
      </c>
      <c r="E67" s="87">
        <f>D67/C67*100</f>
        <v>13.36490322580645</v>
      </c>
    </row>
    <row r="68" spans="1:5" ht="12.75">
      <c r="A68" s="32">
        <v>426</v>
      </c>
      <c r="B68" s="18" t="s">
        <v>33</v>
      </c>
      <c r="C68" s="20">
        <v>3100000</v>
      </c>
      <c r="D68" s="20">
        <f>D69</f>
        <v>414312</v>
      </c>
      <c r="E68" s="22">
        <f>D68/C68*100</f>
        <v>13.36490322580645</v>
      </c>
    </row>
    <row r="69" spans="1:5" ht="12.75">
      <c r="A69" s="43">
        <v>4262</v>
      </c>
      <c r="B69" s="14" t="s">
        <v>34</v>
      </c>
      <c r="C69" s="21"/>
      <c r="D69" s="21">
        <f>rashodi!G80</f>
        <v>414312</v>
      </c>
      <c r="E69" s="23" t="s">
        <v>26</v>
      </c>
    </row>
    <row r="70" spans="1:5" ht="12.75">
      <c r="A70" s="43"/>
      <c r="B70" s="14"/>
      <c r="C70" s="21"/>
      <c r="D70" s="21"/>
      <c r="E70" s="23"/>
    </row>
    <row r="71" spans="1:5" s="88" customFormat="1" ht="12.75">
      <c r="A71" s="42" t="s">
        <v>255</v>
      </c>
      <c r="B71" s="18" t="s">
        <v>256</v>
      </c>
      <c r="C71" s="20">
        <v>1000000</v>
      </c>
      <c r="D71" s="20">
        <f>D72</f>
        <v>0</v>
      </c>
      <c r="E71" s="87">
        <f>D71/C71*100</f>
        <v>0</v>
      </c>
    </row>
    <row r="72" spans="1:5" s="88" customFormat="1" ht="12.75" hidden="1">
      <c r="A72" s="85" t="s">
        <v>28</v>
      </c>
      <c r="B72" s="18" t="s">
        <v>13</v>
      </c>
      <c r="C72" s="86">
        <v>1000000</v>
      </c>
      <c r="D72" s="86">
        <f>D73</f>
        <v>0</v>
      </c>
      <c r="E72" s="87">
        <f>D72/C72*100</f>
        <v>0</v>
      </c>
    </row>
    <row r="73" spans="1:5" s="88" customFormat="1" ht="12.75" hidden="1">
      <c r="A73" s="85" t="s">
        <v>106</v>
      </c>
      <c r="B73" s="18" t="s">
        <v>107</v>
      </c>
      <c r="C73" s="86">
        <v>1000000</v>
      </c>
      <c r="D73" s="86">
        <f>D74</f>
        <v>0</v>
      </c>
      <c r="E73" s="87">
        <f>D73/C73*100</f>
        <v>0</v>
      </c>
    </row>
    <row r="74" spans="1:5" ht="12.75">
      <c r="A74" s="32">
        <v>423</v>
      </c>
      <c r="B74" s="18" t="s">
        <v>244</v>
      </c>
      <c r="C74" s="20">
        <v>1000000</v>
      </c>
      <c r="D74" s="20">
        <f>D75</f>
        <v>0</v>
      </c>
      <c r="E74" s="87">
        <f>D74/C74*100</f>
        <v>0</v>
      </c>
    </row>
    <row r="75" spans="1:5" ht="12.75">
      <c r="A75" s="43" t="s">
        <v>245</v>
      </c>
      <c r="B75" s="14" t="s">
        <v>246</v>
      </c>
      <c r="C75" s="21"/>
      <c r="D75" s="21">
        <f>rashodi!G78</f>
        <v>0</v>
      </c>
      <c r="E75" s="23" t="s">
        <v>26</v>
      </c>
    </row>
    <row r="76" spans="1:5" ht="12.75">
      <c r="A76" s="43"/>
      <c r="B76" s="14"/>
      <c r="C76" s="21"/>
      <c r="D76" s="21"/>
      <c r="E76" s="23"/>
    </row>
    <row r="77" spans="1:5" s="88" customFormat="1" ht="12.75">
      <c r="A77" s="85" t="s">
        <v>178</v>
      </c>
      <c r="B77" s="85" t="s">
        <v>179</v>
      </c>
      <c r="C77" s="86">
        <v>14630000</v>
      </c>
      <c r="D77" s="86">
        <f>D78</f>
        <v>4782450</v>
      </c>
      <c r="E77" s="87">
        <f aca="true" t="shared" si="0" ref="E77:E117">D77/C77*100</f>
        <v>32.689336978810665</v>
      </c>
    </row>
    <row r="78" spans="1:5" s="88" customFormat="1" ht="12.75" hidden="1">
      <c r="A78" s="85" t="s">
        <v>28</v>
      </c>
      <c r="B78" s="18" t="s">
        <v>13</v>
      </c>
      <c r="C78" s="86">
        <v>14630000</v>
      </c>
      <c r="D78" s="86">
        <f>D79</f>
        <v>4782450</v>
      </c>
      <c r="E78" s="87">
        <f t="shared" si="0"/>
        <v>32.689336978810665</v>
      </c>
    </row>
    <row r="79" spans="1:5" ht="12.75" hidden="1">
      <c r="A79" s="32">
        <v>42</v>
      </c>
      <c r="B79" s="18" t="s">
        <v>107</v>
      </c>
      <c r="C79" s="20">
        <v>14630000</v>
      </c>
      <c r="D79" s="20">
        <f>D80</f>
        <v>4782450</v>
      </c>
      <c r="E79" s="22">
        <f t="shared" si="0"/>
        <v>32.689336978810665</v>
      </c>
    </row>
    <row r="80" spans="1:5" ht="12.75">
      <c r="A80" s="32">
        <v>421</v>
      </c>
      <c r="B80" s="18" t="s">
        <v>31</v>
      </c>
      <c r="C80" s="20">
        <v>14630000</v>
      </c>
      <c r="D80" s="20">
        <f>SUM(D81:D82)</f>
        <v>4782450</v>
      </c>
      <c r="E80" s="22">
        <f t="shared" si="0"/>
        <v>32.689336978810665</v>
      </c>
    </row>
    <row r="81" spans="1:5" ht="12.75">
      <c r="A81" s="43" t="s">
        <v>109</v>
      </c>
      <c r="B81" s="14" t="s">
        <v>32</v>
      </c>
      <c r="C81" s="21"/>
      <c r="D81" s="21">
        <f>rashodi!G69</f>
        <v>2031829</v>
      </c>
      <c r="E81" s="23" t="s">
        <v>26</v>
      </c>
    </row>
    <row r="82" spans="1:5" ht="12.75">
      <c r="A82" s="43" t="s">
        <v>110</v>
      </c>
      <c r="B82" s="14" t="s">
        <v>137</v>
      </c>
      <c r="C82" s="21"/>
      <c r="D82" s="21">
        <f>rashodi!G71</f>
        <v>2750621</v>
      </c>
      <c r="E82" s="23" t="s">
        <v>26</v>
      </c>
    </row>
    <row r="83" spans="1:5" s="88" customFormat="1" ht="25.5" customHeight="1">
      <c r="A83" s="85" t="s">
        <v>197</v>
      </c>
      <c r="B83" s="85" t="s">
        <v>180</v>
      </c>
      <c r="C83" s="86">
        <v>445920000</v>
      </c>
      <c r="D83" s="86">
        <f>D85</f>
        <v>130085287</v>
      </c>
      <c r="E83" s="87">
        <f t="shared" si="0"/>
        <v>29.172337414782923</v>
      </c>
    </row>
    <row r="84" spans="1:5" s="88" customFormat="1" ht="12.75" customHeight="1">
      <c r="A84" s="85"/>
      <c r="B84" s="85"/>
      <c r="C84" s="86"/>
      <c r="D84" s="86"/>
      <c r="E84" s="87"/>
    </row>
    <row r="85" spans="1:5" s="88" customFormat="1" ht="25.5">
      <c r="A85" s="93" t="s">
        <v>181</v>
      </c>
      <c r="B85" s="94" t="s">
        <v>183</v>
      </c>
      <c r="C85" s="86">
        <v>445920000</v>
      </c>
      <c r="D85" s="86">
        <f>D86+D90</f>
        <v>130085287</v>
      </c>
      <c r="E85" s="87">
        <f t="shared" si="0"/>
        <v>29.172337414782923</v>
      </c>
    </row>
    <row r="86" spans="1:5" ht="12.75" hidden="1">
      <c r="A86" s="32">
        <v>3</v>
      </c>
      <c r="B86" s="16" t="s">
        <v>11</v>
      </c>
      <c r="C86" s="20">
        <v>316920000</v>
      </c>
      <c r="D86" s="20">
        <f>D87</f>
        <v>62646157</v>
      </c>
      <c r="E86" s="22">
        <f t="shared" si="0"/>
        <v>19.767183200807775</v>
      </c>
    </row>
    <row r="87" spans="1:5" ht="12.75" hidden="1">
      <c r="A87" s="32">
        <v>34</v>
      </c>
      <c r="B87" s="16" t="s">
        <v>163</v>
      </c>
      <c r="C87" s="20">
        <v>316920000</v>
      </c>
      <c r="D87" s="20">
        <f>D88</f>
        <v>62646157</v>
      </c>
      <c r="E87" s="22">
        <f t="shared" si="0"/>
        <v>19.767183200807775</v>
      </c>
    </row>
    <row r="88" spans="1:5" ht="12.75">
      <c r="A88" s="32">
        <v>342</v>
      </c>
      <c r="B88" s="16" t="s">
        <v>99</v>
      </c>
      <c r="C88" s="20">
        <v>316920000</v>
      </c>
      <c r="D88" s="20">
        <f>D89</f>
        <v>62646157</v>
      </c>
      <c r="E88" s="22">
        <f t="shared" si="0"/>
        <v>19.767183200807775</v>
      </c>
    </row>
    <row r="89" spans="1:5" ht="25.5">
      <c r="A89" s="40">
        <v>3423</v>
      </c>
      <c r="B89" s="12" t="s">
        <v>101</v>
      </c>
      <c r="C89" s="21"/>
      <c r="D89" s="21">
        <f>rashodi!G47</f>
        <v>62646157</v>
      </c>
      <c r="E89" s="23" t="s">
        <v>26</v>
      </c>
    </row>
    <row r="90" spans="1:5" ht="12.75" hidden="1">
      <c r="A90" s="32">
        <v>5</v>
      </c>
      <c r="B90" s="29" t="s">
        <v>17</v>
      </c>
      <c r="C90" s="20">
        <v>129000000</v>
      </c>
      <c r="D90" s="20">
        <f>D91</f>
        <v>67439130</v>
      </c>
      <c r="E90" s="22">
        <f t="shared" si="0"/>
        <v>52.278395348837215</v>
      </c>
    </row>
    <row r="91" spans="1:5" ht="12.75" hidden="1">
      <c r="A91" s="32">
        <v>54</v>
      </c>
      <c r="B91" s="29" t="s">
        <v>76</v>
      </c>
      <c r="C91" s="20">
        <v>129000000</v>
      </c>
      <c r="D91" s="20">
        <f>D92</f>
        <v>67439130</v>
      </c>
      <c r="E91" s="22">
        <f t="shared" si="0"/>
        <v>52.278395348837215</v>
      </c>
    </row>
    <row r="92" spans="1:5" ht="12.75" customHeight="1">
      <c r="A92" s="32">
        <v>544</v>
      </c>
      <c r="B92" s="29" t="s">
        <v>132</v>
      </c>
      <c r="C92" s="20">
        <v>129000000</v>
      </c>
      <c r="D92" s="20">
        <f>D93</f>
        <v>67439130</v>
      </c>
      <c r="E92" s="22">
        <f t="shared" si="0"/>
        <v>52.278395348837215</v>
      </c>
    </row>
    <row r="93" spans="1:5" ht="25.5">
      <c r="A93" s="38" t="s">
        <v>133</v>
      </c>
      <c r="B93" s="27" t="s">
        <v>134</v>
      </c>
      <c r="C93" s="21"/>
      <c r="D93" s="21">
        <f>'račun financiranja'!G12</f>
        <v>67439130</v>
      </c>
      <c r="E93" s="23" t="s">
        <v>26</v>
      </c>
    </row>
    <row r="94" spans="1:5" s="88" customFormat="1" ht="25.5" customHeight="1">
      <c r="A94" s="85" t="s">
        <v>198</v>
      </c>
      <c r="B94" s="85" t="s">
        <v>184</v>
      </c>
      <c r="C94" s="86">
        <v>127610000</v>
      </c>
      <c r="D94" s="86">
        <f>D96</f>
        <v>43238074</v>
      </c>
      <c r="E94" s="87">
        <f t="shared" si="0"/>
        <v>33.8829825248805</v>
      </c>
    </row>
    <row r="95" spans="1:5" s="88" customFormat="1" ht="12.75">
      <c r="A95" s="85"/>
      <c r="B95" s="85"/>
      <c r="C95" s="86"/>
      <c r="D95" s="86"/>
      <c r="E95" s="87"/>
    </row>
    <row r="96" spans="1:5" s="88" customFormat="1" ht="25.5">
      <c r="A96" s="93" t="s">
        <v>182</v>
      </c>
      <c r="B96" s="94" t="s">
        <v>186</v>
      </c>
      <c r="C96" s="86">
        <v>127610000</v>
      </c>
      <c r="D96" s="86">
        <f>D98+D102</f>
        <v>43238074</v>
      </c>
      <c r="E96" s="87">
        <f t="shared" si="0"/>
        <v>33.8829825248805</v>
      </c>
    </row>
    <row r="97" spans="1:5" s="88" customFormat="1" ht="12.75">
      <c r="A97" s="93"/>
      <c r="B97" s="94"/>
      <c r="C97" s="86"/>
      <c r="D97" s="86"/>
      <c r="E97" s="87"/>
    </row>
    <row r="98" spans="1:5" ht="12.75" hidden="1">
      <c r="A98" s="32">
        <v>3</v>
      </c>
      <c r="B98" s="16" t="s">
        <v>11</v>
      </c>
      <c r="C98" s="20">
        <v>54740000</v>
      </c>
      <c r="D98" s="20">
        <f>D99</f>
        <v>12137172</v>
      </c>
      <c r="E98" s="22">
        <f t="shared" si="0"/>
        <v>22.17240043843624</v>
      </c>
    </row>
    <row r="99" spans="1:5" ht="12.75" hidden="1">
      <c r="A99" s="32">
        <v>34</v>
      </c>
      <c r="B99" s="16" t="s">
        <v>163</v>
      </c>
      <c r="C99" s="20">
        <v>54740000</v>
      </c>
      <c r="D99" s="20">
        <f>D100</f>
        <v>12137172</v>
      </c>
      <c r="E99" s="22">
        <f t="shared" si="0"/>
        <v>22.17240043843624</v>
      </c>
    </row>
    <row r="100" spans="1:5" ht="12.75">
      <c r="A100" s="32">
        <v>342</v>
      </c>
      <c r="B100" s="16" t="s">
        <v>99</v>
      </c>
      <c r="C100" s="20">
        <v>54740000</v>
      </c>
      <c r="D100" s="20">
        <f>D101</f>
        <v>12137172</v>
      </c>
      <c r="E100" s="22">
        <f t="shared" si="0"/>
        <v>22.17240043843624</v>
      </c>
    </row>
    <row r="101" spans="1:5" ht="25.5">
      <c r="A101" s="40" t="s">
        <v>100</v>
      </c>
      <c r="B101" s="12" t="s">
        <v>101</v>
      </c>
      <c r="C101" s="21"/>
      <c r="D101" s="21">
        <f>rashodi!G48</f>
        <v>12137172</v>
      </c>
      <c r="E101" s="23" t="s">
        <v>26</v>
      </c>
    </row>
    <row r="102" spans="1:5" ht="12.75" hidden="1">
      <c r="A102" s="32">
        <v>5</v>
      </c>
      <c r="B102" s="29" t="s">
        <v>17</v>
      </c>
      <c r="C102" s="20">
        <v>72870000</v>
      </c>
      <c r="D102" s="20">
        <f>D103</f>
        <v>31100902</v>
      </c>
      <c r="E102" s="22">
        <f t="shared" si="0"/>
        <v>42.67998078770413</v>
      </c>
    </row>
    <row r="103" spans="1:5" ht="12.75" hidden="1">
      <c r="A103" s="32">
        <v>54</v>
      </c>
      <c r="B103" s="29" t="s">
        <v>76</v>
      </c>
      <c r="C103" s="20">
        <v>72870000</v>
      </c>
      <c r="D103" s="20">
        <f>D104</f>
        <v>31100902</v>
      </c>
      <c r="E103" s="22">
        <f t="shared" si="0"/>
        <v>42.67998078770413</v>
      </c>
    </row>
    <row r="104" spans="1:5" ht="25.5">
      <c r="A104" s="32">
        <v>544</v>
      </c>
      <c r="B104" s="29" t="s">
        <v>132</v>
      </c>
      <c r="C104" s="20">
        <v>72870000</v>
      </c>
      <c r="D104" s="20">
        <f>D105</f>
        <v>31100902</v>
      </c>
      <c r="E104" s="22">
        <f t="shared" si="0"/>
        <v>42.67998078770413</v>
      </c>
    </row>
    <row r="105" spans="1:9" ht="25.5">
      <c r="A105" s="37" t="s">
        <v>135</v>
      </c>
      <c r="B105" s="27" t="s">
        <v>136</v>
      </c>
      <c r="C105" s="21"/>
      <c r="D105" s="21">
        <f>'račun financiranja'!G13</f>
        <v>31100902</v>
      </c>
      <c r="E105" s="23" t="s">
        <v>26</v>
      </c>
      <c r="H105" s="103"/>
      <c r="I105" s="103"/>
    </row>
    <row r="106" spans="1:9" s="88" customFormat="1" ht="25.5" customHeight="1">
      <c r="A106" s="85" t="s">
        <v>199</v>
      </c>
      <c r="B106" s="95" t="s">
        <v>257</v>
      </c>
      <c r="C106" s="86">
        <v>1133640000</v>
      </c>
      <c r="D106" s="86">
        <f>D108+D117+D127+D137+D146+D155+D161+D170</f>
        <v>422929926.12</v>
      </c>
      <c r="E106" s="87">
        <f t="shared" si="0"/>
        <v>37.30725151900074</v>
      </c>
      <c r="G106" s="86"/>
      <c r="H106" s="86"/>
      <c r="I106" s="86"/>
    </row>
    <row r="107" spans="1:9" s="88" customFormat="1" ht="12.75" customHeight="1">
      <c r="A107" s="93"/>
      <c r="B107" s="95"/>
      <c r="C107" s="86"/>
      <c r="D107" s="86"/>
      <c r="E107" s="87"/>
      <c r="G107" s="86"/>
      <c r="H107" s="86"/>
      <c r="I107" s="86"/>
    </row>
    <row r="108" spans="1:5" ht="12.75">
      <c r="A108" s="93" t="s">
        <v>178</v>
      </c>
      <c r="B108" s="94" t="s">
        <v>258</v>
      </c>
      <c r="C108" s="86">
        <v>59200000</v>
      </c>
      <c r="D108" s="86">
        <f>D109+D115</f>
        <v>28659720.01</v>
      </c>
      <c r="E108" s="87">
        <f t="shared" si="0"/>
        <v>48.411689206081086</v>
      </c>
    </row>
    <row r="109" spans="1:5" ht="12.75" hidden="1">
      <c r="A109" s="32">
        <v>4</v>
      </c>
      <c r="B109" s="18" t="s">
        <v>13</v>
      </c>
      <c r="C109" s="20">
        <v>59200000</v>
      </c>
      <c r="D109" s="20">
        <f>D110+D113</f>
        <v>3975758.75</v>
      </c>
      <c r="E109" s="22">
        <f t="shared" si="0"/>
        <v>6.715808699324325</v>
      </c>
    </row>
    <row r="110" spans="1:5" ht="12.75" hidden="1">
      <c r="A110" s="32">
        <v>41</v>
      </c>
      <c r="B110" s="18" t="s">
        <v>10</v>
      </c>
      <c r="C110" s="20">
        <v>5000000</v>
      </c>
      <c r="D110" s="20">
        <f>D111</f>
        <v>3975758.75</v>
      </c>
      <c r="E110" s="22">
        <f t="shared" si="0"/>
        <v>79.515175</v>
      </c>
    </row>
    <row r="111" spans="1:5" ht="12.75">
      <c r="A111" s="32">
        <v>411</v>
      </c>
      <c r="B111" s="18" t="s">
        <v>79</v>
      </c>
      <c r="C111" s="20">
        <v>5000000</v>
      </c>
      <c r="D111" s="20">
        <f>D112</f>
        <v>3975758.75</v>
      </c>
      <c r="E111" s="22">
        <f t="shared" si="0"/>
        <v>79.515175</v>
      </c>
    </row>
    <row r="112" spans="1:8" ht="12.75">
      <c r="A112" s="43" t="s">
        <v>105</v>
      </c>
      <c r="B112" s="14" t="s">
        <v>80</v>
      </c>
      <c r="C112" s="21"/>
      <c r="D112" s="21">
        <v>3975758.75</v>
      </c>
      <c r="E112" s="23" t="s">
        <v>26</v>
      </c>
      <c r="H112" s="96"/>
    </row>
    <row r="113" spans="1:5" ht="12.75" hidden="1">
      <c r="A113" s="32">
        <v>42</v>
      </c>
      <c r="B113" s="18" t="s">
        <v>107</v>
      </c>
      <c r="C113" s="20">
        <v>54200000</v>
      </c>
      <c r="D113" s="20"/>
      <c r="E113" s="22">
        <f t="shared" si="0"/>
        <v>0</v>
      </c>
    </row>
    <row r="114" spans="1:8" ht="12.75">
      <c r="A114" s="32">
        <v>421</v>
      </c>
      <c r="B114" s="18" t="s">
        <v>31</v>
      </c>
      <c r="C114" s="20">
        <v>54200000</v>
      </c>
      <c r="D114" s="20"/>
      <c r="E114" s="22">
        <f t="shared" si="0"/>
        <v>0</v>
      </c>
      <c r="H114" s="96"/>
    </row>
    <row r="115" spans="1:8" ht="12.75">
      <c r="A115" s="43" t="s">
        <v>237</v>
      </c>
      <c r="B115" s="14" t="s">
        <v>238</v>
      </c>
      <c r="C115" s="21"/>
      <c r="D115" s="21">
        <v>24683961.26</v>
      </c>
      <c r="E115" s="23" t="s">
        <v>26</v>
      </c>
      <c r="H115" s="96"/>
    </row>
    <row r="116" spans="1:8" ht="12.75">
      <c r="A116" s="43"/>
      <c r="B116" s="14"/>
      <c r="C116" s="21"/>
      <c r="D116" s="21"/>
      <c r="E116" s="23"/>
      <c r="H116" s="96"/>
    </row>
    <row r="117" spans="1:9" s="88" customFormat="1" ht="12.75">
      <c r="A117" s="85" t="s">
        <v>190</v>
      </c>
      <c r="B117" s="85" t="s">
        <v>259</v>
      </c>
      <c r="C117" s="86">
        <v>345400000</v>
      </c>
      <c r="D117" s="86">
        <f>D118+D124+D125</f>
        <v>181008235.75</v>
      </c>
      <c r="E117" s="87">
        <f t="shared" si="0"/>
        <v>52.40539541111755</v>
      </c>
      <c r="G117" s="86"/>
      <c r="H117" s="86"/>
      <c r="I117" s="86"/>
    </row>
    <row r="118" spans="1:5" ht="12.75" hidden="1">
      <c r="A118" s="32">
        <v>4</v>
      </c>
      <c r="B118" s="18" t="s">
        <v>13</v>
      </c>
      <c r="C118" s="20">
        <v>345400000</v>
      </c>
      <c r="D118" s="20">
        <f>D119+D122</f>
        <v>24937338.01</v>
      </c>
      <c r="E118" s="22">
        <f aca="true" t="shared" si="1" ref="E118:E123">D118/C118*100</f>
        <v>7.219843083381587</v>
      </c>
    </row>
    <row r="119" spans="1:5" ht="12.75" hidden="1">
      <c r="A119" s="32">
        <v>41</v>
      </c>
      <c r="B119" s="18" t="s">
        <v>10</v>
      </c>
      <c r="C119" s="20">
        <v>25000000</v>
      </c>
      <c r="D119" s="20">
        <f>D120</f>
        <v>24937338.01</v>
      </c>
      <c r="E119" s="22">
        <f t="shared" si="1"/>
        <v>99.74935204</v>
      </c>
    </row>
    <row r="120" spans="1:5" ht="12.75">
      <c r="A120" s="32">
        <v>411</v>
      </c>
      <c r="B120" s="18" t="s">
        <v>79</v>
      </c>
      <c r="C120" s="20">
        <v>25000000</v>
      </c>
      <c r="D120" s="20">
        <f>D121</f>
        <v>24937338.01</v>
      </c>
      <c r="E120" s="22">
        <f t="shared" si="1"/>
        <v>99.74935204</v>
      </c>
    </row>
    <row r="121" spans="1:8" ht="12.75">
      <c r="A121" s="43" t="s">
        <v>105</v>
      </c>
      <c r="B121" s="14" t="s">
        <v>80</v>
      </c>
      <c r="C121" s="21"/>
      <c r="D121" s="21">
        <v>24937338.01</v>
      </c>
      <c r="E121" s="23" t="s">
        <v>26</v>
      </c>
      <c r="G121" s="96"/>
      <c r="H121" s="96"/>
    </row>
    <row r="122" spans="1:5" ht="12.75" hidden="1">
      <c r="A122" s="32">
        <v>42</v>
      </c>
      <c r="B122" s="18" t="s">
        <v>107</v>
      </c>
      <c r="C122" s="20">
        <v>320400000</v>
      </c>
      <c r="D122" s="20"/>
      <c r="E122" s="22">
        <f t="shared" si="1"/>
        <v>0</v>
      </c>
    </row>
    <row r="123" spans="1:5" ht="12.75">
      <c r="A123" s="32">
        <v>421</v>
      </c>
      <c r="B123" s="18" t="s">
        <v>31</v>
      </c>
      <c r="C123" s="20">
        <v>320400000</v>
      </c>
      <c r="D123" s="20">
        <f>D124+D125</f>
        <v>156070897.74</v>
      </c>
      <c r="E123" s="22">
        <f t="shared" si="1"/>
        <v>48.71126646067416</v>
      </c>
    </row>
    <row r="124" spans="1:8" ht="12.75">
      <c r="A124" s="43" t="s">
        <v>237</v>
      </c>
      <c r="B124" s="14" t="s">
        <v>238</v>
      </c>
      <c r="C124" s="21"/>
      <c r="D124" s="21">
        <v>152690323.66</v>
      </c>
      <c r="E124" s="23" t="s">
        <v>26</v>
      </c>
      <c r="H124" s="96"/>
    </row>
    <row r="125" spans="1:8" ht="12.75">
      <c r="A125" s="43" t="s">
        <v>237</v>
      </c>
      <c r="B125" s="14" t="s">
        <v>260</v>
      </c>
      <c r="C125" s="21"/>
      <c r="D125" s="21">
        <v>3380574.08</v>
      </c>
      <c r="E125" s="23" t="s">
        <v>26</v>
      </c>
      <c r="H125" s="96"/>
    </row>
    <row r="126" spans="1:7" ht="12.75">
      <c r="A126" s="40"/>
      <c r="B126" s="12"/>
      <c r="C126" s="21"/>
      <c r="D126" s="21"/>
      <c r="E126" s="23"/>
      <c r="G126" s="96"/>
    </row>
    <row r="127" spans="1:5" ht="12.75">
      <c r="A127" s="93" t="s">
        <v>191</v>
      </c>
      <c r="B127" s="94" t="s">
        <v>261</v>
      </c>
      <c r="C127" s="86">
        <v>411460000</v>
      </c>
      <c r="D127" s="86">
        <f>D128+D134+D135</f>
        <v>124943961.87</v>
      </c>
      <c r="E127" s="87">
        <f aca="true" t="shared" si="2" ref="E127:E176">D127/C127*100</f>
        <v>30.366004440285817</v>
      </c>
    </row>
    <row r="128" spans="1:5" ht="12.75" hidden="1">
      <c r="A128" s="32">
        <v>4</v>
      </c>
      <c r="B128" s="18" t="s">
        <v>13</v>
      </c>
      <c r="C128" s="20">
        <v>411460000</v>
      </c>
      <c r="D128" s="20">
        <f>D129+D132</f>
        <v>35073950.21</v>
      </c>
      <c r="E128" s="22">
        <f t="shared" si="2"/>
        <v>8.524267294512224</v>
      </c>
    </row>
    <row r="129" spans="1:5" ht="12.75" hidden="1">
      <c r="A129" s="32">
        <v>41</v>
      </c>
      <c r="B129" s="18" t="s">
        <v>10</v>
      </c>
      <c r="C129" s="20">
        <v>50000000</v>
      </c>
      <c r="D129" s="20">
        <f>D130</f>
        <v>35073950.21</v>
      </c>
      <c r="E129" s="22">
        <f t="shared" si="2"/>
        <v>70.14790042</v>
      </c>
    </row>
    <row r="130" spans="1:5" ht="12.75">
      <c r="A130" s="32">
        <v>411</v>
      </c>
      <c r="B130" s="18" t="s">
        <v>79</v>
      </c>
      <c r="C130" s="20">
        <v>50000000</v>
      </c>
      <c r="D130" s="20">
        <f>D131</f>
        <v>35073950.21</v>
      </c>
      <c r="E130" s="22">
        <f t="shared" si="2"/>
        <v>70.14790042</v>
      </c>
    </row>
    <row r="131" spans="1:5" ht="12.75">
      <c r="A131" s="43" t="s">
        <v>105</v>
      </c>
      <c r="B131" s="14" t="s">
        <v>80</v>
      </c>
      <c r="C131" s="21"/>
      <c r="D131" s="21">
        <v>35073950.21</v>
      </c>
      <c r="E131" s="23" t="s">
        <v>26</v>
      </c>
    </row>
    <row r="132" spans="1:5" ht="12.75" hidden="1">
      <c r="A132" s="32">
        <v>42</v>
      </c>
      <c r="B132" s="18" t="s">
        <v>107</v>
      </c>
      <c r="C132" s="20">
        <v>361460000</v>
      </c>
      <c r="D132" s="20"/>
      <c r="E132" s="22">
        <f t="shared" si="2"/>
        <v>0</v>
      </c>
    </row>
    <row r="133" spans="1:5" ht="12.75">
      <c r="A133" s="32">
        <v>421</v>
      </c>
      <c r="B133" s="18" t="s">
        <v>31</v>
      </c>
      <c r="C133" s="20">
        <v>361460000</v>
      </c>
      <c r="D133" s="20">
        <f>D134</f>
        <v>89870011.66</v>
      </c>
      <c r="E133" s="22">
        <f t="shared" si="2"/>
        <v>24.863058612294584</v>
      </c>
    </row>
    <row r="134" spans="1:5" ht="12.75">
      <c r="A134" s="43" t="s">
        <v>237</v>
      </c>
      <c r="B134" s="14" t="s">
        <v>238</v>
      </c>
      <c r="C134" s="21"/>
      <c r="D134" s="21">
        <v>89870011.66</v>
      </c>
      <c r="E134" s="23" t="s">
        <v>26</v>
      </c>
    </row>
    <row r="135" spans="1:5" ht="12.75">
      <c r="A135" s="43" t="s">
        <v>237</v>
      </c>
      <c r="B135" s="14" t="s">
        <v>260</v>
      </c>
      <c r="C135" s="21"/>
      <c r="D135" s="21">
        <v>0</v>
      </c>
      <c r="E135" s="23" t="s">
        <v>26</v>
      </c>
    </row>
    <row r="136" spans="1:5" ht="12.75">
      <c r="A136" s="40"/>
      <c r="B136" s="12"/>
      <c r="C136" s="21"/>
      <c r="D136" s="21"/>
      <c r="E136" s="23"/>
    </row>
    <row r="137" spans="1:5" ht="12.75">
      <c r="A137" s="93" t="s">
        <v>192</v>
      </c>
      <c r="B137" s="94" t="s">
        <v>262</v>
      </c>
      <c r="C137" s="86">
        <v>122500000</v>
      </c>
      <c r="D137" s="86">
        <f>D138+D144</f>
        <v>15524385.42</v>
      </c>
      <c r="E137" s="87">
        <f t="shared" si="2"/>
        <v>12.67296768979592</v>
      </c>
    </row>
    <row r="138" spans="1:5" ht="12.75" hidden="1">
      <c r="A138" s="32">
        <v>4</v>
      </c>
      <c r="B138" s="18" t="s">
        <v>13</v>
      </c>
      <c r="C138" s="20">
        <v>122500000</v>
      </c>
      <c r="D138" s="20">
        <f>D139+D142</f>
        <v>306178.14</v>
      </c>
      <c r="E138" s="22">
        <f t="shared" si="2"/>
        <v>0.24994133877551022</v>
      </c>
    </row>
    <row r="139" spans="1:5" ht="12.75" hidden="1">
      <c r="A139" s="32">
        <v>41</v>
      </c>
      <c r="B139" s="18" t="s">
        <v>10</v>
      </c>
      <c r="C139" s="20">
        <v>5000000</v>
      </c>
      <c r="D139" s="20">
        <f>D140</f>
        <v>306178.14</v>
      </c>
      <c r="E139" s="22">
        <f t="shared" si="2"/>
        <v>6.1235628</v>
      </c>
    </row>
    <row r="140" spans="1:5" ht="12.75">
      <c r="A140" s="32">
        <v>411</v>
      </c>
      <c r="B140" s="18" t="s">
        <v>79</v>
      </c>
      <c r="C140" s="20">
        <v>5000000</v>
      </c>
      <c r="D140" s="20">
        <f>D141</f>
        <v>306178.14</v>
      </c>
      <c r="E140" s="22">
        <f t="shared" si="2"/>
        <v>6.1235628</v>
      </c>
    </row>
    <row r="141" spans="1:5" ht="12.75">
      <c r="A141" s="43" t="s">
        <v>105</v>
      </c>
      <c r="B141" s="14" t="s">
        <v>80</v>
      </c>
      <c r="C141" s="21"/>
      <c r="D141" s="21">
        <v>306178.14</v>
      </c>
      <c r="E141" s="23" t="s">
        <v>26</v>
      </c>
    </row>
    <row r="142" spans="1:5" ht="12.75" hidden="1">
      <c r="A142" s="32">
        <v>42</v>
      </c>
      <c r="B142" s="18" t="s">
        <v>107</v>
      </c>
      <c r="C142" s="20">
        <v>117500000</v>
      </c>
      <c r="D142" s="20"/>
      <c r="E142" s="22">
        <f t="shared" si="2"/>
        <v>0</v>
      </c>
    </row>
    <row r="143" spans="1:5" ht="12.75">
      <c r="A143" s="32">
        <v>421</v>
      </c>
      <c r="B143" s="18" t="s">
        <v>31</v>
      </c>
      <c r="C143" s="20">
        <v>117500000</v>
      </c>
      <c r="D143" s="20">
        <f>D144</f>
        <v>15218207.28</v>
      </c>
      <c r="E143" s="22">
        <f t="shared" si="2"/>
        <v>12.951665770212765</v>
      </c>
    </row>
    <row r="144" spans="1:5" ht="12.75">
      <c r="A144" s="43" t="s">
        <v>237</v>
      </c>
      <c r="B144" s="14" t="s">
        <v>238</v>
      </c>
      <c r="C144" s="21"/>
      <c r="D144" s="21">
        <v>15218207.28</v>
      </c>
      <c r="E144" s="23" t="s">
        <v>26</v>
      </c>
    </row>
    <row r="145" spans="1:5" ht="12.75">
      <c r="A145" s="40"/>
      <c r="B145" s="12"/>
      <c r="C145" s="21"/>
      <c r="D145" s="21"/>
      <c r="E145" s="23"/>
    </row>
    <row r="146" spans="1:5" ht="12.75" customHeight="1">
      <c r="A146" s="93" t="s">
        <v>193</v>
      </c>
      <c r="B146" s="94" t="s">
        <v>263</v>
      </c>
      <c r="C146" s="86">
        <v>18000000</v>
      </c>
      <c r="D146" s="86">
        <f>D147+D153</f>
        <v>0</v>
      </c>
      <c r="E146" s="87">
        <f t="shared" si="2"/>
        <v>0</v>
      </c>
    </row>
    <row r="147" spans="1:5" ht="12.75" hidden="1">
      <c r="A147" s="32">
        <v>4</v>
      </c>
      <c r="B147" s="18" t="s">
        <v>13</v>
      </c>
      <c r="C147" s="20">
        <v>18000000</v>
      </c>
      <c r="D147" s="20">
        <f>D148+D151</f>
        <v>0</v>
      </c>
      <c r="E147" s="22">
        <f aca="true" t="shared" si="3" ref="E147:E152">D147/C147*100</f>
        <v>0</v>
      </c>
    </row>
    <row r="148" spans="1:5" ht="12.75" hidden="1">
      <c r="A148" s="32">
        <v>41</v>
      </c>
      <c r="B148" s="18" t="s">
        <v>10</v>
      </c>
      <c r="C148" s="20">
        <v>3000000</v>
      </c>
      <c r="D148" s="20">
        <f>D149</f>
        <v>0</v>
      </c>
      <c r="E148" s="22">
        <f t="shared" si="3"/>
        <v>0</v>
      </c>
    </row>
    <row r="149" spans="1:5" ht="12.75">
      <c r="A149" s="32">
        <v>411</v>
      </c>
      <c r="B149" s="18" t="s">
        <v>79</v>
      </c>
      <c r="C149" s="20">
        <v>3000000</v>
      </c>
      <c r="D149" s="20">
        <f>D150</f>
        <v>0</v>
      </c>
      <c r="E149" s="22">
        <f t="shared" si="3"/>
        <v>0</v>
      </c>
    </row>
    <row r="150" spans="1:5" ht="12.75">
      <c r="A150" s="43" t="s">
        <v>105</v>
      </c>
      <c r="B150" s="14" t="s">
        <v>80</v>
      </c>
      <c r="C150" s="21"/>
      <c r="D150" s="21">
        <v>0</v>
      </c>
      <c r="E150" s="23" t="s">
        <v>26</v>
      </c>
    </row>
    <row r="151" spans="1:5" ht="12.75" hidden="1">
      <c r="A151" s="32">
        <v>42</v>
      </c>
      <c r="B151" s="18" t="s">
        <v>107</v>
      </c>
      <c r="C151" s="20">
        <v>15000000</v>
      </c>
      <c r="D151" s="20"/>
      <c r="E151" s="22">
        <f t="shared" si="3"/>
        <v>0</v>
      </c>
    </row>
    <row r="152" spans="1:5" ht="12.75">
      <c r="A152" s="32">
        <v>421</v>
      </c>
      <c r="B152" s="18" t="s">
        <v>31</v>
      </c>
      <c r="C152" s="20">
        <v>15000000</v>
      </c>
      <c r="D152" s="20">
        <f>D153</f>
        <v>0</v>
      </c>
      <c r="E152" s="22">
        <f t="shared" si="3"/>
        <v>0</v>
      </c>
    </row>
    <row r="153" spans="1:5" ht="12.75">
      <c r="A153" s="43" t="s">
        <v>237</v>
      </c>
      <c r="B153" s="14" t="s">
        <v>238</v>
      </c>
      <c r="C153" s="21"/>
      <c r="D153" s="21">
        <v>0</v>
      </c>
      <c r="E153" s="23" t="s">
        <v>26</v>
      </c>
    </row>
    <row r="154" spans="1:5" ht="12.75">
      <c r="A154" s="40"/>
      <c r="B154" s="12"/>
      <c r="C154" s="21"/>
      <c r="D154" s="21"/>
      <c r="E154" s="23"/>
    </row>
    <row r="155" spans="1:5" s="88" customFormat="1" ht="12.75">
      <c r="A155" s="85" t="s">
        <v>264</v>
      </c>
      <c r="B155" s="85" t="s">
        <v>265</v>
      </c>
      <c r="C155" s="86">
        <v>5800000</v>
      </c>
      <c r="D155" s="86">
        <f>D156</f>
        <v>292000</v>
      </c>
      <c r="E155" s="87">
        <f t="shared" si="2"/>
        <v>5.0344827586206895</v>
      </c>
    </row>
    <row r="156" spans="1:5" ht="12.75" hidden="1">
      <c r="A156" s="32">
        <v>4</v>
      </c>
      <c r="B156" s="18" t="s">
        <v>13</v>
      </c>
      <c r="C156" s="20">
        <v>5800000</v>
      </c>
      <c r="D156" s="20">
        <f>D157</f>
        <v>292000</v>
      </c>
      <c r="E156" s="22">
        <f t="shared" si="2"/>
        <v>5.0344827586206895</v>
      </c>
    </row>
    <row r="157" spans="1:5" ht="12.75" hidden="1">
      <c r="A157" s="32">
        <v>42</v>
      </c>
      <c r="B157" s="18" t="s">
        <v>107</v>
      </c>
      <c r="C157" s="20">
        <v>5800000</v>
      </c>
      <c r="D157" s="20">
        <f>D158</f>
        <v>292000</v>
      </c>
      <c r="E157" s="22">
        <f t="shared" si="2"/>
        <v>5.0344827586206895</v>
      </c>
    </row>
    <row r="158" spans="1:5" ht="12.75">
      <c r="A158" s="32">
        <v>421</v>
      </c>
      <c r="B158" s="18" t="s">
        <v>31</v>
      </c>
      <c r="C158" s="20">
        <v>5800000</v>
      </c>
      <c r="D158" s="20">
        <f>D159</f>
        <v>292000</v>
      </c>
      <c r="E158" s="22">
        <f t="shared" si="2"/>
        <v>5.0344827586206895</v>
      </c>
    </row>
    <row r="159" spans="1:5" ht="12.75">
      <c r="A159" s="43" t="s">
        <v>237</v>
      </c>
      <c r="B159" s="14" t="s">
        <v>238</v>
      </c>
      <c r="C159" s="21"/>
      <c r="D159" s="21">
        <v>292000</v>
      </c>
      <c r="E159" s="23" t="s">
        <v>26</v>
      </c>
    </row>
    <row r="160" spans="1:5" ht="12.75">
      <c r="A160" s="40"/>
      <c r="B160" s="12"/>
      <c r="C160" s="21"/>
      <c r="D160" s="21"/>
      <c r="E160" s="23"/>
    </row>
    <row r="161" spans="1:5" s="88" customFormat="1" ht="12.75">
      <c r="A161" s="85" t="s">
        <v>266</v>
      </c>
      <c r="B161" s="85" t="s">
        <v>267</v>
      </c>
      <c r="C161" s="86">
        <v>12000000</v>
      </c>
      <c r="D161" s="86">
        <f>D162+D168</f>
        <v>4162277.83</v>
      </c>
      <c r="E161" s="87">
        <f t="shared" si="2"/>
        <v>34.68564858333333</v>
      </c>
    </row>
    <row r="162" spans="1:5" ht="12.75" hidden="1">
      <c r="A162" s="32">
        <v>4</v>
      </c>
      <c r="B162" s="18" t="s">
        <v>13</v>
      </c>
      <c r="C162" s="20">
        <v>12000000</v>
      </c>
      <c r="D162" s="20">
        <f>D163+D166</f>
        <v>2533116.61</v>
      </c>
      <c r="E162" s="22">
        <f t="shared" si="2"/>
        <v>21.109305083333332</v>
      </c>
    </row>
    <row r="163" spans="1:5" ht="12.75" hidden="1">
      <c r="A163" s="32">
        <v>41</v>
      </c>
      <c r="B163" s="18" t="s">
        <v>10</v>
      </c>
      <c r="C163" s="20">
        <v>5000000</v>
      </c>
      <c r="D163" s="20">
        <f>D164</f>
        <v>2533116.61</v>
      </c>
      <c r="E163" s="22">
        <f t="shared" si="2"/>
        <v>50.662332199999994</v>
      </c>
    </row>
    <row r="164" spans="1:5" ht="12.75">
      <c r="A164" s="32">
        <v>411</v>
      </c>
      <c r="B164" s="18" t="s">
        <v>79</v>
      </c>
      <c r="C164" s="20">
        <v>5000000</v>
      </c>
      <c r="D164" s="20">
        <f>D165</f>
        <v>2533116.61</v>
      </c>
      <c r="E164" s="22">
        <f t="shared" si="2"/>
        <v>50.662332199999994</v>
      </c>
    </row>
    <row r="165" spans="1:5" ht="12.75">
      <c r="A165" s="43" t="s">
        <v>105</v>
      </c>
      <c r="B165" s="14" t="s">
        <v>80</v>
      </c>
      <c r="C165" s="21"/>
      <c r="D165" s="21">
        <v>2533116.61</v>
      </c>
      <c r="E165" s="23" t="s">
        <v>26</v>
      </c>
    </row>
    <row r="166" spans="1:5" ht="12.75" hidden="1">
      <c r="A166" s="32">
        <v>42</v>
      </c>
      <c r="B166" s="18" t="s">
        <v>107</v>
      </c>
      <c r="C166" s="20">
        <v>7000000</v>
      </c>
      <c r="D166" s="20"/>
      <c r="E166" s="22">
        <f t="shared" si="2"/>
        <v>0</v>
      </c>
    </row>
    <row r="167" spans="1:5" ht="12.75">
      <c r="A167" s="32">
        <v>421</v>
      </c>
      <c r="B167" s="18" t="s">
        <v>31</v>
      </c>
      <c r="C167" s="20">
        <v>7000000</v>
      </c>
      <c r="D167" s="20">
        <f>D168</f>
        <v>1629161.22</v>
      </c>
      <c r="E167" s="22">
        <f t="shared" si="2"/>
        <v>23.273731714285713</v>
      </c>
    </row>
    <row r="168" spans="1:5" ht="12.75">
      <c r="A168" s="43" t="s">
        <v>237</v>
      </c>
      <c r="B168" s="14" t="s">
        <v>238</v>
      </c>
      <c r="C168" s="21"/>
      <c r="D168" s="21">
        <v>1629161.22</v>
      </c>
      <c r="E168" s="23" t="s">
        <v>26</v>
      </c>
    </row>
    <row r="169" spans="1:5" ht="12.75">
      <c r="A169" s="40"/>
      <c r="B169" s="12"/>
      <c r="C169" s="21"/>
      <c r="D169" s="21"/>
      <c r="E169" s="23"/>
    </row>
    <row r="170" spans="1:5" s="88" customFormat="1" ht="12.75">
      <c r="A170" s="85" t="s">
        <v>194</v>
      </c>
      <c r="B170" s="85" t="s">
        <v>268</v>
      </c>
      <c r="C170" s="86">
        <v>159280000</v>
      </c>
      <c r="D170" s="86">
        <f>D174+D177+D178</f>
        <v>68339345.24000001</v>
      </c>
      <c r="E170" s="87">
        <f t="shared" si="2"/>
        <v>42.90516401305877</v>
      </c>
    </row>
    <row r="171" spans="1:5" ht="12.75" hidden="1">
      <c r="A171" s="32">
        <v>4</v>
      </c>
      <c r="B171" s="18" t="s">
        <v>13</v>
      </c>
      <c r="C171" s="20">
        <v>159280000</v>
      </c>
      <c r="D171" s="20">
        <f>D172+D175</f>
        <v>6002572.82</v>
      </c>
      <c r="E171" s="22">
        <f t="shared" si="2"/>
        <v>3.768566562029131</v>
      </c>
    </row>
    <row r="172" spans="1:5" ht="12.75" hidden="1">
      <c r="A172" s="32">
        <v>41</v>
      </c>
      <c r="B172" s="18" t="s">
        <v>10</v>
      </c>
      <c r="C172" s="20">
        <v>7000000</v>
      </c>
      <c r="D172" s="20">
        <f>D173</f>
        <v>6002572.82</v>
      </c>
      <c r="E172" s="22">
        <f t="shared" si="2"/>
        <v>85.75104028571428</v>
      </c>
    </row>
    <row r="173" spans="1:5" ht="12.75">
      <c r="A173" s="32">
        <v>411</v>
      </c>
      <c r="B173" s="18" t="s">
        <v>79</v>
      </c>
      <c r="C173" s="20">
        <v>7000000</v>
      </c>
      <c r="D173" s="20">
        <f>D174</f>
        <v>6002572.82</v>
      </c>
      <c r="E173" s="22">
        <f t="shared" si="2"/>
        <v>85.75104028571428</v>
      </c>
    </row>
    <row r="174" spans="1:7" ht="12.75">
      <c r="A174" s="43" t="s">
        <v>105</v>
      </c>
      <c r="B174" s="14" t="s">
        <v>80</v>
      </c>
      <c r="C174" s="21"/>
      <c r="D174" s="21">
        <v>6002572.82</v>
      </c>
      <c r="E174" s="23" t="s">
        <v>26</v>
      </c>
      <c r="G174" s="96"/>
    </row>
    <row r="175" spans="1:5" ht="12.75" hidden="1">
      <c r="A175" s="32">
        <v>42</v>
      </c>
      <c r="B175" s="18" t="s">
        <v>107</v>
      </c>
      <c r="C175" s="20">
        <v>152280000</v>
      </c>
      <c r="D175" s="20"/>
      <c r="E175" s="22">
        <f t="shared" si="2"/>
        <v>0</v>
      </c>
    </row>
    <row r="176" spans="1:5" ht="12.75">
      <c r="A176" s="32">
        <v>421</v>
      </c>
      <c r="B176" s="18" t="s">
        <v>31</v>
      </c>
      <c r="C176" s="20">
        <v>152280000</v>
      </c>
      <c r="D176" s="20">
        <f>D177</f>
        <v>61894772.42</v>
      </c>
      <c r="E176" s="22">
        <f t="shared" si="2"/>
        <v>40.64537195954821</v>
      </c>
    </row>
    <row r="177" spans="1:7" ht="12.75">
      <c r="A177" s="43" t="s">
        <v>237</v>
      </c>
      <c r="B177" s="14" t="s">
        <v>238</v>
      </c>
      <c r="C177" s="21"/>
      <c r="D177" s="21">
        <v>61894772.42</v>
      </c>
      <c r="E177" s="23" t="s">
        <v>26</v>
      </c>
      <c r="G177" s="96"/>
    </row>
    <row r="178" spans="1:7" ht="12.75">
      <c r="A178" s="43" t="s">
        <v>237</v>
      </c>
      <c r="B178" s="14" t="s">
        <v>260</v>
      </c>
      <c r="C178" s="21"/>
      <c r="D178" s="21">
        <v>442000</v>
      </c>
      <c r="E178" s="23" t="s">
        <v>26</v>
      </c>
      <c r="G178" s="96"/>
    </row>
    <row r="179" spans="1:5" ht="12.75">
      <c r="A179" s="40"/>
      <c r="B179" s="12"/>
      <c r="C179" s="21"/>
      <c r="D179" s="21"/>
      <c r="E179" s="23"/>
    </row>
    <row r="180" spans="1:5" s="88" customFormat="1" ht="15" customHeight="1">
      <c r="A180" s="97" t="s">
        <v>200</v>
      </c>
      <c r="B180" s="95" t="s">
        <v>269</v>
      </c>
      <c r="C180" s="86">
        <v>458000000</v>
      </c>
      <c r="D180" s="86">
        <f>D182+D188+D194</f>
        <v>268787093</v>
      </c>
      <c r="E180" s="87">
        <f aca="true" t="shared" si="4" ref="E180:E197">D180/C180*100</f>
        <v>58.687138209606985</v>
      </c>
    </row>
    <row r="181" spans="1:5" s="88" customFormat="1" ht="12.75">
      <c r="A181" s="93"/>
      <c r="B181" s="95"/>
      <c r="C181" s="86"/>
      <c r="D181" s="86"/>
      <c r="E181" s="87"/>
    </row>
    <row r="182" spans="1:5" ht="12.75">
      <c r="A182" s="93" t="s">
        <v>185</v>
      </c>
      <c r="B182" s="94" t="s">
        <v>270</v>
      </c>
      <c r="C182" s="86">
        <v>300000000</v>
      </c>
      <c r="D182" s="86">
        <f>D183</f>
        <v>174898162</v>
      </c>
      <c r="E182" s="87">
        <f t="shared" si="4"/>
        <v>58.29938733333333</v>
      </c>
    </row>
    <row r="183" spans="1:5" ht="12.75" hidden="1">
      <c r="A183" s="32">
        <v>3</v>
      </c>
      <c r="B183" s="16" t="s">
        <v>11</v>
      </c>
      <c r="C183" s="20">
        <v>300000000</v>
      </c>
      <c r="D183" s="20">
        <f>D184</f>
        <v>174898162</v>
      </c>
      <c r="E183" s="22">
        <f t="shared" si="4"/>
        <v>58.29938733333333</v>
      </c>
    </row>
    <row r="184" spans="1:5" s="88" customFormat="1" ht="12.75" hidden="1">
      <c r="A184" s="32">
        <v>32</v>
      </c>
      <c r="B184" s="16" t="s">
        <v>42</v>
      </c>
      <c r="C184" s="86">
        <v>300000000</v>
      </c>
      <c r="D184" s="86">
        <f>D185</f>
        <v>174898162</v>
      </c>
      <c r="E184" s="87">
        <f t="shared" si="4"/>
        <v>58.29938733333333</v>
      </c>
    </row>
    <row r="185" spans="1:5" s="88" customFormat="1" ht="12.75">
      <c r="A185" s="32">
        <v>323</v>
      </c>
      <c r="B185" s="16" t="s">
        <v>124</v>
      </c>
      <c r="C185" s="86">
        <v>300000000</v>
      </c>
      <c r="D185" s="86">
        <f>D186</f>
        <v>174898162</v>
      </c>
      <c r="E185" s="87">
        <f t="shared" si="4"/>
        <v>58.29938733333333</v>
      </c>
    </row>
    <row r="186" spans="1:5" ht="12.75">
      <c r="A186" s="40" t="s">
        <v>60</v>
      </c>
      <c r="B186" s="12" t="s">
        <v>70</v>
      </c>
      <c r="C186" s="96"/>
      <c r="D186" s="96">
        <f>rashodi!G25</f>
        <v>174898162</v>
      </c>
      <c r="E186" s="23" t="s">
        <v>26</v>
      </c>
    </row>
    <row r="187" spans="2:4" ht="12.75">
      <c r="B187" s="14"/>
      <c r="C187" s="96"/>
      <c r="D187" s="96"/>
    </row>
    <row r="188" spans="1:5" s="88" customFormat="1" ht="12.75">
      <c r="A188" s="85" t="s">
        <v>187</v>
      </c>
      <c r="B188" s="85" t="s">
        <v>271</v>
      </c>
      <c r="C188" s="86">
        <v>150000000</v>
      </c>
      <c r="D188" s="86">
        <f>D189</f>
        <v>92143216</v>
      </c>
      <c r="E188" s="87">
        <f t="shared" si="4"/>
        <v>61.428810666666664</v>
      </c>
    </row>
    <row r="189" spans="1:5" ht="12.75" hidden="1">
      <c r="A189" s="32">
        <v>3</v>
      </c>
      <c r="B189" s="16" t="s">
        <v>11</v>
      </c>
      <c r="C189" s="20">
        <v>150000000</v>
      </c>
      <c r="D189" s="20">
        <f>D190</f>
        <v>92143216</v>
      </c>
      <c r="E189" s="22">
        <f>D189/C189*100</f>
        <v>61.428810666666664</v>
      </c>
    </row>
    <row r="190" spans="1:5" s="88" customFormat="1" ht="12.75" hidden="1">
      <c r="A190" s="32">
        <v>32</v>
      </c>
      <c r="B190" s="16" t="s">
        <v>42</v>
      </c>
      <c r="C190" s="86">
        <v>150000000</v>
      </c>
      <c r="D190" s="86">
        <f>D191</f>
        <v>92143216</v>
      </c>
      <c r="E190" s="87">
        <f>D190/C190*100</f>
        <v>61.428810666666664</v>
      </c>
    </row>
    <row r="191" spans="1:5" s="88" customFormat="1" ht="12.75">
      <c r="A191" s="32">
        <v>323</v>
      </c>
      <c r="B191" s="16" t="s">
        <v>124</v>
      </c>
      <c r="C191" s="86">
        <v>150000000</v>
      </c>
      <c r="D191" s="86">
        <f>D192</f>
        <v>92143216</v>
      </c>
      <c r="E191" s="87">
        <f>D191/C191*100</f>
        <v>61.428810666666664</v>
      </c>
    </row>
    <row r="192" spans="1:5" ht="12.75">
      <c r="A192" s="40" t="s">
        <v>60</v>
      </c>
      <c r="B192" s="12" t="s">
        <v>70</v>
      </c>
      <c r="C192" s="96"/>
      <c r="D192" s="96">
        <f>rashodi!G27</f>
        <v>92143216</v>
      </c>
      <c r="E192" s="23" t="s">
        <v>26</v>
      </c>
    </row>
    <row r="193" spans="1:5" ht="12.75">
      <c r="A193" s="41"/>
      <c r="B193" s="12"/>
      <c r="C193" s="21"/>
      <c r="D193" s="21"/>
      <c r="E193" s="23"/>
    </row>
    <row r="194" spans="1:5" ht="12.75">
      <c r="A194" s="93" t="s">
        <v>188</v>
      </c>
      <c r="B194" s="94" t="s">
        <v>272</v>
      </c>
      <c r="C194" s="86">
        <v>8000000</v>
      </c>
      <c r="D194" s="86">
        <f>D195</f>
        <v>1745715</v>
      </c>
      <c r="E194" s="87">
        <f t="shared" si="4"/>
        <v>21.8214375</v>
      </c>
    </row>
    <row r="195" spans="1:5" ht="12.75" hidden="1">
      <c r="A195" s="32">
        <v>3</v>
      </c>
      <c r="B195" s="16" t="s">
        <v>11</v>
      </c>
      <c r="C195" s="20">
        <v>8000000</v>
      </c>
      <c r="D195" s="20">
        <f>D196</f>
        <v>1745715</v>
      </c>
      <c r="E195" s="22">
        <f t="shared" si="4"/>
        <v>21.8214375</v>
      </c>
    </row>
    <row r="196" spans="1:5" s="88" customFormat="1" ht="12.75" hidden="1">
      <c r="A196" s="32">
        <v>32</v>
      </c>
      <c r="B196" s="16" t="s">
        <v>42</v>
      </c>
      <c r="C196" s="86">
        <v>8000000</v>
      </c>
      <c r="D196" s="86">
        <f>D197</f>
        <v>1745715</v>
      </c>
      <c r="E196" s="87">
        <f t="shared" si="4"/>
        <v>21.8214375</v>
      </c>
    </row>
    <row r="197" spans="1:5" s="88" customFormat="1" ht="12.75">
      <c r="A197" s="32">
        <v>323</v>
      </c>
      <c r="B197" s="16" t="s">
        <v>124</v>
      </c>
      <c r="C197" s="86">
        <v>8000000</v>
      </c>
      <c r="D197" s="86">
        <f>D198</f>
        <v>1745715</v>
      </c>
      <c r="E197" s="87">
        <f t="shared" si="4"/>
        <v>21.8214375</v>
      </c>
    </row>
    <row r="198" spans="1:5" ht="12.75">
      <c r="A198" s="40" t="s">
        <v>85</v>
      </c>
      <c r="B198" s="12" t="s">
        <v>126</v>
      </c>
      <c r="C198" s="96"/>
      <c r="D198" s="96">
        <f>rashodi!G34</f>
        <v>1745715</v>
      </c>
      <c r="E198" s="23" t="s">
        <v>26</v>
      </c>
    </row>
    <row r="199" spans="1:5" ht="12.75">
      <c r="A199" s="41"/>
      <c r="B199" s="12"/>
      <c r="C199" s="21"/>
      <c r="D199" s="21"/>
      <c r="E199" s="23"/>
    </row>
    <row r="200" spans="1:5" s="88" customFormat="1" ht="15.75" customHeight="1">
      <c r="A200" s="97" t="s">
        <v>273</v>
      </c>
      <c r="B200" s="95" t="s">
        <v>274</v>
      </c>
      <c r="C200" s="86">
        <v>240000000</v>
      </c>
      <c r="D200" s="86">
        <f>D202+D208+D214</f>
        <v>85454536</v>
      </c>
      <c r="E200" s="87">
        <f>D200/C200*100</f>
        <v>35.60605666666667</v>
      </c>
    </row>
    <row r="201" spans="1:5" s="88" customFormat="1" ht="12.75">
      <c r="A201" s="93"/>
      <c r="B201" s="95"/>
      <c r="C201" s="86"/>
      <c r="D201" s="86"/>
      <c r="E201" s="87"/>
    </row>
    <row r="202" spans="1:5" ht="12.75">
      <c r="A202" s="93" t="s">
        <v>189</v>
      </c>
      <c r="B202" s="94" t="s">
        <v>275</v>
      </c>
      <c r="C202" s="86">
        <v>240000000</v>
      </c>
      <c r="D202" s="86">
        <f>D203</f>
        <v>85454536</v>
      </c>
      <c r="E202" s="87">
        <f>D202/C202*100</f>
        <v>35.60605666666667</v>
      </c>
    </row>
    <row r="203" spans="1:5" ht="12.75" hidden="1">
      <c r="A203" s="32">
        <v>3</v>
      </c>
      <c r="B203" s="16" t="s">
        <v>11</v>
      </c>
      <c r="C203" s="20">
        <v>240000000</v>
      </c>
      <c r="D203" s="20">
        <f>D204</f>
        <v>85454536</v>
      </c>
      <c r="E203" s="22">
        <f>D203/C203*100</f>
        <v>35.60605666666667</v>
      </c>
    </row>
    <row r="204" spans="1:5" s="88" customFormat="1" ht="12.75" hidden="1">
      <c r="A204" s="32">
        <v>38</v>
      </c>
      <c r="B204" s="16" t="s">
        <v>112</v>
      </c>
      <c r="C204" s="86">
        <v>240000000</v>
      </c>
      <c r="D204" s="86">
        <f>D205</f>
        <v>85454536</v>
      </c>
      <c r="E204" s="87">
        <f>D204/C204*100</f>
        <v>35.60605666666667</v>
      </c>
    </row>
    <row r="205" spans="1:5" s="88" customFormat="1" ht="12.75">
      <c r="A205" s="32">
        <v>382</v>
      </c>
      <c r="B205" s="16" t="s">
        <v>227</v>
      </c>
      <c r="C205" s="86">
        <v>240000000</v>
      </c>
      <c r="D205" s="86">
        <f>D206</f>
        <v>85454536</v>
      </c>
      <c r="E205" s="87">
        <f>D205/C205*100</f>
        <v>35.60605666666667</v>
      </c>
    </row>
    <row r="206" spans="1:5" ht="12.75">
      <c r="A206" s="40">
        <v>3821</v>
      </c>
      <c r="B206" s="12" t="s">
        <v>228</v>
      </c>
      <c r="C206" s="96"/>
      <c r="D206" s="96">
        <f>rashodi!G56</f>
        <v>85454536</v>
      </c>
      <c r="E206" s="23" t="s">
        <v>26</v>
      </c>
    </row>
  </sheetData>
  <sheetProtection/>
  <mergeCells count="1">
    <mergeCell ref="A1:E1"/>
  </mergeCells>
  <printOptions horizontalCentered="1"/>
  <pageMargins left="0.1968503937007874" right="0.1968503937007874" top="0.3937007874015748" bottom="0.3937007874015748" header="0.5118110236220472" footer="0.1968503937007874"/>
  <pageSetup firstPageNumber="506" useFirstPageNumber="1" horizontalDpi="600" verticalDpi="600" orientation="portrait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Josip Mecner</dc:creator>
  <cp:keywords/>
  <dc:description/>
  <cp:lastModifiedBy>mfkor</cp:lastModifiedBy>
  <cp:lastPrinted>2010-11-11T08:39:42Z</cp:lastPrinted>
  <dcterms:created xsi:type="dcterms:W3CDTF">2001-12-09T09:25:31Z</dcterms:created>
  <dcterms:modified xsi:type="dcterms:W3CDTF">2010-11-11T08:41:08Z</dcterms:modified>
  <cp:category/>
  <cp:version/>
  <cp:contentType/>
  <cp:contentStatus/>
</cp:coreProperties>
</file>