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341" windowWidth="15480" windowHeight="11640" tabRatio="741" activeTab="4"/>
  </bookViews>
  <sheets>
    <sheet name="bilanca" sheetId="1" r:id="rId1"/>
    <sheet name="prihodi" sheetId="2" r:id="rId2"/>
    <sheet name="rashodi" sheetId="3" r:id="rId3"/>
    <sheet name="račun financiranja" sheetId="4" r:id="rId4"/>
    <sheet name="posebni dio" sheetId="5" r:id="rId5"/>
  </sheets>
  <definedNames>
    <definedName name="_xlnm.Print_Titles" localSheetId="4">'posebni dio'!$2:$3</definedName>
    <definedName name="_xlnm.Print_Titles" localSheetId="1">'prihodi'!$3:$3</definedName>
    <definedName name="_xlnm.Print_Titles" localSheetId="3">'račun financiranja'!$2:$2</definedName>
    <definedName name="_xlnm.Print_Titles" localSheetId="2">'rashodi'!$2:$2</definedName>
    <definedName name="_xlnm.Print_Area" localSheetId="3">'račun financiranja'!$A$1:$H$12</definedName>
    <definedName name="_xlnm.Print_Area" localSheetId="2">'rashodi'!$A$1:$H$57</definedName>
  </definedNames>
  <calcPr fullCalcOnLoad="1"/>
</workbook>
</file>

<file path=xl/sharedStrings.xml><?xml version="1.0" encoding="utf-8"?>
<sst xmlns="http://schemas.openxmlformats.org/spreadsheetml/2006/main" count="502" uniqueCount="190">
  <si>
    <t>Raz-red</t>
  </si>
  <si>
    <t>Sku-pina</t>
  </si>
  <si>
    <t>Odje-ljak</t>
  </si>
  <si>
    <t>Podskupina</t>
  </si>
  <si>
    <t>Naziv prihoda</t>
  </si>
  <si>
    <t>PRIHODI POSLOVANJA</t>
  </si>
  <si>
    <t>A. RAČUN PRIHODA I RASHODA</t>
  </si>
  <si>
    <t>PRIHODI POSLOVANJA I PRIHODI OD PRODAJE NEFINANCIJSKE IMOVINE</t>
  </si>
  <si>
    <t>Indeks</t>
  </si>
  <si>
    <t>Plan                  za 2010.</t>
  </si>
  <si>
    <t>RASHODI POSLOVANJA</t>
  </si>
  <si>
    <t>RASHODI POSLOVANJA I RASHODI ZA NABAVU NEFINANCIJSKE IMOVINE</t>
  </si>
  <si>
    <t>RASHODI ZA NABAVU NEFINANCIJSKE IMOVINE</t>
  </si>
  <si>
    <t>B. RAČUN FINANCIRANJA</t>
  </si>
  <si>
    <t>NETO FINANCIRANJE</t>
  </si>
  <si>
    <t>PRIMICI OD FINANCIJSKE IMOVINE I ZADUŽIVANJA</t>
  </si>
  <si>
    <t>IZDACI ZA FINANCIJSKU IMOVINU I OTPLATE ZAJMOVA</t>
  </si>
  <si>
    <t>Šifra</t>
  </si>
  <si>
    <t>I. OPĆI DIO</t>
  </si>
  <si>
    <t>PRIHODI OD NEFINANCIJSKE IMOVINE</t>
  </si>
  <si>
    <t>RASHODI ZA NEFINANCIJSKU IMOVINU</t>
  </si>
  <si>
    <t>RAZLIKA - VIŠAK / MANJAK</t>
  </si>
  <si>
    <t>VIŠAK / MANJAK + NETO FINANCIRANJE</t>
  </si>
  <si>
    <t>RASHODI  POSLOVANJA</t>
  </si>
  <si>
    <t>PRIMICI OD FINANANCIJSKE IMOVINE I ZADUŽIVANJA</t>
  </si>
  <si>
    <t>-</t>
  </si>
  <si>
    <t xml:space="preserve">Indeks                                </t>
  </si>
  <si>
    <t>4</t>
  </si>
  <si>
    <t>6</t>
  </si>
  <si>
    <t>Ostali rashodi za zaposlene</t>
  </si>
  <si>
    <t>3121</t>
  </si>
  <si>
    <t>313</t>
  </si>
  <si>
    <t>Doprinosi na plaće</t>
  </si>
  <si>
    <t>3132</t>
  </si>
  <si>
    <t>3133</t>
  </si>
  <si>
    <t>32</t>
  </si>
  <si>
    <t>Materijalni rashodi</t>
  </si>
  <si>
    <t>321</t>
  </si>
  <si>
    <t>3211</t>
  </si>
  <si>
    <t>3212</t>
  </si>
  <si>
    <t>6413</t>
  </si>
  <si>
    <t>Kamate na oročena sredstva i depozite po viđenju</t>
  </si>
  <si>
    <t>3213</t>
  </si>
  <si>
    <t>322</t>
  </si>
  <si>
    <t>3221</t>
  </si>
  <si>
    <t>3223</t>
  </si>
  <si>
    <t>3225</t>
  </si>
  <si>
    <t>323</t>
  </si>
  <si>
    <t>3231</t>
  </si>
  <si>
    <t>3232</t>
  </si>
  <si>
    <t>3233</t>
  </si>
  <si>
    <t>Doprinosi za zapošljavanje</t>
  </si>
  <si>
    <t>4221</t>
  </si>
  <si>
    <t>4222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</si>
  <si>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</si>
  <si>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</si>
  <si>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</si>
  <si>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</si>
  <si>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</si>
  <si>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3</t>
  </si>
  <si>
    <t>3234</t>
  </si>
  <si>
    <t>3235</t>
  </si>
  <si>
    <t>3236</t>
  </si>
  <si>
    <t>3237</t>
  </si>
  <si>
    <t>3239</t>
  </si>
  <si>
    <t>329</t>
  </si>
  <si>
    <t>3292</t>
  </si>
  <si>
    <t>3293</t>
  </si>
  <si>
    <t>3299</t>
  </si>
  <si>
    <t>8</t>
  </si>
  <si>
    <t>42</t>
  </si>
  <si>
    <t>Rashodi za nabavu proizvedene dugotrajne imovine</t>
  </si>
  <si>
    <t>422</t>
  </si>
  <si>
    <t>Ostali rashodi</t>
  </si>
  <si>
    <t>Doprinosi za zdravstveno osiguranje</t>
  </si>
  <si>
    <t>Naknade troškova zaposlenima</t>
  </si>
  <si>
    <t>Službena putovanja</t>
  </si>
  <si>
    <t>Naknade za prijevoz, za rad na terenu i odvojeni život</t>
  </si>
  <si>
    <t>Stručno usavršavanje zaposlenika</t>
  </si>
  <si>
    <t>Rashodi za materijal i energiju</t>
  </si>
  <si>
    <t>Uredski materijal i ostali materijalni rashodi</t>
  </si>
  <si>
    <t>Energija</t>
  </si>
  <si>
    <t>Sitni inventar i auto gume</t>
  </si>
  <si>
    <t>Rashodi za usluge</t>
  </si>
  <si>
    <t>Usluge telefona, pošte i prijevoza</t>
  </si>
  <si>
    <t>Intelektualne i osobne usluge</t>
  </si>
  <si>
    <t>Ostale usluge</t>
  </si>
  <si>
    <t>Ostali nespomenuti rashodi poslovanja</t>
  </si>
  <si>
    <t>Premije osiguranja</t>
  </si>
  <si>
    <t>Reprezentacija</t>
  </si>
  <si>
    <t>Postrojenja i oprema</t>
  </si>
  <si>
    <t>Uredska oprema i namještaj</t>
  </si>
  <si>
    <t>Komunikacijska oprema</t>
  </si>
  <si>
    <t>343</t>
  </si>
  <si>
    <t>Ostali financijski rashodi</t>
  </si>
  <si>
    <t>3431</t>
  </si>
  <si>
    <t>Bankarske usluge i usluge platnog prometa</t>
  </si>
  <si>
    <t>31</t>
  </si>
  <si>
    <t>Rashodi za zaposlene</t>
  </si>
  <si>
    <t>311</t>
  </si>
  <si>
    <t>Plaće</t>
  </si>
  <si>
    <t>3111</t>
  </si>
  <si>
    <t>Plaće za redovan rad</t>
  </si>
  <si>
    <t>312</t>
  </si>
  <si>
    <t>64</t>
  </si>
  <si>
    <t>Prihodi od imovine</t>
  </si>
  <si>
    <t>641</t>
  </si>
  <si>
    <t>Prihodi od financijske imovine</t>
  </si>
  <si>
    <t>34</t>
  </si>
  <si>
    <t>Financijski rashodi</t>
  </si>
  <si>
    <t>3433</t>
  </si>
  <si>
    <t>Zatezne kamate</t>
  </si>
  <si>
    <t xml:space="preserve"> Plan                               za 2010.</t>
  </si>
  <si>
    <t>ADMINISTRATIVNO UPRAVLJANJE I OPREMANJE</t>
  </si>
  <si>
    <t>A1000</t>
  </si>
  <si>
    <t>ADMINISTRACIJA I UPRAVLJANJE</t>
  </si>
  <si>
    <t>K2000</t>
  </si>
  <si>
    <t>OPREMANJE</t>
  </si>
  <si>
    <t>A1003</t>
  </si>
  <si>
    <t xml:space="preserve">Naziv </t>
  </si>
  <si>
    <t>100</t>
  </si>
  <si>
    <t>101</t>
  </si>
  <si>
    <t>103</t>
  </si>
  <si>
    <t>3238</t>
  </si>
  <si>
    <t>Računalne usluge</t>
  </si>
  <si>
    <t>3432</t>
  </si>
  <si>
    <t>Negativne tečajne razlike i valutna klauzula</t>
  </si>
  <si>
    <t>Tekuće donacije</t>
  </si>
  <si>
    <t>3811</t>
  </si>
  <si>
    <t>Tekuće donacije u novcu</t>
  </si>
  <si>
    <t>6411</t>
  </si>
  <si>
    <t xml:space="preserve">Prihodi od kamata za dane zajmove </t>
  </si>
  <si>
    <t>6415</t>
  </si>
  <si>
    <t>Prihodi od pozitivnih tečajnih razlika</t>
  </si>
  <si>
    <t>6416</t>
  </si>
  <si>
    <t>Prihodi od dividendi</t>
  </si>
  <si>
    <t>83</t>
  </si>
  <si>
    <t>Primici od prodaje dionica i udjela u glavnici</t>
  </si>
  <si>
    <t>K2003</t>
  </si>
  <si>
    <t>A1002</t>
  </si>
  <si>
    <t>FOND OSIGURANJA DEPOZITA</t>
  </si>
  <si>
    <t>OSTALA DJELATNOST AGENCIJE</t>
  </si>
  <si>
    <t>6412</t>
  </si>
  <si>
    <t>Prihodi od kamata po vrijednosnim papirima</t>
  </si>
  <si>
    <t>6414</t>
  </si>
  <si>
    <t>Prihodi od zateznih kamata</t>
  </si>
  <si>
    <t>Ostali prihodi od financijske imovine (Dopunski kapital)</t>
  </si>
  <si>
    <t>Ostali prihodi od financijske imovine (Premije osiguranja depozita)</t>
  </si>
  <si>
    <t>Prihodi od administrativnih pristojbi i po posebnim propisima</t>
  </si>
  <si>
    <t>Prihodi po posebnim propisima</t>
  </si>
  <si>
    <t>6526</t>
  </si>
  <si>
    <t xml:space="preserve">Ostali nespomenuti prihodi </t>
  </si>
  <si>
    <t>Prihodi od naplate potraživanja iz stečajne mase banaka i štedionica, likvidacije, preuzetih potraživanja…</t>
  </si>
  <si>
    <t>Prihodi od naplate potraživanja preuzetih u posupku sanacije i privatizacije banaka</t>
  </si>
  <si>
    <t>37</t>
  </si>
  <si>
    <t>Naknade građanima i kućanstvima na temelju osiguranja i druge naknade</t>
  </si>
  <si>
    <t>371</t>
  </si>
  <si>
    <t>Naknade građanima i kućanstvima na temelju osiguranja</t>
  </si>
  <si>
    <t>3711</t>
  </si>
  <si>
    <t>Naknade građanima i kućanstvima u novcu</t>
  </si>
  <si>
    <t>38</t>
  </si>
  <si>
    <t>381</t>
  </si>
  <si>
    <t>385</t>
  </si>
  <si>
    <t>Izvanredni rashodi</t>
  </si>
  <si>
    <t>3859</t>
  </si>
  <si>
    <t>Ostali izvanredni rashodi</t>
  </si>
  <si>
    <t>4223</t>
  </si>
  <si>
    <t>Oprema za održavanje i zaštitu</t>
  </si>
  <si>
    <t>Nematerijalna proizvedena imovina</t>
  </si>
  <si>
    <t>Ulaganja u računalne programe</t>
  </si>
  <si>
    <t>832</t>
  </si>
  <si>
    <t>Primici od prodaje dionica i udjela u glavnici trgovačkih društava u javnom sektoru</t>
  </si>
  <si>
    <t>8321</t>
  </si>
  <si>
    <t>Dionice i udjeli u glavnici trgovačkih društava u javnom sektoru</t>
  </si>
  <si>
    <t>04</t>
  </si>
  <si>
    <t>DRŽAVNA AGENCIJA ZA OSIGURANJE ŠTEDNIH ULOGA I SANACIJU BANAKA</t>
  </si>
  <si>
    <t>ISPLATA OSIGURANIH DEPOZITA</t>
  </si>
  <si>
    <t>NAKNADE GRAĐANIMA I KUĆANSTVIMA NA TEMELJU OSIGURANJA I DRUGE NAKNADE</t>
  </si>
  <si>
    <t>Ostali nespomenuti rashodi poslovanja (članarine)</t>
  </si>
  <si>
    <t>K2002</t>
  </si>
  <si>
    <t>INFORMATIZACIJA</t>
  </si>
  <si>
    <t>Ostali izvanredni rashodi (Croatia banka)</t>
  </si>
  <si>
    <t>Ostali prihodi</t>
  </si>
  <si>
    <t>IZVRŠENJE FINANCIJSKOG PLANA DRŽAVNE AGENCIJE ZA OSIGURANJE ŠTEDNIH ULOGA I SANACIJU BANAKA ZA I-VI 2010. GODINE</t>
  </si>
  <si>
    <t>II. POSEBNI DIO</t>
  </si>
  <si>
    <t>Naziv rashoda</t>
  </si>
  <si>
    <t>Izvršenje              1.-6.2010.</t>
  </si>
  <si>
    <t>Izvršenje          1.-6.2010.</t>
  </si>
  <si>
    <t>Izvršenje           1.-6.2010.</t>
  </si>
  <si>
    <t>Izvršenje         1.-6.2010.</t>
  </si>
</sst>
</file>

<file path=xl/styles.xml><?xml version="1.0" encoding="utf-8"?>
<styleSheet xmlns="http://schemas.openxmlformats.org/spreadsheetml/2006/main">
  <numFmts count="2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yyyy\.mm\.dd"/>
  </numFmts>
  <fonts count="36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MS Sans Serif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"/>
      <family val="0"/>
    </font>
    <font>
      <sz val="10"/>
      <color indexed="10"/>
      <name val="Times New Roman"/>
      <family val="1"/>
    </font>
    <font>
      <b/>
      <sz val="8"/>
      <color indexed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1" applyNumberFormat="0" applyFont="0" applyAlignment="0" applyProtection="0"/>
    <xf numFmtId="0" fontId="16" fillId="6" borderId="0" applyNumberFormat="0" applyBorder="0" applyAlignment="0" applyProtection="0"/>
    <xf numFmtId="0" fontId="2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7" fillId="15" borderId="2" applyNumberFormat="0" applyAlignment="0" applyProtection="0"/>
    <xf numFmtId="0" fontId="18" fillId="15" borderId="3" applyNumberFormat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26" fillId="17" borderId="8" applyNumberFormat="0" applyAlignment="0" applyProtection="0"/>
    <xf numFmtId="0" fontId="2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7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9" fillId="0" borderId="0" xfId="54" applyFont="1" applyFill="1" applyBorder="1" applyAlignment="1">
      <alignment horizontal="center" wrapText="1"/>
      <protection/>
    </xf>
    <xf numFmtId="0" fontId="9" fillId="0" borderId="0" xfId="54" applyFont="1" applyFill="1" applyBorder="1" applyAlignment="1">
      <alignment horizontal="left" wrapText="1"/>
      <protection/>
    </xf>
    <xf numFmtId="0" fontId="4" fillId="0" borderId="0" xfId="0" applyFont="1" applyFill="1" applyBorder="1" applyAlignment="1">
      <alignment horizontal="center"/>
    </xf>
    <xf numFmtId="0" fontId="10" fillId="0" borderId="0" xfId="54" applyFont="1" applyFill="1" applyBorder="1" applyAlignment="1">
      <alignment horizontal="left" wrapText="1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0" fillId="0" borderId="0" xfId="52" applyFont="1" applyFill="1" applyBorder="1" applyAlignment="1">
      <alignment horizontal="left" wrapText="1"/>
      <protection/>
    </xf>
    <xf numFmtId="0" fontId="10" fillId="0" borderId="0" xfId="53" applyFont="1" applyFill="1" applyBorder="1" applyAlignment="1">
      <alignment horizontal="left" wrapText="1"/>
      <protection/>
    </xf>
    <xf numFmtId="0" fontId="9" fillId="0" borderId="0" xfId="52" applyFont="1" applyFill="1" applyBorder="1" applyAlignment="1">
      <alignment horizontal="center" wrapText="1"/>
      <protection/>
    </xf>
    <xf numFmtId="0" fontId="9" fillId="0" borderId="0" xfId="52" applyFont="1" applyFill="1" applyBorder="1" applyAlignment="1">
      <alignment horizontal="left" wrapText="1"/>
      <protection/>
    </xf>
    <xf numFmtId="0" fontId="9" fillId="0" borderId="0" xfId="53" applyFont="1" applyFill="1" applyBorder="1" applyAlignment="1">
      <alignment horizontal="center" wrapText="1"/>
      <protection/>
    </xf>
    <xf numFmtId="0" fontId="9" fillId="0" borderId="0" xfId="53" applyFont="1" applyFill="1" applyBorder="1" applyAlignment="1">
      <alignment horizontal="left" wrapText="1"/>
      <protection/>
    </xf>
    <xf numFmtId="0" fontId="4" fillId="0" borderId="0" xfId="0" applyFont="1" applyFill="1" applyBorder="1" applyAlignment="1">
      <alignment horizontal="left" wrapText="1"/>
    </xf>
    <xf numFmtId="3" fontId="5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0" fontId="10" fillId="0" borderId="0" xfId="56" applyFont="1" applyFill="1" applyBorder="1" applyAlignment="1">
      <alignment horizontal="left" wrapText="1"/>
      <protection/>
    </xf>
    <xf numFmtId="0" fontId="9" fillId="0" borderId="0" xfId="56" applyFont="1" applyFill="1" applyBorder="1" applyAlignment="1">
      <alignment horizontal="center" wrapText="1"/>
      <protection/>
    </xf>
    <xf numFmtId="0" fontId="9" fillId="0" borderId="0" xfId="56" applyFont="1" applyFill="1" applyBorder="1" applyAlignment="1">
      <alignment horizontal="left" wrapText="1"/>
      <protection/>
    </xf>
    <xf numFmtId="0" fontId="5" fillId="0" borderId="0" xfId="0" applyFont="1" applyFill="1" applyBorder="1" applyAlignment="1">
      <alignment horizontal="left" vertical="top"/>
    </xf>
    <xf numFmtId="0" fontId="9" fillId="0" borderId="0" xfId="56" applyFont="1" applyFill="1" applyBorder="1" applyAlignment="1">
      <alignment horizontal="left" vertical="top" wrapText="1"/>
      <protection/>
    </xf>
    <xf numFmtId="0" fontId="4" fillId="0" borderId="0" xfId="0" applyFont="1" applyFill="1" applyBorder="1" applyAlignment="1">
      <alignment horizontal="left" vertical="top"/>
    </xf>
    <xf numFmtId="0" fontId="10" fillId="0" borderId="0" xfId="56" applyFont="1" applyFill="1" applyBorder="1" applyAlignment="1">
      <alignment horizontal="left" vertical="top" wrapText="1"/>
      <protection/>
    </xf>
    <xf numFmtId="0" fontId="9" fillId="0" borderId="0" xfId="52" applyFont="1" applyFill="1" applyBorder="1" applyAlignment="1">
      <alignment horizontal="left" vertical="top" wrapText="1"/>
      <protection/>
    </xf>
    <xf numFmtId="0" fontId="10" fillId="0" borderId="0" xfId="52" applyFont="1" applyFill="1" applyBorder="1" applyAlignment="1">
      <alignment horizontal="left" vertical="top" wrapText="1"/>
      <protection/>
    </xf>
    <xf numFmtId="0" fontId="9" fillId="0" borderId="0" xfId="53" applyFont="1" applyFill="1" applyBorder="1" applyAlignment="1">
      <alignment horizontal="left" vertical="top" wrapText="1"/>
      <protection/>
    </xf>
    <xf numFmtId="0" fontId="10" fillId="0" borderId="0" xfId="53" applyFont="1" applyFill="1" applyBorder="1" applyAlignment="1">
      <alignment horizontal="left" vertical="top" wrapText="1"/>
      <protection/>
    </xf>
    <xf numFmtId="0" fontId="9" fillId="0" borderId="0" xfId="54" applyFont="1" applyFill="1" applyBorder="1" applyAlignment="1">
      <alignment horizontal="left" vertical="top" wrapText="1"/>
      <protection/>
    </xf>
    <xf numFmtId="0" fontId="10" fillId="0" borderId="0" xfId="54" applyFont="1" applyFill="1" applyBorder="1" applyAlignment="1">
      <alignment horizontal="left" vertical="top" wrapText="1"/>
      <protection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3" fontId="8" fillId="0" borderId="10" xfId="51" applyNumberFormat="1" applyFont="1" applyFill="1" applyBorder="1" applyAlignment="1" applyProtection="1">
      <alignment horizontal="right"/>
      <protection/>
    </xf>
    <xf numFmtId="3" fontId="8" fillId="0" borderId="10" xfId="51" applyNumberFormat="1" applyFont="1" applyFill="1" applyBorder="1" applyAlignment="1" applyProtection="1">
      <alignment horizontal="right" wrapText="1"/>
      <protection/>
    </xf>
    <xf numFmtId="2" fontId="8" fillId="0" borderId="10" xfId="51" applyNumberFormat="1" applyFont="1" applyFill="1" applyBorder="1" applyAlignment="1" applyProtection="1">
      <alignment horizontal="right"/>
      <protection/>
    </xf>
    <xf numFmtId="0" fontId="10" fillId="0" borderId="0" xfId="51" applyNumberFormat="1" applyFont="1" applyFill="1" applyBorder="1" applyAlignment="1" applyProtection="1">
      <alignment/>
      <protection/>
    </xf>
    <xf numFmtId="0" fontId="30" fillId="0" borderId="0" xfId="51" applyNumberFormat="1" applyFont="1" applyFill="1" applyBorder="1" applyAlignment="1" applyProtection="1">
      <alignment horizontal="left" wrapText="1"/>
      <protection/>
    </xf>
    <xf numFmtId="0" fontId="31" fillId="0" borderId="0" xfId="51" applyNumberFormat="1" applyFont="1" applyFill="1" applyBorder="1" applyAlignment="1" applyProtection="1">
      <alignment wrapText="1"/>
      <protection/>
    </xf>
    <xf numFmtId="3" fontId="10" fillId="0" borderId="0" xfId="51" applyNumberFormat="1" applyFont="1" applyFill="1" applyBorder="1" applyAlignment="1" applyProtection="1">
      <alignment/>
      <protection/>
    </xf>
    <xf numFmtId="0" fontId="9" fillId="0" borderId="11" xfId="51" applyFont="1" applyBorder="1" applyAlignment="1" quotePrefix="1">
      <alignment horizontal="left" vertical="center" wrapText="1"/>
      <protection/>
    </xf>
    <xf numFmtId="0" fontId="9" fillId="0" borderId="12" xfId="51" applyFont="1" applyBorder="1" applyAlignment="1" quotePrefix="1">
      <alignment horizontal="left" vertical="center" wrapText="1"/>
      <protection/>
    </xf>
    <xf numFmtId="0" fontId="9" fillId="0" borderId="10" xfId="51" applyFont="1" applyFill="1" applyBorder="1" applyAlignment="1">
      <alignment horizontal="center" vertical="center" wrapText="1"/>
      <protection/>
    </xf>
    <xf numFmtId="3" fontId="9" fillId="0" borderId="10" xfId="51" applyNumberFormat="1" applyFont="1" applyBorder="1" applyAlignment="1">
      <alignment horizontal="center" vertical="center" wrapText="1"/>
      <protection/>
    </xf>
    <xf numFmtId="0" fontId="9" fillId="0" borderId="10" xfId="51" applyFont="1" applyBorder="1" applyAlignment="1">
      <alignment horizontal="center" vertical="center" wrapText="1"/>
      <protection/>
    </xf>
    <xf numFmtId="0" fontId="9" fillId="0" borderId="0" xfId="51" applyNumberFormat="1" applyFont="1" applyFill="1" applyBorder="1" applyAlignment="1" applyProtection="1" quotePrefix="1">
      <alignment horizontal="left" wrapText="1"/>
      <protection/>
    </xf>
    <xf numFmtId="0" fontId="10" fillId="0" borderId="0" xfId="51" applyNumberFormat="1" applyFont="1" applyFill="1" applyBorder="1" applyAlignment="1" applyProtection="1">
      <alignment wrapText="1"/>
      <protection/>
    </xf>
    <xf numFmtId="0" fontId="9" fillId="0" borderId="13" xfId="51" applyNumberFormat="1" applyFont="1" applyFill="1" applyBorder="1" applyAlignment="1" applyProtection="1" quotePrefix="1">
      <alignment horizontal="left" wrapText="1"/>
      <protection/>
    </xf>
    <xf numFmtId="0" fontId="10" fillId="0" borderId="13" xfId="51" applyNumberFormat="1" applyFont="1" applyFill="1" applyBorder="1" applyAlignment="1" applyProtection="1">
      <alignment wrapText="1"/>
      <protection/>
    </xf>
    <xf numFmtId="3" fontId="8" fillId="0" borderId="12" xfId="51" applyNumberFormat="1" applyFont="1" applyFill="1" applyBorder="1" applyAlignment="1" applyProtection="1">
      <alignment wrapText="1"/>
      <protection/>
    </xf>
    <xf numFmtId="3" fontId="8" fillId="0" borderId="10" xfId="51" applyNumberFormat="1" applyFont="1" applyBorder="1" applyAlignment="1">
      <alignment horizontal="right"/>
      <protection/>
    </xf>
    <xf numFmtId="4" fontId="0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horizontal="right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top" wrapText="1"/>
    </xf>
    <xf numFmtId="49" fontId="5" fillId="0" borderId="12" xfId="0" applyNumberFormat="1" applyFont="1" applyFill="1" applyBorder="1" applyAlignment="1">
      <alignment horizontal="left" vertical="center"/>
    </xf>
    <xf numFmtId="49" fontId="35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4" fillId="0" borderId="0" xfId="0" applyFont="1" applyFill="1" applyAlignment="1">
      <alignment/>
    </xf>
    <xf numFmtId="49" fontId="5" fillId="0" borderId="0" xfId="0" applyNumberFormat="1" applyFont="1" applyFill="1" applyAlignment="1">
      <alignment horizontal="left" wrapText="1"/>
    </xf>
    <xf numFmtId="3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0" fontId="9" fillId="0" borderId="0" xfId="55" applyFont="1" applyFill="1" applyBorder="1" applyAlignment="1">
      <alignment horizontal="center" wrapText="1"/>
      <protection/>
    </xf>
    <xf numFmtId="0" fontId="8" fillId="0" borderId="0" xfId="54" applyFont="1" applyFill="1" applyBorder="1" applyAlignment="1">
      <alignment horizontal="left" wrapText="1"/>
      <protection/>
    </xf>
    <xf numFmtId="0" fontId="8" fillId="0" borderId="0" xfId="55" applyFont="1" applyFill="1" applyBorder="1" applyAlignment="1">
      <alignment horizontal="left" wrapText="1"/>
      <protection/>
    </xf>
    <xf numFmtId="0" fontId="9" fillId="0" borderId="0" xfId="52" applyFont="1" applyFill="1" applyBorder="1" applyAlignment="1">
      <alignment horizontal="left" vertical="top"/>
      <protection/>
    </xf>
    <xf numFmtId="0" fontId="5" fillId="0" borderId="0" xfId="0" applyFont="1" applyFill="1" applyBorder="1" applyAlignment="1">
      <alignment/>
    </xf>
    <xf numFmtId="49" fontId="7" fillId="0" borderId="0" xfId="0" applyNumberFormat="1" applyFont="1" applyFill="1" applyAlignment="1">
      <alignment wrapText="1"/>
    </xf>
    <xf numFmtId="49" fontId="11" fillId="0" borderId="0" xfId="0" applyNumberFormat="1" applyFont="1" applyFill="1" applyBorder="1" applyAlignment="1">
      <alignment horizontal="left" vertical="top" wrapText="1"/>
    </xf>
    <xf numFmtId="49" fontId="7" fillId="0" borderId="0" xfId="0" applyNumberFormat="1" applyFont="1" applyFill="1" applyAlignment="1">
      <alignment horizontal="left" vertical="top"/>
    </xf>
    <xf numFmtId="49" fontId="5" fillId="0" borderId="0" xfId="0" applyNumberFormat="1" applyFont="1" applyFill="1" applyAlignment="1">
      <alignment horizontal="left" vertical="top"/>
    </xf>
    <xf numFmtId="49" fontId="4" fillId="0" borderId="0" xfId="0" applyNumberFormat="1" applyFont="1" applyFill="1" applyAlignment="1">
      <alignment horizontal="left" vertical="top"/>
    </xf>
    <xf numFmtId="0" fontId="5" fillId="0" borderId="12" xfId="0" applyFont="1" applyFill="1" applyBorder="1" applyAlignment="1">
      <alignment horizontal="right" wrapText="1"/>
    </xf>
    <xf numFmtId="3" fontId="35" fillId="0" borderId="0" xfId="0" applyNumberFormat="1" applyFont="1" applyFill="1" applyBorder="1" applyAlignment="1">
      <alignment horizontal="right" wrapText="1"/>
    </xf>
    <xf numFmtId="4" fontId="11" fillId="0" borderId="0" xfId="0" applyNumberFormat="1" applyFont="1" applyFill="1" applyBorder="1" applyAlignment="1">
      <alignment horizontal="right" wrapText="1"/>
    </xf>
    <xf numFmtId="3" fontId="5" fillId="0" borderId="0" xfId="0" applyNumberFormat="1" applyFont="1" applyFill="1" applyAlignment="1">
      <alignment horizontal="right"/>
    </xf>
    <xf numFmtId="4" fontId="5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4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Alignment="1">
      <alignment horizontal="left"/>
    </xf>
    <xf numFmtId="3" fontId="12" fillId="0" borderId="0" xfId="0" applyNumberFormat="1" applyFont="1" applyBorder="1" applyAlignment="1">
      <alignment/>
    </xf>
    <xf numFmtId="0" fontId="9" fillId="0" borderId="14" xfId="51" applyFont="1" applyBorder="1" applyAlignment="1" quotePrefix="1">
      <alignment horizontal="center" vertical="center" wrapText="1"/>
      <protection/>
    </xf>
    <xf numFmtId="3" fontId="5" fillId="0" borderId="0" xfId="0" applyNumberFormat="1" applyFont="1" applyFill="1" applyAlignment="1">
      <alignment/>
    </xf>
    <xf numFmtId="4" fontId="5" fillId="0" borderId="12" xfId="0" applyNumberFormat="1" applyFont="1" applyFill="1" applyBorder="1" applyAlignment="1">
      <alignment horizontal="right" vertical="center" wrapText="1"/>
    </xf>
    <xf numFmtId="49" fontId="5" fillId="0" borderId="12" xfId="0" applyNumberFormat="1" applyFont="1" applyFill="1" applyBorder="1" applyAlignment="1">
      <alignment horizontal="left" vertical="center" wrapText="1"/>
    </xf>
    <xf numFmtId="0" fontId="30" fillId="0" borderId="0" xfId="51" applyNumberFormat="1" applyFont="1" applyFill="1" applyBorder="1" applyAlignment="1" applyProtection="1" quotePrefix="1">
      <alignment horizontal="center" vertical="center"/>
      <protection/>
    </xf>
    <xf numFmtId="0" fontId="31" fillId="0" borderId="0" xfId="51" applyNumberFormat="1" applyFont="1" applyFill="1" applyBorder="1" applyAlignment="1" applyProtection="1">
      <alignment horizontal="center" vertical="center"/>
      <protection/>
    </xf>
    <xf numFmtId="0" fontId="31" fillId="0" borderId="0" xfId="51" applyNumberFormat="1" applyFont="1" applyFill="1" applyBorder="1" applyAlignment="1" applyProtection="1">
      <alignment/>
      <protection/>
    </xf>
    <xf numFmtId="0" fontId="8" fillId="0" borderId="11" xfId="51" applyFont="1" applyBorder="1" applyAlignment="1" quotePrefix="1">
      <alignment horizontal="left"/>
      <protection/>
    </xf>
    <xf numFmtId="0" fontId="32" fillId="0" borderId="12" xfId="51" applyNumberFormat="1" applyFont="1" applyFill="1" applyBorder="1" applyAlignment="1" applyProtection="1">
      <alignment/>
      <protection/>
    </xf>
    <xf numFmtId="0" fontId="8" fillId="0" borderId="10" xfId="51" applyFont="1" applyBorder="1" applyAlignment="1" quotePrefix="1">
      <alignment horizontal="left"/>
      <protection/>
    </xf>
    <xf numFmtId="0" fontId="32" fillId="0" borderId="10" xfId="51" applyNumberFormat="1" applyFont="1" applyFill="1" applyBorder="1" applyAlignment="1" applyProtection="1">
      <alignment/>
      <protection/>
    </xf>
    <xf numFmtId="0" fontId="8" fillId="0" borderId="10" xfId="51" applyFont="1" applyBorder="1" applyAlignment="1" quotePrefix="1">
      <alignment horizontal="left" shrinkToFit="1"/>
      <protection/>
    </xf>
    <xf numFmtId="0" fontId="32" fillId="0" borderId="10" xfId="51" applyNumberFormat="1" applyFont="1" applyFill="1" applyBorder="1" applyAlignment="1" applyProtection="1">
      <alignment shrinkToFit="1"/>
      <protection/>
    </xf>
    <xf numFmtId="0" fontId="6" fillId="0" borderId="0" xfId="0" applyFont="1" applyBorder="1" applyAlignment="1">
      <alignment horizontal="center" vertical="center" wrapText="1"/>
    </xf>
    <xf numFmtId="0" fontId="30" fillId="0" borderId="0" xfId="51" applyNumberFormat="1" applyFont="1" applyFill="1" applyBorder="1" applyAlignment="1" applyProtection="1">
      <alignment horizontal="center" vertical="center"/>
      <protection/>
    </xf>
    <xf numFmtId="0" fontId="10" fillId="0" borderId="0" xfId="51" applyNumberFormat="1" applyFont="1" applyFill="1" applyBorder="1" applyAlignment="1" applyProtection="1">
      <alignment horizontal="center" vertical="center"/>
      <protection/>
    </xf>
    <xf numFmtId="0" fontId="10" fillId="0" borderId="0" xfId="51" applyNumberFormat="1" applyFont="1" applyFill="1" applyBorder="1" applyAlignment="1" applyProtection="1">
      <alignment/>
      <protection/>
    </xf>
    <xf numFmtId="0" fontId="30" fillId="0" borderId="0" xfId="51" applyNumberFormat="1" applyFont="1" applyFill="1" applyBorder="1" applyAlignment="1" applyProtection="1">
      <alignment horizontal="center" vertical="center" wrapText="1"/>
      <protection/>
    </xf>
    <xf numFmtId="0" fontId="31" fillId="0" borderId="0" xfId="51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</cellXfs>
  <cellStyles count="55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bilanca" xfId="51"/>
    <cellStyle name="Obično_List4" xfId="52"/>
    <cellStyle name="Obično_List5" xfId="53"/>
    <cellStyle name="Obično_List7" xfId="54"/>
    <cellStyle name="Obično_List8" xfId="55"/>
    <cellStyle name="Obično_List9" xfId="56"/>
    <cellStyle name="Percent" xfId="57"/>
    <cellStyle name="Povezana ćelija" xfId="58"/>
    <cellStyle name="Followed Hyperlink" xfId="59"/>
    <cellStyle name="Provjera ćelije" xfId="60"/>
    <cellStyle name="Tekst objašnjenja" xfId="61"/>
    <cellStyle name="Tekst upozorenja" xfId="62"/>
    <cellStyle name="Ukupni zbroj" xfId="63"/>
    <cellStyle name="Unos" xfId="64"/>
    <cellStyle name="Currency" xfId="65"/>
    <cellStyle name="Currency [0]" xfId="66"/>
    <cellStyle name="Comma" xfId="67"/>
    <cellStyle name="Comma [0]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3">
      <selection activeCell="F15" sqref="F15"/>
    </sheetView>
  </sheetViews>
  <sheetFormatPr defaultColWidth="9.140625" defaultRowHeight="12.75"/>
  <cols>
    <col min="1" max="2" width="4.28125" style="34" customWidth="1"/>
    <col min="3" max="3" width="5.28125" style="34" customWidth="1"/>
    <col min="4" max="4" width="48.57421875" style="34" customWidth="1"/>
    <col min="5" max="5" width="15.00390625" style="35" bestFit="1" customWidth="1"/>
    <col min="6" max="6" width="14.28125" style="35" customWidth="1"/>
    <col min="7" max="7" width="7.8515625" style="35" customWidth="1"/>
    <col min="8" max="8" width="14.57421875" style="35" customWidth="1"/>
    <col min="9" max="9" width="9.00390625" style="35" customWidth="1"/>
    <col min="10" max="16384" width="9.140625" style="35" customWidth="1"/>
  </cols>
  <sheetData>
    <row r="1" spans="1:7" ht="42.75" customHeight="1">
      <c r="A1" s="103" t="s">
        <v>183</v>
      </c>
      <c r="B1" s="103"/>
      <c r="C1" s="103"/>
      <c r="D1" s="103"/>
      <c r="E1" s="103"/>
      <c r="F1" s="103"/>
      <c r="G1" s="103"/>
    </row>
    <row r="2" spans="1:7" ht="25.5" customHeight="1">
      <c r="A2" s="107" t="s">
        <v>18</v>
      </c>
      <c r="B2" s="108"/>
      <c r="C2" s="108"/>
      <c r="D2" s="108"/>
      <c r="E2" s="105"/>
      <c r="F2" s="106"/>
      <c r="G2" s="106"/>
    </row>
    <row r="3" spans="1:7" ht="25.5" customHeight="1">
      <c r="A3" s="104" t="s">
        <v>6</v>
      </c>
      <c r="B3" s="95"/>
      <c r="C3" s="95"/>
      <c r="D3" s="95"/>
      <c r="E3" s="105"/>
      <c r="F3" s="106"/>
      <c r="G3" s="106"/>
    </row>
    <row r="4" spans="1:7" ht="15" customHeight="1">
      <c r="A4" s="40"/>
      <c r="B4" s="41"/>
      <c r="C4" s="41"/>
      <c r="D4" s="41"/>
      <c r="E4" s="39"/>
      <c r="F4" s="42"/>
      <c r="G4" s="39"/>
    </row>
    <row r="5" spans="1:7" ht="27.75" customHeight="1">
      <c r="A5" s="43"/>
      <c r="B5" s="44"/>
      <c r="C5" s="44"/>
      <c r="D5" s="90"/>
      <c r="E5" s="45" t="s">
        <v>112</v>
      </c>
      <c r="F5" s="46" t="s">
        <v>186</v>
      </c>
      <c r="G5" s="47" t="s">
        <v>26</v>
      </c>
    </row>
    <row r="6" spans="1:9" ht="22.5" customHeight="1">
      <c r="A6" s="99" t="s">
        <v>5</v>
      </c>
      <c r="B6" s="100"/>
      <c r="C6" s="100"/>
      <c r="D6" s="100"/>
      <c r="E6" s="36">
        <f>prihodi!F5+prihodi!F20</f>
        <v>651794000</v>
      </c>
      <c r="F6" s="36">
        <f>prihodi!G5+prihodi!G20</f>
        <v>243377724</v>
      </c>
      <c r="G6" s="38">
        <f>F6/E6*100</f>
        <v>37.339669282012416</v>
      </c>
      <c r="H6" s="89"/>
      <c r="I6" s="89"/>
    </row>
    <row r="7" spans="1:7" ht="22.5" customHeight="1">
      <c r="A7" s="99" t="s">
        <v>19</v>
      </c>
      <c r="B7" s="100"/>
      <c r="C7" s="100"/>
      <c r="D7" s="100"/>
      <c r="E7" s="37">
        <v>0</v>
      </c>
      <c r="F7" s="37">
        <v>0</v>
      </c>
      <c r="G7" s="38" t="s">
        <v>25</v>
      </c>
    </row>
    <row r="8" spans="1:8" ht="22.5" customHeight="1">
      <c r="A8" s="99" t="s">
        <v>23</v>
      </c>
      <c r="B8" s="100"/>
      <c r="C8" s="100"/>
      <c r="D8" s="100"/>
      <c r="E8" s="37">
        <f>rashodi!F3</f>
        <v>42693000</v>
      </c>
      <c r="F8" s="37">
        <f>rashodi!G3</f>
        <v>7976725</v>
      </c>
      <c r="G8" s="38">
        <f>F8/E8*100</f>
        <v>18.68391773827091</v>
      </c>
      <c r="H8" s="89"/>
    </row>
    <row r="9" spans="1:8" ht="22.5" customHeight="1">
      <c r="A9" s="99" t="s">
        <v>20</v>
      </c>
      <c r="B9" s="100"/>
      <c r="C9" s="100"/>
      <c r="D9" s="100"/>
      <c r="E9" s="37">
        <f>rashodi!F48</f>
        <v>1012000</v>
      </c>
      <c r="F9" s="37">
        <f>rashodi!G48</f>
        <v>104604</v>
      </c>
      <c r="G9" s="38">
        <f>F9/E9*100</f>
        <v>10.336363636363636</v>
      </c>
      <c r="H9" s="89"/>
    </row>
    <row r="10" spans="1:7" ht="22.5" customHeight="1">
      <c r="A10" s="99" t="s">
        <v>21</v>
      </c>
      <c r="B10" s="100"/>
      <c r="C10" s="100"/>
      <c r="D10" s="100"/>
      <c r="E10" s="37">
        <f>E6+E7-E8-E9</f>
        <v>608089000</v>
      </c>
      <c r="F10" s="37">
        <f>F6+F7-F8-F9</f>
        <v>235296395</v>
      </c>
      <c r="G10" s="38">
        <f>F10/E10*100</f>
        <v>38.69440081961687</v>
      </c>
    </row>
    <row r="11" spans="1:7" ht="15" customHeight="1">
      <c r="A11" s="48"/>
      <c r="B11" s="49"/>
      <c r="C11" s="49"/>
      <c r="D11" s="49"/>
      <c r="E11" s="39"/>
      <c r="F11" s="42"/>
      <c r="G11" s="39"/>
    </row>
    <row r="12" spans="1:7" ht="25.5" customHeight="1">
      <c r="A12" s="94" t="s">
        <v>13</v>
      </c>
      <c r="B12" s="95"/>
      <c r="C12" s="95"/>
      <c r="D12" s="95"/>
      <c r="E12" s="95"/>
      <c r="F12" s="96"/>
      <c r="G12" s="96"/>
    </row>
    <row r="13" spans="1:7" ht="15" customHeight="1">
      <c r="A13" s="50"/>
      <c r="B13" s="51"/>
      <c r="C13" s="51"/>
      <c r="D13" s="51"/>
      <c r="E13" s="39"/>
      <c r="F13" s="42"/>
      <c r="G13" s="39"/>
    </row>
    <row r="14" spans="1:8" ht="25.5">
      <c r="A14" s="43"/>
      <c r="B14" s="44"/>
      <c r="C14" s="44"/>
      <c r="D14" s="90"/>
      <c r="E14" s="45" t="s">
        <v>112</v>
      </c>
      <c r="F14" s="46" t="s">
        <v>186</v>
      </c>
      <c r="G14" s="47" t="s">
        <v>26</v>
      </c>
      <c r="H14" s="89"/>
    </row>
    <row r="15" spans="1:7" ht="22.5" customHeight="1">
      <c r="A15" s="101" t="s">
        <v>24</v>
      </c>
      <c r="B15" s="102"/>
      <c r="C15" s="102"/>
      <c r="D15" s="102"/>
      <c r="E15" s="37">
        <f>'račun financiranja'!F4+'račun financiranja'!F9</f>
        <v>345544500</v>
      </c>
      <c r="F15" s="37">
        <f>'račun financiranja'!G4+'račun financiranja'!G9</f>
        <v>420928</v>
      </c>
      <c r="G15" s="38">
        <f>F15/E15*100</f>
        <v>0.12181585873888891</v>
      </c>
    </row>
    <row r="16" spans="1:7" ht="22.5" customHeight="1">
      <c r="A16" s="101" t="s">
        <v>16</v>
      </c>
      <c r="B16" s="102"/>
      <c r="C16" s="102"/>
      <c r="D16" s="102"/>
      <c r="E16" s="37">
        <v>0</v>
      </c>
      <c r="F16" s="37">
        <v>0</v>
      </c>
      <c r="G16" s="38" t="s">
        <v>25</v>
      </c>
    </row>
    <row r="17" spans="1:7" ht="22.5" customHeight="1">
      <c r="A17" s="99" t="s">
        <v>14</v>
      </c>
      <c r="B17" s="100"/>
      <c r="C17" s="100"/>
      <c r="D17" s="100"/>
      <c r="E17" s="37">
        <f>E15-E16</f>
        <v>345544500</v>
      </c>
      <c r="F17" s="37">
        <f>F15-F16</f>
        <v>420928</v>
      </c>
      <c r="G17" s="38">
        <f>F17/E17*100</f>
        <v>0.12181585873888891</v>
      </c>
    </row>
    <row r="18" spans="1:7" ht="15" customHeight="1">
      <c r="A18" s="97"/>
      <c r="B18" s="98"/>
      <c r="C18" s="98"/>
      <c r="D18" s="98"/>
      <c r="E18" s="52"/>
      <c r="F18" s="52"/>
      <c r="G18" s="52"/>
    </row>
    <row r="19" spans="1:7" ht="22.5" customHeight="1">
      <c r="A19" s="99" t="s">
        <v>22</v>
      </c>
      <c r="B19" s="100"/>
      <c r="C19" s="100"/>
      <c r="D19" s="100"/>
      <c r="E19" s="53">
        <f>E10+E17</f>
        <v>953633500</v>
      </c>
      <c r="F19" s="53">
        <f>F10+F17</f>
        <v>235717323</v>
      </c>
      <c r="G19" s="38">
        <f>F19/E19*100</f>
        <v>24.717810668354247</v>
      </c>
    </row>
  </sheetData>
  <sheetProtection/>
  <mergeCells count="14">
    <mergeCell ref="A1:G1"/>
    <mergeCell ref="A9:D9"/>
    <mergeCell ref="A10:D10"/>
    <mergeCell ref="A3:G3"/>
    <mergeCell ref="A6:D6"/>
    <mergeCell ref="A7:D7"/>
    <mergeCell ref="A8:D8"/>
    <mergeCell ref="A2:G2"/>
    <mergeCell ref="A12:G12"/>
    <mergeCell ref="A18:D18"/>
    <mergeCell ref="A19:D19"/>
    <mergeCell ref="A15:D15"/>
    <mergeCell ref="A16:D16"/>
    <mergeCell ref="A17:D17"/>
  </mergeCells>
  <printOptions horizontalCentered="1"/>
  <pageMargins left="0.1968503937007874" right="0.1968503937007874" top="0.7874015748031497" bottom="0.3937007874015748" header="0.5118110236220472" footer="0.1968503937007874"/>
  <pageSetup firstPageNumber="509" useFirstPageNumber="1" horizontalDpi="600" verticalDpi="600" orientation="portrait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1"/>
  <sheetViews>
    <sheetView workbookViewId="0" topLeftCell="A13">
      <selection activeCell="G4" sqref="G4"/>
    </sheetView>
  </sheetViews>
  <sheetFormatPr defaultColWidth="9.140625" defaultRowHeight="12.75"/>
  <cols>
    <col min="1" max="1" width="4.28125" style="8" customWidth="1"/>
    <col min="2" max="2" width="4.421875" style="8" customWidth="1"/>
    <col min="3" max="3" width="5.57421875" style="8" customWidth="1"/>
    <col min="4" max="4" width="5.28125" style="8" customWidth="1"/>
    <col min="5" max="5" width="51.421875" style="9" customWidth="1"/>
    <col min="6" max="6" width="12.8515625" style="9" customWidth="1"/>
    <col min="7" max="7" width="12.57421875" style="9" customWidth="1"/>
    <col min="8" max="9" width="7.8515625" style="9" customWidth="1"/>
    <col min="10" max="10" width="8.7109375" style="9" customWidth="1"/>
    <col min="11" max="11" width="12.421875" style="9" customWidth="1"/>
    <col min="12" max="16384" width="9.140625" style="9" customWidth="1"/>
  </cols>
  <sheetData>
    <row r="1" spans="1:8" ht="28.5" customHeight="1">
      <c r="A1" s="109" t="s">
        <v>6</v>
      </c>
      <c r="B1" s="109"/>
      <c r="C1" s="109"/>
      <c r="D1" s="109"/>
      <c r="E1" s="109"/>
      <c r="F1" s="109"/>
      <c r="G1" s="109"/>
      <c r="H1" s="109"/>
    </row>
    <row r="2" spans="1:8" ht="27.75" customHeight="1">
      <c r="A2" s="110" t="s">
        <v>7</v>
      </c>
      <c r="B2" s="110"/>
      <c r="C2" s="110"/>
      <c r="D2" s="110"/>
      <c r="E2" s="110"/>
      <c r="F2" s="110"/>
      <c r="G2" s="110"/>
      <c r="H2" s="110"/>
    </row>
    <row r="3" spans="1:8" s="2" customFormat="1" ht="27.75" customHeight="1">
      <c r="A3" s="57" t="s">
        <v>0</v>
      </c>
      <c r="B3" s="57" t="s">
        <v>1</v>
      </c>
      <c r="C3" s="57" t="s">
        <v>3</v>
      </c>
      <c r="D3" s="57" t="s">
        <v>2</v>
      </c>
      <c r="E3" s="58" t="s">
        <v>4</v>
      </c>
      <c r="F3" s="57" t="s">
        <v>9</v>
      </c>
      <c r="G3" s="57" t="s">
        <v>187</v>
      </c>
      <c r="H3" s="57" t="s">
        <v>8</v>
      </c>
    </row>
    <row r="4" spans="1:8" s="2" customFormat="1" ht="25.5" customHeight="1">
      <c r="A4" s="4"/>
      <c r="B4" s="24"/>
      <c r="C4" s="24"/>
      <c r="D4" s="24"/>
      <c r="E4" s="72" t="s">
        <v>140</v>
      </c>
      <c r="F4" s="17"/>
      <c r="G4" s="17"/>
      <c r="H4" s="19"/>
    </row>
    <row r="5" spans="1:8" s="2" customFormat="1" ht="25.5" customHeight="1">
      <c r="A5" s="4" t="s">
        <v>28</v>
      </c>
      <c r="B5" s="24"/>
      <c r="C5" s="24"/>
      <c r="D5" s="24"/>
      <c r="E5" s="5" t="s">
        <v>5</v>
      </c>
      <c r="F5" s="17">
        <v>631237000</v>
      </c>
      <c r="G5" s="17">
        <f>G6+G14</f>
        <v>235535426</v>
      </c>
      <c r="H5" s="19">
        <f>G5/F5*100</f>
        <v>37.313311165220036</v>
      </c>
    </row>
    <row r="6" spans="1:8" s="2" customFormat="1" ht="12.75">
      <c r="A6" s="3"/>
      <c r="B6" s="32" t="s">
        <v>104</v>
      </c>
      <c r="C6" s="24"/>
      <c r="D6" s="24"/>
      <c r="E6" s="5" t="s">
        <v>105</v>
      </c>
      <c r="F6" s="17">
        <v>626300000</v>
      </c>
      <c r="G6" s="17">
        <f>G7</f>
        <v>234478230</v>
      </c>
      <c r="H6" s="19">
        <f>G6/F6*100</f>
        <v>37.438644419607215</v>
      </c>
    </row>
    <row r="7" spans="1:8" s="2" customFormat="1" ht="12.75">
      <c r="A7" s="3"/>
      <c r="B7" s="24"/>
      <c r="C7" s="32" t="s">
        <v>106</v>
      </c>
      <c r="D7" s="24"/>
      <c r="E7" s="5" t="s">
        <v>107</v>
      </c>
      <c r="F7" s="17">
        <v>626300000</v>
      </c>
      <c r="G7" s="17">
        <f>SUM(G8:G13)</f>
        <v>234478230</v>
      </c>
      <c r="H7" s="19">
        <f>G7/F7*100</f>
        <v>37.438644419607215</v>
      </c>
    </row>
    <row r="8" spans="1:8" s="1" customFormat="1" ht="12.75">
      <c r="A8" s="6"/>
      <c r="B8" s="26"/>
      <c r="C8" s="26"/>
      <c r="D8" s="33" t="s">
        <v>130</v>
      </c>
      <c r="E8" s="7" t="s">
        <v>131</v>
      </c>
      <c r="F8" s="63"/>
      <c r="G8" s="63">
        <v>18225</v>
      </c>
      <c r="H8" s="20" t="s">
        <v>25</v>
      </c>
    </row>
    <row r="9" spans="1:8" s="1" customFormat="1" ht="12.75">
      <c r="A9" s="6"/>
      <c r="B9" s="26"/>
      <c r="C9" s="26"/>
      <c r="D9" s="33" t="s">
        <v>142</v>
      </c>
      <c r="E9" s="7" t="s">
        <v>143</v>
      </c>
      <c r="F9" s="63"/>
      <c r="G9" s="63">
        <v>22098100</v>
      </c>
      <c r="H9" s="20" t="s">
        <v>25</v>
      </c>
    </row>
    <row r="10" spans="1:8" s="1" customFormat="1" ht="12.75">
      <c r="A10" s="6"/>
      <c r="B10" s="26"/>
      <c r="C10" s="26"/>
      <c r="D10" s="33" t="s">
        <v>40</v>
      </c>
      <c r="E10" s="7" t="s">
        <v>41</v>
      </c>
      <c r="F10" s="63"/>
      <c r="G10" s="63">
        <v>15273836</v>
      </c>
      <c r="H10" s="20" t="s">
        <v>25</v>
      </c>
    </row>
    <row r="11" spans="1:8" s="1" customFormat="1" ht="12.75">
      <c r="A11" s="6"/>
      <c r="B11" s="26"/>
      <c r="C11" s="26"/>
      <c r="D11" s="33" t="s">
        <v>144</v>
      </c>
      <c r="E11" s="7" t="s">
        <v>145</v>
      </c>
      <c r="F11" s="63"/>
      <c r="G11" s="63">
        <v>26775</v>
      </c>
      <c r="H11" s="20" t="s">
        <v>25</v>
      </c>
    </row>
    <row r="12" spans="1:8" s="1" customFormat="1" ht="12.75">
      <c r="A12" s="6"/>
      <c r="B12" s="26"/>
      <c r="C12" s="26"/>
      <c r="D12" s="26">
        <v>6419</v>
      </c>
      <c r="E12" s="7" t="s">
        <v>146</v>
      </c>
      <c r="F12" s="63"/>
      <c r="G12" s="63">
        <v>5493267</v>
      </c>
      <c r="H12" s="20" t="s">
        <v>25</v>
      </c>
    </row>
    <row r="13" spans="1:8" s="1" customFormat="1" ht="12.75" customHeight="1">
      <c r="A13" s="6"/>
      <c r="B13" s="26"/>
      <c r="C13" s="26"/>
      <c r="D13" s="26">
        <v>6419</v>
      </c>
      <c r="E13" s="7" t="s">
        <v>147</v>
      </c>
      <c r="F13" s="63"/>
      <c r="G13" s="63">
        <v>191568027</v>
      </c>
      <c r="H13" s="20" t="s">
        <v>25</v>
      </c>
    </row>
    <row r="14" spans="1:8" s="2" customFormat="1" ht="12.75">
      <c r="A14" s="3"/>
      <c r="B14" s="32">
        <v>65</v>
      </c>
      <c r="C14" s="24"/>
      <c r="D14" s="24"/>
      <c r="E14" s="5" t="s">
        <v>148</v>
      </c>
      <c r="F14" s="17">
        <v>4937000</v>
      </c>
      <c r="G14" s="17">
        <f>G15</f>
        <v>1057196</v>
      </c>
      <c r="H14" s="19">
        <f>G14/F14*100</f>
        <v>21.413733036256836</v>
      </c>
    </row>
    <row r="15" spans="1:8" s="2" customFormat="1" ht="12.75">
      <c r="A15" s="3"/>
      <c r="B15" s="24"/>
      <c r="C15" s="32">
        <v>652</v>
      </c>
      <c r="D15" s="24"/>
      <c r="E15" s="5" t="s">
        <v>149</v>
      </c>
      <c r="F15" s="17">
        <v>4937000</v>
      </c>
      <c r="G15" s="17">
        <f>G16</f>
        <v>1057196</v>
      </c>
      <c r="H15" s="19">
        <f>G15/F15*100</f>
        <v>21.413733036256836</v>
      </c>
    </row>
    <row r="16" spans="1:8" s="1" customFormat="1" ht="12.75">
      <c r="A16" s="6"/>
      <c r="B16" s="26"/>
      <c r="C16" s="26"/>
      <c r="D16" s="33" t="s">
        <v>150</v>
      </c>
      <c r="E16" s="7" t="s">
        <v>151</v>
      </c>
      <c r="F16" s="18"/>
      <c r="G16" s="18">
        <f>G17+G18</f>
        <v>1057196</v>
      </c>
      <c r="H16" s="20" t="s">
        <v>25</v>
      </c>
    </row>
    <row r="17" spans="1:8" s="1" customFormat="1" ht="25.5" hidden="1">
      <c r="A17" s="6"/>
      <c r="B17" s="26"/>
      <c r="C17" s="26"/>
      <c r="D17" s="33"/>
      <c r="E17" s="7" t="s">
        <v>152</v>
      </c>
      <c r="F17" s="18"/>
      <c r="G17" s="18">
        <v>1057164</v>
      </c>
      <c r="H17" s="20" t="s">
        <v>25</v>
      </c>
    </row>
    <row r="18" spans="1:8" s="1" customFormat="1" ht="12.75" hidden="1">
      <c r="A18" s="6"/>
      <c r="B18" s="26"/>
      <c r="C18" s="26"/>
      <c r="D18" s="33"/>
      <c r="E18" s="7" t="s">
        <v>151</v>
      </c>
      <c r="F18" s="18"/>
      <c r="G18" s="18">
        <v>32</v>
      </c>
      <c r="H18" s="20" t="s">
        <v>25</v>
      </c>
    </row>
    <row r="19" spans="1:8" s="2" customFormat="1" ht="25.5" customHeight="1">
      <c r="A19" s="71"/>
      <c r="B19" s="24"/>
      <c r="C19" s="24"/>
      <c r="D19" s="24"/>
      <c r="E19" s="73" t="s">
        <v>141</v>
      </c>
      <c r="F19" s="62"/>
      <c r="G19" s="62"/>
      <c r="H19" s="19"/>
    </row>
    <row r="20" spans="1:11" s="2" customFormat="1" ht="25.5" customHeight="1">
      <c r="A20" s="4" t="s">
        <v>28</v>
      </c>
      <c r="B20" s="24"/>
      <c r="C20" s="24"/>
      <c r="D20" s="24"/>
      <c r="E20" s="5" t="s">
        <v>5</v>
      </c>
      <c r="F20" s="17">
        <v>20557000</v>
      </c>
      <c r="G20" s="17">
        <f>G21+G29</f>
        <v>7842298</v>
      </c>
      <c r="H20" s="19">
        <f>G20/F20*100</f>
        <v>38.14903925670088</v>
      </c>
      <c r="I20" s="62"/>
      <c r="K20" s="62"/>
    </row>
    <row r="21" spans="1:8" s="2" customFormat="1" ht="12.75">
      <c r="A21" s="3"/>
      <c r="B21" s="32" t="s">
        <v>104</v>
      </c>
      <c r="C21" s="24"/>
      <c r="D21" s="24"/>
      <c r="E21" s="5" t="s">
        <v>105</v>
      </c>
      <c r="F21" s="17">
        <v>9801000</v>
      </c>
      <c r="G21" s="17">
        <f>G22</f>
        <v>2424953</v>
      </c>
      <c r="H21" s="19">
        <f>G21/F21*100</f>
        <v>24.741893684317926</v>
      </c>
    </row>
    <row r="22" spans="1:8" s="2" customFormat="1" ht="12.75">
      <c r="A22" s="3"/>
      <c r="B22" s="24"/>
      <c r="C22" s="32" t="s">
        <v>106</v>
      </c>
      <c r="D22" s="24"/>
      <c r="E22" s="5" t="s">
        <v>107</v>
      </c>
      <c r="F22" s="17">
        <v>9801000</v>
      </c>
      <c r="G22" s="17">
        <f>SUM(G23:G28)</f>
        <v>2424953</v>
      </c>
      <c r="H22" s="19">
        <f>G22/F22*100</f>
        <v>24.741893684317926</v>
      </c>
    </row>
    <row r="23" spans="1:8" s="1" customFormat="1" ht="12.75">
      <c r="A23" s="6"/>
      <c r="B23" s="26"/>
      <c r="C23" s="26"/>
      <c r="D23" s="33" t="s">
        <v>130</v>
      </c>
      <c r="E23" s="7" t="s">
        <v>131</v>
      </c>
      <c r="F23" s="63"/>
      <c r="G23" s="63">
        <v>460516</v>
      </c>
      <c r="H23" s="20" t="s">
        <v>25</v>
      </c>
    </row>
    <row r="24" spans="1:8" s="1" customFormat="1" ht="12.75">
      <c r="A24" s="6"/>
      <c r="B24" s="26"/>
      <c r="C24" s="26"/>
      <c r="D24" s="33" t="s">
        <v>40</v>
      </c>
      <c r="E24" s="7" t="s">
        <v>41</v>
      </c>
      <c r="F24" s="63"/>
      <c r="G24" s="63">
        <v>387186</v>
      </c>
      <c r="H24" s="20" t="s">
        <v>25</v>
      </c>
    </row>
    <row r="25" spans="1:8" s="1" customFormat="1" ht="12.75">
      <c r="A25" s="6"/>
      <c r="B25" s="26"/>
      <c r="C25" s="26"/>
      <c r="D25" s="33" t="s">
        <v>144</v>
      </c>
      <c r="E25" s="7" t="s">
        <v>145</v>
      </c>
      <c r="F25" s="63"/>
      <c r="G25" s="63">
        <v>0</v>
      </c>
      <c r="H25" s="20" t="s">
        <v>25</v>
      </c>
    </row>
    <row r="26" spans="1:8" s="1" customFormat="1" ht="12.75">
      <c r="A26" s="6"/>
      <c r="B26" s="26"/>
      <c r="C26" s="26"/>
      <c r="D26" s="33" t="s">
        <v>132</v>
      </c>
      <c r="E26" s="7" t="s">
        <v>133</v>
      </c>
      <c r="F26" s="63"/>
      <c r="G26" s="63">
        <v>0</v>
      </c>
      <c r="H26" s="20" t="s">
        <v>25</v>
      </c>
    </row>
    <row r="27" spans="1:8" s="1" customFormat="1" ht="12.75">
      <c r="A27" s="6"/>
      <c r="B27" s="26"/>
      <c r="C27" s="26"/>
      <c r="D27" s="33" t="s">
        <v>134</v>
      </c>
      <c r="E27" s="7" t="s">
        <v>135</v>
      </c>
      <c r="F27" s="63"/>
      <c r="G27" s="63">
        <v>834100</v>
      </c>
      <c r="H27" s="20" t="s">
        <v>25</v>
      </c>
    </row>
    <row r="28" spans="1:8" s="1" customFormat="1" ht="12.75">
      <c r="A28" s="6"/>
      <c r="B28" s="26"/>
      <c r="C28" s="26"/>
      <c r="D28" s="26">
        <v>6419</v>
      </c>
      <c r="E28" s="7" t="s">
        <v>146</v>
      </c>
      <c r="F28" s="63"/>
      <c r="G28" s="63">
        <v>743151</v>
      </c>
      <c r="H28" s="20" t="s">
        <v>25</v>
      </c>
    </row>
    <row r="29" spans="1:8" s="2" customFormat="1" ht="12.75">
      <c r="A29" s="3"/>
      <c r="B29" s="32">
        <v>65</v>
      </c>
      <c r="C29" s="24"/>
      <c r="D29" s="24"/>
      <c r="E29" s="5" t="s">
        <v>148</v>
      </c>
      <c r="F29" s="17">
        <v>10756000</v>
      </c>
      <c r="G29" s="17">
        <f>G30</f>
        <v>5417345</v>
      </c>
      <c r="H29" s="19">
        <f>G29/F29*100</f>
        <v>50.36579583488285</v>
      </c>
    </row>
    <row r="30" spans="1:8" s="2" customFormat="1" ht="12.75">
      <c r="A30" s="3"/>
      <c r="B30" s="24"/>
      <c r="C30" s="32">
        <v>652</v>
      </c>
      <c r="D30" s="24"/>
      <c r="E30" s="5" t="s">
        <v>149</v>
      </c>
      <c r="F30" s="17">
        <v>10756000</v>
      </c>
      <c r="G30" s="17">
        <f>G31</f>
        <v>5417345</v>
      </c>
      <c r="H30" s="19">
        <f>G30/F30*100</f>
        <v>50.36579583488285</v>
      </c>
    </row>
    <row r="31" spans="1:8" s="1" customFormat="1" ht="12.75">
      <c r="A31" s="6"/>
      <c r="B31" s="26"/>
      <c r="C31" s="26"/>
      <c r="D31" s="33" t="s">
        <v>150</v>
      </c>
      <c r="E31" s="7" t="s">
        <v>151</v>
      </c>
      <c r="F31" s="18"/>
      <c r="G31" s="18">
        <f>G32+G33</f>
        <v>5417345</v>
      </c>
      <c r="H31" s="20" t="s">
        <v>25</v>
      </c>
    </row>
    <row r="32" spans="1:8" s="1" customFormat="1" ht="25.5" hidden="1">
      <c r="A32" s="6"/>
      <c r="B32" s="26"/>
      <c r="C32" s="26"/>
      <c r="D32" s="33"/>
      <c r="E32" s="7" t="s">
        <v>153</v>
      </c>
      <c r="F32" s="18">
        <v>10756000</v>
      </c>
      <c r="G32" s="18">
        <v>5363560</v>
      </c>
      <c r="H32" s="20" t="s">
        <v>25</v>
      </c>
    </row>
    <row r="33" spans="1:8" s="1" customFormat="1" ht="12.75" hidden="1">
      <c r="A33" s="6"/>
      <c r="B33" s="6"/>
      <c r="C33" s="6"/>
      <c r="D33" s="6"/>
      <c r="E33" s="7" t="s">
        <v>182</v>
      </c>
      <c r="F33" s="1">
        <v>0</v>
      </c>
      <c r="G33" s="63">
        <v>53785</v>
      </c>
      <c r="H33" s="20" t="s">
        <v>25</v>
      </c>
    </row>
    <row r="34" ht="12.75">
      <c r="H34" s="54"/>
    </row>
    <row r="35" ht="12.75">
      <c r="H35" s="54"/>
    </row>
    <row r="36" ht="12.75">
      <c r="H36" s="54"/>
    </row>
    <row r="37" ht="12.75">
      <c r="H37" s="54"/>
    </row>
    <row r="38" ht="12.75">
      <c r="H38" s="54"/>
    </row>
    <row r="39" ht="12.75">
      <c r="H39" s="54"/>
    </row>
    <row r="40" ht="12.75">
      <c r="H40" s="54"/>
    </row>
    <row r="41" ht="12.75">
      <c r="H41" s="54"/>
    </row>
    <row r="42" ht="12.75">
      <c r="H42" s="54"/>
    </row>
    <row r="43" ht="12.75">
      <c r="H43" s="54"/>
    </row>
    <row r="44" ht="12.75">
      <c r="H44" s="54"/>
    </row>
    <row r="45" ht="12.75">
      <c r="H45" s="54"/>
    </row>
    <row r="46" ht="12.75">
      <c r="H46" s="54"/>
    </row>
    <row r="47" ht="12.75">
      <c r="H47" s="54"/>
    </row>
    <row r="48" ht="12.75">
      <c r="H48" s="54"/>
    </row>
    <row r="49" ht="12.75">
      <c r="H49" s="54"/>
    </row>
    <row r="50" ht="12.75">
      <c r="H50" s="54"/>
    </row>
    <row r="51" ht="12.75">
      <c r="H51" s="54"/>
    </row>
    <row r="52" ht="12.75">
      <c r="H52" s="54"/>
    </row>
    <row r="53" ht="12.75">
      <c r="H53" s="54"/>
    </row>
    <row r="54" ht="12.75">
      <c r="H54" s="54"/>
    </row>
    <row r="55" ht="12.75">
      <c r="H55" s="54"/>
    </row>
    <row r="56" ht="12.75">
      <c r="H56" s="54"/>
    </row>
    <row r="57" ht="12.75">
      <c r="H57" s="54"/>
    </row>
    <row r="58" ht="12.75">
      <c r="H58" s="54"/>
    </row>
    <row r="59" ht="12.75">
      <c r="H59" s="54"/>
    </row>
    <row r="60" ht="12.75">
      <c r="H60" s="54"/>
    </row>
    <row r="61" ht="12.75">
      <c r="H61" s="54"/>
    </row>
    <row r="62" ht="12.75">
      <c r="H62" s="54"/>
    </row>
    <row r="63" ht="12.75">
      <c r="H63" s="54"/>
    </row>
    <row r="64" ht="12.75">
      <c r="H64" s="54"/>
    </row>
    <row r="65" ht="12.75">
      <c r="H65" s="54"/>
    </row>
    <row r="66" ht="12.75">
      <c r="H66" s="54"/>
    </row>
    <row r="67" ht="12.75">
      <c r="H67" s="54"/>
    </row>
    <row r="68" ht="12.75">
      <c r="H68" s="54"/>
    </row>
    <row r="69" ht="12.75">
      <c r="H69" s="54"/>
    </row>
    <row r="70" ht="12.75">
      <c r="H70" s="54"/>
    </row>
    <row r="71" ht="12.75">
      <c r="H71" s="54"/>
    </row>
    <row r="72" ht="12.75">
      <c r="H72" s="54"/>
    </row>
    <row r="73" ht="12.75">
      <c r="H73" s="54"/>
    </row>
    <row r="74" ht="12.75">
      <c r="H74" s="54"/>
    </row>
    <row r="75" ht="12.75">
      <c r="H75" s="54"/>
    </row>
    <row r="76" ht="12.75">
      <c r="H76" s="54"/>
    </row>
    <row r="77" ht="12.75">
      <c r="H77" s="54"/>
    </row>
    <row r="78" ht="12.75">
      <c r="H78" s="54"/>
    </row>
    <row r="79" ht="12.75">
      <c r="H79" s="54"/>
    </row>
    <row r="80" ht="12.75">
      <c r="H80" s="54"/>
    </row>
    <row r="81" ht="12.75">
      <c r="H81" s="54"/>
    </row>
    <row r="82" ht="12.75">
      <c r="H82" s="54"/>
    </row>
    <row r="83" ht="12.75">
      <c r="H83" s="54"/>
    </row>
    <row r="84" ht="12.75">
      <c r="H84" s="54"/>
    </row>
    <row r="85" ht="12.75">
      <c r="H85" s="54"/>
    </row>
    <row r="86" ht="12.75">
      <c r="H86" s="54"/>
    </row>
    <row r="87" ht="12.75">
      <c r="H87" s="54"/>
    </row>
    <row r="88" ht="12.75">
      <c r="H88" s="54"/>
    </row>
    <row r="89" ht="12.75">
      <c r="H89" s="54"/>
    </row>
    <row r="90" ht="12.75">
      <c r="H90" s="54"/>
    </row>
    <row r="91" ht="12.75">
      <c r="H91" s="54"/>
    </row>
    <row r="92" ht="12.75">
      <c r="H92" s="54"/>
    </row>
    <row r="93" ht="12.75">
      <c r="H93" s="54"/>
    </row>
    <row r="94" ht="12.75">
      <c r="H94" s="54"/>
    </row>
    <row r="95" ht="12.75">
      <c r="H95" s="54"/>
    </row>
    <row r="96" ht="12.75">
      <c r="H96" s="54"/>
    </row>
    <row r="97" ht="12.75">
      <c r="H97" s="54"/>
    </row>
    <row r="98" ht="12.75">
      <c r="H98" s="54"/>
    </row>
    <row r="99" ht="12.75">
      <c r="H99" s="54"/>
    </row>
    <row r="100" ht="12.75">
      <c r="H100" s="54"/>
    </row>
    <row r="101" ht="12.75">
      <c r="H101" s="54"/>
    </row>
    <row r="102" ht="12.75">
      <c r="H102" s="54"/>
    </row>
    <row r="103" ht="12.75">
      <c r="H103" s="54"/>
    </row>
    <row r="104" ht="12.75">
      <c r="H104" s="54"/>
    </row>
    <row r="105" ht="12.75">
      <c r="H105" s="54"/>
    </row>
    <row r="106" ht="12.75">
      <c r="H106" s="54"/>
    </row>
    <row r="107" ht="12.75">
      <c r="H107" s="54"/>
    </row>
    <row r="108" ht="12.75">
      <c r="H108" s="54"/>
    </row>
    <row r="109" ht="12.75">
      <c r="H109" s="54"/>
    </row>
    <row r="110" ht="12.75">
      <c r="H110" s="54"/>
    </row>
    <row r="111" ht="12.75">
      <c r="H111" s="54"/>
    </row>
    <row r="112" ht="12.75">
      <c r="H112" s="54"/>
    </row>
    <row r="113" ht="12.75">
      <c r="H113" s="54"/>
    </row>
    <row r="114" ht="12.75">
      <c r="H114" s="54"/>
    </row>
    <row r="115" ht="12.75">
      <c r="H115" s="54"/>
    </row>
    <row r="116" ht="12.75">
      <c r="H116" s="54"/>
    </row>
    <row r="117" ht="12.75">
      <c r="H117" s="54"/>
    </row>
    <row r="118" ht="12.75">
      <c r="H118" s="54"/>
    </row>
    <row r="119" ht="12.75">
      <c r="H119" s="54"/>
    </row>
    <row r="120" ht="12.75">
      <c r="H120" s="54"/>
    </row>
    <row r="121" ht="12.75">
      <c r="H121" s="54"/>
    </row>
    <row r="122" ht="12.75">
      <c r="H122" s="54"/>
    </row>
    <row r="123" ht="12.75">
      <c r="H123" s="54"/>
    </row>
    <row r="124" ht="12.75">
      <c r="H124" s="54"/>
    </row>
    <row r="125" ht="12.75">
      <c r="H125" s="54"/>
    </row>
    <row r="126" ht="12.75">
      <c r="H126" s="54"/>
    </row>
    <row r="127" ht="12.75">
      <c r="H127" s="54"/>
    </row>
    <row r="128" ht="12.75">
      <c r="H128" s="54"/>
    </row>
    <row r="129" ht="12.75">
      <c r="H129" s="54"/>
    </row>
    <row r="130" ht="12.75">
      <c r="H130" s="54"/>
    </row>
    <row r="131" ht="12.75">
      <c r="H131" s="54"/>
    </row>
    <row r="132" ht="12.75">
      <c r="H132" s="54"/>
    </row>
    <row r="133" ht="12.75">
      <c r="H133" s="54"/>
    </row>
    <row r="134" ht="12.75">
      <c r="H134" s="54"/>
    </row>
    <row r="135" ht="12.75">
      <c r="H135" s="54"/>
    </row>
    <row r="136" ht="12.75">
      <c r="H136" s="54"/>
    </row>
    <row r="137" ht="12.75">
      <c r="H137" s="54"/>
    </row>
    <row r="138" ht="12.75">
      <c r="H138" s="54"/>
    </row>
    <row r="139" ht="12.75">
      <c r="H139" s="54"/>
    </row>
    <row r="140" ht="12.75">
      <c r="H140" s="54"/>
    </row>
    <row r="141" ht="12.75">
      <c r="H141" s="54"/>
    </row>
    <row r="142" ht="12.75">
      <c r="H142" s="54"/>
    </row>
    <row r="143" ht="12.75">
      <c r="H143" s="54"/>
    </row>
    <row r="144" ht="12.75">
      <c r="H144" s="54"/>
    </row>
    <row r="145" ht="12.75">
      <c r="H145" s="54"/>
    </row>
    <row r="146" ht="12.75">
      <c r="H146" s="54"/>
    </row>
    <row r="147" ht="12.75">
      <c r="H147" s="54"/>
    </row>
    <row r="148" ht="12.75">
      <c r="H148" s="54"/>
    </row>
    <row r="149" ht="12.75">
      <c r="H149" s="54"/>
    </row>
    <row r="150" ht="12.75">
      <c r="H150" s="54"/>
    </row>
    <row r="151" ht="12.75">
      <c r="H151" s="54"/>
    </row>
    <row r="152" ht="12.75">
      <c r="H152" s="54"/>
    </row>
    <row r="153" ht="12.75">
      <c r="H153" s="54"/>
    </row>
    <row r="154" ht="12.75">
      <c r="H154" s="54"/>
    </row>
    <row r="155" ht="12.75">
      <c r="H155" s="54"/>
    </row>
    <row r="156" ht="12.75">
      <c r="H156" s="54"/>
    </row>
    <row r="157" ht="12.75">
      <c r="H157" s="54"/>
    </row>
    <row r="158" ht="12.75">
      <c r="H158" s="54"/>
    </row>
    <row r="159" ht="12.75">
      <c r="H159" s="54"/>
    </row>
    <row r="160" ht="12.75">
      <c r="H160" s="54"/>
    </row>
    <row r="161" ht="12.75">
      <c r="H161" s="54"/>
    </row>
    <row r="162" ht="12.75">
      <c r="H162" s="54"/>
    </row>
    <row r="163" ht="12.75">
      <c r="H163" s="54"/>
    </row>
    <row r="164" ht="12.75">
      <c r="H164" s="54"/>
    </row>
    <row r="165" ht="12.75">
      <c r="H165" s="54"/>
    </row>
    <row r="166" ht="12.75">
      <c r="H166" s="54"/>
    </row>
    <row r="167" ht="12.75">
      <c r="H167" s="54"/>
    </row>
    <row r="168" ht="12.75">
      <c r="H168" s="54"/>
    </row>
    <row r="169" ht="12.75">
      <c r="H169" s="54"/>
    </row>
    <row r="170" ht="12.75">
      <c r="H170" s="54"/>
    </row>
    <row r="171" ht="12.75">
      <c r="H171" s="54"/>
    </row>
    <row r="172" ht="12.75">
      <c r="H172" s="54"/>
    </row>
    <row r="173" ht="12.75">
      <c r="H173" s="54"/>
    </row>
    <row r="174" ht="12.75">
      <c r="H174" s="54"/>
    </row>
    <row r="175" ht="12.75">
      <c r="H175" s="54"/>
    </row>
    <row r="176" ht="12.75">
      <c r="H176" s="54"/>
    </row>
    <row r="177" ht="12.75">
      <c r="H177" s="54"/>
    </row>
    <row r="178" ht="12.75">
      <c r="H178" s="54"/>
    </row>
    <row r="179" ht="12.75">
      <c r="H179" s="54"/>
    </row>
    <row r="180" ht="12.75">
      <c r="H180" s="54"/>
    </row>
    <row r="181" ht="12.75">
      <c r="H181" s="54"/>
    </row>
    <row r="182" ht="12.75">
      <c r="H182" s="54"/>
    </row>
    <row r="183" ht="12.75">
      <c r="H183" s="54"/>
    </row>
    <row r="184" ht="12.75">
      <c r="H184" s="54"/>
    </row>
    <row r="185" ht="12.75">
      <c r="H185" s="54"/>
    </row>
    <row r="186" ht="12.75">
      <c r="H186" s="54"/>
    </row>
    <row r="187" ht="12.75">
      <c r="H187" s="54"/>
    </row>
    <row r="188" ht="12.75">
      <c r="H188" s="54"/>
    </row>
    <row r="189" ht="12.75">
      <c r="H189" s="54"/>
    </row>
    <row r="190" ht="12.75">
      <c r="H190" s="54"/>
    </row>
    <row r="191" ht="12.75">
      <c r="H191" s="54"/>
    </row>
    <row r="192" ht="12.75">
      <c r="H192" s="54"/>
    </row>
    <row r="193" ht="12.75">
      <c r="H193" s="54"/>
    </row>
    <row r="194" ht="12.75">
      <c r="H194" s="54"/>
    </row>
    <row r="195" ht="12.75">
      <c r="H195" s="54"/>
    </row>
    <row r="196" ht="12.75">
      <c r="H196" s="54"/>
    </row>
    <row r="197" ht="12.75">
      <c r="H197" s="54"/>
    </row>
    <row r="198" ht="12.75">
      <c r="H198" s="54"/>
    </row>
    <row r="199" ht="12.75">
      <c r="H199" s="54"/>
    </row>
    <row r="200" ht="12.75">
      <c r="H200" s="54"/>
    </row>
    <row r="201" ht="12.75">
      <c r="H201" s="54"/>
    </row>
    <row r="202" ht="12.75">
      <c r="H202" s="54"/>
    </row>
    <row r="203" ht="12.75">
      <c r="H203" s="54"/>
    </row>
    <row r="204" ht="12.75">
      <c r="H204" s="54"/>
    </row>
    <row r="205" ht="12.75">
      <c r="H205" s="54"/>
    </row>
    <row r="206" ht="12.75">
      <c r="H206" s="54"/>
    </row>
    <row r="207" ht="12.75">
      <c r="H207" s="54"/>
    </row>
    <row r="208" ht="12.75">
      <c r="H208" s="54"/>
    </row>
    <row r="209" ht="12.75">
      <c r="H209" s="54"/>
    </row>
    <row r="210" ht="12.75">
      <c r="H210" s="54"/>
    </row>
    <row r="211" ht="12.75">
      <c r="H211" s="54"/>
    </row>
    <row r="212" ht="12.75">
      <c r="H212" s="54"/>
    </row>
    <row r="213" ht="12.75">
      <c r="H213" s="54"/>
    </row>
    <row r="214" ht="12.75">
      <c r="H214" s="54"/>
    </row>
    <row r="215" ht="12.75">
      <c r="H215" s="54"/>
    </row>
    <row r="216" ht="12.75">
      <c r="H216" s="54"/>
    </row>
    <row r="217" ht="12.75">
      <c r="H217" s="54"/>
    </row>
    <row r="218" ht="12.75">
      <c r="H218" s="54"/>
    </row>
    <row r="219" ht="12.75">
      <c r="H219" s="54"/>
    </row>
    <row r="220" ht="12.75">
      <c r="H220" s="54"/>
    </row>
    <row r="221" ht="12.75">
      <c r="H221" s="54"/>
    </row>
    <row r="222" ht="12.75">
      <c r="H222" s="54"/>
    </row>
    <row r="223" ht="12.75">
      <c r="H223" s="54"/>
    </row>
    <row r="224" ht="12.75">
      <c r="H224" s="54"/>
    </row>
    <row r="225" ht="12.75">
      <c r="H225" s="54"/>
    </row>
    <row r="226" ht="12.75">
      <c r="H226" s="54"/>
    </row>
    <row r="227" ht="12.75">
      <c r="H227" s="54"/>
    </row>
    <row r="228" ht="12.75">
      <c r="H228" s="54"/>
    </row>
    <row r="229" ht="12.75">
      <c r="H229" s="54"/>
    </row>
    <row r="230" ht="12.75">
      <c r="H230" s="54"/>
    </row>
    <row r="231" ht="12.75">
      <c r="H231" s="54"/>
    </row>
  </sheetData>
  <mergeCells count="2">
    <mergeCell ref="A1:H1"/>
    <mergeCell ref="A2:H2"/>
  </mergeCells>
  <printOptions horizontalCentered="1"/>
  <pageMargins left="0.1968503937007874" right="0.1968503937007874" top="0.3937007874015748" bottom="0.3937007874015748" header="0.5118110236220472" footer="0.1968503937007874"/>
  <pageSetup firstPageNumber="510" useFirstPageNumber="1" horizontalDpi="600" verticalDpi="600" orientation="portrait" paperSize="9" scale="9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91"/>
  <sheetViews>
    <sheetView workbookViewId="0" topLeftCell="A1">
      <selection activeCell="G3" sqref="G3"/>
    </sheetView>
  </sheetViews>
  <sheetFormatPr defaultColWidth="9.140625" defaultRowHeight="12.75"/>
  <cols>
    <col min="1" max="2" width="4.28125" style="6" customWidth="1"/>
    <col min="3" max="3" width="5.57421875" style="6" customWidth="1"/>
    <col min="4" max="4" width="5.28125" style="6" customWidth="1"/>
    <col min="5" max="5" width="51.421875" style="1" customWidth="1"/>
    <col min="6" max="7" width="12.8515625" style="1" customWidth="1"/>
    <col min="8" max="8" width="7.8515625" style="1" customWidth="1"/>
    <col min="9" max="12" width="8.421875" style="1" customWidth="1"/>
    <col min="13" max="16384" width="9.140625" style="1" customWidth="1"/>
  </cols>
  <sheetData>
    <row r="1" spans="1:8" ht="27.75" customHeight="1">
      <c r="A1" s="110" t="s">
        <v>11</v>
      </c>
      <c r="B1" s="110"/>
      <c r="C1" s="110"/>
      <c r="D1" s="110"/>
      <c r="E1" s="110"/>
      <c r="F1" s="110"/>
      <c r="G1" s="110"/>
      <c r="H1" s="110"/>
    </row>
    <row r="2" spans="1:8" ht="27.75" customHeight="1">
      <c r="A2" s="57" t="s">
        <v>0</v>
      </c>
      <c r="B2" s="57" t="s">
        <v>1</v>
      </c>
      <c r="C2" s="57" t="s">
        <v>3</v>
      </c>
      <c r="D2" s="57" t="s">
        <v>2</v>
      </c>
      <c r="E2" s="58" t="s">
        <v>185</v>
      </c>
      <c r="F2" s="57" t="s">
        <v>9</v>
      </c>
      <c r="G2" s="57" t="s">
        <v>188</v>
      </c>
      <c r="H2" s="57" t="s">
        <v>8</v>
      </c>
    </row>
    <row r="3" spans="1:8" s="2" customFormat="1" ht="25.5" customHeight="1">
      <c r="A3" s="12" t="s">
        <v>59</v>
      </c>
      <c r="B3" s="24"/>
      <c r="C3" s="24"/>
      <c r="D3" s="24"/>
      <c r="E3" s="13" t="s">
        <v>10</v>
      </c>
      <c r="F3" s="17">
        <v>42693000</v>
      </c>
      <c r="G3" s="17">
        <f>G4+G12+G40+G43+G35</f>
        <v>7976725</v>
      </c>
      <c r="H3" s="19">
        <f>G3/F3*100</f>
        <v>18.68391773827091</v>
      </c>
    </row>
    <row r="4" spans="1:8" s="2" customFormat="1" ht="12.75">
      <c r="A4" s="3"/>
      <c r="B4" s="28" t="s">
        <v>97</v>
      </c>
      <c r="C4" s="24"/>
      <c r="D4" s="24"/>
      <c r="E4" s="13" t="s">
        <v>98</v>
      </c>
      <c r="F4" s="17">
        <v>7450000</v>
      </c>
      <c r="G4" s="17">
        <f>G5+G7+G9</f>
        <v>3455410</v>
      </c>
      <c r="H4" s="19">
        <f>G4/F4*100</f>
        <v>46.38134228187919</v>
      </c>
    </row>
    <row r="5" spans="1:8" s="2" customFormat="1" ht="12.75">
      <c r="A5" s="3"/>
      <c r="B5" s="24"/>
      <c r="C5" s="28" t="s">
        <v>99</v>
      </c>
      <c r="D5" s="24"/>
      <c r="E5" s="13" t="s">
        <v>100</v>
      </c>
      <c r="F5" s="17">
        <v>5850000</v>
      </c>
      <c r="G5" s="17">
        <f>SUM(G6:G6)</f>
        <v>2865540</v>
      </c>
      <c r="H5" s="19">
        <f>G5/F5*100</f>
        <v>48.98358974358975</v>
      </c>
    </row>
    <row r="6" spans="2:8" ht="12.75">
      <c r="B6" s="26"/>
      <c r="C6" s="26"/>
      <c r="D6" s="29" t="s">
        <v>101</v>
      </c>
      <c r="E6" s="10" t="s">
        <v>102</v>
      </c>
      <c r="F6" s="18"/>
      <c r="G6" s="18">
        <f>'posebni dio'!D12+'posebni dio'!D63</f>
        <v>2865540</v>
      </c>
      <c r="H6" s="20" t="s">
        <v>25</v>
      </c>
    </row>
    <row r="7" spans="1:8" s="2" customFormat="1" ht="12.75">
      <c r="A7" s="3"/>
      <c r="B7" s="24"/>
      <c r="C7" s="28" t="s">
        <v>103</v>
      </c>
      <c r="D7" s="24"/>
      <c r="E7" s="13" t="s">
        <v>29</v>
      </c>
      <c r="F7" s="17">
        <v>594000</v>
      </c>
      <c r="G7" s="17">
        <f>G8</f>
        <v>86700</v>
      </c>
      <c r="H7" s="19">
        <f>G7/F7*100</f>
        <v>14.595959595959595</v>
      </c>
    </row>
    <row r="8" spans="2:8" ht="12.75">
      <c r="B8" s="26"/>
      <c r="C8" s="26"/>
      <c r="D8" s="29" t="s">
        <v>30</v>
      </c>
      <c r="E8" s="10" t="s">
        <v>29</v>
      </c>
      <c r="F8" s="18"/>
      <c r="G8" s="18">
        <f>'posebni dio'!D14+'posebni dio'!D65</f>
        <v>86700</v>
      </c>
      <c r="H8" s="20" t="s">
        <v>25</v>
      </c>
    </row>
    <row r="9" spans="1:8" s="2" customFormat="1" ht="12.75">
      <c r="A9" s="3"/>
      <c r="B9" s="24"/>
      <c r="C9" s="28" t="s">
        <v>31</v>
      </c>
      <c r="D9" s="24"/>
      <c r="E9" s="13" t="s">
        <v>32</v>
      </c>
      <c r="F9" s="17">
        <v>1006000</v>
      </c>
      <c r="G9" s="17">
        <f>SUM(G10:G11)</f>
        <v>503170</v>
      </c>
      <c r="H9" s="19">
        <f>G9/F9*100</f>
        <v>50.016898608349905</v>
      </c>
    </row>
    <row r="10" spans="2:8" ht="12.75">
      <c r="B10" s="26"/>
      <c r="C10" s="26"/>
      <c r="D10" s="29" t="s">
        <v>33</v>
      </c>
      <c r="E10" s="10" t="s">
        <v>74</v>
      </c>
      <c r="F10" s="18"/>
      <c r="G10" s="18">
        <f>'posebni dio'!D16+'posebni dio'!D67</f>
        <v>453452</v>
      </c>
      <c r="H10" s="20" t="s">
        <v>25</v>
      </c>
    </row>
    <row r="11" spans="2:8" ht="12.75">
      <c r="B11" s="26"/>
      <c r="C11" s="26"/>
      <c r="D11" s="29" t="s">
        <v>34</v>
      </c>
      <c r="E11" s="10" t="s">
        <v>51</v>
      </c>
      <c r="F11" s="18"/>
      <c r="G11" s="18">
        <f>'posebni dio'!D17+'posebni dio'!D68</f>
        <v>49718</v>
      </c>
      <c r="H11" s="20" t="s">
        <v>25</v>
      </c>
    </row>
    <row r="12" spans="1:8" s="2" customFormat="1" ht="12.75">
      <c r="A12" s="3"/>
      <c r="B12" s="28" t="s">
        <v>35</v>
      </c>
      <c r="C12" s="24"/>
      <c r="D12" s="24"/>
      <c r="E12" s="13" t="s">
        <v>36</v>
      </c>
      <c r="F12" s="17">
        <v>11308000</v>
      </c>
      <c r="G12" s="17">
        <f>G13+G17+G21+G31</f>
        <v>2683992</v>
      </c>
      <c r="H12" s="19">
        <f>G12/F12*100</f>
        <v>23.735337813937036</v>
      </c>
    </row>
    <row r="13" spans="1:8" s="2" customFormat="1" ht="12.75">
      <c r="A13" s="3"/>
      <c r="B13" s="24"/>
      <c r="C13" s="28" t="s">
        <v>37</v>
      </c>
      <c r="D13" s="24"/>
      <c r="E13" s="13" t="s">
        <v>75</v>
      </c>
      <c r="F13" s="17">
        <v>330000</v>
      </c>
      <c r="G13" s="17">
        <f>SUM(G14:G16)</f>
        <v>148296</v>
      </c>
      <c r="H13" s="19">
        <f>G13/F13*100</f>
        <v>44.93818181818182</v>
      </c>
    </row>
    <row r="14" spans="2:8" ht="12.75">
      <c r="B14" s="26"/>
      <c r="C14" s="26"/>
      <c r="D14" s="29" t="s">
        <v>38</v>
      </c>
      <c r="E14" s="10" t="s">
        <v>76</v>
      </c>
      <c r="F14" s="18"/>
      <c r="G14" s="18">
        <f>'posebni dio'!D20+'posebni dio'!D71</f>
        <v>43579</v>
      </c>
      <c r="H14" s="20" t="s">
        <v>25</v>
      </c>
    </row>
    <row r="15" spans="2:8" ht="12.75">
      <c r="B15" s="26"/>
      <c r="C15" s="26"/>
      <c r="D15" s="29" t="s">
        <v>39</v>
      </c>
      <c r="E15" s="10" t="s">
        <v>77</v>
      </c>
      <c r="F15" s="18"/>
      <c r="G15" s="18">
        <f>'posebni dio'!D21+'posebni dio'!D72</f>
        <v>52579</v>
      </c>
      <c r="H15" s="20" t="s">
        <v>25</v>
      </c>
    </row>
    <row r="16" spans="2:8" ht="12.75">
      <c r="B16" s="26"/>
      <c r="C16" s="26"/>
      <c r="D16" s="29" t="s">
        <v>42</v>
      </c>
      <c r="E16" s="10" t="s">
        <v>78</v>
      </c>
      <c r="F16" s="18"/>
      <c r="G16" s="18">
        <f>'posebni dio'!D22+'posebni dio'!D73</f>
        <v>52138</v>
      </c>
      <c r="H16" s="20" t="s">
        <v>25</v>
      </c>
    </row>
    <row r="17" spans="1:8" s="2" customFormat="1" ht="12.75">
      <c r="A17" s="3"/>
      <c r="B17" s="24"/>
      <c r="C17" s="28" t="s">
        <v>43</v>
      </c>
      <c r="D17" s="24"/>
      <c r="E17" s="13" t="s">
        <v>79</v>
      </c>
      <c r="F17" s="17">
        <v>288000</v>
      </c>
      <c r="G17" s="17">
        <f>SUM(G18:G20)</f>
        <v>107639</v>
      </c>
      <c r="H17" s="19">
        <f>G17/F17*100</f>
        <v>37.374652777777776</v>
      </c>
    </row>
    <row r="18" spans="2:8" ht="12.75">
      <c r="B18" s="26"/>
      <c r="C18" s="26"/>
      <c r="D18" s="29" t="s">
        <v>44</v>
      </c>
      <c r="E18" s="10" t="s">
        <v>80</v>
      </c>
      <c r="F18" s="18"/>
      <c r="G18" s="18">
        <f>'posebni dio'!D75</f>
        <v>44686</v>
      </c>
      <c r="H18" s="20" t="s">
        <v>25</v>
      </c>
    </row>
    <row r="19" spans="2:8" ht="12.75">
      <c r="B19" s="26"/>
      <c r="C19" s="26"/>
      <c r="D19" s="29" t="s">
        <v>45</v>
      </c>
      <c r="E19" s="10" t="s">
        <v>81</v>
      </c>
      <c r="F19" s="18"/>
      <c r="G19" s="18">
        <f>'posebni dio'!D24+'posebni dio'!D76</f>
        <v>58936</v>
      </c>
      <c r="H19" s="20" t="s">
        <v>25</v>
      </c>
    </row>
    <row r="20" spans="2:8" ht="12.75">
      <c r="B20" s="26"/>
      <c r="C20" s="26"/>
      <c r="D20" s="29" t="s">
        <v>46</v>
      </c>
      <c r="E20" s="10" t="s">
        <v>82</v>
      </c>
      <c r="F20" s="18"/>
      <c r="G20" s="18">
        <f>'posebni dio'!D25+'posebni dio'!D77</f>
        <v>4017</v>
      </c>
      <c r="H20" s="20" t="s">
        <v>25</v>
      </c>
    </row>
    <row r="21" spans="1:8" s="2" customFormat="1" ht="12.75">
      <c r="A21" s="3"/>
      <c r="B21" s="24"/>
      <c r="C21" s="28" t="s">
        <v>47</v>
      </c>
      <c r="D21" s="24"/>
      <c r="E21" s="13" t="s">
        <v>83</v>
      </c>
      <c r="F21" s="17">
        <v>10575000</v>
      </c>
      <c r="G21" s="17">
        <f>SUM(G22:G30)</f>
        <v>2407761</v>
      </c>
      <c r="H21" s="19">
        <f>G21/F21*100</f>
        <v>22.768425531914893</v>
      </c>
    </row>
    <row r="22" spans="2:8" ht="12.75">
      <c r="B22" s="26"/>
      <c r="C22" s="26"/>
      <c r="D22" s="29" t="s">
        <v>48</v>
      </c>
      <c r="E22" s="10" t="s">
        <v>84</v>
      </c>
      <c r="F22" s="18"/>
      <c r="G22" s="18">
        <f>'posebni dio'!D79</f>
        <v>67353</v>
      </c>
      <c r="H22" s="20" t="s">
        <v>25</v>
      </c>
    </row>
    <row r="23" spans="2:8" ht="12.75">
      <c r="B23" s="26"/>
      <c r="C23" s="26"/>
      <c r="D23" s="29" t="s">
        <v>49</v>
      </c>
      <c r="E23" s="10" t="s">
        <v>54</v>
      </c>
      <c r="F23" s="18"/>
      <c r="G23" s="18">
        <f>'posebni dio'!D27+'posebni dio'!D80</f>
        <v>32014</v>
      </c>
      <c r="H23" s="20" t="s">
        <v>25</v>
      </c>
    </row>
    <row r="24" spans="2:8" ht="12.75">
      <c r="B24" s="26"/>
      <c r="C24" s="26"/>
      <c r="D24" s="29" t="s">
        <v>50</v>
      </c>
      <c r="E24" s="10" t="s">
        <v>55</v>
      </c>
      <c r="F24" s="18"/>
      <c r="G24" s="18">
        <f>'posebni dio'!D28+'posebni dio'!D81</f>
        <v>12860</v>
      </c>
      <c r="H24" s="20" t="s">
        <v>25</v>
      </c>
    </row>
    <row r="25" spans="2:8" ht="13.5" customHeight="1">
      <c r="B25" s="26"/>
      <c r="C25" s="26"/>
      <c r="D25" s="29" t="s">
        <v>60</v>
      </c>
      <c r="E25" s="10" t="s">
        <v>56</v>
      </c>
      <c r="F25" s="18"/>
      <c r="G25" s="18">
        <f>'posebni dio'!D29+'posebni dio'!D82</f>
        <v>100080</v>
      </c>
      <c r="H25" s="20" t="s">
        <v>25</v>
      </c>
    </row>
    <row r="26" spans="2:8" ht="12.75">
      <c r="B26" s="26"/>
      <c r="C26" s="26"/>
      <c r="D26" s="29" t="s">
        <v>61</v>
      </c>
      <c r="E26" s="10" t="s">
        <v>57</v>
      </c>
      <c r="F26" s="18"/>
      <c r="G26" s="18">
        <f>'posebni dio'!D83</f>
        <v>0</v>
      </c>
      <c r="H26" s="20" t="s">
        <v>25</v>
      </c>
    </row>
    <row r="27" spans="2:8" ht="12.75">
      <c r="B27" s="26"/>
      <c r="C27" s="26"/>
      <c r="D27" s="29" t="s">
        <v>62</v>
      </c>
      <c r="E27" s="10" t="s">
        <v>58</v>
      </c>
      <c r="F27" s="18"/>
      <c r="G27" s="18">
        <f>'posebni dio'!D30+'posebni dio'!D84</f>
        <v>30175</v>
      </c>
      <c r="H27" s="20" t="s">
        <v>25</v>
      </c>
    </row>
    <row r="28" spans="2:8" ht="12.75">
      <c r="B28" s="26"/>
      <c r="C28" s="26"/>
      <c r="D28" s="29" t="s">
        <v>63</v>
      </c>
      <c r="E28" s="10" t="s">
        <v>85</v>
      </c>
      <c r="F28" s="18"/>
      <c r="G28" s="18">
        <f>'posebni dio'!D31+'posebni dio'!D85</f>
        <v>1626123</v>
      </c>
      <c r="H28" s="20" t="s">
        <v>25</v>
      </c>
    </row>
    <row r="29" spans="2:8" ht="12.75">
      <c r="B29" s="26"/>
      <c r="C29" s="26"/>
      <c r="D29" s="29" t="s">
        <v>123</v>
      </c>
      <c r="E29" s="10" t="s">
        <v>124</v>
      </c>
      <c r="F29" s="18"/>
      <c r="G29" s="18">
        <f>'posebni dio'!D32+'posebni dio'!D86</f>
        <v>71799</v>
      </c>
      <c r="H29" s="20" t="s">
        <v>25</v>
      </c>
    </row>
    <row r="30" spans="2:8" ht="12.75">
      <c r="B30" s="26"/>
      <c r="C30" s="26"/>
      <c r="D30" s="29" t="s">
        <v>64</v>
      </c>
      <c r="E30" s="10" t="s">
        <v>86</v>
      </c>
      <c r="F30" s="18"/>
      <c r="G30" s="18">
        <f>'posebni dio'!D87</f>
        <v>467357</v>
      </c>
      <c r="H30" s="20" t="s">
        <v>25</v>
      </c>
    </row>
    <row r="31" spans="1:8" s="2" customFormat="1" ht="12.75">
      <c r="A31" s="3"/>
      <c r="B31" s="24"/>
      <c r="C31" s="28" t="s">
        <v>65</v>
      </c>
      <c r="D31" s="24"/>
      <c r="E31" s="13" t="s">
        <v>87</v>
      </c>
      <c r="F31" s="17">
        <v>115000</v>
      </c>
      <c r="G31" s="17">
        <f>SUM(G32:G34)</f>
        <v>20296</v>
      </c>
      <c r="H31" s="19">
        <f>G31/F31*100</f>
        <v>17.648695652173913</v>
      </c>
    </row>
    <row r="32" spans="2:8" ht="12.75">
      <c r="B32" s="26"/>
      <c r="C32" s="26"/>
      <c r="D32" s="29" t="s">
        <v>66</v>
      </c>
      <c r="E32" s="10" t="s">
        <v>88</v>
      </c>
      <c r="F32" s="18"/>
      <c r="G32" s="18">
        <f>'posebni dio'!D89+'posebni dio'!D34</f>
        <v>16619</v>
      </c>
      <c r="H32" s="20" t="s">
        <v>25</v>
      </c>
    </row>
    <row r="33" spans="2:8" ht="12.75">
      <c r="B33" s="26"/>
      <c r="C33" s="26"/>
      <c r="D33" s="29" t="s">
        <v>67</v>
      </c>
      <c r="E33" s="10" t="s">
        <v>89</v>
      </c>
      <c r="F33" s="18"/>
      <c r="G33" s="18">
        <f>'posebni dio'!D90</f>
        <v>3677</v>
      </c>
      <c r="H33" s="20" t="s">
        <v>25</v>
      </c>
    </row>
    <row r="34" spans="2:8" ht="12.75">
      <c r="B34" s="26"/>
      <c r="C34" s="26"/>
      <c r="D34" s="29" t="s">
        <v>68</v>
      </c>
      <c r="E34" s="10" t="s">
        <v>87</v>
      </c>
      <c r="F34" s="18"/>
      <c r="G34" s="18">
        <f>'posebni dio'!D91</f>
        <v>0</v>
      </c>
      <c r="H34" s="20" t="s">
        <v>25</v>
      </c>
    </row>
    <row r="35" spans="1:8" s="2" customFormat="1" ht="12.75">
      <c r="A35" s="3"/>
      <c r="B35" s="28" t="s">
        <v>108</v>
      </c>
      <c r="C35" s="24"/>
      <c r="D35" s="24"/>
      <c r="E35" s="13" t="s">
        <v>109</v>
      </c>
      <c r="F35" s="17">
        <v>270000</v>
      </c>
      <c r="G35" s="17">
        <f>G36</f>
        <v>191978</v>
      </c>
      <c r="H35" s="19">
        <f>G35/F35*100</f>
        <v>71.10296296296296</v>
      </c>
    </row>
    <row r="36" spans="1:8" s="2" customFormat="1" ht="12.75">
      <c r="A36" s="3"/>
      <c r="B36" s="24"/>
      <c r="C36" s="28" t="s">
        <v>93</v>
      </c>
      <c r="D36" s="24"/>
      <c r="E36" s="13" t="s">
        <v>94</v>
      </c>
      <c r="F36" s="17">
        <v>270000</v>
      </c>
      <c r="G36" s="17">
        <f>SUM(G37:G39)</f>
        <v>191978</v>
      </c>
      <c r="H36" s="19">
        <f>G36/F36*100</f>
        <v>71.10296296296296</v>
      </c>
    </row>
    <row r="37" spans="2:8" ht="12.75">
      <c r="B37" s="26"/>
      <c r="C37" s="26"/>
      <c r="D37" s="29" t="s">
        <v>95</v>
      </c>
      <c r="E37" s="10" t="s">
        <v>96</v>
      </c>
      <c r="F37" s="18"/>
      <c r="G37" s="18">
        <f>'posebni dio'!D94+'posebni dio'!D37</f>
        <v>7635</v>
      </c>
      <c r="H37" s="19" t="s">
        <v>25</v>
      </c>
    </row>
    <row r="38" spans="2:8" ht="12.75">
      <c r="B38" s="26"/>
      <c r="C38" s="26"/>
      <c r="D38" s="29" t="s">
        <v>125</v>
      </c>
      <c r="E38" s="10" t="s">
        <v>126</v>
      </c>
      <c r="F38" s="18"/>
      <c r="G38" s="18">
        <f>'posebni dio'!D95</f>
        <v>0</v>
      </c>
      <c r="H38" s="20" t="s">
        <v>25</v>
      </c>
    </row>
    <row r="39" spans="2:8" ht="12.75">
      <c r="B39" s="26"/>
      <c r="C39" s="26"/>
      <c r="D39" s="29" t="s">
        <v>110</v>
      </c>
      <c r="E39" s="10" t="s">
        <v>111</v>
      </c>
      <c r="F39" s="18"/>
      <c r="G39" s="18">
        <f>'posebni dio'!D38+'posebni dio'!D96</f>
        <v>184343</v>
      </c>
      <c r="H39" s="20" t="s">
        <v>25</v>
      </c>
    </row>
    <row r="40" spans="1:8" s="75" customFormat="1" ht="25.5">
      <c r="A40" s="3"/>
      <c r="B40" s="74" t="s">
        <v>154</v>
      </c>
      <c r="C40" s="24"/>
      <c r="D40" s="24"/>
      <c r="E40" s="13" t="s">
        <v>155</v>
      </c>
      <c r="F40" s="17">
        <v>2000000</v>
      </c>
      <c r="G40" s="17">
        <f>G41</f>
        <v>9470</v>
      </c>
      <c r="H40" s="19">
        <f>G40/F40*100</f>
        <v>0.4735</v>
      </c>
    </row>
    <row r="41" spans="1:8" s="2" customFormat="1" ht="12.75" customHeight="1">
      <c r="A41" s="3"/>
      <c r="B41" s="24"/>
      <c r="C41" s="28" t="s">
        <v>156</v>
      </c>
      <c r="D41" s="24"/>
      <c r="E41" s="13" t="s">
        <v>157</v>
      </c>
      <c r="F41" s="17">
        <v>2000000</v>
      </c>
      <c r="G41" s="17">
        <f>G42</f>
        <v>9470</v>
      </c>
      <c r="H41" s="19">
        <f>G41/F41*100</f>
        <v>0.4735</v>
      </c>
    </row>
    <row r="42" spans="2:8" ht="12.75">
      <c r="B42" s="26"/>
      <c r="C42" s="26"/>
      <c r="D42" s="29" t="s">
        <v>158</v>
      </c>
      <c r="E42" s="10" t="s">
        <v>159</v>
      </c>
      <c r="F42" s="18"/>
      <c r="G42" s="18">
        <f>'posebni dio'!D55</f>
        <v>9470</v>
      </c>
      <c r="H42" s="19" t="s">
        <v>25</v>
      </c>
    </row>
    <row r="43" spans="1:8" s="2" customFormat="1" ht="12.75">
      <c r="A43" s="3"/>
      <c r="B43" s="28" t="s">
        <v>160</v>
      </c>
      <c r="C43" s="24"/>
      <c r="D43" s="24"/>
      <c r="E43" s="13" t="s">
        <v>73</v>
      </c>
      <c r="F43" s="17">
        <v>21665000</v>
      </c>
      <c r="G43" s="17">
        <f>G44+G46</f>
        <v>1635875</v>
      </c>
      <c r="H43" s="19">
        <f>G43/F43*100</f>
        <v>7.550773136395107</v>
      </c>
    </row>
    <row r="44" spans="1:8" s="2" customFormat="1" ht="12.75">
      <c r="A44" s="3"/>
      <c r="B44" s="24"/>
      <c r="C44" s="28" t="s">
        <v>161</v>
      </c>
      <c r="D44" s="24"/>
      <c r="E44" s="13" t="s">
        <v>127</v>
      </c>
      <c r="F44" s="17">
        <v>65000</v>
      </c>
      <c r="G44" s="17">
        <f>G45</f>
        <v>21949</v>
      </c>
      <c r="H44" s="19">
        <f>G44/F44*100</f>
        <v>33.76769230769231</v>
      </c>
    </row>
    <row r="45" spans="2:8" ht="12.75">
      <c r="B45" s="26"/>
      <c r="C45" s="26"/>
      <c r="D45" s="29" t="s">
        <v>128</v>
      </c>
      <c r="E45" s="10" t="s">
        <v>129</v>
      </c>
      <c r="F45" s="18"/>
      <c r="G45" s="18">
        <f>'posebni dio'!D99</f>
        <v>21949</v>
      </c>
      <c r="H45" s="19" t="s">
        <v>25</v>
      </c>
    </row>
    <row r="46" spans="1:8" s="2" customFormat="1" ht="12.75">
      <c r="A46" s="3"/>
      <c r="B46" s="24"/>
      <c r="C46" s="28" t="s">
        <v>162</v>
      </c>
      <c r="D46" s="24"/>
      <c r="E46" s="13" t="s">
        <v>163</v>
      </c>
      <c r="F46" s="17">
        <v>21600000</v>
      </c>
      <c r="G46" s="17">
        <f>G47</f>
        <v>1613926</v>
      </c>
      <c r="H46" s="19">
        <f>G46/F46*100</f>
        <v>7.47187962962963</v>
      </c>
    </row>
    <row r="47" spans="2:8" ht="12.75">
      <c r="B47" s="26"/>
      <c r="C47" s="26"/>
      <c r="D47" s="29" t="s">
        <v>164</v>
      </c>
      <c r="E47" s="10" t="s">
        <v>165</v>
      </c>
      <c r="F47" s="18"/>
      <c r="G47" s="18">
        <f>'posebni dio'!D101+'posebni dio'!D102+'posebni dio'!D41</f>
        <v>1613926</v>
      </c>
      <c r="H47" s="19" t="s">
        <v>25</v>
      </c>
    </row>
    <row r="48" spans="1:8" ht="25.5" customHeight="1">
      <c r="A48" s="14" t="s">
        <v>27</v>
      </c>
      <c r="B48" s="30"/>
      <c r="C48" s="24"/>
      <c r="D48" s="24"/>
      <c r="E48" s="15" t="s">
        <v>12</v>
      </c>
      <c r="F48" s="17">
        <v>1012000</v>
      </c>
      <c r="G48" s="17">
        <f>G49</f>
        <v>104604</v>
      </c>
      <c r="H48" s="19">
        <f>G48/F48*100</f>
        <v>10.336363636363636</v>
      </c>
    </row>
    <row r="49" spans="1:8" ht="12.75">
      <c r="A49" s="3"/>
      <c r="B49" s="30" t="s">
        <v>70</v>
      </c>
      <c r="C49" s="24"/>
      <c r="D49" s="24"/>
      <c r="E49" s="15" t="s">
        <v>71</v>
      </c>
      <c r="F49" s="17">
        <v>1012000</v>
      </c>
      <c r="G49" s="17">
        <f>G50+G54</f>
        <v>104604</v>
      </c>
      <c r="H49" s="19">
        <f aca="true" t="shared" si="0" ref="H49:H54">G49/F49*100</f>
        <v>10.336363636363636</v>
      </c>
    </row>
    <row r="50" spans="1:8" ht="12.75">
      <c r="A50" s="3"/>
      <c r="B50" s="24"/>
      <c r="C50" s="30" t="s">
        <v>72</v>
      </c>
      <c r="D50" s="24"/>
      <c r="E50" s="15" t="s">
        <v>90</v>
      </c>
      <c r="F50" s="17">
        <v>981000</v>
      </c>
      <c r="G50" s="17">
        <f>SUM(G51:G53)</f>
        <v>84850</v>
      </c>
      <c r="H50" s="19">
        <f t="shared" si="0"/>
        <v>8.6493374108053</v>
      </c>
    </row>
    <row r="51" spans="2:8" ht="12.75">
      <c r="B51" s="26"/>
      <c r="C51" s="26"/>
      <c r="D51" s="31" t="s">
        <v>52</v>
      </c>
      <c r="E51" s="11" t="s">
        <v>91</v>
      </c>
      <c r="F51" s="18"/>
      <c r="G51" s="18">
        <f>'posebni dio'!D47+'posebni dio'!D108</f>
        <v>84850</v>
      </c>
      <c r="H51" s="20" t="s">
        <v>25</v>
      </c>
    </row>
    <row r="52" spans="2:8" ht="12.75">
      <c r="B52" s="26"/>
      <c r="C52" s="26"/>
      <c r="D52" s="31" t="s">
        <v>53</v>
      </c>
      <c r="E52" s="11" t="s">
        <v>92</v>
      </c>
      <c r="F52" s="18"/>
      <c r="G52" s="18">
        <f>'posebni dio'!D109</f>
        <v>0</v>
      </c>
      <c r="H52" s="20" t="s">
        <v>25</v>
      </c>
    </row>
    <row r="53" spans="2:8" ht="12.75">
      <c r="B53" s="26"/>
      <c r="C53" s="26"/>
      <c r="D53" s="31" t="s">
        <v>166</v>
      </c>
      <c r="E53" s="11" t="s">
        <v>167</v>
      </c>
      <c r="F53" s="18"/>
      <c r="G53" s="18">
        <f>'posebni dio'!D110</f>
        <v>0</v>
      </c>
      <c r="H53" s="20" t="s">
        <v>25</v>
      </c>
    </row>
    <row r="54" spans="1:8" s="2" customFormat="1" ht="12.75">
      <c r="A54" s="3"/>
      <c r="B54" s="3"/>
      <c r="C54" s="3">
        <v>426</v>
      </c>
      <c r="D54" s="24"/>
      <c r="E54" s="15" t="s">
        <v>168</v>
      </c>
      <c r="F54" s="17">
        <v>31000</v>
      </c>
      <c r="G54" s="17">
        <f>G55</f>
        <v>19754</v>
      </c>
      <c r="H54" s="19">
        <f t="shared" si="0"/>
        <v>63.72258064516129</v>
      </c>
    </row>
    <row r="55" spans="4:8" ht="12.75">
      <c r="D55" s="31">
        <v>4262</v>
      </c>
      <c r="E55" s="11" t="s">
        <v>169</v>
      </c>
      <c r="F55" s="18"/>
      <c r="G55" s="18">
        <f>'posebni dio'!D116</f>
        <v>19754</v>
      </c>
      <c r="H55" s="20" t="s">
        <v>25</v>
      </c>
    </row>
    <row r="56" spans="5:7" ht="12.75">
      <c r="E56" s="16"/>
      <c r="F56" s="18"/>
      <c r="G56" s="18"/>
    </row>
    <row r="57" spans="5:7" ht="12.75">
      <c r="E57" s="16"/>
      <c r="F57" s="18"/>
      <c r="G57" s="18"/>
    </row>
    <row r="58" spans="5:7" ht="12.75">
      <c r="E58" s="16"/>
      <c r="F58" s="18"/>
      <c r="G58" s="18"/>
    </row>
    <row r="59" spans="5:7" ht="12.75">
      <c r="E59" s="16"/>
      <c r="F59" s="18"/>
      <c r="G59" s="18"/>
    </row>
    <row r="60" spans="5:7" ht="12.75">
      <c r="E60" s="16"/>
      <c r="F60" s="18"/>
      <c r="G60" s="18"/>
    </row>
    <row r="61" spans="5:7" ht="12.75">
      <c r="E61" s="16"/>
      <c r="F61" s="18"/>
      <c r="G61" s="18"/>
    </row>
    <row r="62" spans="5:7" ht="12.75">
      <c r="E62" s="16"/>
      <c r="F62" s="18"/>
      <c r="G62" s="18"/>
    </row>
    <row r="63" spans="5:7" ht="12.75">
      <c r="E63" s="16"/>
      <c r="F63" s="18"/>
      <c r="G63" s="18"/>
    </row>
    <row r="64" spans="5:7" ht="12.75">
      <c r="E64" s="16"/>
      <c r="F64" s="18"/>
      <c r="G64" s="18"/>
    </row>
    <row r="65" spans="5:7" ht="12.75">
      <c r="E65" s="16"/>
      <c r="F65" s="18"/>
      <c r="G65" s="18"/>
    </row>
    <row r="66" spans="5:7" ht="12.75">
      <c r="E66" s="16"/>
      <c r="F66" s="18"/>
      <c r="G66" s="18"/>
    </row>
    <row r="67" spans="5:7" ht="12.75">
      <c r="E67" s="16"/>
      <c r="F67" s="18"/>
      <c r="G67" s="18"/>
    </row>
    <row r="68" spans="5:7" ht="12.75">
      <c r="E68" s="16"/>
      <c r="F68" s="18"/>
      <c r="G68" s="18"/>
    </row>
    <row r="69" spans="5:7" ht="12.75">
      <c r="E69" s="16"/>
      <c r="F69" s="18"/>
      <c r="G69" s="18"/>
    </row>
    <row r="70" spans="5:7" ht="12.75">
      <c r="E70" s="16"/>
      <c r="F70" s="18"/>
      <c r="G70" s="18"/>
    </row>
    <row r="71" spans="5:7" ht="12.75">
      <c r="E71" s="16"/>
      <c r="F71" s="18"/>
      <c r="G71" s="18"/>
    </row>
    <row r="72" spans="5:7" ht="12.75">
      <c r="E72" s="16"/>
      <c r="F72" s="18"/>
      <c r="G72" s="18"/>
    </row>
    <row r="73" spans="5:7" ht="12.75">
      <c r="E73" s="16"/>
      <c r="F73" s="18"/>
      <c r="G73" s="18"/>
    </row>
    <row r="74" spans="5:7" ht="12.75">
      <c r="E74" s="16"/>
      <c r="F74" s="18"/>
      <c r="G74" s="18"/>
    </row>
    <row r="75" spans="5:7" ht="12.75">
      <c r="E75" s="16"/>
      <c r="F75" s="18"/>
      <c r="G75" s="18"/>
    </row>
    <row r="76" spans="5:7" ht="12.75">
      <c r="E76" s="16"/>
      <c r="F76" s="18"/>
      <c r="G76" s="18"/>
    </row>
    <row r="77" spans="5:7" ht="12.75">
      <c r="E77" s="16"/>
      <c r="F77" s="18"/>
      <c r="G77" s="18"/>
    </row>
    <row r="78" spans="5:7" ht="12.75">
      <c r="E78" s="16"/>
      <c r="F78" s="18"/>
      <c r="G78" s="18"/>
    </row>
    <row r="79" spans="5:7" ht="12.75">
      <c r="E79" s="16"/>
      <c r="F79" s="18"/>
      <c r="G79" s="18"/>
    </row>
    <row r="80" spans="5:7" ht="12.75">
      <c r="E80" s="16"/>
      <c r="F80" s="18"/>
      <c r="G80" s="18"/>
    </row>
    <row r="81" spans="5:7" ht="12.75">
      <c r="E81" s="16"/>
      <c r="F81" s="18"/>
      <c r="G81" s="18"/>
    </row>
    <row r="82" spans="5:7" ht="12.75">
      <c r="E82" s="16"/>
      <c r="F82" s="18"/>
      <c r="G82" s="18"/>
    </row>
    <row r="83" spans="5:7" ht="12.75">
      <c r="E83" s="16"/>
      <c r="F83" s="18"/>
      <c r="G83" s="18"/>
    </row>
    <row r="84" spans="5:7" ht="12.75">
      <c r="E84" s="16"/>
      <c r="F84" s="18"/>
      <c r="G84" s="18"/>
    </row>
    <row r="85" spans="5:7" ht="12.75">
      <c r="E85" s="16"/>
      <c r="F85" s="18"/>
      <c r="G85" s="18"/>
    </row>
    <row r="86" spans="5:7" ht="12.75">
      <c r="E86" s="16"/>
      <c r="F86" s="18"/>
      <c r="G86" s="18"/>
    </row>
    <row r="87" spans="5:7" ht="12.75">
      <c r="E87" s="16"/>
      <c r="F87" s="18"/>
      <c r="G87" s="18"/>
    </row>
    <row r="88" spans="5:7" ht="12.75">
      <c r="E88" s="16"/>
      <c r="F88" s="18"/>
      <c r="G88" s="18"/>
    </row>
    <row r="89" spans="5:7" ht="12.75">
      <c r="E89" s="16"/>
      <c r="F89" s="18"/>
      <c r="G89" s="18"/>
    </row>
    <row r="90" spans="5:7" ht="12.75">
      <c r="E90" s="16"/>
      <c r="F90" s="18"/>
      <c r="G90" s="18"/>
    </row>
    <row r="91" spans="5:7" ht="12.75">
      <c r="E91" s="16"/>
      <c r="F91" s="18"/>
      <c r="G91" s="18"/>
    </row>
    <row r="92" spans="5:7" ht="12.75">
      <c r="E92" s="16"/>
      <c r="F92" s="18"/>
      <c r="G92" s="18"/>
    </row>
    <row r="93" spans="5:7" ht="12.75">
      <c r="E93" s="16"/>
      <c r="F93" s="18"/>
      <c r="G93" s="18"/>
    </row>
    <row r="94" spans="5:7" ht="12.75">
      <c r="E94" s="16"/>
      <c r="F94" s="18"/>
      <c r="G94" s="18"/>
    </row>
    <row r="95" spans="5:7" ht="12.75">
      <c r="E95" s="16"/>
      <c r="F95" s="18"/>
      <c r="G95" s="18"/>
    </row>
    <row r="96" spans="5:7" ht="12.75">
      <c r="E96" s="16"/>
      <c r="F96" s="18"/>
      <c r="G96" s="18"/>
    </row>
    <row r="97" spans="5:7" ht="12.75">
      <c r="E97" s="16"/>
      <c r="F97" s="18"/>
      <c r="G97" s="18"/>
    </row>
    <row r="98" spans="5:7" ht="12.75">
      <c r="E98" s="16"/>
      <c r="F98" s="18"/>
      <c r="G98" s="18"/>
    </row>
    <row r="99" spans="5:7" ht="12.75">
      <c r="E99" s="16"/>
      <c r="F99" s="18"/>
      <c r="G99" s="18"/>
    </row>
    <row r="100" spans="5:7" ht="12.75">
      <c r="E100" s="16"/>
      <c r="F100" s="18"/>
      <c r="G100" s="18"/>
    </row>
    <row r="101" spans="5:7" ht="12.75">
      <c r="E101" s="16"/>
      <c r="F101" s="18"/>
      <c r="G101" s="18"/>
    </row>
    <row r="102" spans="5:7" ht="12.75">
      <c r="E102" s="16"/>
      <c r="F102" s="18"/>
      <c r="G102" s="18"/>
    </row>
    <row r="103" spans="5:7" ht="12.75">
      <c r="E103" s="16"/>
      <c r="F103" s="18"/>
      <c r="G103" s="18"/>
    </row>
    <row r="104" spans="5:7" ht="12.75">
      <c r="E104" s="16"/>
      <c r="F104" s="18"/>
      <c r="G104" s="18"/>
    </row>
    <row r="105" spans="5:7" ht="12.75">
      <c r="E105" s="16"/>
      <c r="F105" s="18"/>
      <c r="G105" s="18"/>
    </row>
    <row r="106" spans="5:7" ht="12.75">
      <c r="E106" s="16"/>
      <c r="F106" s="18"/>
      <c r="G106" s="18"/>
    </row>
    <row r="107" spans="5:7" ht="12.75">
      <c r="E107" s="16"/>
      <c r="F107" s="18"/>
      <c r="G107" s="18"/>
    </row>
    <row r="108" spans="5:7" ht="12.75">
      <c r="E108" s="16"/>
      <c r="F108" s="18"/>
      <c r="G108" s="18"/>
    </row>
    <row r="109" spans="5:7" ht="12.75">
      <c r="E109" s="16"/>
      <c r="F109" s="18"/>
      <c r="G109" s="18"/>
    </row>
    <row r="110" spans="5:7" ht="12.75">
      <c r="E110" s="16"/>
      <c r="F110" s="18"/>
      <c r="G110" s="18"/>
    </row>
    <row r="111" spans="5:7" ht="12.75">
      <c r="E111" s="16"/>
      <c r="F111" s="18"/>
      <c r="G111" s="18"/>
    </row>
    <row r="112" spans="5:7" ht="12.75">
      <c r="E112" s="16"/>
      <c r="F112" s="18"/>
      <c r="G112" s="18"/>
    </row>
    <row r="113" spans="5:7" ht="12.75">
      <c r="E113" s="16"/>
      <c r="F113" s="18"/>
      <c r="G113" s="18"/>
    </row>
    <row r="114" spans="5:7" ht="12.75">
      <c r="E114" s="16"/>
      <c r="F114" s="18"/>
      <c r="G114" s="18"/>
    </row>
    <row r="115" spans="5:7" ht="12.75">
      <c r="E115" s="16"/>
      <c r="F115" s="18"/>
      <c r="G115" s="18"/>
    </row>
    <row r="116" spans="5:7" ht="12.75">
      <c r="E116" s="16"/>
      <c r="F116" s="18"/>
      <c r="G116" s="18"/>
    </row>
    <row r="117" spans="5:7" ht="12.75">
      <c r="E117" s="16"/>
      <c r="F117" s="18"/>
      <c r="G117" s="18"/>
    </row>
    <row r="118" spans="5:7" ht="12.75">
      <c r="E118" s="16"/>
      <c r="F118" s="18"/>
      <c r="G118" s="18"/>
    </row>
    <row r="119" spans="5:7" ht="12.75">
      <c r="E119" s="16"/>
      <c r="F119" s="18"/>
      <c r="G119" s="18"/>
    </row>
    <row r="120" spans="5:7" ht="12.75">
      <c r="E120" s="16"/>
      <c r="F120" s="18"/>
      <c r="G120" s="18"/>
    </row>
    <row r="121" spans="5:7" ht="12.75">
      <c r="E121" s="16"/>
      <c r="F121" s="18"/>
      <c r="G121" s="18"/>
    </row>
    <row r="122" spans="5:7" ht="12.75">
      <c r="E122" s="16"/>
      <c r="F122" s="18"/>
      <c r="G122" s="18"/>
    </row>
    <row r="123" spans="5:7" ht="12.75">
      <c r="E123" s="16"/>
      <c r="F123" s="18"/>
      <c r="G123" s="18"/>
    </row>
    <row r="124" spans="5:7" ht="12.75">
      <c r="E124" s="16"/>
      <c r="F124" s="18"/>
      <c r="G124" s="18"/>
    </row>
    <row r="125" spans="5:7" ht="12.75">
      <c r="E125" s="16"/>
      <c r="F125" s="18"/>
      <c r="G125" s="18"/>
    </row>
    <row r="126" spans="5:7" ht="12.75">
      <c r="E126" s="16"/>
      <c r="F126" s="18"/>
      <c r="G126" s="18"/>
    </row>
    <row r="127" spans="5:7" ht="12.75">
      <c r="E127" s="16"/>
      <c r="F127" s="18"/>
      <c r="G127" s="18"/>
    </row>
    <row r="128" spans="5:7" ht="12.75">
      <c r="E128" s="16"/>
      <c r="F128" s="18"/>
      <c r="G128" s="18"/>
    </row>
    <row r="129" spans="5:7" ht="12.75">
      <c r="E129" s="16"/>
      <c r="F129" s="18"/>
      <c r="G129" s="18"/>
    </row>
    <row r="130" spans="5:7" ht="12.75">
      <c r="E130" s="16"/>
      <c r="F130" s="18"/>
      <c r="G130" s="18"/>
    </row>
    <row r="131" spans="5:7" ht="12.75">
      <c r="E131" s="16"/>
      <c r="F131" s="18"/>
      <c r="G131" s="18"/>
    </row>
    <row r="132" spans="5:7" ht="12.75">
      <c r="E132" s="16"/>
      <c r="F132" s="18"/>
      <c r="G132" s="18"/>
    </row>
    <row r="133" spans="5:7" ht="12.75">
      <c r="E133" s="16"/>
      <c r="F133" s="18"/>
      <c r="G133" s="18"/>
    </row>
    <row r="134" spans="5:7" ht="12.75">
      <c r="E134" s="16"/>
      <c r="F134" s="18"/>
      <c r="G134" s="18"/>
    </row>
    <row r="135" spans="5:7" ht="12.75">
      <c r="E135" s="16"/>
      <c r="F135" s="18"/>
      <c r="G135" s="18"/>
    </row>
    <row r="136" spans="5:7" ht="12.75">
      <c r="E136" s="16"/>
      <c r="F136" s="18"/>
      <c r="G136" s="18"/>
    </row>
    <row r="137" spans="5:7" ht="12.75">
      <c r="E137" s="16"/>
      <c r="F137" s="18"/>
      <c r="G137" s="18"/>
    </row>
    <row r="138" spans="5:7" ht="12.75">
      <c r="E138" s="16"/>
      <c r="F138" s="18"/>
      <c r="G138" s="18"/>
    </row>
    <row r="139" spans="5:7" ht="12.75">
      <c r="E139" s="16"/>
      <c r="F139" s="18"/>
      <c r="G139" s="18"/>
    </row>
    <row r="140" spans="5:7" ht="12.75">
      <c r="E140" s="16"/>
      <c r="F140" s="18"/>
      <c r="G140" s="18"/>
    </row>
    <row r="141" spans="5:7" ht="12.75">
      <c r="E141" s="16"/>
      <c r="F141" s="18"/>
      <c r="G141" s="18"/>
    </row>
    <row r="142" spans="5:7" ht="12.75">
      <c r="E142" s="16"/>
      <c r="F142" s="18"/>
      <c r="G142" s="18"/>
    </row>
    <row r="143" spans="5:7" ht="12.75">
      <c r="E143" s="16"/>
      <c r="F143" s="18"/>
      <c r="G143" s="18"/>
    </row>
    <row r="144" spans="5:7" ht="12.75">
      <c r="E144" s="16"/>
      <c r="F144" s="18"/>
      <c r="G144" s="18"/>
    </row>
    <row r="145" spans="5:7" ht="12.75">
      <c r="E145" s="16"/>
      <c r="F145" s="18"/>
      <c r="G145" s="18"/>
    </row>
    <row r="146" spans="5:7" ht="12.75">
      <c r="E146" s="16"/>
      <c r="F146" s="18"/>
      <c r="G146" s="18"/>
    </row>
    <row r="147" spans="5:7" ht="12.75">
      <c r="E147" s="16"/>
      <c r="F147" s="18"/>
      <c r="G147" s="18"/>
    </row>
    <row r="148" spans="5:7" ht="12.75">
      <c r="E148" s="16"/>
      <c r="F148" s="18"/>
      <c r="G148" s="18"/>
    </row>
    <row r="149" spans="5:7" ht="12.75">
      <c r="E149" s="16"/>
      <c r="F149" s="18"/>
      <c r="G149" s="18"/>
    </row>
    <row r="150" spans="5:7" ht="12.75">
      <c r="E150" s="16"/>
      <c r="F150" s="18"/>
      <c r="G150" s="18"/>
    </row>
    <row r="151" spans="5:7" ht="12.75">
      <c r="E151" s="16"/>
      <c r="F151" s="18"/>
      <c r="G151" s="18"/>
    </row>
    <row r="152" spans="5:7" ht="12.75">
      <c r="E152" s="16"/>
      <c r="F152" s="18"/>
      <c r="G152" s="18"/>
    </row>
    <row r="153" spans="5:7" ht="12.75">
      <c r="E153" s="16"/>
      <c r="F153" s="18"/>
      <c r="G153" s="18"/>
    </row>
    <row r="154" spans="5:7" ht="12.75">
      <c r="E154" s="16"/>
      <c r="F154" s="18"/>
      <c r="G154" s="18"/>
    </row>
    <row r="155" spans="5:7" ht="12.75">
      <c r="E155" s="16"/>
      <c r="F155" s="18"/>
      <c r="G155" s="18"/>
    </row>
    <row r="156" spans="5:7" ht="12.75">
      <c r="E156" s="16"/>
      <c r="F156" s="18"/>
      <c r="G156" s="18"/>
    </row>
    <row r="157" spans="5:7" ht="12.75">
      <c r="E157" s="16"/>
      <c r="F157" s="18"/>
      <c r="G157" s="18"/>
    </row>
    <row r="158" spans="5:7" ht="12.75">
      <c r="E158" s="16"/>
      <c r="F158" s="18"/>
      <c r="G158" s="18"/>
    </row>
    <row r="159" spans="5:7" ht="12.75">
      <c r="E159" s="16"/>
      <c r="F159" s="18"/>
      <c r="G159" s="18"/>
    </row>
    <row r="160" spans="5:7" ht="12.75">
      <c r="E160" s="16"/>
      <c r="F160" s="18"/>
      <c r="G160" s="18"/>
    </row>
    <row r="161" spans="5:7" ht="12.75">
      <c r="E161" s="16"/>
      <c r="F161" s="18"/>
      <c r="G161" s="18"/>
    </row>
    <row r="162" spans="5:7" ht="12.75">
      <c r="E162" s="16"/>
      <c r="F162" s="18"/>
      <c r="G162" s="18"/>
    </row>
    <row r="163" spans="5:7" ht="12.75">
      <c r="E163" s="16"/>
      <c r="F163" s="18"/>
      <c r="G163" s="18"/>
    </row>
    <row r="164" spans="5:7" ht="12.75">
      <c r="E164" s="16"/>
      <c r="F164" s="18"/>
      <c r="G164" s="18"/>
    </row>
    <row r="165" spans="5:7" ht="12.75">
      <c r="E165" s="16"/>
      <c r="F165" s="18"/>
      <c r="G165" s="18"/>
    </row>
    <row r="166" spans="5:7" ht="12.75">
      <c r="E166" s="16"/>
      <c r="F166" s="18"/>
      <c r="G166" s="18"/>
    </row>
    <row r="167" spans="5:7" ht="12.75">
      <c r="E167" s="16"/>
      <c r="F167" s="18"/>
      <c r="G167" s="18"/>
    </row>
    <row r="168" spans="5:7" ht="12.75">
      <c r="E168" s="16"/>
      <c r="F168" s="18"/>
      <c r="G168" s="18"/>
    </row>
    <row r="169" spans="6:7" ht="12.75">
      <c r="F169" s="18"/>
      <c r="G169" s="18"/>
    </row>
    <row r="170" spans="6:7" ht="12.75">
      <c r="F170" s="18"/>
      <c r="G170" s="18"/>
    </row>
    <row r="171" spans="6:7" ht="12.75">
      <c r="F171" s="18"/>
      <c r="G171" s="18"/>
    </row>
    <row r="172" spans="6:7" ht="12.75">
      <c r="F172" s="18"/>
      <c r="G172" s="18"/>
    </row>
    <row r="173" spans="6:7" ht="12.75">
      <c r="F173" s="18"/>
      <c r="G173" s="18"/>
    </row>
    <row r="174" spans="6:7" ht="12.75">
      <c r="F174" s="18"/>
      <c r="G174" s="18"/>
    </row>
    <row r="175" spans="6:7" ht="12.75">
      <c r="F175" s="18"/>
      <c r="G175" s="18"/>
    </row>
    <row r="176" spans="6:7" ht="12.75">
      <c r="F176" s="18"/>
      <c r="G176" s="18"/>
    </row>
    <row r="177" spans="6:7" ht="12.75">
      <c r="F177" s="18"/>
      <c r="G177" s="18"/>
    </row>
    <row r="178" spans="6:7" ht="12.75">
      <c r="F178" s="18"/>
      <c r="G178" s="18"/>
    </row>
    <row r="179" spans="6:7" ht="12.75">
      <c r="F179" s="18"/>
      <c r="G179" s="18"/>
    </row>
    <row r="180" spans="6:7" ht="12.75">
      <c r="F180" s="18"/>
      <c r="G180" s="18"/>
    </row>
    <row r="181" spans="6:7" ht="12.75">
      <c r="F181" s="18"/>
      <c r="G181" s="18"/>
    </row>
    <row r="182" spans="6:7" ht="12.75">
      <c r="F182" s="18"/>
      <c r="G182" s="18"/>
    </row>
    <row r="183" spans="6:7" ht="12.75">
      <c r="F183" s="18"/>
      <c r="G183" s="18"/>
    </row>
    <row r="184" spans="6:7" ht="12.75">
      <c r="F184" s="18"/>
      <c r="G184" s="18"/>
    </row>
    <row r="185" spans="6:7" ht="12.75">
      <c r="F185" s="18"/>
      <c r="G185" s="18"/>
    </row>
    <row r="186" spans="6:7" ht="12.75">
      <c r="F186" s="18"/>
      <c r="G186" s="18"/>
    </row>
    <row r="187" spans="6:7" ht="12.75">
      <c r="F187" s="18"/>
      <c r="G187" s="18"/>
    </row>
    <row r="188" spans="6:7" ht="12.75">
      <c r="F188" s="18"/>
      <c r="G188" s="18"/>
    </row>
    <row r="189" spans="6:7" ht="12.75">
      <c r="F189" s="18"/>
      <c r="G189" s="18"/>
    </row>
    <row r="190" spans="6:7" ht="12.75">
      <c r="F190" s="18"/>
      <c r="G190" s="18"/>
    </row>
    <row r="191" spans="6:7" ht="12.75">
      <c r="F191" s="18"/>
      <c r="G191" s="18"/>
    </row>
  </sheetData>
  <mergeCells count="1">
    <mergeCell ref="A1:H1"/>
  </mergeCells>
  <printOptions horizontalCentered="1"/>
  <pageMargins left="0.1968503937007874" right="0.1968503937007874" top="0.3937007874015748" bottom="0.3937007874015748" header="0.5118110236220472" footer="0.1968503937007874"/>
  <pageSetup firstPageNumber="511" useFirstPageNumber="1" horizontalDpi="600" verticalDpi="600" orientation="portrait" paperSize="9" scale="9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G3" sqref="G3"/>
    </sheetView>
  </sheetViews>
  <sheetFormatPr defaultColWidth="9.140625" defaultRowHeight="12.75"/>
  <cols>
    <col min="1" max="1" width="4.28125" style="6" customWidth="1"/>
    <col min="2" max="2" width="4.28125" style="26" customWidth="1"/>
    <col min="3" max="3" width="5.57421875" style="26" customWidth="1"/>
    <col min="4" max="4" width="5.28125" style="26" customWidth="1"/>
    <col min="5" max="5" width="52.8515625" style="1" customWidth="1"/>
    <col min="6" max="6" width="12.28125" style="1" bestFit="1" customWidth="1"/>
    <col min="7" max="7" width="11.57421875" style="1" customWidth="1"/>
    <col min="8" max="8" width="7.8515625" style="1" customWidth="1"/>
    <col min="9" max="9" width="11.8515625" style="1" customWidth="1"/>
    <col min="10" max="10" width="12.57421875" style="1" customWidth="1"/>
    <col min="11" max="11" width="11.28125" style="1" customWidth="1"/>
    <col min="12" max="12" width="9.8515625" style="1" customWidth="1"/>
    <col min="13" max="16384" width="9.140625" style="1" customWidth="1"/>
  </cols>
  <sheetData>
    <row r="1" spans="1:8" ht="30" customHeight="1">
      <c r="A1" s="109" t="s">
        <v>13</v>
      </c>
      <c r="B1" s="109"/>
      <c r="C1" s="109"/>
      <c r="D1" s="109"/>
      <c r="E1" s="109"/>
      <c r="F1" s="109"/>
      <c r="G1" s="109"/>
      <c r="H1" s="109"/>
    </row>
    <row r="2" spans="1:8" ht="27.75" customHeight="1">
      <c r="A2" s="57" t="s">
        <v>0</v>
      </c>
      <c r="B2" s="59" t="s">
        <v>1</v>
      </c>
      <c r="C2" s="59" t="s">
        <v>3</v>
      </c>
      <c r="D2" s="59" t="s">
        <v>2</v>
      </c>
      <c r="E2" s="58"/>
      <c r="F2" s="57" t="s">
        <v>9</v>
      </c>
      <c r="G2" s="57" t="s">
        <v>189</v>
      </c>
      <c r="H2" s="57" t="s">
        <v>8</v>
      </c>
    </row>
    <row r="3" spans="1:8" s="2" customFormat="1" ht="25.5" customHeight="1">
      <c r="A3" s="4"/>
      <c r="B3" s="24"/>
      <c r="C3" s="24"/>
      <c r="D3" s="24"/>
      <c r="E3" s="72" t="s">
        <v>140</v>
      </c>
      <c r="F3" s="17"/>
      <c r="G3" s="17"/>
      <c r="H3" s="19"/>
    </row>
    <row r="4" spans="1:8" s="2" customFormat="1" ht="25.5" customHeight="1">
      <c r="A4" s="22" t="s">
        <v>69</v>
      </c>
      <c r="B4" s="24"/>
      <c r="C4" s="24"/>
      <c r="D4" s="24"/>
      <c r="E4" s="23" t="s">
        <v>15</v>
      </c>
      <c r="F4" s="17">
        <v>9600000</v>
      </c>
      <c r="G4" s="17">
        <f>G5</f>
        <v>0</v>
      </c>
      <c r="H4" s="55">
        <f aca="true" t="shared" si="0" ref="H4:H11">G4/F4*100</f>
        <v>0</v>
      </c>
    </row>
    <row r="5" spans="1:8" s="2" customFormat="1" ht="12.75">
      <c r="A5" s="3"/>
      <c r="B5" s="25" t="s">
        <v>136</v>
      </c>
      <c r="C5" s="24"/>
      <c r="D5" s="24"/>
      <c r="E5" s="23" t="s">
        <v>137</v>
      </c>
      <c r="F5" s="62">
        <v>9600000</v>
      </c>
      <c r="G5" s="62">
        <f>G6</f>
        <v>0</v>
      </c>
      <c r="H5" s="55">
        <f t="shared" si="0"/>
        <v>0</v>
      </c>
    </row>
    <row r="6" spans="1:8" s="2" customFormat="1" ht="25.5">
      <c r="A6" s="3"/>
      <c r="B6" s="24"/>
      <c r="C6" s="25" t="s">
        <v>170</v>
      </c>
      <c r="D6" s="24"/>
      <c r="E6" s="23" t="s">
        <v>171</v>
      </c>
      <c r="F6" s="62">
        <v>9600000</v>
      </c>
      <c r="G6" s="62">
        <f>G7</f>
        <v>0</v>
      </c>
      <c r="H6" s="55">
        <f t="shared" si="0"/>
        <v>0</v>
      </c>
    </row>
    <row r="7" spans="4:8" ht="12.75">
      <c r="D7" s="27" t="s">
        <v>172</v>
      </c>
      <c r="E7" s="21" t="s">
        <v>173</v>
      </c>
      <c r="F7" s="63"/>
      <c r="G7" s="63">
        <v>0</v>
      </c>
      <c r="H7" s="56" t="s">
        <v>25</v>
      </c>
    </row>
    <row r="8" spans="1:8" s="2" customFormat="1" ht="25.5" customHeight="1">
      <c r="A8" s="4"/>
      <c r="B8" s="24"/>
      <c r="C8" s="24"/>
      <c r="D8" s="24"/>
      <c r="E8" s="73" t="s">
        <v>141</v>
      </c>
      <c r="F8" s="17"/>
      <c r="G8" s="17"/>
      <c r="H8" s="55"/>
    </row>
    <row r="9" spans="1:8" s="2" customFormat="1" ht="25.5" customHeight="1">
      <c r="A9" s="22" t="s">
        <v>69</v>
      </c>
      <c r="B9" s="24"/>
      <c r="C9" s="24"/>
      <c r="D9" s="24"/>
      <c r="E9" s="23" t="s">
        <v>15</v>
      </c>
      <c r="F9" s="17">
        <v>335944500</v>
      </c>
      <c r="G9" s="17">
        <f>G10</f>
        <v>420928</v>
      </c>
      <c r="H9" s="55">
        <f t="shared" si="0"/>
        <v>0.12529688683696266</v>
      </c>
    </row>
    <row r="10" spans="1:8" s="2" customFormat="1" ht="12.75">
      <c r="A10" s="3"/>
      <c r="B10" s="25" t="s">
        <v>136</v>
      </c>
      <c r="C10" s="24"/>
      <c r="D10" s="24"/>
      <c r="E10" s="23" t="s">
        <v>137</v>
      </c>
      <c r="F10" s="62">
        <v>335944500</v>
      </c>
      <c r="G10" s="62">
        <f>G11</f>
        <v>420928</v>
      </c>
      <c r="H10" s="55">
        <f t="shared" si="0"/>
        <v>0.12529688683696266</v>
      </c>
    </row>
    <row r="11" spans="1:8" s="2" customFormat="1" ht="25.5">
      <c r="A11" s="3"/>
      <c r="B11" s="24"/>
      <c r="C11" s="25" t="s">
        <v>170</v>
      </c>
      <c r="D11" s="24"/>
      <c r="E11" s="23" t="s">
        <v>171</v>
      </c>
      <c r="F11" s="62">
        <v>335944500</v>
      </c>
      <c r="G11" s="62">
        <f>G12</f>
        <v>420928</v>
      </c>
      <c r="H11" s="55">
        <f t="shared" si="0"/>
        <v>0.12529688683696266</v>
      </c>
    </row>
    <row r="12" spans="4:8" ht="12.75">
      <c r="D12" s="27" t="s">
        <v>172</v>
      </c>
      <c r="E12" s="21" t="s">
        <v>173</v>
      </c>
      <c r="F12" s="63"/>
      <c r="G12" s="63">
        <v>420928</v>
      </c>
      <c r="H12" s="56" t="s">
        <v>25</v>
      </c>
    </row>
  </sheetData>
  <mergeCells count="1">
    <mergeCell ref="A1:H1"/>
  </mergeCells>
  <printOptions horizontalCentered="1"/>
  <pageMargins left="0.1968503937007874" right="0.1968503937007874" top="0.3937007874015748" bottom="0.3937007874015748" header="0.5118110236220472" footer="0.1968503937007874"/>
  <pageSetup firstPageNumber="512" useFirstPageNumber="1" horizontalDpi="600" verticalDpi="600" orientation="portrait" paperSize="9" scale="90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16"/>
  <sheetViews>
    <sheetView tabSelected="1" workbookViewId="0" topLeftCell="A1">
      <selection activeCell="D3" sqref="D3"/>
    </sheetView>
  </sheetViews>
  <sheetFormatPr defaultColWidth="9.140625" defaultRowHeight="12.75"/>
  <cols>
    <col min="1" max="1" width="7.7109375" style="80" customWidth="1"/>
    <col min="2" max="2" width="62.8515625" style="70" customWidth="1"/>
    <col min="3" max="4" width="12.8515625" style="86" customWidth="1"/>
    <col min="5" max="5" width="7.8515625" style="87" customWidth="1"/>
    <col min="6" max="7" width="9.140625" style="66" customWidth="1"/>
    <col min="8" max="8" width="12.8515625" style="66" bestFit="1" customWidth="1"/>
    <col min="9" max="16384" width="9.140625" style="66" customWidth="1"/>
  </cols>
  <sheetData>
    <row r="1" spans="1:5" ht="26.25" customHeight="1">
      <c r="A1" s="109" t="s">
        <v>184</v>
      </c>
      <c r="B1" s="109"/>
      <c r="C1" s="109"/>
      <c r="D1" s="109"/>
      <c r="E1" s="109"/>
    </row>
    <row r="2" spans="1:5" ht="27.75" customHeight="1">
      <c r="A2" s="93" t="s">
        <v>17</v>
      </c>
      <c r="B2" s="60" t="s">
        <v>119</v>
      </c>
      <c r="C2" s="81" t="s">
        <v>9</v>
      </c>
      <c r="D2" s="57" t="s">
        <v>188</v>
      </c>
      <c r="E2" s="92" t="s">
        <v>8</v>
      </c>
    </row>
    <row r="3" spans="1:5" s="67" customFormat="1" ht="9" customHeight="1">
      <c r="A3" s="77"/>
      <c r="B3" s="61"/>
      <c r="C3" s="82"/>
      <c r="D3" s="82"/>
      <c r="E3" s="83"/>
    </row>
    <row r="4" spans="1:5" s="65" customFormat="1" ht="31.5">
      <c r="A4" s="78" t="s">
        <v>174</v>
      </c>
      <c r="B4" s="76" t="s">
        <v>175</v>
      </c>
      <c r="C4" s="84">
        <v>43705000</v>
      </c>
      <c r="D4" s="84">
        <f>D5+D56</f>
        <v>8081329</v>
      </c>
      <c r="E4" s="85">
        <f>D4/C4*100</f>
        <v>18.490628074591008</v>
      </c>
    </row>
    <row r="5" spans="1:8" s="2" customFormat="1" ht="25.5" customHeight="1">
      <c r="A5" s="32"/>
      <c r="B5" s="72" t="s">
        <v>140</v>
      </c>
      <c r="C5" s="84">
        <v>6214000</v>
      </c>
      <c r="D5" s="84">
        <f>D6+D49</f>
        <v>2967803</v>
      </c>
      <c r="E5" s="85">
        <f>D5/C5*100</f>
        <v>47.75994528484068</v>
      </c>
      <c r="F5" s="17"/>
      <c r="G5" s="17"/>
      <c r="H5" s="19"/>
    </row>
    <row r="6" spans="1:5" s="65" customFormat="1" ht="25.5" customHeight="1">
      <c r="A6" s="88" t="s">
        <v>120</v>
      </c>
      <c r="B6" s="64" t="s">
        <v>113</v>
      </c>
      <c r="C6" s="84">
        <v>4214000</v>
      </c>
      <c r="D6" s="84">
        <f>D8+D43</f>
        <v>2958333</v>
      </c>
      <c r="E6" s="85">
        <f>D6/C6*100</f>
        <v>70.20249169435216</v>
      </c>
    </row>
    <row r="7" spans="1:5" ht="12.75">
      <c r="A7" s="29"/>
      <c r="B7" s="10"/>
      <c r="C7" s="18"/>
      <c r="D7" s="18"/>
      <c r="E7" s="20"/>
    </row>
    <row r="8" spans="1:5" s="65" customFormat="1" ht="12.75">
      <c r="A8" s="79" t="s">
        <v>114</v>
      </c>
      <c r="B8" s="64" t="s">
        <v>115</v>
      </c>
      <c r="C8" s="84">
        <v>4210000</v>
      </c>
      <c r="D8" s="84">
        <f>D9</f>
        <v>2956663</v>
      </c>
      <c r="E8" s="85">
        <f>D8/C8*100</f>
        <v>70.22952494061758</v>
      </c>
    </row>
    <row r="9" spans="1:5" ht="12.75" hidden="1">
      <c r="A9" s="24">
        <v>3</v>
      </c>
      <c r="B9" s="13" t="s">
        <v>10</v>
      </c>
      <c r="C9" s="17">
        <v>4210000</v>
      </c>
      <c r="D9" s="17">
        <f>D10+D18+D35+D39</f>
        <v>2956663</v>
      </c>
      <c r="E9" s="19">
        <f>D9/C9*100</f>
        <v>70.22952494061758</v>
      </c>
    </row>
    <row r="10" spans="1:5" ht="12.75" hidden="1">
      <c r="A10" s="24">
        <v>31</v>
      </c>
      <c r="B10" s="13" t="s">
        <v>98</v>
      </c>
      <c r="C10" s="17">
        <v>1732000</v>
      </c>
      <c r="D10" s="17">
        <f>D11+D13+D15</f>
        <v>825273</v>
      </c>
      <c r="E10" s="19">
        <f>D10/C10*100</f>
        <v>47.64855658198614</v>
      </c>
    </row>
    <row r="11" spans="1:5" ht="12.75">
      <c r="A11" s="24">
        <v>311</v>
      </c>
      <c r="B11" s="13" t="s">
        <v>100</v>
      </c>
      <c r="C11" s="17">
        <v>1400000</v>
      </c>
      <c r="D11" s="17">
        <f>SUM(D12:D12)</f>
        <v>691847</v>
      </c>
      <c r="E11" s="19">
        <f>D11/C11*100</f>
        <v>49.41764285714286</v>
      </c>
    </row>
    <row r="12" spans="1:8" ht="12.75">
      <c r="A12" s="29" t="s">
        <v>101</v>
      </c>
      <c r="B12" s="10" t="s">
        <v>102</v>
      </c>
      <c r="C12" s="18"/>
      <c r="D12" s="18">
        <v>691847</v>
      </c>
      <c r="E12" s="20" t="s">
        <v>25</v>
      </c>
      <c r="H12" s="69"/>
    </row>
    <row r="13" spans="1:5" ht="12.75">
      <c r="A13" s="24">
        <v>312</v>
      </c>
      <c r="B13" s="13" t="s">
        <v>29</v>
      </c>
      <c r="C13" s="17">
        <v>87000</v>
      </c>
      <c r="D13" s="17">
        <f>D14</f>
        <v>13004</v>
      </c>
      <c r="E13" s="19">
        <f>D13/C13*100</f>
        <v>14.94712643678161</v>
      </c>
    </row>
    <row r="14" spans="1:5" ht="12.75">
      <c r="A14" s="29" t="s">
        <v>30</v>
      </c>
      <c r="B14" s="10" t="s">
        <v>29</v>
      </c>
      <c r="C14" s="18"/>
      <c r="D14" s="18">
        <v>13004</v>
      </c>
      <c r="E14" s="20" t="s">
        <v>25</v>
      </c>
    </row>
    <row r="15" spans="1:5" ht="12.75">
      <c r="A15" s="24">
        <v>313</v>
      </c>
      <c r="B15" s="13" t="s">
        <v>32</v>
      </c>
      <c r="C15" s="17">
        <v>245000</v>
      </c>
      <c r="D15" s="17">
        <f>SUM(D16:D17)</f>
        <v>120422</v>
      </c>
      <c r="E15" s="19">
        <f>D15/C15*100</f>
        <v>49.15183673469387</v>
      </c>
    </row>
    <row r="16" spans="1:5" ht="12.75">
      <c r="A16" s="29" t="s">
        <v>33</v>
      </c>
      <c r="B16" s="10" t="s">
        <v>74</v>
      </c>
      <c r="C16" s="18"/>
      <c r="D16" s="18">
        <v>108527</v>
      </c>
      <c r="E16" s="20" t="s">
        <v>25</v>
      </c>
    </row>
    <row r="17" spans="1:5" ht="12.75">
      <c r="A17" s="29" t="s">
        <v>34</v>
      </c>
      <c r="B17" s="10" t="s">
        <v>51</v>
      </c>
      <c r="C17" s="18"/>
      <c r="D17" s="18">
        <v>11895</v>
      </c>
      <c r="E17" s="20" t="s">
        <v>25</v>
      </c>
    </row>
    <row r="18" spans="1:5" ht="12.75" hidden="1">
      <c r="A18" s="24">
        <v>32</v>
      </c>
      <c r="B18" s="13" t="s">
        <v>36</v>
      </c>
      <c r="C18" s="17">
        <v>1768000</v>
      </c>
      <c r="D18" s="17">
        <f>D19+D23+D26+D33</f>
        <v>397692</v>
      </c>
      <c r="E18" s="19">
        <f>D18/C18*100</f>
        <v>22.493891402714933</v>
      </c>
    </row>
    <row r="19" spans="1:5" ht="12.75">
      <c r="A19" s="24">
        <v>321</v>
      </c>
      <c r="B19" s="13" t="s">
        <v>75</v>
      </c>
      <c r="C19" s="17">
        <v>100000</v>
      </c>
      <c r="D19" s="17">
        <f>SUM(D20:D22)</f>
        <v>46328</v>
      </c>
      <c r="E19" s="19">
        <f>D19/C19*100</f>
        <v>46.328</v>
      </c>
    </row>
    <row r="20" spans="1:5" ht="12.75">
      <c r="A20" s="29" t="s">
        <v>38</v>
      </c>
      <c r="B20" s="10" t="s">
        <v>76</v>
      </c>
      <c r="C20" s="18"/>
      <c r="D20" s="18">
        <v>8646</v>
      </c>
      <c r="E20" s="20" t="s">
        <v>25</v>
      </c>
    </row>
    <row r="21" spans="1:5" ht="12.75">
      <c r="A21" s="29" t="s">
        <v>39</v>
      </c>
      <c r="B21" s="10" t="s">
        <v>77</v>
      </c>
      <c r="C21" s="18"/>
      <c r="D21" s="18">
        <v>11294</v>
      </c>
      <c r="E21" s="20" t="s">
        <v>25</v>
      </c>
    </row>
    <row r="22" spans="1:5" ht="12.75">
      <c r="A22" s="29" t="s">
        <v>42</v>
      </c>
      <c r="B22" s="10" t="s">
        <v>78</v>
      </c>
      <c r="C22" s="18"/>
      <c r="D22" s="18">
        <v>26388</v>
      </c>
      <c r="E22" s="20" t="s">
        <v>25</v>
      </c>
    </row>
    <row r="23" spans="1:5" ht="12.75">
      <c r="A23" s="24">
        <v>322</v>
      </c>
      <c r="B23" s="13" t="s">
        <v>79</v>
      </c>
      <c r="C23" s="17">
        <v>18000</v>
      </c>
      <c r="D23" s="17">
        <f>SUM(D24:D25)</f>
        <v>10597</v>
      </c>
      <c r="E23" s="19">
        <f>D23/C23*100</f>
        <v>58.87222222222223</v>
      </c>
    </row>
    <row r="24" spans="1:5" ht="12.75">
      <c r="A24" s="29" t="s">
        <v>45</v>
      </c>
      <c r="B24" s="10" t="s">
        <v>81</v>
      </c>
      <c r="C24" s="18"/>
      <c r="D24" s="18">
        <v>10150</v>
      </c>
      <c r="E24" s="20" t="s">
        <v>25</v>
      </c>
    </row>
    <row r="25" spans="1:5" ht="12.75">
      <c r="A25" s="29" t="s">
        <v>46</v>
      </c>
      <c r="B25" s="10" t="s">
        <v>82</v>
      </c>
      <c r="C25" s="18"/>
      <c r="D25" s="18">
        <v>447</v>
      </c>
      <c r="E25" s="20" t="s">
        <v>25</v>
      </c>
    </row>
    <row r="26" spans="1:5" ht="12.75">
      <c r="A26" s="24">
        <v>323</v>
      </c>
      <c r="B26" s="13" t="s">
        <v>83</v>
      </c>
      <c r="C26" s="17">
        <v>1645000</v>
      </c>
      <c r="D26" s="17">
        <f>SUM(D27:D32)</f>
        <v>340767</v>
      </c>
      <c r="E26" s="19">
        <f>D26/C26*100</f>
        <v>20.71531914893617</v>
      </c>
    </row>
    <row r="27" spans="1:5" ht="12.75">
      <c r="A27" s="29" t="s">
        <v>49</v>
      </c>
      <c r="B27" s="10" t="s">
        <v>54</v>
      </c>
      <c r="C27" s="18"/>
      <c r="D27" s="18">
        <v>0</v>
      </c>
      <c r="E27" s="20" t="s">
        <v>25</v>
      </c>
    </row>
    <row r="28" spans="1:5" ht="12.75">
      <c r="A28" s="29" t="s">
        <v>50</v>
      </c>
      <c r="B28" s="10" t="s">
        <v>55</v>
      </c>
      <c r="C28" s="18"/>
      <c r="D28" s="18">
        <v>0</v>
      </c>
      <c r="E28" s="20" t="s">
        <v>25</v>
      </c>
    </row>
    <row r="29" spans="1:5" ht="12.75">
      <c r="A29" s="29" t="s">
        <v>60</v>
      </c>
      <c r="B29" s="10" t="s">
        <v>56</v>
      </c>
      <c r="C29" s="18"/>
      <c r="D29" s="18">
        <v>58436</v>
      </c>
      <c r="E29" s="20" t="s">
        <v>25</v>
      </c>
    </row>
    <row r="30" spans="1:5" ht="12.75">
      <c r="A30" s="29" t="s">
        <v>62</v>
      </c>
      <c r="B30" s="10" t="s">
        <v>58</v>
      </c>
      <c r="C30" s="18"/>
      <c r="D30" s="18">
        <v>7300</v>
      </c>
      <c r="E30" s="20" t="s">
        <v>25</v>
      </c>
    </row>
    <row r="31" spans="1:5" ht="12.75">
      <c r="A31" s="29" t="s">
        <v>63</v>
      </c>
      <c r="B31" s="10" t="s">
        <v>85</v>
      </c>
      <c r="C31" s="18"/>
      <c r="D31" s="18">
        <v>243502</v>
      </c>
      <c r="E31" s="20" t="s">
        <v>25</v>
      </c>
    </row>
    <row r="32" spans="1:5" ht="12.75">
      <c r="A32" s="29" t="s">
        <v>123</v>
      </c>
      <c r="B32" s="10" t="s">
        <v>124</v>
      </c>
      <c r="C32" s="18"/>
      <c r="D32" s="18">
        <v>31529</v>
      </c>
      <c r="E32" s="20" t="s">
        <v>25</v>
      </c>
    </row>
    <row r="33" spans="1:5" ht="12.75">
      <c r="A33" s="24">
        <v>329</v>
      </c>
      <c r="B33" s="13" t="s">
        <v>87</v>
      </c>
      <c r="C33" s="17">
        <v>5000</v>
      </c>
      <c r="D33" s="17">
        <f>SUM(D34:D34)</f>
        <v>0</v>
      </c>
      <c r="E33" s="19">
        <f>D33/C33*100</f>
        <v>0</v>
      </c>
    </row>
    <row r="34" spans="1:5" ht="12.75">
      <c r="A34" s="29" t="s">
        <v>66</v>
      </c>
      <c r="B34" s="10" t="s">
        <v>88</v>
      </c>
      <c r="C34" s="18"/>
      <c r="D34" s="18">
        <v>0</v>
      </c>
      <c r="E34" s="20" t="s">
        <v>25</v>
      </c>
    </row>
    <row r="35" spans="1:5" s="65" customFormat="1" ht="12.75" hidden="1">
      <c r="A35" s="28">
        <v>34</v>
      </c>
      <c r="B35" s="13" t="s">
        <v>109</v>
      </c>
      <c r="C35" s="17">
        <v>110000</v>
      </c>
      <c r="D35" s="17">
        <f>D36</f>
        <v>184343</v>
      </c>
      <c r="E35" s="19">
        <f>D35/C35*100</f>
        <v>167.58454545454546</v>
      </c>
    </row>
    <row r="36" spans="1:5" ht="12.75">
      <c r="A36" s="24">
        <v>343</v>
      </c>
      <c r="B36" s="13" t="s">
        <v>94</v>
      </c>
      <c r="C36" s="17">
        <v>110000</v>
      </c>
      <c r="D36" s="17">
        <f>SUM(D37:D38)</f>
        <v>184343</v>
      </c>
      <c r="E36" s="19">
        <f>D36/C36*100</f>
        <v>167.58454545454546</v>
      </c>
    </row>
    <row r="37" spans="1:5" ht="12.75">
      <c r="A37" s="29" t="s">
        <v>95</v>
      </c>
      <c r="B37" s="10" t="s">
        <v>96</v>
      </c>
      <c r="C37" s="18"/>
      <c r="D37" s="18">
        <v>0</v>
      </c>
      <c r="E37" s="20" t="s">
        <v>25</v>
      </c>
    </row>
    <row r="38" spans="1:5" ht="12.75">
      <c r="A38" s="29" t="s">
        <v>110</v>
      </c>
      <c r="B38" s="10" t="s">
        <v>111</v>
      </c>
      <c r="C38" s="18"/>
      <c r="D38" s="18">
        <v>184343</v>
      </c>
      <c r="E38" s="20" t="s">
        <v>25</v>
      </c>
    </row>
    <row r="39" spans="1:5" s="65" customFormat="1" ht="12.75" hidden="1">
      <c r="A39" s="28">
        <v>38</v>
      </c>
      <c r="B39" s="13" t="s">
        <v>73</v>
      </c>
      <c r="C39" s="17">
        <v>600000</v>
      </c>
      <c r="D39" s="17">
        <f>D40</f>
        <v>1549355</v>
      </c>
      <c r="E39" s="19">
        <f>D39/C39*100</f>
        <v>258.22583333333336</v>
      </c>
    </row>
    <row r="40" spans="1:5" ht="12.75">
      <c r="A40" s="24">
        <v>385</v>
      </c>
      <c r="B40" s="13" t="s">
        <v>163</v>
      </c>
      <c r="C40" s="17">
        <v>600000</v>
      </c>
      <c r="D40" s="17">
        <f>SUM(D41:D41)</f>
        <v>1549355</v>
      </c>
      <c r="E40" s="19">
        <f>D40/C40*100</f>
        <v>258.22583333333336</v>
      </c>
    </row>
    <row r="41" spans="1:5" ht="12.75">
      <c r="A41" s="29" t="s">
        <v>164</v>
      </c>
      <c r="B41" s="10" t="s">
        <v>165</v>
      </c>
      <c r="C41" s="18"/>
      <c r="D41" s="18">
        <v>1549355</v>
      </c>
      <c r="E41" s="20" t="s">
        <v>25</v>
      </c>
    </row>
    <row r="42" spans="1:5" ht="12.75">
      <c r="A42" s="29"/>
      <c r="B42" s="10"/>
      <c r="C42" s="18"/>
      <c r="D42" s="18"/>
      <c r="E42" s="20"/>
    </row>
    <row r="43" spans="1:5" s="65" customFormat="1" ht="12.75">
      <c r="A43" s="79" t="s">
        <v>116</v>
      </c>
      <c r="B43" s="64" t="s">
        <v>117</v>
      </c>
      <c r="C43" s="84">
        <v>4000</v>
      </c>
      <c r="D43" s="84">
        <f>D44</f>
        <v>1670</v>
      </c>
      <c r="E43" s="85">
        <f>D43/C43*100</f>
        <v>41.75</v>
      </c>
    </row>
    <row r="44" spans="1:5" s="65" customFormat="1" ht="12.75" hidden="1">
      <c r="A44" s="79" t="s">
        <v>27</v>
      </c>
      <c r="B44" s="15" t="s">
        <v>12</v>
      </c>
      <c r="C44" s="17">
        <v>4000</v>
      </c>
      <c r="D44" s="17">
        <f>D45</f>
        <v>1670</v>
      </c>
      <c r="E44" s="19">
        <f>D44/C44*100</f>
        <v>41.75</v>
      </c>
    </row>
    <row r="45" spans="1:5" s="65" customFormat="1" ht="12.75" hidden="1">
      <c r="A45" s="79" t="s">
        <v>70</v>
      </c>
      <c r="B45" s="15" t="s">
        <v>71</v>
      </c>
      <c r="C45" s="17">
        <v>4000</v>
      </c>
      <c r="D45" s="17">
        <f>D46</f>
        <v>1670</v>
      </c>
      <c r="E45" s="19">
        <f>D45/C45*100</f>
        <v>41.75</v>
      </c>
    </row>
    <row r="46" spans="1:5" s="65" customFormat="1" ht="12.75">
      <c r="A46" s="24">
        <v>422</v>
      </c>
      <c r="B46" s="15" t="s">
        <v>90</v>
      </c>
      <c r="C46" s="17">
        <v>4000</v>
      </c>
      <c r="D46" s="17">
        <f>SUM(D47:D47)</f>
        <v>1670</v>
      </c>
      <c r="E46" s="19">
        <f>D46/C46*100</f>
        <v>41.75</v>
      </c>
    </row>
    <row r="47" spans="1:5" ht="12.75">
      <c r="A47" s="31" t="s">
        <v>52</v>
      </c>
      <c r="B47" s="11" t="s">
        <v>91</v>
      </c>
      <c r="C47" s="18"/>
      <c r="D47" s="18">
        <v>1670</v>
      </c>
      <c r="E47" s="20" t="s">
        <v>25</v>
      </c>
    </row>
    <row r="48" spans="1:5" ht="12.75">
      <c r="A48" s="31"/>
      <c r="B48" s="11"/>
      <c r="C48" s="18"/>
      <c r="D48" s="18"/>
      <c r="E48" s="20"/>
    </row>
    <row r="49" spans="1:5" s="65" customFormat="1" ht="25.5" customHeight="1">
      <c r="A49" s="88" t="s">
        <v>121</v>
      </c>
      <c r="B49" s="64" t="s">
        <v>176</v>
      </c>
      <c r="C49" s="84">
        <v>2000000</v>
      </c>
      <c r="D49" s="84">
        <f>D51</f>
        <v>9470</v>
      </c>
      <c r="E49" s="85">
        <f aca="true" t="shared" si="0" ref="E49:E54">D49/C49*100</f>
        <v>0.4735</v>
      </c>
    </row>
    <row r="50" spans="1:5" s="65" customFormat="1" ht="12.75" customHeight="1">
      <c r="A50" s="88"/>
      <c r="B50" s="64"/>
      <c r="C50" s="84"/>
      <c r="D50" s="84"/>
      <c r="E50" s="85"/>
    </row>
    <row r="51" spans="1:5" s="65" customFormat="1" ht="25.5">
      <c r="A51" s="79" t="s">
        <v>139</v>
      </c>
      <c r="B51" s="68" t="s">
        <v>177</v>
      </c>
      <c r="C51" s="84">
        <v>2000000</v>
      </c>
      <c r="D51" s="84">
        <f>D52</f>
        <v>9470</v>
      </c>
      <c r="E51" s="85">
        <f t="shared" si="0"/>
        <v>0.4735</v>
      </c>
    </row>
    <row r="52" spans="1:5" ht="12.75" hidden="1">
      <c r="A52" s="24">
        <v>3</v>
      </c>
      <c r="B52" s="13" t="s">
        <v>10</v>
      </c>
      <c r="C52" s="17">
        <v>2000000</v>
      </c>
      <c r="D52" s="17">
        <f>D53</f>
        <v>9470</v>
      </c>
      <c r="E52" s="19">
        <f t="shared" si="0"/>
        <v>0.4735</v>
      </c>
    </row>
    <row r="53" spans="1:8" ht="12.75" hidden="1">
      <c r="A53" s="24">
        <v>37</v>
      </c>
      <c r="B53" s="13" t="s">
        <v>155</v>
      </c>
      <c r="C53" s="17">
        <v>2000000</v>
      </c>
      <c r="D53" s="17">
        <f>D54</f>
        <v>9470</v>
      </c>
      <c r="E53" s="19">
        <f t="shared" si="0"/>
        <v>0.4735</v>
      </c>
      <c r="H53" s="69"/>
    </row>
    <row r="54" spans="1:5" ht="12.75">
      <c r="A54" s="24">
        <v>371</v>
      </c>
      <c r="B54" s="13" t="s">
        <v>157</v>
      </c>
      <c r="C54" s="17">
        <v>2000000</v>
      </c>
      <c r="D54" s="17">
        <f>D55</f>
        <v>9470</v>
      </c>
      <c r="E54" s="19">
        <f t="shared" si="0"/>
        <v>0.4735</v>
      </c>
    </row>
    <row r="55" spans="1:5" ht="12.75">
      <c r="A55" s="29" t="s">
        <v>158</v>
      </c>
      <c r="B55" s="10" t="s">
        <v>159</v>
      </c>
      <c r="C55" s="18"/>
      <c r="D55" s="18">
        <v>9470</v>
      </c>
      <c r="E55" s="20" t="s">
        <v>25</v>
      </c>
    </row>
    <row r="56" spans="1:8" s="2" customFormat="1" ht="25.5" customHeight="1">
      <c r="A56" s="32"/>
      <c r="B56" s="73" t="s">
        <v>141</v>
      </c>
      <c r="C56" s="84">
        <v>37491000</v>
      </c>
      <c r="D56" s="84">
        <f>D57</f>
        <v>5113526</v>
      </c>
      <c r="E56" s="85">
        <f>D56/C56*100</f>
        <v>13.639342775599477</v>
      </c>
      <c r="F56" s="17"/>
      <c r="G56" s="17"/>
      <c r="H56" s="19"/>
    </row>
    <row r="57" spans="1:5" s="65" customFormat="1" ht="25.5" customHeight="1">
      <c r="A57" s="88" t="s">
        <v>122</v>
      </c>
      <c r="B57" s="64" t="s">
        <v>113</v>
      </c>
      <c r="C57" s="84">
        <v>37491000</v>
      </c>
      <c r="D57" s="84">
        <f>D59+D104+D112</f>
        <v>5113526</v>
      </c>
      <c r="E57" s="85">
        <f>D57/C57*100</f>
        <v>13.639342775599477</v>
      </c>
    </row>
    <row r="58" spans="1:5" ht="12.75">
      <c r="A58" s="29"/>
      <c r="B58" s="10"/>
      <c r="C58" s="18"/>
      <c r="D58" s="18"/>
      <c r="E58" s="20"/>
    </row>
    <row r="59" spans="1:8" s="65" customFormat="1" ht="12.75">
      <c r="A59" s="79" t="s">
        <v>118</v>
      </c>
      <c r="B59" s="64" t="s">
        <v>115</v>
      </c>
      <c r="C59" s="84">
        <v>36483000</v>
      </c>
      <c r="D59" s="84">
        <f>D60</f>
        <v>5010592</v>
      </c>
      <c r="E59" s="85">
        <f>D59/C59*100</f>
        <v>13.734045994024612</v>
      </c>
      <c r="H59" s="91"/>
    </row>
    <row r="60" spans="1:5" ht="12.75" hidden="1">
      <c r="A60" s="24">
        <v>3</v>
      </c>
      <c r="B60" s="13" t="s">
        <v>10</v>
      </c>
      <c r="C60" s="17">
        <v>36483000</v>
      </c>
      <c r="D60" s="17">
        <f>D61+D69+D92+D97</f>
        <v>5010592</v>
      </c>
      <c r="E60" s="19">
        <f>D60/C60*100</f>
        <v>13.734045994024612</v>
      </c>
    </row>
    <row r="61" spans="1:5" ht="12.75" hidden="1">
      <c r="A61" s="24">
        <v>31</v>
      </c>
      <c r="B61" s="13" t="s">
        <v>98</v>
      </c>
      <c r="C61" s="17">
        <v>5718000</v>
      </c>
      <c r="D61" s="17">
        <f>D62+D64+D66</f>
        <v>2630137</v>
      </c>
      <c r="E61" s="19">
        <f>D61/C61*100</f>
        <v>45.99749912556838</v>
      </c>
    </row>
    <row r="62" spans="1:5" ht="12.75">
      <c r="A62" s="24">
        <v>311</v>
      </c>
      <c r="B62" s="13" t="s">
        <v>100</v>
      </c>
      <c r="C62" s="17">
        <v>4450000</v>
      </c>
      <c r="D62" s="17">
        <f>SUM(D63:D63)</f>
        <v>2173693</v>
      </c>
      <c r="E62" s="19">
        <f>D62/C62*100</f>
        <v>48.847033707865165</v>
      </c>
    </row>
    <row r="63" spans="1:5" ht="12.75">
      <c r="A63" s="29" t="s">
        <v>101</v>
      </c>
      <c r="B63" s="10" t="s">
        <v>102</v>
      </c>
      <c r="C63" s="18"/>
      <c r="D63" s="18">
        <v>2173693</v>
      </c>
      <c r="E63" s="20" t="s">
        <v>25</v>
      </c>
    </row>
    <row r="64" spans="1:5" ht="12.75">
      <c r="A64" s="24">
        <v>312</v>
      </c>
      <c r="B64" s="13" t="s">
        <v>29</v>
      </c>
      <c r="C64" s="17">
        <v>507000</v>
      </c>
      <c r="D64" s="17">
        <f>D65</f>
        <v>73696</v>
      </c>
      <c r="E64" s="19">
        <f>D64/C64*100</f>
        <v>14.53570019723866</v>
      </c>
    </row>
    <row r="65" spans="1:5" ht="12.75">
      <c r="A65" s="29" t="s">
        <v>30</v>
      </c>
      <c r="B65" s="10" t="s">
        <v>29</v>
      </c>
      <c r="C65" s="18"/>
      <c r="D65" s="18">
        <v>73696</v>
      </c>
      <c r="E65" s="20" t="s">
        <v>25</v>
      </c>
    </row>
    <row r="66" spans="1:5" ht="12.75">
      <c r="A66" s="24">
        <v>313</v>
      </c>
      <c r="B66" s="13" t="s">
        <v>32</v>
      </c>
      <c r="C66" s="17">
        <v>761000</v>
      </c>
      <c r="D66" s="17">
        <f>SUM(D67:D68)</f>
        <v>382748</v>
      </c>
      <c r="E66" s="19">
        <f>D66/C66*100</f>
        <v>50.295400788436275</v>
      </c>
    </row>
    <row r="67" spans="1:5" ht="12.75">
      <c r="A67" s="29" t="s">
        <v>33</v>
      </c>
      <c r="B67" s="10" t="s">
        <v>74</v>
      </c>
      <c r="C67" s="18"/>
      <c r="D67" s="18">
        <v>344925</v>
      </c>
      <c r="E67" s="20" t="s">
        <v>25</v>
      </c>
    </row>
    <row r="68" spans="1:5" ht="12.75">
      <c r="A68" s="29" t="s">
        <v>34</v>
      </c>
      <c r="B68" s="10" t="s">
        <v>51</v>
      </c>
      <c r="C68" s="18"/>
      <c r="D68" s="18">
        <v>37823</v>
      </c>
      <c r="E68" s="20" t="s">
        <v>25</v>
      </c>
    </row>
    <row r="69" spans="1:5" ht="12.75" hidden="1">
      <c r="A69" s="24">
        <v>32</v>
      </c>
      <c r="B69" s="13" t="s">
        <v>36</v>
      </c>
      <c r="C69" s="17">
        <v>9540000</v>
      </c>
      <c r="D69" s="17">
        <f>D70+D74+D78+D88</f>
        <v>2286300</v>
      </c>
      <c r="E69" s="19">
        <f>D69/C69*100</f>
        <v>23.965408805031448</v>
      </c>
    </row>
    <row r="70" spans="1:5" ht="12.75">
      <c r="A70" s="24">
        <v>321</v>
      </c>
      <c r="B70" s="13" t="s">
        <v>75</v>
      </c>
      <c r="C70" s="17">
        <v>230000</v>
      </c>
      <c r="D70" s="17">
        <f>SUM(D71:D73)</f>
        <v>101968</v>
      </c>
      <c r="E70" s="19">
        <f>D70/C70*100</f>
        <v>44.33391304347826</v>
      </c>
    </row>
    <row r="71" spans="1:5" ht="12.75">
      <c r="A71" s="29" t="s">
        <v>38</v>
      </c>
      <c r="B71" s="10" t="s">
        <v>76</v>
      </c>
      <c r="C71" s="18"/>
      <c r="D71" s="18">
        <v>34933</v>
      </c>
      <c r="E71" s="20" t="s">
        <v>25</v>
      </c>
    </row>
    <row r="72" spans="1:5" ht="12.75">
      <c r="A72" s="29" t="s">
        <v>39</v>
      </c>
      <c r="B72" s="10" t="s">
        <v>77</v>
      </c>
      <c r="C72" s="18"/>
      <c r="D72" s="18">
        <v>41285</v>
      </c>
      <c r="E72" s="20" t="s">
        <v>25</v>
      </c>
    </row>
    <row r="73" spans="1:5" ht="12.75">
      <c r="A73" s="29" t="s">
        <v>42</v>
      </c>
      <c r="B73" s="10" t="s">
        <v>78</v>
      </c>
      <c r="C73" s="18"/>
      <c r="D73" s="18">
        <v>25750</v>
      </c>
      <c r="E73" s="20" t="s">
        <v>25</v>
      </c>
    </row>
    <row r="74" spans="1:5" ht="12.75">
      <c r="A74" s="24">
        <v>322</v>
      </c>
      <c r="B74" s="13" t="s">
        <v>79</v>
      </c>
      <c r="C74" s="17">
        <v>270000</v>
      </c>
      <c r="D74" s="17">
        <f>SUM(D75:D77)</f>
        <v>97042</v>
      </c>
      <c r="E74" s="19">
        <f>D74/C74*100</f>
        <v>35.94148148148148</v>
      </c>
    </row>
    <row r="75" spans="1:5" ht="12.75">
      <c r="A75" s="29" t="s">
        <v>44</v>
      </c>
      <c r="B75" s="10" t="s">
        <v>80</v>
      </c>
      <c r="C75" s="18"/>
      <c r="D75" s="18">
        <v>44686</v>
      </c>
      <c r="E75" s="20" t="s">
        <v>25</v>
      </c>
    </row>
    <row r="76" spans="1:5" ht="12.75">
      <c r="A76" s="29" t="s">
        <v>45</v>
      </c>
      <c r="B76" s="10" t="s">
        <v>81</v>
      </c>
      <c r="C76" s="18"/>
      <c r="D76" s="18">
        <v>48786</v>
      </c>
      <c r="E76" s="20" t="s">
        <v>25</v>
      </c>
    </row>
    <row r="77" spans="1:5" ht="12.75">
      <c r="A77" s="29" t="s">
        <v>46</v>
      </c>
      <c r="B77" s="10" t="s">
        <v>82</v>
      </c>
      <c r="C77" s="18"/>
      <c r="D77" s="18">
        <v>3570</v>
      </c>
      <c r="E77" s="20" t="s">
        <v>25</v>
      </c>
    </row>
    <row r="78" spans="1:5" ht="12.75">
      <c r="A78" s="24">
        <v>323</v>
      </c>
      <c r="B78" s="13" t="s">
        <v>83</v>
      </c>
      <c r="C78" s="17">
        <v>8930000</v>
      </c>
      <c r="D78" s="17">
        <f>SUM(D79:D87)</f>
        <v>2066994</v>
      </c>
      <c r="E78" s="19">
        <f>D78/C78*100</f>
        <v>23.14662933930571</v>
      </c>
    </row>
    <row r="79" spans="1:5" ht="12.75">
      <c r="A79" s="29" t="s">
        <v>48</v>
      </c>
      <c r="B79" s="10" t="s">
        <v>84</v>
      </c>
      <c r="C79" s="18"/>
      <c r="D79" s="18">
        <v>67353</v>
      </c>
      <c r="E79" s="20" t="s">
        <v>25</v>
      </c>
    </row>
    <row r="80" spans="1:5" ht="12.75">
      <c r="A80" s="29" t="s">
        <v>49</v>
      </c>
      <c r="B80" s="10" t="s">
        <v>54</v>
      </c>
      <c r="C80" s="18"/>
      <c r="D80" s="18">
        <v>32014</v>
      </c>
      <c r="E80" s="20" t="s">
        <v>25</v>
      </c>
    </row>
    <row r="81" spans="1:5" ht="12.75">
      <c r="A81" s="29" t="s">
        <v>50</v>
      </c>
      <c r="B81" s="10" t="s">
        <v>55</v>
      </c>
      <c r="C81" s="18"/>
      <c r="D81" s="18">
        <v>12860</v>
      </c>
      <c r="E81" s="20" t="s">
        <v>25</v>
      </c>
    </row>
    <row r="82" spans="1:5" ht="12.75">
      <c r="A82" s="29" t="s">
        <v>60</v>
      </c>
      <c r="B82" s="10" t="s">
        <v>56</v>
      </c>
      <c r="C82" s="18"/>
      <c r="D82" s="18">
        <v>41644</v>
      </c>
      <c r="E82" s="20" t="s">
        <v>25</v>
      </c>
    </row>
    <row r="83" spans="1:5" ht="12.75">
      <c r="A83" s="29" t="s">
        <v>61</v>
      </c>
      <c r="B83" s="10" t="s">
        <v>57</v>
      </c>
      <c r="C83" s="18"/>
      <c r="D83" s="18">
        <v>0</v>
      </c>
      <c r="E83" s="20" t="s">
        <v>25</v>
      </c>
    </row>
    <row r="84" spans="1:5" ht="12.75">
      <c r="A84" s="29" t="s">
        <v>62</v>
      </c>
      <c r="B84" s="10" t="s">
        <v>58</v>
      </c>
      <c r="C84" s="18"/>
      <c r="D84" s="18">
        <v>22875</v>
      </c>
      <c r="E84" s="20" t="s">
        <v>25</v>
      </c>
    </row>
    <row r="85" spans="1:5" ht="12.75">
      <c r="A85" s="29" t="s">
        <v>63</v>
      </c>
      <c r="B85" s="10" t="s">
        <v>85</v>
      </c>
      <c r="C85" s="18"/>
      <c r="D85" s="18">
        <v>1382621</v>
      </c>
      <c r="E85" s="20" t="s">
        <v>25</v>
      </c>
    </row>
    <row r="86" spans="1:5" ht="12.75">
      <c r="A86" s="29" t="s">
        <v>123</v>
      </c>
      <c r="B86" s="10" t="s">
        <v>124</v>
      </c>
      <c r="C86" s="18"/>
      <c r="D86" s="18">
        <v>40270</v>
      </c>
      <c r="E86" s="20" t="s">
        <v>25</v>
      </c>
    </row>
    <row r="87" spans="1:5" ht="12.75">
      <c r="A87" s="29" t="s">
        <v>64</v>
      </c>
      <c r="B87" s="10" t="s">
        <v>86</v>
      </c>
      <c r="C87" s="18"/>
      <c r="D87" s="18">
        <v>467357</v>
      </c>
      <c r="E87" s="20" t="s">
        <v>25</v>
      </c>
    </row>
    <row r="88" spans="1:5" ht="12.75">
      <c r="A88" s="24">
        <v>329</v>
      </c>
      <c r="B88" s="13" t="s">
        <v>87</v>
      </c>
      <c r="C88" s="17">
        <v>110000</v>
      </c>
      <c r="D88" s="17">
        <f>SUM(D89:D91)</f>
        <v>20296</v>
      </c>
      <c r="E88" s="19">
        <f>D88/C88*100</f>
        <v>18.45090909090909</v>
      </c>
    </row>
    <row r="89" spans="1:5" ht="12.75">
      <c r="A89" s="29" t="s">
        <v>66</v>
      </c>
      <c r="B89" s="10" t="s">
        <v>88</v>
      </c>
      <c r="C89" s="18"/>
      <c r="D89" s="18">
        <v>16619</v>
      </c>
      <c r="E89" s="20" t="s">
        <v>25</v>
      </c>
    </row>
    <row r="90" spans="1:5" ht="12.75">
      <c r="A90" s="29" t="s">
        <v>67</v>
      </c>
      <c r="B90" s="10" t="s">
        <v>89</v>
      </c>
      <c r="C90" s="18"/>
      <c r="D90" s="18">
        <v>3677</v>
      </c>
      <c r="E90" s="20" t="s">
        <v>25</v>
      </c>
    </row>
    <row r="91" spans="1:5" ht="12.75">
      <c r="A91" s="29" t="s">
        <v>68</v>
      </c>
      <c r="B91" s="10" t="s">
        <v>178</v>
      </c>
      <c r="C91" s="18"/>
      <c r="D91" s="18">
        <v>0</v>
      </c>
      <c r="E91" s="20" t="s">
        <v>25</v>
      </c>
    </row>
    <row r="92" spans="1:5" s="65" customFormat="1" ht="12.75" hidden="1">
      <c r="A92" s="28">
        <v>34</v>
      </c>
      <c r="B92" s="13" t="s">
        <v>109</v>
      </c>
      <c r="C92" s="17">
        <v>160000</v>
      </c>
      <c r="D92" s="17">
        <f>D93</f>
        <v>7635</v>
      </c>
      <c r="E92" s="19">
        <f>D92/C92*100</f>
        <v>4.771875</v>
      </c>
    </row>
    <row r="93" spans="1:5" ht="12.75">
      <c r="A93" s="24">
        <v>343</v>
      </c>
      <c r="B93" s="13" t="s">
        <v>94</v>
      </c>
      <c r="C93" s="17">
        <v>160000</v>
      </c>
      <c r="D93" s="17">
        <f>SUM(D94:D96)</f>
        <v>7635</v>
      </c>
      <c r="E93" s="19">
        <f>D93/C93*100</f>
        <v>4.771875</v>
      </c>
    </row>
    <row r="94" spans="1:5" ht="12.75">
      <c r="A94" s="29" t="s">
        <v>95</v>
      </c>
      <c r="B94" s="10" t="s">
        <v>96</v>
      </c>
      <c r="C94" s="18"/>
      <c r="D94" s="18">
        <v>7635</v>
      </c>
      <c r="E94" s="20" t="s">
        <v>25</v>
      </c>
    </row>
    <row r="95" spans="1:5" ht="12.75">
      <c r="A95" s="29" t="s">
        <v>125</v>
      </c>
      <c r="B95" s="10" t="s">
        <v>126</v>
      </c>
      <c r="C95" s="18"/>
      <c r="D95" s="18">
        <v>0</v>
      </c>
      <c r="E95" s="20" t="s">
        <v>25</v>
      </c>
    </row>
    <row r="96" spans="1:5" ht="12.75">
      <c r="A96" s="29" t="s">
        <v>110</v>
      </c>
      <c r="B96" s="10" t="s">
        <v>111</v>
      </c>
      <c r="C96" s="18"/>
      <c r="D96" s="18">
        <v>0</v>
      </c>
      <c r="E96" s="20" t="s">
        <v>25</v>
      </c>
    </row>
    <row r="97" spans="1:5" s="65" customFormat="1" ht="12.75" hidden="1">
      <c r="A97" s="28">
        <v>38</v>
      </c>
      <c r="B97" s="13" t="s">
        <v>73</v>
      </c>
      <c r="C97" s="17">
        <v>21065000</v>
      </c>
      <c r="D97" s="17">
        <f>D98+D100</f>
        <v>86520</v>
      </c>
      <c r="E97" s="19">
        <f>D97/C97*100</f>
        <v>0.4107286968905768</v>
      </c>
    </row>
    <row r="98" spans="1:5" s="65" customFormat="1" ht="12.75">
      <c r="A98" s="24">
        <v>381</v>
      </c>
      <c r="B98" s="13" t="s">
        <v>127</v>
      </c>
      <c r="C98" s="17">
        <v>65000</v>
      </c>
      <c r="D98" s="17">
        <f>D99</f>
        <v>21949</v>
      </c>
      <c r="E98" s="19">
        <f>D98/C98*100</f>
        <v>33.76769230769231</v>
      </c>
    </row>
    <row r="99" spans="1:5" s="65" customFormat="1" ht="12.75">
      <c r="A99" s="29" t="s">
        <v>128</v>
      </c>
      <c r="B99" s="10" t="s">
        <v>129</v>
      </c>
      <c r="C99" s="18"/>
      <c r="D99" s="18">
        <v>21949</v>
      </c>
      <c r="E99" s="20" t="s">
        <v>25</v>
      </c>
    </row>
    <row r="100" spans="1:5" ht="12.75">
      <c r="A100" s="24">
        <v>385</v>
      </c>
      <c r="B100" s="13" t="s">
        <v>163</v>
      </c>
      <c r="C100" s="17">
        <v>21000000</v>
      </c>
      <c r="D100" s="17">
        <f>SUM(D101:D102)</f>
        <v>64571</v>
      </c>
      <c r="E100" s="19">
        <f>D100/C100*100</f>
        <v>0.3074809523809524</v>
      </c>
    </row>
    <row r="101" spans="1:5" ht="12.75">
      <c r="A101" s="29" t="s">
        <v>164</v>
      </c>
      <c r="B101" s="10" t="s">
        <v>181</v>
      </c>
      <c r="C101" s="18"/>
      <c r="D101" s="18">
        <v>0</v>
      </c>
      <c r="E101" s="20" t="s">
        <v>25</v>
      </c>
    </row>
    <row r="102" spans="1:5" ht="12.75">
      <c r="A102" s="29" t="s">
        <v>164</v>
      </c>
      <c r="B102" s="10" t="s">
        <v>165</v>
      </c>
      <c r="C102" s="18"/>
      <c r="D102" s="18">
        <v>64571</v>
      </c>
      <c r="E102" s="20" t="s">
        <v>25</v>
      </c>
    </row>
    <row r="103" spans="1:5" ht="12.75">
      <c r="A103" s="29"/>
      <c r="B103" s="10"/>
      <c r="C103" s="18"/>
      <c r="D103" s="18"/>
      <c r="E103" s="20"/>
    </row>
    <row r="104" spans="1:5" s="65" customFormat="1" ht="12.75">
      <c r="A104" s="79" t="s">
        <v>179</v>
      </c>
      <c r="B104" s="64" t="s">
        <v>117</v>
      </c>
      <c r="C104" s="84">
        <v>977000</v>
      </c>
      <c r="D104" s="84">
        <f>D105</f>
        <v>83180</v>
      </c>
      <c r="E104" s="85">
        <f>D104/C104*100</f>
        <v>8.513817809621289</v>
      </c>
    </row>
    <row r="105" spans="1:5" s="65" customFormat="1" ht="12.75" hidden="1">
      <c r="A105" s="79" t="s">
        <v>27</v>
      </c>
      <c r="B105" s="15" t="s">
        <v>12</v>
      </c>
      <c r="C105" s="17">
        <v>977000</v>
      </c>
      <c r="D105" s="17">
        <f>D106</f>
        <v>83180</v>
      </c>
      <c r="E105" s="19">
        <f>D105/C105*100</f>
        <v>8.513817809621289</v>
      </c>
    </row>
    <row r="106" spans="1:5" s="65" customFormat="1" ht="12.75" hidden="1">
      <c r="A106" s="79" t="s">
        <v>70</v>
      </c>
      <c r="B106" s="15" t="s">
        <v>71</v>
      </c>
      <c r="C106" s="17">
        <v>977000</v>
      </c>
      <c r="D106" s="17">
        <f>D107</f>
        <v>83180</v>
      </c>
      <c r="E106" s="19">
        <f>D106/C106*100</f>
        <v>8.513817809621289</v>
      </c>
    </row>
    <row r="107" spans="1:5" s="65" customFormat="1" ht="12.75">
      <c r="A107" s="24">
        <v>422</v>
      </c>
      <c r="B107" s="15" t="s">
        <v>90</v>
      </c>
      <c r="C107" s="17">
        <v>977000</v>
      </c>
      <c r="D107" s="17">
        <f>SUM(D108:D110)</f>
        <v>83180</v>
      </c>
      <c r="E107" s="19">
        <f>D107/C107*100</f>
        <v>8.513817809621289</v>
      </c>
    </row>
    <row r="108" spans="1:5" s="65" customFormat="1" ht="12.75">
      <c r="A108" s="31" t="s">
        <v>52</v>
      </c>
      <c r="B108" s="11" t="s">
        <v>91</v>
      </c>
      <c r="C108" s="18"/>
      <c r="D108" s="18">
        <v>83180</v>
      </c>
      <c r="E108" s="20" t="s">
        <v>25</v>
      </c>
    </row>
    <row r="109" spans="1:5" ht="12.75">
      <c r="A109" s="31" t="s">
        <v>53</v>
      </c>
      <c r="B109" s="11" t="s">
        <v>92</v>
      </c>
      <c r="C109" s="18"/>
      <c r="D109" s="18">
        <v>0</v>
      </c>
      <c r="E109" s="20" t="s">
        <v>25</v>
      </c>
    </row>
    <row r="110" spans="1:5" ht="12.75">
      <c r="A110" s="31" t="s">
        <v>166</v>
      </c>
      <c r="B110" s="11" t="s">
        <v>167</v>
      </c>
      <c r="C110" s="18"/>
      <c r="D110" s="18">
        <v>0</v>
      </c>
      <c r="E110" s="20" t="s">
        <v>25</v>
      </c>
    </row>
    <row r="111" spans="1:5" ht="12.75">
      <c r="A111" s="31"/>
      <c r="B111" s="11"/>
      <c r="C111" s="18"/>
      <c r="D111" s="18"/>
      <c r="E111" s="20"/>
    </row>
    <row r="112" spans="1:5" s="65" customFormat="1" ht="12.75">
      <c r="A112" s="79" t="s">
        <v>138</v>
      </c>
      <c r="B112" s="64" t="s">
        <v>180</v>
      </c>
      <c r="C112" s="84">
        <v>31000</v>
      </c>
      <c r="D112" s="84">
        <f>D113</f>
        <v>19754</v>
      </c>
      <c r="E112" s="85">
        <f>D112/C112*100</f>
        <v>63.72258064516129</v>
      </c>
    </row>
    <row r="113" spans="1:5" s="65" customFormat="1" ht="12.75" hidden="1">
      <c r="A113" s="79" t="s">
        <v>27</v>
      </c>
      <c r="B113" s="15" t="s">
        <v>12</v>
      </c>
      <c r="C113" s="17">
        <v>31000</v>
      </c>
      <c r="D113" s="17">
        <f>D114</f>
        <v>19754</v>
      </c>
      <c r="E113" s="19">
        <f>D113/C113*100</f>
        <v>63.72258064516129</v>
      </c>
    </row>
    <row r="114" spans="1:5" s="65" customFormat="1" ht="12.75" hidden="1">
      <c r="A114" s="79" t="s">
        <v>70</v>
      </c>
      <c r="B114" s="15" t="s">
        <v>71</v>
      </c>
      <c r="C114" s="17">
        <v>31000</v>
      </c>
      <c r="D114" s="17">
        <f>D115</f>
        <v>19754</v>
      </c>
      <c r="E114" s="19">
        <f>D114/C114*100</f>
        <v>63.72258064516129</v>
      </c>
    </row>
    <row r="115" spans="1:5" s="65" customFormat="1" ht="12.75">
      <c r="A115" s="24">
        <v>426</v>
      </c>
      <c r="B115" s="15" t="s">
        <v>168</v>
      </c>
      <c r="C115" s="17">
        <v>31000</v>
      </c>
      <c r="D115" s="17">
        <f>D116</f>
        <v>19754</v>
      </c>
      <c r="E115" s="19">
        <f>D115/C115*100</f>
        <v>63.72258064516129</v>
      </c>
    </row>
    <row r="116" spans="1:5" s="65" customFormat="1" ht="12.75">
      <c r="A116" s="31">
        <v>4262</v>
      </c>
      <c r="B116" s="11" t="s">
        <v>169</v>
      </c>
      <c r="C116" s="18"/>
      <c r="D116" s="18">
        <v>19754</v>
      </c>
      <c r="E116" s="20" t="s">
        <v>25</v>
      </c>
    </row>
  </sheetData>
  <mergeCells count="1">
    <mergeCell ref="A1:E1"/>
  </mergeCells>
  <printOptions horizontalCentered="1"/>
  <pageMargins left="0.1968503937007874" right="0.1968503937007874" top="0.3937007874015748" bottom="0.3937007874015748" header="0.5118110236220472" footer="0.1968503937007874"/>
  <pageSetup firstPageNumber="513" useFirstPageNumber="1" horizontalDpi="600" verticalDpi="600" orientation="portrait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Josip Mecner</dc:creator>
  <cp:keywords/>
  <dc:description/>
  <cp:lastModifiedBy>mfkor</cp:lastModifiedBy>
  <cp:lastPrinted>2010-11-11T08:42:40Z</cp:lastPrinted>
  <dcterms:created xsi:type="dcterms:W3CDTF">2001-12-09T09:25:31Z</dcterms:created>
  <dcterms:modified xsi:type="dcterms:W3CDTF">2010-11-11T08:42:51Z</dcterms:modified>
  <cp:category/>
  <cp:version/>
  <cp:contentType/>
  <cp:contentStatus/>
</cp:coreProperties>
</file>