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5480" windowHeight="11640" tabRatio="741" activeTab="4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financiranja'!$A$1:$H$27</definedName>
  </definedNames>
  <calcPr fullCalcOnLoad="1"/>
</workbook>
</file>

<file path=xl/sharedStrings.xml><?xml version="1.0" encoding="utf-8"?>
<sst xmlns="http://schemas.openxmlformats.org/spreadsheetml/2006/main" count="461" uniqueCount="233">
  <si>
    <t>Raz-red</t>
  </si>
  <si>
    <t>Sku-pina</t>
  </si>
  <si>
    <t>Odje-ljak</t>
  </si>
  <si>
    <t>Podskupina</t>
  </si>
  <si>
    <t>Naziv prihoda</t>
  </si>
  <si>
    <t>PRIHODI POSLOVANJA</t>
  </si>
  <si>
    <t>A. RAČUN PRIHODA I RASHODA</t>
  </si>
  <si>
    <t>PRIHODI POSLOVANJA I PRIHODI OD PRODAJE NEFINANCIJSKE IMOVINE</t>
  </si>
  <si>
    <t>Indeks</t>
  </si>
  <si>
    <t>Plan                  za 2010.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</si>
  <si>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</si>
  <si>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</si>
  <si>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</si>
  <si>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</si>
  <si>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</si>
  <si>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</si>
  <si>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</si>
  <si>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</si>
  <si>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</si>
  <si>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</si>
  <si>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</si>
  <si>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</si>
  <si>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</si>
  <si>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</si>
  <si>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</si>
  <si>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</si>
  <si>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 xml:space="preserve">Indeks                                </t>
  </si>
  <si>
    <t>4</t>
  </si>
  <si>
    <t>5</t>
  </si>
  <si>
    <t>6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</si>
  <si>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</si>
  <si>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</si>
  <si>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</si>
  <si>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</si>
  <si>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</si>
  <si>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</si>
  <si>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</si>
  <si>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</si>
  <si>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</si>
  <si>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</si>
  <si>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</si>
  <si>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</si>
  <si>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</si>
  <si>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</si>
  <si>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</si>
  <si>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</si>
  <si>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</si>
  <si>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</si>
  <si>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</si>
  <si>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</si>
  <si>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</si>
  <si>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</si>
  <si>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>Doprinosi za zapošljavanje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</si>
  <si>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</si>
  <si>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</si>
  <si>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</si>
  <si>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</si>
  <si>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</si>
  <si>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</si>
  <si>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</si>
  <si>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3</t>
  </si>
  <si>
    <t>3234</t>
  </si>
  <si>
    <t>3235</t>
  </si>
  <si>
    <t>3236</t>
  </si>
  <si>
    <t>3237</t>
  </si>
  <si>
    <t>3239</t>
  </si>
  <si>
    <t>329</t>
  </si>
  <si>
    <t>3292</t>
  </si>
  <si>
    <t>3293</t>
  </si>
  <si>
    <t>3294</t>
  </si>
  <si>
    <t>3299</t>
  </si>
  <si>
    <t>8</t>
  </si>
  <si>
    <t>42</t>
  </si>
  <si>
    <t>Rashodi za nabavu proizvedene dugotrajne imovine</t>
  </si>
  <si>
    <t>422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</si>
  <si>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</si>
  <si>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</si>
  <si>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</si>
  <si>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</si>
  <si>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</si>
  <si>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</si>
  <si>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</si>
  <si>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</si>
  <si>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</si>
  <si>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</si>
  <si>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</si>
  <si>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</si>
  <si>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</si>
  <si>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</si>
  <si>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</si>
  <si>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</si>
  <si>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</si>
  <si>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</si>
  <si>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</si>
  <si>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</si>
  <si>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</si>
  <si>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</si>
  <si>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</si>
  <si>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</si>
  <si>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</si>
  <si>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</si>
  <si>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</si>
  <si>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</si>
  <si>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</si>
  <si>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</si>
  <si>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</si>
  <si>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64</t>
  </si>
  <si>
    <t>Prihodi od imovine</t>
  </si>
  <si>
    <t>641</t>
  </si>
  <si>
    <t>Prihodi od financijske imovine</t>
  </si>
  <si>
    <t>34</t>
  </si>
  <si>
    <t>Financijski rashodi</t>
  </si>
  <si>
    <t>3433</t>
  </si>
  <si>
    <t>Zatezne kamate</t>
  </si>
  <si>
    <t xml:space="preserve"> Plan                               za 2010.</t>
  </si>
  <si>
    <t>ADMINISTRATIVNO UPRAVLJANJE I OPREMANJE</t>
  </si>
  <si>
    <t>A1000</t>
  </si>
  <si>
    <t>ADMINISTRACIJA I UPRAVLJANJE</t>
  </si>
  <si>
    <t>K2000</t>
  </si>
  <si>
    <t>OPREMANJE</t>
  </si>
  <si>
    <t>A1003</t>
  </si>
  <si>
    <t xml:space="preserve">Naziv </t>
  </si>
  <si>
    <t>100</t>
  </si>
  <si>
    <t>101</t>
  </si>
  <si>
    <t>102</t>
  </si>
  <si>
    <t>103</t>
  </si>
  <si>
    <t>3434</t>
  </si>
  <si>
    <t>Ostali nespomenuti financijski rashodi</t>
  </si>
  <si>
    <t>3238</t>
  </si>
  <si>
    <t>Računalne usluge</t>
  </si>
  <si>
    <t>3432</t>
  </si>
  <si>
    <t>Negativne tečajne razlike i valutna klauzula</t>
  </si>
  <si>
    <t>81</t>
  </si>
  <si>
    <t>Primljene otplate (povrati) glavnice danih zajmova</t>
  </si>
  <si>
    <t>816</t>
  </si>
  <si>
    <t>Primici (povrati) glavnice zajmova danih trgovačkim društvima, obrtnicima, malim i srednjim poduzetnicima izvan javnog sektora</t>
  </si>
  <si>
    <t>8161</t>
  </si>
  <si>
    <t>Povrat zajmova danih tuzemnim trgovačkim društvima, obrtnicima, malim i srednjim poduzetnicima izvan javnog sektora</t>
  </si>
  <si>
    <t>Izdaci za dane zajmove</t>
  </si>
  <si>
    <t>Izdaci za dane zajmove trgovačkim društvima, obrtnicima, malom i srednjem poduzetništvu izvan javnog sektora</t>
  </si>
  <si>
    <t>5161</t>
  </si>
  <si>
    <t>Dani zajmovi tuzemnim trgovačkim društvima,obrtnicima, malom i srednjem poduzetništvu izvan javnog sektora</t>
  </si>
  <si>
    <t>6411</t>
  </si>
  <si>
    <t xml:space="preserve">Prihodi od kamata za dane zajmove </t>
  </si>
  <si>
    <t>6415</t>
  </si>
  <si>
    <t>Prihodi od pozitivnih tečajnih razlika</t>
  </si>
  <si>
    <t>6416</t>
  </si>
  <si>
    <t>Prihodi od dividendi</t>
  </si>
  <si>
    <t>Ostali prihodi od financijske imovine</t>
  </si>
  <si>
    <t>642</t>
  </si>
  <si>
    <t>Prihodi od nefinancijske imovine</t>
  </si>
  <si>
    <t>6422</t>
  </si>
  <si>
    <t>Prihodi od zakupa i iznajmljivanja imovine</t>
  </si>
  <si>
    <t>66</t>
  </si>
  <si>
    <t>Ostali prihodi</t>
  </si>
  <si>
    <t>661</t>
  </si>
  <si>
    <t>Prihodi koje proračuni i proračunski korisnici ostvare obavljanjem poslova na tržištu (vlastiti prihodi)</t>
  </si>
  <si>
    <t>6612</t>
  </si>
  <si>
    <t>Prihodi od obavljanja ostalih poslova vlastite djelatnosti</t>
  </si>
  <si>
    <t>PRIHODI OD PRODAJE NEFINANCIJSKE IMOVINE</t>
  </si>
  <si>
    <t>71</t>
  </si>
  <si>
    <r>
      <t xml:space="preserve">Prihodi od prodaje neproizvedene </t>
    </r>
    <r>
      <rPr>
        <b/>
        <sz val="10"/>
        <rFont val="Times New Roman"/>
        <family val="1"/>
      </rPr>
      <t>dugotrajne</t>
    </r>
    <r>
      <rPr>
        <b/>
        <sz val="10"/>
        <color indexed="8"/>
        <rFont val="Times New Roman"/>
        <family val="1"/>
      </rPr>
      <t xml:space="preserve"> imovine</t>
    </r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</si>
  <si>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</si>
  <si>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</si>
  <si>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</si>
  <si>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</si>
  <si>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</si>
  <si>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</si>
  <si>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</si>
  <si>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</si>
  <si>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7212</t>
  </si>
  <si>
    <t>Poslovni objekti</t>
  </si>
  <si>
    <t>342</t>
  </si>
  <si>
    <t>Kamate za primljene zajmove</t>
  </si>
  <si>
    <t>3423</t>
  </si>
  <si>
    <t>Kamate za primljene zajmove od banaka i ostalih financijskih institucija izvan javnog sektora</t>
  </si>
  <si>
    <t>Tuzemne</t>
  </si>
  <si>
    <t>Inozemne</t>
  </si>
  <si>
    <t>421</t>
  </si>
  <si>
    <t>Građevinski objekti</t>
  </si>
  <si>
    <t>4212</t>
  </si>
  <si>
    <t>4227</t>
  </si>
  <si>
    <t>Uređaji, strojevi i oprema za ostale namjene</t>
  </si>
  <si>
    <t>83</t>
  </si>
  <si>
    <t>Primici od prodaje dionica i udjela u glavnici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</si>
  <si>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</si>
  <si>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</si>
  <si>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</si>
  <si>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</si>
  <si>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54</t>
  </si>
  <si>
    <t>Izdaci za otplatu glavnice primljenih zajmova</t>
  </si>
  <si>
    <t>544</t>
  </si>
  <si>
    <t>Otplata glavnice primljenih zajmova od banaka i ostalih financijskih institucija izvan javnog sektora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</si>
  <si>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</si>
  <si>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</si>
  <si>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</si>
  <si>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</si>
  <si>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05</t>
  </si>
  <si>
    <t>HRVATSKI FOND ZA PRIVATIZACIJU</t>
  </si>
  <si>
    <t>K2003</t>
  </si>
  <si>
    <t>POSLOVNE ZGRADE</t>
  </si>
  <si>
    <t>SERVISIRANJE UNUTARNJEG DUGA</t>
  </si>
  <si>
    <t>A1001</t>
  </si>
  <si>
    <t>ZAJMOVI OD TUZEMNIH BANAKA I OSTALIH FINANCIJSKIH INSTITUCIJA IZVAN JAVNOG SEKTORA</t>
  </si>
  <si>
    <t>A1002</t>
  </si>
  <si>
    <t>ZAJMOVI OD INOZEMNIH BANAKA I OSTALIH FINANCIJSKIH INSTITUCIJA IZVAN JAVNOG SEKTORA</t>
  </si>
  <si>
    <t>SERVISIRANJE VANJSKOG DUGA</t>
  </si>
  <si>
    <t>DANI ZAJMOVI</t>
  </si>
  <si>
    <t>GFS</t>
  </si>
  <si>
    <t>FI-Tuz.: Zajmovi:PRIMICI</t>
  </si>
  <si>
    <t>3214,2</t>
  </si>
  <si>
    <t>3215,2</t>
  </si>
  <si>
    <t>FI-Tuz.: Dionice:PRIMICI</t>
  </si>
  <si>
    <t>3214,1</t>
  </si>
  <si>
    <t>FI-Tuz.: Zajmovi:IZDACI</t>
  </si>
  <si>
    <t>OBV-Tuz.:Zajmovi: OTPLATA</t>
  </si>
  <si>
    <t>3314,1</t>
  </si>
  <si>
    <t>3324,1</t>
  </si>
  <si>
    <t>OBV-Ino.:Zajmovi: OTPLATA</t>
  </si>
  <si>
    <t>II. POSEBNI DIO</t>
  </si>
  <si>
    <t>Izdaci za dionice i udjele u glavnici</t>
  </si>
  <si>
    <t>Izdaci za dionice i udjele u glavnici trgovačkih društava</t>
  </si>
  <si>
    <t>Dionice i udjeli u glavnici trgovačkih društava izvan javnog sektora</t>
  </si>
  <si>
    <t>DIONICE I UDJELI U GLAVNICI</t>
  </si>
  <si>
    <t>5341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</si>
  <si>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</si>
  <si>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</si>
  <si>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</si>
  <si>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>IZVRŠENJE FINANCIJSKOG PLANA HRVATSKOG FONDA ZA PRIVATIZACIJU ZA I-VI 2010. GODINE</t>
  </si>
  <si>
    <t>A1004</t>
  </si>
  <si>
    <t>Naziv rashoda</t>
  </si>
  <si>
    <t>Izvršenje              1.-6.2010.</t>
  </si>
  <si>
    <t>Izvršenje           1.-6.2010.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</si>
</sst>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3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Font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51" applyNumberFormat="1" applyFont="1" applyFill="1" applyBorder="1" applyAlignment="1" applyProtection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 wrapText="1"/>
      <protection/>
    </xf>
    <xf numFmtId="2" fontId="8" fillId="0" borderId="1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left" wrapText="1"/>
      <protection/>
    </xf>
    <xf numFmtId="0" fontId="31" fillId="0" borderId="0" xfId="51" applyNumberFormat="1" applyFont="1" applyFill="1" applyBorder="1" applyAlignment="1" applyProtection="1">
      <alignment wrapText="1"/>
      <protection/>
    </xf>
    <xf numFmtId="3" fontId="10" fillId="0" borderId="0" xfId="51" applyNumberFormat="1" applyFont="1" applyFill="1" applyBorder="1" applyAlignment="1" applyProtection="1">
      <alignment/>
      <protection/>
    </xf>
    <xf numFmtId="0" fontId="9" fillId="0" borderId="11" xfId="51" applyFont="1" applyBorder="1" applyAlignment="1" quotePrefix="1">
      <alignment horizontal="left" vertical="center" wrapText="1"/>
      <protection/>
    </xf>
    <xf numFmtId="0" fontId="9" fillId="0" borderId="12" xfId="51" applyFont="1" applyBorder="1" applyAlignment="1" quotePrefix="1">
      <alignment horizontal="left" vertical="center" wrapText="1"/>
      <protection/>
    </xf>
    <xf numFmtId="0" fontId="9" fillId="0" borderId="12" xfId="51" applyFont="1" applyBorder="1" applyAlignment="1" quotePrefix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3" fontId="9" fillId="0" borderId="10" xfId="51" applyNumberFormat="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 applyProtection="1" quotePrefix="1">
      <alignment horizontal="left" wrapText="1"/>
      <protection/>
    </xf>
    <xf numFmtId="0" fontId="10" fillId="0" borderId="0" xfId="51" applyNumberFormat="1" applyFont="1" applyFill="1" applyBorder="1" applyAlignment="1" applyProtection="1">
      <alignment wrapText="1"/>
      <protection/>
    </xf>
    <xf numFmtId="0" fontId="9" fillId="0" borderId="13" xfId="51" applyNumberFormat="1" applyFont="1" applyFill="1" applyBorder="1" applyAlignment="1" applyProtection="1" quotePrefix="1">
      <alignment horizontal="left" wrapText="1"/>
      <protection/>
    </xf>
    <xf numFmtId="0" fontId="10" fillId="0" borderId="13" xfId="51" applyNumberFormat="1" applyFont="1" applyFill="1" applyBorder="1" applyAlignment="1" applyProtection="1">
      <alignment wrapText="1"/>
      <protection/>
    </xf>
    <xf numFmtId="3" fontId="8" fillId="0" borderId="12" xfId="51" applyNumberFormat="1" applyFont="1" applyFill="1" applyBorder="1" applyAlignment="1" applyProtection="1">
      <alignment wrapText="1"/>
      <protection/>
    </xf>
    <xf numFmtId="3" fontId="8" fillId="0" borderId="10" xfId="51" applyNumberFormat="1" applyFont="1" applyBorder="1" applyAlignment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left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57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10" fillId="0" borderId="0" xfId="57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9" fillId="0" borderId="0" xfId="57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30" fillId="0" borderId="0" xfId="51" applyNumberFormat="1" applyFont="1" applyFill="1" applyBorder="1" applyAlignment="1" applyProtection="1" quotePrefix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/>
      <protection/>
    </xf>
    <xf numFmtId="0" fontId="8" fillId="0" borderId="11" xfId="51" applyFont="1" applyBorder="1" applyAlignment="1" quotePrefix="1">
      <alignment horizontal="left"/>
      <protection/>
    </xf>
    <xf numFmtId="0" fontId="32" fillId="0" borderId="12" xfId="51" applyNumberFormat="1" applyFont="1" applyFill="1" applyBorder="1" applyAlignment="1" applyProtection="1">
      <alignment/>
      <protection/>
    </xf>
    <xf numFmtId="0" fontId="8" fillId="0" borderId="11" xfId="51" applyFont="1" applyBorder="1" applyAlignment="1" quotePrefix="1">
      <alignment horizontal="left" shrinkToFit="1"/>
      <protection/>
    </xf>
    <xf numFmtId="0" fontId="32" fillId="0" borderId="12" xfId="51" applyNumberFormat="1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center" vertical="center" wrapText="1"/>
      <protection/>
    </xf>
    <xf numFmtId="0" fontId="31" fillId="0" borderId="0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5" sqref="F15"/>
    </sheetView>
  </sheetViews>
  <sheetFormatPr defaultColWidth="9.140625" defaultRowHeight="12.75"/>
  <cols>
    <col min="1" max="2" width="4.28125" style="35" customWidth="1"/>
    <col min="3" max="3" width="5.28125" style="35" customWidth="1"/>
    <col min="4" max="4" width="48.57421875" style="35" customWidth="1"/>
    <col min="5" max="5" width="15.00390625" style="36" customWidth="1"/>
    <col min="6" max="6" width="13.140625" style="36" customWidth="1"/>
    <col min="7" max="7" width="7.8515625" style="36" customWidth="1"/>
    <col min="8" max="16384" width="9.140625" style="36" customWidth="1"/>
  </cols>
  <sheetData>
    <row r="1" spans="1:7" ht="42.75" customHeight="1">
      <c r="A1" s="118" t="s">
        <v>228</v>
      </c>
      <c r="B1" s="118"/>
      <c r="C1" s="118"/>
      <c r="D1" s="118"/>
      <c r="E1" s="118"/>
      <c r="F1" s="118"/>
      <c r="G1" s="118"/>
    </row>
    <row r="2" spans="1:7" ht="25.5" customHeight="1">
      <c r="A2" s="122" t="s">
        <v>18</v>
      </c>
      <c r="B2" s="123"/>
      <c r="C2" s="123"/>
      <c r="D2" s="123"/>
      <c r="E2" s="120"/>
      <c r="F2" s="121"/>
      <c r="G2" s="121"/>
    </row>
    <row r="3" spans="1:7" ht="25.5" customHeight="1">
      <c r="A3" s="119" t="s">
        <v>6</v>
      </c>
      <c r="B3" s="112"/>
      <c r="C3" s="112"/>
      <c r="D3" s="112"/>
      <c r="E3" s="120"/>
      <c r="F3" s="121"/>
      <c r="G3" s="121"/>
    </row>
    <row r="4" spans="1:7" ht="15" customHeight="1">
      <c r="A4" s="41"/>
      <c r="B4" s="42"/>
      <c r="C4" s="42"/>
      <c r="D4" s="42"/>
      <c r="E4" s="40"/>
      <c r="F4" s="43"/>
      <c r="G4" s="40"/>
    </row>
    <row r="5" spans="1:7" ht="27.75" customHeight="1">
      <c r="A5" s="44"/>
      <c r="B5" s="45"/>
      <c r="C5" s="45"/>
      <c r="D5" s="46"/>
      <c r="E5" s="47" t="s">
        <v>114</v>
      </c>
      <c r="F5" s="48" t="s">
        <v>231</v>
      </c>
      <c r="G5" s="49" t="s">
        <v>26</v>
      </c>
    </row>
    <row r="6" spans="1:7" ht="22.5" customHeight="1">
      <c r="A6" s="114" t="s">
        <v>5</v>
      </c>
      <c r="B6" s="115"/>
      <c r="C6" s="115"/>
      <c r="D6" s="115"/>
      <c r="E6" s="37">
        <f>prihodi!F4</f>
        <v>40782000</v>
      </c>
      <c r="F6" s="37">
        <f>prihodi!G4</f>
        <v>16345463</v>
      </c>
      <c r="G6" s="39">
        <f>F6/E6*100</f>
        <v>40.08009170712569</v>
      </c>
    </row>
    <row r="7" spans="1:7" ht="22.5" customHeight="1">
      <c r="A7" s="114" t="s">
        <v>19</v>
      </c>
      <c r="B7" s="115"/>
      <c r="C7" s="115"/>
      <c r="D7" s="115"/>
      <c r="E7" s="38">
        <f>prihodi!F17</f>
        <v>50000000</v>
      </c>
      <c r="F7" s="38">
        <f>prihodi!G17</f>
        <v>6742468</v>
      </c>
      <c r="G7" s="39">
        <f>F7/E7*100</f>
        <v>13.484936</v>
      </c>
    </row>
    <row r="8" spans="1:7" ht="22.5" customHeight="1">
      <c r="A8" s="114" t="s">
        <v>23</v>
      </c>
      <c r="B8" s="115"/>
      <c r="C8" s="115"/>
      <c r="D8" s="115"/>
      <c r="E8" s="38">
        <f>rashodi!F3</f>
        <v>82981500</v>
      </c>
      <c r="F8" s="38">
        <f>rashodi!G3</f>
        <v>35469791</v>
      </c>
      <c r="G8" s="39">
        <f>F8/E8*100</f>
        <v>42.74421527689907</v>
      </c>
    </row>
    <row r="9" spans="1:7" ht="22.5" customHeight="1">
      <c r="A9" s="114" t="s">
        <v>20</v>
      </c>
      <c r="B9" s="115"/>
      <c r="C9" s="115"/>
      <c r="D9" s="115"/>
      <c r="E9" s="38">
        <f>rashodi!F46</f>
        <v>2400000</v>
      </c>
      <c r="F9" s="38">
        <f>rashodi!G46</f>
        <v>44802</v>
      </c>
      <c r="G9" s="39">
        <f>F9/E9*100</f>
        <v>1.86675</v>
      </c>
    </row>
    <row r="10" spans="1:7" ht="22.5" customHeight="1">
      <c r="A10" s="114" t="s">
        <v>21</v>
      </c>
      <c r="B10" s="115"/>
      <c r="C10" s="115"/>
      <c r="D10" s="115"/>
      <c r="E10" s="38">
        <f>E6+E7-E8-E9</f>
        <v>5400500</v>
      </c>
      <c r="F10" s="38">
        <f>F6+F7-F8-F9</f>
        <v>-12426662</v>
      </c>
      <c r="G10" s="39">
        <f>F10/E10*100</f>
        <v>-230.102064623646</v>
      </c>
    </row>
    <row r="11" spans="1:7" ht="15" customHeight="1">
      <c r="A11" s="50"/>
      <c r="B11" s="51"/>
      <c r="C11" s="51"/>
      <c r="D11" s="51"/>
      <c r="E11" s="40"/>
      <c r="F11" s="43"/>
      <c r="G11" s="40"/>
    </row>
    <row r="12" spans="1:7" ht="25.5" customHeight="1">
      <c r="A12" s="111" t="s">
        <v>13</v>
      </c>
      <c r="B12" s="112"/>
      <c r="C12" s="112"/>
      <c r="D12" s="112"/>
      <c r="E12" s="112"/>
      <c r="F12" s="113"/>
      <c r="G12" s="113"/>
    </row>
    <row r="13" spans="1:7" ht="15" customHeight="1">
      <c r="A13" s="52"/>
      <c r="B13" s="53"/>
      <c r="C13" s="53"/>
      <c r="D13" s="53"/>
      <c r="E13" s="40"/>
      <c r="F13" s="43"/>
      <c r="G13" s="40"/>
    </row>
    <row r="14" spans="1:7" ht="25.5">
      <c r="A14" s="44"/>
      <c r="B14" s="45"/>
      <c r="C14" s="45"/>
      <c r="D14" s="46"/>
      <c r="E14" s="47" t="s">
        <v>114</v>
      </c>
      <c r="F14" s="48" t="s">
        <v>231</v>
      </c>
      <c r="G14" s="49" t="s">
        <v>26</v>
      </c>
    </row>
    <row r="15" spans="1:7" ht="22.5" customHeight="1">
      <c r="A15" s="116" t="s">
        <v>24</v>
      </c>
      <c r="B15" s="117"/>
      <c r="C15" s="117"/>
      <c r="D15" s="117"/>
      <c r="E15" s="38">
        <f>'račun financiranja'!F5</f>
        <v>120000000</v>
      </c>
      <c r="F15" s="38">
        <f>'račun financiranja'!G5</f>
        <v>178147340</v>
      </c>
      <c r="G15" s="39">
        <f>F15/E15*100</f>
        <v>148.45611666666667</v>
      </c>
    </row>
    <row r="16" spans="1:7" ht="22.5" customHeight="1">
      <c r="A16" s="116" t="s">
        <v>16</v>
      </c>
      <c r="B16" s="117"/>
      <c r="C16" s="117"/>
      <c r="D16" s="117"/>
      <c r="E16" s="38">
        <f>'račun financiranja'!F16</f>
        <v>125400500</v>
      </c>
      <c r="F16" s="38">
        <f>'račun financiranja'!G16</f>
        <v>196349412</v>
      </c>
      <c r="G16" s="39">
        <f>F16/E16*100</f>
        <v>156.57785415528647</v>
      </c>
    </row>
    <row r="17" spans="1:7" ht="22.5" customHeight="1">
      <c r="A17" s="114" t="s">
        <v>14</v>
      </c>
      <c r="B17" s="115"/>
      <c r="C17" s="115"/>
      <c r="D17" s="115"/>
      <c r="E17" s="38">
        <f>E15-E16</f>
        <v>-5400500</v>
      </c>
      <c r="F17" s="38">
        <f>F15-F16</f>
        <v>-18202072</v>
      </c>
      <c r="G17" s="39">
        <f>F17/E17*100</f>
        <v>337.0441996111471</v>
      </c>
    </row>
    <row r="18" spans="1:7" ht="15" customHeight="1">
      <c r="A18" s="114"/>
      <c r="B18" s="115"/>
      <c r="C18" s="115"/>
      <c r="D18" s="115"/>
      <c r="E18" s="54"/>
      <c r="F18" s="54"/>
      <c r="G18" s="54"/>
    </row>
    <row r="19" spans="1:7" ht="22.5" customHeight="1">
      <c r="A19" s="114" t="s">
        <v>22</v>
      </c>
      <c r="B19" s="115"/>
      <c r="C19" s="115"/>
      <c r="D19" s="115"/>
      <c r="E19" s="55">
        <f>E10+E17</f>
        <v>0</v>
      </c>
      <c r="F19" s="55">
        <f>F10+F17</f>
        <v>-30628734</v>
      </c>
      <c r="G19" s="39" t="s">
        <v>25</v>
      </c>
    </row>
  </sheetData>
  <sheetProtection/>
  <mergeCells count="14">
    <mergeCell ref="A1:G1"/>
    <mergeCell ref="A9:D9"/>
    <mergeCell ref="A10:D10"/>
    <mergeCell ref="A3:G3"/>
    <mergeCell ref="A6:D6"/>
    <mergeCell ref="A7:D7"/>
    <mergeCell ref="A8:D8"/>
    <mergeCell ref="A2:G2"/>
    <mergeCell ref="A12:G12"/>
    <mergeCell ref="A18:D18"/>
    <mergeCell ref="A19:D19"/>
    <mergeCell ref="A15:D15"/>
    <mergeCell ref="A16:D16"/>
    <mergeCell ref="A17:D17"/>
  </mergeCells>
  <printOptions horizontalCentered="1"/>
  <pageMargins left="0.1968503937007874" right="0.1968503937007874" top="0.7874015748031497" bottom="0.3937007874015748" header="0.5118110236220472" footer="0.1968503937007874"/>
  <pageSetup firstPageNumber="515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0"/>
  <sheetViews>
    <sheetView workbookViewId="0" topLeftCell="A1">
      <selection activeCell="G4" sqref="G4"/>
    </sheetView>
  </sheetViews>
  <sheetFormatPr defaultColWidth="9.140625" defaultRowHeight="12.75"/>
  <cols>
    <col min="1" max="1" width="4.28125" style="9" customWidth="1"/>
    <col min="2" max="2" width="4.421875" style="9" customWidth="1"/>
    <col min="3" max="3" width="5.57421875" style="9" customWidth="1"/>
    <col min="4" max="4" width="5.28125" style="9" customWidth="1"/>
    <col min="5" max="5" width="49.8515625" style="10" customWidth="1"/>
    <col min="6" max="7" width="12.8515625" style="10" customWidth="1"/>
    <col min="8" max="8" width="7.8515625" style="10" customWidth="1"/>
    <col min="9" max="9" width="12.421875" style="10" customWidth="1"/>
    <col min="10" max="16384" width="9.140625" style="10" customWidth="1"/>
  </cols>
  <sheetData>
    <row r="1" spans="1:8" ht="30" customHeight="1">
      <c r="A1" s="124" t="s">
        <v>6</v>
      </c>
      <c r="B1" s="124"/>
      <c r="C1" s="124"/>
      <c r="D1" s="124"/>
      <c r="E1" s="124"/>
      <c r="F1" s="124"/>
      <c r="G1" s="124"/>
      <c r="H1" s="124"/>
    </row>
    <row r="2" spans="1:8" ht="27.75" customHeight="1">
      <c r="A2" s="125" t="s">
        <v>7</v>
      </c>
      <c r="B2" s="125"/>
      <c r="C2" s="125"/>
      <c r="D2" s="125"/>
      <c r="E2" s="125"/>
      <c r="F2" s="125"/>
      <c r="G2" s="125"/>
      <c r="H2" s="125"/>
    </row>
    <row r="3" spans="1:8" s="3" customFormat="1" ht="27.75" customHeight="1">
      <c r="A3" s="58" t="s">
        <v>0</v>
      </c>
      <c r="B3" s="58" t="s">
        <v>1</v>
      </c>
      <c r="C3" s="58" t="s">
        <v>3</v>
      </c>
      <c r="D3" s="58" t="s">
        <v>2</v>
      </c>
      <c r="E3" s="59" t="s">
        <v>4</v>
      </c>
      <c r="F3" s="58" t="s">
        <v>9</v>
      </c>
      <c r="G3" s="58" t="s">
        <v>232</v>
      </c>
      <c r="H3" s="58" t="s">
        <v>8</v>
      </c>
    </row>
    <row r="4" spans="1:8" s="3" customFormat="1" ht="25.5" customHeight="1">
      <c r="A4" s="5" t="s">
        <v>29</v>
      </c>
      <c r="B4" s="24"/>
      <c r="C4" s="24"/>
      <c r="D4" s="24"/>
      <c r="E4" s="6" t="s">
        <v>5</v>
      </c>
      <c r="F4" s="18">
        <f>F5+F14</f>
        <v>40782000</v>
      </c>
      <c r="G4" s="18">
        <f>G5+G14</f>
        <v>16345463</v>
      </c>
      <c r="H4" s="20">
        <f>G4/F4*100</f>
        <v>40.08009170712569</v>
      </c>
    </row>
    <row r="5" spans="1:8" s="3" customFormat="1" ht="12.75">
      <c r="A5" s="4"/>
      <c r="B5" s="33" t="s">
        <v>106</v>
      </c>
      <c r="C5" s="24"/>
      <c r="D5" s="24"/>
      <c r="E5" s="6" t="s">
        <v>107</v>
      </c>
      <c r="F5" s="18">
        <v>39990000</v>
      </c>
      <c r="G5" s="18">
        <f>G6+G12</f>
        <v>15800296</v>
      </c>
      <c r="H5" s="20">
        <f aca="true" t="shared" si="0" ref="H5:H22">G5/F5*100</f>
        <v>39.51061765441361</v>
      </c>
    </row>
    <row r="6" spans="1:8" s="3" customFormat="1" ht="12.75">
      <c r="A6" s="4"/>
      <c r="B6" s="24"/>
      <c r="C6" s="33" t="s">
        <v>108</v>
      </c>
      <c r="D6" s="24"/>
      <c r="E6" s="6" t="s">
        <v>109</v>
      </c>
      <c r="F6" s="18">
        <v>37590000</v>
      </c>
      <c r="G6" s="18">
        <f>SUM(G7:G11)</f>
        <v>15572700</v>
      </c>
      <c r="H6" s="20">
        <f t="shared" si="0"/>
        <v>41.42777334397446</v>
      </c>
    </row>
    <row r="7" spans="1:8" s="3" customFormat="1" ht="12.75">
      <c r="A7" s="4"/>
      <c r="B7" s="24"/>
      <c r="C7" s="33"/>
      <c r="D7" s="34" t="s">
        <v>142</v>
      </c>
      <c r="E7" s="8" t="s">
        <v>143</v>
      </c>
      <c r="F7" s="19"/>
      <c r="G7" s="19">
        <v>3535118</v>
      </c>
      <c r="H7" s="21" t="s">
        <v>25</v>
      </c>
    </row>
    <row r="8" spans="1:8" s="1" customFormat="1" ht="12.75">
      <c r="A8" s="7"/>
      <c r="B8" s="25"/>
      <c r="C8" s="25"/>
      <c r="D8" s="34" t="s">
        <v>41</v>
      </c>
      <c r="E8" s="8" t="s">
        <v>42</v>
      </c>
      <c r="F8" s="19"/>
      <c r="G8" s="19">
        <v>400864</v>
      </c>
      <c r="H8" s="21" t="s">
        <v>25</v>
      </c>
    </row>
    <row r="9" spans="1:8" s="1" customFormat="1" ht="12.75">
      <c r="A9" s="7"/>
      <c r="B9" s="25"/>
      <c r="C9" s="25"/>
      <c r="D9" s="34" t="s">
        <v>144</v>
      </c>
      <c r="E9" s="8" t="s">
        <v>145</v>
      </c>
      <c r="F9" s="19"/>
      <c r="G9" s="19">
        <v>5279</v>
      </c>
      <c r="H9" s="21" t="s">
        <v>25</v>
      </c>
    </row>
    <row r="10" spans="1:8" s="1" customFormat="1" ht="12.75">
      <c r="A10" s="7"/>
      <c r="B10" s="25"/>
      <c r="C10" s="25"/>
      <c r="D10" s="34" t="s">
        <v>146</v>
      </c>
      <c r="E10" s="8" t="s">
        <v>147</v>
      </c>
      <c r="F10" s="19"/>
      <c r="G10" s="19">
        <v>3808966</v>
      </c>
      <c r="H10" s="21" t="s">
        <v>25</v>
      </c>
    </row>
    <row r="11" spans="1:8" s="1" customFormat="1" ht="12.75">
      <c r="A11" s="7"/>
      <c r="B11" s="25"/>
      <c r="C11" s="25"/>
      <c r="D11" s="25">
        <v>6419</v>
      </c>
      <c r="E11" s="8" t="s">
        <v>148</v>
      </c>
      <c r="F11" s="19"/>
      <c r="G11" s="19">
        <v>7822473</v>
      </c>
      <c r="H11" s="21" t="s">
        <v>25</v>
      </c>
    </row>
    <row r="12" spans="1:8" s="3" customFormat="1" ht="12.75">
      <c r="A12" s="4"/>
      <c r="B12" s="24"/>
      <c r="C12" s="33" t="s">
        <v>149</v>
      </c>
      <c r="D12" s="24"/>
      <c r="E12" s="6" t="s">
        <v>150</v>
      </c>
      <c r="F12" s="18">
        <v>2400000</v>
      </c>
      <c r="G12" s="18">
        <f>G13</f>
        <v>227596</v>
      </c>
      <c r="H12" s="20">
        <f t="shared" si="0"/>
        <v>9.483166666666666</v>
      </c>
    </row>
    <row r="13" spans="1:8" s="1" customFormat="1" ht="12.75">
      <c r="A13" s="7"/>
      <c r="B13" s="25"/>
      <c r="C13" s="25"/>
      <c r="D13" s="34" t="s">
        <v>151</v>
      </c>
      <c r="E13" s="8" t="s">
        <v>152</v>
      </c>
      <c r="F13" s="19"/>
      <c r="G13" s="19">
        <v>227596</v>
      </c>
      <c r="H13" s="21" t="s">
        <v>25</v>
      </c>
    </row>
    <row r="14" spans="1:8" s="3" customFormat="1" ht="12.75">
      <c r="A14" s="4"/>
      <c r="B14" s="33" t="s">
        <v>153</v>
      </c>
      <c r="C14" s="24"/>
      <c r="D14" s="24"/>
      <c r="E14" s="6" t="s">
        <v>154</v>
      </c>
      <c r="F14" s="18">
        <v>792000</v>
      </c>
      <c r="G14" s="18">
        <f>G15</f>
        <v>545167</v>
      </c>
      <c r="H14" s="20">
        <f t="shared" si="0"/>
        <v>68.83421717171717</v>
      </c>
    </row>
    <row r="15" spans="1:8" s="3" customFormat="1" ht="25.5">
      <c r="A15" s="4"/>
      <c r="B15" s="24"/>
      <c r="C15" s="33" t="s">
        <v>155</v>
      </c>
      <c r="D15" s="24"/>
      <c r="E15" s="6" t="s">
        <v>156</v>
      </c>
      <c r="F15" s="18">
        <v>792000</v>
      </c>
      <c r="G15" s="18">
        <f>G16</f>
        <v>545167</v>
      </c>
      <c r="H15" s="20">
        <f t="shared" si="0"/>
        <v>68.83421717171717</v>
      </c>
    </row>
    <row r="16" spans="1:8" s="1" customFormat="1" ht="12.75">
      <c r="A16" s="7"/>
      <c r="B16" s="25"/>
      <c r="C16" s="25"/>
      <c r="D16" s="34" t="s">
        <v>157</v>
      </c>
      <c r="E16" s="8" t="s">
        <v>158</v>
      </c>
      <c r="F16" s="19"/>
      <c r="G16" s="19">
        <v>545167</v>
      </c>
      <c r="H16" s="21" t="s">
        <v>25</v>
      </c>
    </row>
    <row r="17" spans="1:8" s="3" customFormat="1" ht="25.5" customHeight="1">
      <c r="A17" s="80">
        <v>7</v>
      </c>
      <c r="B17" s="24"/>
      <c r="C17" s="24"/>
      <c r="D17" s="24"/>
      <c r="E17" s="81" t="s">
        <v>159</v>
      </c>
      <c r="F17" s="66">
        <f>F18+F21</f>
        <v>50000000</v>
      </c>
      <c r="G17" s="66">
        <f>G18+G21</f>
        <v>6742468</v>
      </c>
      <c r="H17" s="20">
        <f t="shared" si="0"/>
        <v>13.484936</v>
      </c>
    </row>
    <row r="18" spans="1:8" s="3" customFormat="1" ht="12.75">
      <c r="A18" s="4"/>
      <c r="B18" s="82" t="s">
        <v>160</v>
      </c>
      <c r="C18" s="24"/>
      <c r="D18" s="24"/>
      <c r="E18" s="81" t="s">
        <v>161</v>
      </c>
      <c r="F18" s="66">
        <v>30000000</v>
      </c>
      <c r="G18" s="66">
        <f>G19</f>
        <v>6625196</v>
      </c>
      <c r="H18" s="20">
        <f t="shared" si="0"/>
        <v>22.083986666666668</v>
      </c>
    </row>
    <row r="19" spans="1:8" s="3" customFormat="1" ht="12.75">
      <c r="A19" s="4"/>
      <c r="B19" s="24"/>
      <c r="C19" s="82" t="s">
        <v>162</v>
      </c>
      <c r="D19" s="24"/>
      <c r="E19" s="81" t="s">
        <v>163</v>
      </c>
      <c r="F19" s="66">
        <v>30000000</v>
      </c>
      <c r="G19" s="66">
        <f>G20</f>
        <v>6625196</v>
      </c>
      <c r="H19" s="20">
        <f t="shared" si="0"/>
        <v>22.083986666666668</v>
      </c>
    </row>
    <row r="20" spans="1:8" s="1" customFormat="1" ht="12.75">
      <c r="A20" s="7"/>
      <c r="B20" s="25"/>
      <c r="C20" s="25"/>
      <c r="D20" s="83" t="s">
        <v>164</v>
      </c>
      <c r="E20" s="84" t="s">
        <v>165</v>
      </c>
      <c r="F20" s="67"/>
      <c r="G20" s="67">
        <v>6625196</v>
      </c>
      <c r="H20" s="21" t="s">
        <v>25</v>
      </c>
    </row>
    <row r="21" spans="1:8" s="3" customFormat="1" ht="12.75">
      <c r="A21" s="4"/>
      <c r="B21" s="82" t="s">
        <v>166</v>
      </c>
      <c r="C21" s="24"/>
      <c r="D21" s="24"/>
      <c r="E21" s="81" t="s">
        <v>167</v>
      </c>
      <c r="F21" s="66">
        <v>20000000</v>
      </c>
      <c r="G21" s="66">
        <f>G22</f>
        <v>117272</v>
      </c>
      <c r="H21" s="20">
        <f t="shared" si="0"/>
        <v>0.58636</v>
      </c>
    </row>
    <row r="22" spans="1:8" s="3" customFormat="1" ht="12.75">
      <c r="A22" s="4"/>
      <c r="B22" s="24"/>
      <c r="C22" s="82" t="s">
        <v>168</v>
      </c>
      <c r="D22" s="24"/>
      <c r="E22" s="81" t="s">
        <v>169</v>
      </c>
      <c r="F22" s="66">
        <v>20000000</v>
      </c>
      <c r="G22" s="66">
        <f>G23</f>
        <v>117272</v>
      </c>
      <c r="H22" s="20">
        <f t="shared" si="0"/>
        <v>0.58636</v>
      </c>
    </row>
    <row r="23" spans="1:8" s="1" customFormat="1" ht="12.75">
      <c r="A23" s="7"/>
      <c r="B23" s="25"/>
      <c r="C23" s="25"/>
      <c r="D23" s="83" t="s">
        <v>170</v>
      </c>
      <c r="E23" s="84" t="s">
        <v>171</v>
      </c>
      <c r="F23" s="67"/>
      <c r="G23" s="85">
        <v>117272</v>
      </c>
      <c r="H23" s="21" t="s">
        <v>25</v>
      </c>
    </row>
    <row r="24" spans="6:8" ht="12.75">
      <c r="F24" s="57"/>
      <c r="G24" s="57"/>
      <c r="H24" s="56"/>
    </row>
    <row r="25" spans="6:8" ht="12.75">
      <c r="F25" s="57"/>
      <c r="G25" s="57"/>
      <c r="H25" s="56"/>
    </row>
    <row r="26" spans="6:8" ht="12.75">
      <c r="F26" s="57"/>
      <c r="G26" s="57"/>
      <c r="H26" s="56"/>
    </row>
    <row r="27" spans="6:8" ht="12.75">
      <c r="F27" s="57"/>
      <c r="G27" s="57"/>
      <c r="H27" s="56"/>
    </row>
    <row r="28" spans="6:8" ht="12.75">
      <c r="F28" s="57"/>
      <c r="G28" s="57"/>
      <c r="H28" s="56"/>
    </row>
    <row r="29" ht="12.75">
      <c r="H29" s="56"/>
    </row>
    <row r="30" ht="12.75">
      <c r="H30" s="56"/>
    </row>
    <row r="31" ht="12.75">
      <c r="H31" s="56"/>
    </row>
    <row r="32" ht="12.75">
      <c r="H32" s="56"/>
    </row>
    <row r="33" ht="12.75">
      <c r="H33" s="56"/>
    </row>
    <row r="34" ht="12.75">
      <c r="H34" s="56"/>
    </row>
    <row r="35" ht="12.75">
      <c r="H35" s="56"/>
    </row>
    <row r="36" ht="12.75">
      <c r="H36" s="56"/>
    </row>
    <row r="37" ht="12.75">
      <c r="H37" s="56"/>
    </row>
    <row r="38" ht="12.75">
      <c r="H38" s="56"/>
    </row>
    <row r="39" ht="12.75">
      <c r="H39" s="56"/>
    </row>
    <row r="40" ht="12.75">
      <c r="H40" s="56"/>
    </row>
    <row r="41" ht="12.75">
      <c r="H41" s="56"/>
    </row>
    <row r="42" ht="12.75">
      <c r="H42" s="56"/>
    </row>
    <row r="43" ht="12.75">
      <c r="H43" s="56"/>
    </row>
    <row r="44" ht="12.75">
      <c r="H44" s="56"/>
    </row>
    <row r="45" ht="12.75">
      <c r="H45" s="56"/>
    </row>
    <row r="46" ht="12.75">
      <c r="H46" s="56"/>
    </row>
    <row r="47" ht="12.75">
      <c r="H47" s="56"/>
    </row>
    <row r="48" ht="12.75">
      <c r="H48" s="56"/>
    </row>
    <row r="49" ht="12.75">
      <c r="H49" s="56"/>
    </row>
    <row r="50" ht="12.75">
      <c r="H50" s="56"/>
    </row>
    <row r="51" ht="12.75">
      <c r="H51" s="56"/>
    </row>
    <row r="52" ht="12.75">
      <c r="H52" s="56"/>
    </row>
    <row r="53" ht="12.75">
      <c r="H53" s="56"/>
    </row>
    <row r="54" ht="12.75">
      <c r="H54" s="56"/>
    </row>
    <row r="55" ht="12.75">
      <c r="H55" s="56"/>
    </row>
    <row r="56" ht="12.75">
      <c r="H56" s="56"/>
    </row>
    <row r="57" ht="12.75">
      <c r="H57" s="56"/>
    </row>
    <row r="58" ht="12.75">
      <c r="H58" s="56"/>
    </row>
    <row r="59" ht="12.75">
      <c r="H59" s="56"/>
    </row>
    <row r="60" ht="12.75">
      <c r="H60" s="56"/>
    </row>
    <row r="61" ht="12.75">
      <c r="H61" s="56"/>
    </row>
    <row r="62" ht="12.75">
      <c r="H62" s="56"/>
    </row>
    <row r="63" ht="12.75">
      <c r="H63" s="56"/>
    </row>
    <row r="64" ht="12.75">
      <c r="H64" s="56"/>
    </row>
    <row r="65" ht="12.75">
      <c r="H65" s="56"/>
    </row>
    <row r="66" ht="12.75">
      <c r="H66" s="56"/>
    </row>
    <row r="67" ht="12.75">
      <c r="H67" s="56"/>
    </row>
    <row r="68" ht="12.75">
      <c r="H68" s="56"/>
    </row>
    <row r="69" ht="12.75">
      <c r="H69" s="56"/>
    </row>
    <row r="70" ht="12.75">
      <c r="H70" s="56"/>
    </row>
    <row r="71" ht="12.75">
      <c r="H71" s="56"/>
    </row>
    <row r="72" ht="12.75">
      <c r="H72" s="56"/>
    </row>
    <row r="73" ht="12.75">
      <c r="H73" s="56"/>
    </row>
    <row r="74" ht="12.75">
      <c r="H74" s="56"/>
    </row>
    <row r="75" ht="12.75">
      <c r="H75" s="56"/>
    </row>
    <row r="76" ht="12.75">
      <c r="H76" s="56"/>
    </row>
    <row r="77" ht="12.75">
      <c r="H77" s="56"/>
    </row>
    <row r="78" ht="12.75">
      <c r="H78" s="56"/>
    </row>
    <row r="79" ht="12.75">
      <c r="H79" s="56"/>
    </row>
    <row r="80" ht="12.75">
      <c r="H80" s="56"/>
    </row>
    <row r="81" ht="12.75">
      <c r="H81" s="56"/>
    </row>
    <row r="82" ht="12.75">
      <c r="H82" s="56"/>
    </row>
    <row r="83" ht="12.75">
      <c r="H83" s="56"/>
    </row>
    <row r="84" ht="12.75">
      <c r="H84" s="56"/>
    </row>
    <row r="85" ht="12.75">
      <c r="H85" s="56"/>
    </row>
    <row r="86" ht="12.75">
      <c r="H86" s="56"/>
    </row>
    <row r="87" ht="12.75">
      <c r="H87" s="56"/>
    </row>
    <row r="88" ht="12.75">
      <c r="H88" s="56"/>
    </row>
    <row r="89" ht="12.75">
      <c r="H89" s="56"/>
    </row>
    <row r="90" ht="12.75">
      <c r="H90" s="56"/>
    </row>
    <row r="91" ht="12.75">
      <c r="H91" s="56"/>
    </row>
    <row r="92" ht="12.75">
      <c r="H92" s="56"/>
    </row>
    <row r="93" ht="12.75">
      <c r="H93" s="56"/>
    </row>
    <row r="94" ht="12.75">
      <c r="H94" s="56"/>
    </row>
    <row r="95" ht="12.75">
      <c r="H95" s="56"/>
    </row>
    <row r="96" ht="12.75">
      <c r="H96" s="56"/>
    </row>
    <row r="97" ht="12.75">
      <c r="H97" s="56"/>
    </row>
    <row r="98" ht="12.75">
      <c r="H98" s="56"/>
    </row>
    <row r="99" ht="12.75">
      <c r="H99" s="56"/>
    </row>
    <row r="100" ht="12.75">
      <c r="H100" s="56"/>
    </row>
    <row r="101" ht="12.75">
      <c r="H101" s="56"/>
    </row>
    <row r="102" ht="12.75">
      <c r="H102" s="56"/>
    </row>
    <row r="103" ht="12.75">
      <c r="H103" s="56"/>
    </row>
    <row r="104" ht="12.75">
      <c r="H104" s="56"/>
    </row>
    <row r="105" ht="12.75">
      <c r="H105" s="56"/>
    </row>
    <row r="106" ht="12.75">
      <c r="H106" s="56"/>
    </row>
    <row r="107" ht="12.75">
      <c r="H107" s="56"/>
    </row>
    <row r="108" ht="12.75">
      <c r="H108" s="56"/>
    </row>
    <row r="109" ht="12.75">
      <c r="H109" s="56"/>
    </row>
    <row r="110" ht="12.75">
      <c r="H110" s="56"/>
    </row>
    <row r="111" ht="12.75">
      <c r="H111" s="56"/>
    </row>
    <row r="112" ht="12.75">
      <c r="H112" s="56"/>
    </row>
    <row r="113" ht="12.75">
      <c r="H113" s="56"/>
    </row>
    <row r="114" ht="12.75">
      <c r="H114" s="56"/>
    </row>
    <row r="115" ht="12.75">
      <c r="H115" s="56"/>
    </row>
    <row r="116" ht="12.75">
      <c r="H116" s="56"/>
    </row>
    <row r="117" ht="12.75">
      <c r="H117" s="56"/>
    </row>
    <row r="118" ht="12.75">
      <c r="H118" s="56"/>
    </row>
    <row r="119" ht="12.75">
      <c r="H119" s="56"/>
    </row>
    <row r="120" ht="12.75">
      <c r="H120" s="56"/>
    </row>
    <row r="121" ht="12.75">
      <c r="H121" s="56"/>
    </row>
    <row r="122" ht="12.75">
      <c r="H122" s="56"/>
    </row>
    <row r="123" ht="12.75">
      <c r="H123" s="56"/>
    </row>
    <row r="124" ht="12.75">
      <c r="H124" s="56"/>
    </row>
    <row r="125" ht="12.75">
      <c r="H125" s="56"/>
    </row>
    <row r="126" ht="12.75">
      <c r="H126" s="56"/>
    </row>
    <row r="127" ht="12.75">
      <c r="H127" s="56"/>
    </row>
    <row r="128" ht="12.75">
      <c r="H128" s="56"/>
    </row>
    <row r="129" ht="12.75">
      <c r="H129" s="56"/>
    </row>
    <row r="130" ht="12.75">
      <c r="H130" s="56"/>
    </row>
    <row r="131" ht="12.75">
      <c r="H131" s="56"/>
    </row>
    <row r="132" ht="12.75">
      <c r="H132" s="56"/>
    </row>
    <row r="133" ht="12.75">
      <c r="H133" s="56"/>
    </row>
    <row r="134" ht="12.75">
      <c r="H134" s="56"/>
    </row>
    <row r="135" ht="12.75">
      <c r="H135" s="56"/>
    </row>
    <row r="136" ht="12.75">
      <c r="H136" s="56"/>
    </row>
    <row r="137" ht="12.75">
      <c r="H137" s="56"/>
    </row>
    <row r="138" ht="12.75">
      <c r="H138" s="56"/>
    </row>
    <row r="139" ht="12.75">
      <c r="H139" s="56"/>
    </row>
    <row r="140" ht="12.75">
      <c r="H140" s="56"/>
    </row>
    <row r="141" ht="12.75">
      <c r="H141" s="56"/>
    </row>
    <row r="142" ht="12.75">
      <c r="H142" s="56"/>
    </row>
    <row r="143" ht="12.75">
      <c r="H143" s="56"/>
    </row>
    <row r="144" ht="12.75">
      <c r="H144" s="56"/>
    </row>
    <row r="145" ht="12.75">
      <c r="H145" s="56"/>
    </row>
    <row r="146" ht="12.75">
      <c r="H146" s="56"/>
    </row>
    <row r="147" ht="12.75">
      <c r="H147" s="56"/>
    </row>
    <row r="148" ht="12.75">
      <c r="H148" s="56"/>
    </row>
    <row r="149" ht="12.75">
      <c r="H149" s="56"/>
    </row>
    <row r="150" ht="12.75">
      <c r="H150" s="56"/>
    </row>
    <row r="151" ht="12.75">
      <c r="H151" s="56"/>
    </row>
    <row r="152" ht="12.75">
      <c r="H152" s="56"/>
    </row>
    <row r="153" ht="12.75">
      <c r="H153" s="56"/>
    </row>
    <row r="154" ht="12.75">
      <c r="H154" s="56"/>
    </row>
    <row r="155" ht="12.75">
      <c r="H155" s="56"/>
    </row>
    <row r="156" ht="12.75">
      <c r="H156" s="56"/>
    </row>
    <row r="157" ht="12.75">
      <c r="H157" s="56"/>
    </row>
    <row r="158" ht="12.75">
      <c r="H158" s="56"/>
    </row>
    <row r="159" ht="12.75">
      <c r="H159" s="56"/>
    </row>
    <row r="160" ht="12.75">
      <c r="H160" s="56"/>
    </row>
    <row r="161" ht="12.75">
      <c r="H161" s="56"/>
    </row>
    <row r="162" ht="12.75">
      <c r="H162" s="56"/>
    </row>
    <row r="163" ht="12.75">
      <c r="H163" s="56"/>
    </row>
    <row r="164" ht="12.75">
      <c r="H164" s="56"/>
    </row>
    <row r="165" ht="12.75">
      <c r="H165" s="56"/>
    </row>
    <row r="166" ht="12.75">
      <c r="H166" s="56"/>
    </row>
    <row r="167" ht="12.75">
      <c r="H167" s="56"/>
    </row>
    <row r="168" ht="12.75">
      <c r="H168" s="56"/>
    </row>
    <row r="169" ht="12.75">
      <c r="H169" s="56"/>
    </row>
    <row r="170" ht="12.75">
      <c r="H170" s="56"/>
    </row>
    <row r="171" ht="12.75">
      <c r="H171" s="56"/>
    </row>
    <row r="172" ht="12.75">
      <c r="H172" s="56"/>
    </row>
    <row r="173" ht="12.75">
      <c r="H173" s="56"/>
    </row>
    <row r="174" ht="12.75">
      <c r="H174" s="56"/>
    </row>
    <row r="175" ht="12.75">
      <c r="H175" s="56"/>
    </row>
    <row r="176" ht="12.75">
      <c r="H176" s="56"/>
    </row>
    <row r="177" ht="12.75">
      <c r="H177" s="56"/>
    </row>
    <row r="178" ht="12.75">
      <c r="H178" s="56"/>
    </row>
    <row r="179" ht="12.75">
      <c r="H179" s="56"/>
    </row>
    <row r="180" ht="12.75">
      <c r="H180" s="56"/>
    </row>
    <row r="181" ht="12.75">
      <c r="H181" s="56"/>
    </row>
    <row r="182" ht="12.75">
      <c r="H182" s="56"/>
    </row>
    <row r="183" ht="12.75">
      <c r="H183" s="56"/>
    </row>
    <row r="184" ht="12.75">
      <c r="H184" s="56"/>
    </row>
    <row r="185" ht="12.75">
      <c r="H185" s="56"/>
    </row>
    <row r="186" ht="12.75">
      <c r="H186" s="56"/>
    </row>
    <row r="187" ht="12.75">
      <c r="H187" s="56"/>
    </row>
    <row r="188" ht="12.75">
      <c r="H188" s="56"/>
    </row>
    <row r="189" ht="12.75">
      <c r="H189" s="56"/>
    </row>
    <row r="190" ht="12.75">
      <c r="H190" s="56"/>
    </row>
    <row r="191" ht="12.75">
      <c r="H191" s="56"/>
    </row>
    <row r="192" ht="12.75">
      <c r="H192" s="56"/>
    </row>
    <row r="193" ht="12.75">
      <c r="H193" s="56"/>
    </row>
    <row r="194" ht="12.75">
      <c r="H194" s="56"/>
    </row>
    <row r="195" ht="12.75">
      <c r="H195" s="56"/>
    </row>
    <row r="196" ht="12.75">
      <c r="H196" s="56"/>
    </row>
    <row r="197" ht="12.75">
      <c r="H197" s="56"/>
    </row>
    <row r="198" ht="12.75">
      <c r="H198" s="56"/>
    </row>
    <row r="199" ht="12.75">
      <c r="H199" s="56"/>
    </row>
    <row r="200" ht="12.75">
      <c r="H200" s="56"/>
    </row>
    <row r="201" ht="12.75">
      <c r="H201" s="56"/>
    </row>
    <row r="202" ht="12.75">
      <c r="H202" s="56"/>
    </row>
    <row r="203" ht="12.75">
      <c r="H203" s="56"/>
    </row>
    <row r="204" ht="12.75">
      <c r="H204" s="56"/>
    </row>
    <row r="205" ht="12.75">
      <c r="H205" s="56"/>
    </row>
    <row r="206" ht="12.75">
      <c r="H206" s="56"/>
    </row>
    <row r="207" ht="12.75">
      <c r="H207" s="56"/>
    </row>
    <row r="208" ht="12.75">
      <c r="H208" s="56"/>
    </row>
    <row r="209" ht="12.75">
      <c r="H209" s="56"/>
    </row>
    <row r="210" ht="12.75">
      <c r="H210" s="56"/>
    </row>
    <row r="211" ht="12.75">
      <c r="H211" s="56"/>
    </row>
    <row r="212" ht="12.75">
      <c r="H212" s="56"/>
    </row>
    <row r="213" ht="12.75">
      <c r="H213" s="56"/>
    </row>
    <row r="214" ht="12.75">
      <c r="H214" s="56"/>
    </row>
    <row r="215" ht="12.75">
      <c r="H215" s="56"/>
    </row>
    <row r="216" ht="12.75">
      <c r="H216" s="56"/>
    </row>
    <row r="217" ht="12.75">
      <c r="H217" s="56"/>
    </row>
    <row r="218" ht="12.75">
      <c r="H218" s="56"/>
    </row>
    <row r="219" ht="12.75">
      <c r="H219" s="56"/>
    </row>
    <row r="220" ht="12.75">
      <c r="H220" s="56"/>
    </row>
    <row r="221" ht="12.75">
      <c r="H221" s="56"/>
    </row>
    <row r="222" ht="12.75">
      <c r="H222" s="56"/>
    </row>
    <row r="223" ht="12.75">
      <c r="H223" s="56"/>
    </row>
    <row r="224" ht="12.75">
      <c r="H224" s="56"/>
    </row>
    <row r="225" ht="12.75">
      <c r="H225" s="56"/>
    </row>
    <row r="226" ht="12.75">
      <c r="H226" s="56"/>
    </row>
    <row r="227" ht="12.75">
      <c r="H227" s="56"/>
    </row>
    <row r="228" ht="12.75">
      <c r="H228" s="56"/>
    </row>
    <row r="229" ht="12.75">
      <c r="H229" s="56"/>
    </row>
    <row r="230" ht="12.75">
      <c r="H230" s="56"/>
    </row>
  </sheetData>
  <mergeCells count="2">
    <mergeCell ref="A1:H1"/>
    <mergeCell ref="A2:H2"/>
  </mergeCells>
  <printOptions horizontalCentered="1"/>
  <pageMargins left="0.1968503937007874" right="0.1968503937007874" top="0.3937007874015748" bottom="0.3937007874015748" header="0.5118110236220472" footer="0.1968503937007874"/>
  <pageSetup firstPageNumber="516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34">
      <selection activeCell="G3" sqref="G3"/>
    </sheetView>
  </sheetViews>
  <sheetFormatPr defaultColWidth="9.140625" defaultRowHeight="12.75"/>
  <cols>
    <col min="1" max="2" width="4.28125" style="7" customWidth="1"/>
    <col min="3" max="3" width="5.57421875" style="7" customWidth="1"/>
    <col min="4" max="4" width="5.28125" style="7" customWidth="1"/>
    <col min="5" max="5" width="51.421875" style="1" customWidth="1"/>
    <col min="6" max="7" width="12.8515625" style="1" customWidth="1"/>
    <col min="8" max="8" width="7.8515625" style="1" customWidth="1"/>
    <col min="9" max="10" width="8.421875" style="1" customWidth="1"/>
    <col min="11" max="16384" width="9.140625" style="1" customWidth="1"/>
  </cols>
  <sheetData>
    <row r="1" spans="1:8" ht="28.5" customHeight="1">
      <c r="A1" s="125" t="s">
        <v>11</v>
      </c>
      <c r="B1" s="125"/>
      <c r="C1" s="125"/>
      <c r="D1" s="125"/>
      <c r="E1" s="125"/>
      <c r="F1" s="125"/>
      <c r="G1" s="125"/>
      <c r="H1" s="125"/>
    </row>
    <row r="2" spans="1:8" ht="27.75" customHeight="1">
      <c r="A2" s="58" t="s">
        <v>0</v>
      </c>
      <c r="B2" s="58" t="s">
        <v>1</v>
      </c>
      <c r="C2" s="58" t="s">
        <v>3</v>
      </c>
      <c r="D2" s="58" t="s">
        <v>2</v>
      </c>
      <c r="E2" s="59" t="s">
        <v>230</v>
      </c>
      <c r="F2" s="58" t="s">
        <v>9</v>
      </c>
      <c r="G2" s="58" t="s">
        <v>232</v>
      </c>
      <c r="H2" s="58" t="s">
        <v>8</v>
      </c>
    </row>
    <row r="3" spans="1:8" s="3" customFormat="1" ht="25.5" customHeight="1">
      <c r="A3" s="13" t="s">
        <v>60</v>
      </c>
      <c r="B3" s="24"/>
      <c r="C3" s="24"/>
      <c r="D3" s="24"/>
      <c r="E3" s="14" t="s">
        <v>10</v>
      </c>
      <c r="F3" s="18">
        <f>F4+F12+F36</f>
        <v>82981500</v>
      </c>
      <c r="G3" s="18">
        <f>G4+G12+G36</f>
        <v>35469791</v>
      </c>
      <c r="H3" s="20">
        <f>G3/F3*100</f>
        <v>42.74421527689907</v>
      </c>
    </row>
    <row r="4" spans="1:8" s="3" customFormat="1" ht="12.75">
      <c r="A4" s="4"/>
      <c r="B4" s="29" t="s">
        <v>99</v>
      </c>
      <c r="C4" s="24"/>
      <c r="D4" s="24"/>
      <c r="E4" s="14" t="s">
        <v>100</v>
      </c>
      <c r="F4" s="18">
        <v>31649700</v>
      </c>
      <c r="G4" s="18">
        <f>G5+G7+G9</f>
        <v>16402635</v>
      </c>
      <c r="H4" s="20">
        <f>G4/F4*100</f>
        <v>51.825562327605</v>
      </c>
    </row>
    <row r="5" spans="1:8" s="3" customFormat="1" ht="12.75">
      <c r="A5" s="4"/>
      <c r="B5" s="24"/>
      <c r="C5" s="29" t="s">
        <v>101</v>
      </c>
      <c r="D5" s="24"/>
      <c r="E5" s="14" t="s">
        <v>102</v>
      </c>
      <c r="F5" s="18">
        <v>26247000</v>
      </c>
      <c r="G5" s="18">
        <f>SUM(G6:G6)</f>
        <v>13824024</v>
      </c>
      <c r="H5" s="20">
        <f>G5/F5*100</f>
        <v>52.66896788204366</v>
      </c>
    </row>
    <row r="6" spans="2:8" ht="12.75">
      <c r="B6" s="25"/>
      <c r="C6" s="25"/>
      <c r="D6" s="30" t="s">
        <v>103</v>
      </c>
      <c r="E6" s="11" t="s">
        <v>104</v>
      </c>
      <c r="F6" s="19"/>
      <c r="G6" s="19">
        <v>13824024</v>
      </c>
      <c r="H6" s="21" t="s">
        <v>25</v>
      </c>
    </row>
    <row r="7" spans="1:8" s="3" customFormat="1" ht="12.75">
      <c r="A7" s="4"/>
      <c r="B7" s="24"/>
      <c r="C7" s="29" t="s">
        <v>105</v>
      </c>
      <c r="D7" s="24"/>
      <c r="E7" s="14" t="s">
        <v>30</v>
      </c>
      <c r="F7" s="18">
        <v>810000</v>
      </c>
      <c r="G7" s="18">
        <f>G8</f>
        <v>187054</v>
      </c>
      <c r="H7" s="20">
        <f>G7/F7*100</f>
        <v>23.093086419753085</v>
      </c>
    </row>
    <row r="8" spans="2:8" ht="12.75">
      <c r="B8" s="25"/>
      <c r="C8" s="25"/>
      <c r="D8" s="30" t="s">
        <v>31</v>
      </c>
      <c r="E8" s="11" t="s">
        <v>30</v>
      </c>
      <c r="F8" s="19"/>
      <c r="G8" s="19">
        <v>187054</v>
      </c>
      <c r="H8" s="21" t="s">
        <v>25</v>
      </c>
    </row>
    <row r="9" spans="1:8" s="3" customFormat="1" ht="12.75">
      <c r="A9" s="4"/>
      <c r="B9" s="24"/>
      <c r="C9" s="29" t="s">
        <v>32</v>
      </c>
      <c r="D9" s="24"/>
      <c r="E9" s="14" t="s">
        <v>33</v>
      </c>
      <c r="F9" s="18">
        <v>4592700</v>
      </c>
      <c r="G9" s="18">
        <f>SUM(G10:G11)</f>
        <v>2391557</v>
      </c>
      <c r="H9" s="20">
        <f>G9/F9*100</f>
        <v>52.07300716354214</v>
      </c>
    </row>
    <row r="10" spans="2:8" ht="12.75">
      <c r="B10" s="25"/>
      <c r="C10" s="25"/>
      <c r="D10" s="30" t="s">
        <v>34</v>
      </c>
      <c r="E10" s="11" t="s">
        <v>75</v>
      </c>
      <c r="F10" s="19"/>
      <c r="G10" s="19">
        <v>2142724</v>
      </c>
      <c r="H10" s="21" t="s">
        <v>25</v>
      </c>
    </row>
    <row r="11" spans="2:8" ht="12.75">
      <c r="B11" s="25"/>
      <c r="C11" s="25"/>
      <c r="D11" s="30" t="s">
        <v>35</v>
      </c>
      <c r="E11" s="11" t="s">
        <v>52</v>
      </c>
      <c r="F11" s="19"/>
      <c r="G11" s="19">
        <v>248833</v>
      </c>
      <c r="H11" s="21" t="s">
        <v>25</v>
      </c>
    </row>
    <row r="12" spans="1:8" s="3" customFormat="1" ht="12.75">
      <c r="A12" s="4"/>
      <c r="B12" s="29" t="s">
        <v>36</v>
      </c>
      <c r="C12" s="24"/>
      <c r="D12" s="24"/>
      <c r="E12" s="14" t="s">
        <v>37</v>
      </c>
      <c r="F12" s="18">
        <v>20716800</v>
      </c>
      <c r="G12" s="18">
        <f>G13+G17+G21+G31</f>
        <v>5935085</v>
      </c>
      <c r="H12" s="20">
        <f>G12/F12*100</f>
        <v>28.648657128514053</v>
      </c>
    </row>
    <row r="13" spans="1:8" s="3" customFormat="1" ht="12.75">
      <c r="A13" s="4"/>
      <c r="B13" s="24"/>
      <c r="C13" s="29" t="s">
        <v>38</v>
      </c>
      <c r="D13" s="24"/>
      <c r="E13" s="14" t="s">
        <v>76</v>
      </c>
      <c r="F13" s="18">
        <v>1350600</v>
      </c>
      <c r="G13" s="18">
        <f>SUM(G14:G16)</f>
        <v>526907</v>
      </c>
      <c r="H13" s="20">
        <f>G13/F13*100</f>
        <v>39.01280912187176</v>
      </c>
    </row>
    <row r="14" spans="2:8" ht="12.75">
      <c r="B14" s="25"/>
      <c r="C14" s="25"/>
      <c r="D14" s="30" t="s">
        <v>39</v>
      </c>
      <c r="E14" s="11" t="s">
        <v>77</v>
      </c>
      <c r="F14" s="19"/>
      <c r="G14" s="19">
        <v>119580</v>
      </c>
      <c r="H14" s="21" t="s">
        <v>25</v>
      </c>
    </row>
    <row r="15" spans="2:8" ht="12.75">
      <c r="B15" s="25"/>
      <c r="C15" s="25"/>
      <c r="D15" s="30" t="s">
        <v>40</v>
      </c>
      <c r="E15" s="11" t="s">
        <v>78</v>
      </c>
      <c r="F15" s="19"/>
      <c r="G15" s="19">
        <v>396833</v>
      </c>
      <c r="H15" s="21" t="s">
        <v>25</v>
      </c>
    </row>
    <row r="16" spans="2:8" ht="12.75">
      <c r="B16" s="25"/>
      <c r="C16" s="25"/>
      <c r="D16" s="30" t="s">
        <v>43</v>
      </c>
      <c r="E16" s="11" t="s">
        <v>79</v>
      </c>
      <c r="F16" s="19"/>
      <c r="G16" s="19">
        <v>10494</v>
      </c>
      <c r="H16" s="21" t="s">
        <v>25</v>
      </c>
    </row>
    <row r="17" spans="1:8" s="3" customFormat="1" ht="12.75">
      <c r="A17" s="4"/>
      <c r="B17" s="24"/>
      <c r="C17" s="29" t="s">
        <v>44</v>
      </c>
      <c r="D17" s="24"/>
      <c r="E17" s="14" t="s">
        <v>80</v>
      </c>
      <c r="F17" s="18">
        <v>1650000</v>
      </c>
      <c r="G17" s="18">
        <f>SUM(G18:G20)</f>
        <v>660736</v>
      </c>
      <c r="H17" s="20">
        <f>G17/F17*100</f>
        <v>40.04460606060606</v>
      </c>
    </row>
    <row r="18" spans="2:8" ht="12.75">
      <c r="B18" s="25"/>
      <c r="C18" s="25"/>
      <c r="D18" s="30" t="s">
        <v>45</v>
      </c>
      <c r="E18" s="11" t="s">
        <v>81</v>
      </c>
      <c r="F18" s="19"/>
      <c r="G18" s="19">
        <v>228046</v>
      </c>
      <c r="H18" s="21" t="s">
        <v>25</v>
      </c>
    </row>
    <row r="19" spans="2:8" ht="12.75">
      <c r="B19" s="25"/>
      <c r="C19" s="25"/>
      <c r="D19" s="30" t="s">
        <v>46</v>
      </c>
      <c r="E19" s="11" t="s">
        <v>82</v>
      </c>
      <c r="F19" s="19"/>
      <c r="G19" s="19">
        <v>428216</v>
      </c>
      <c r="H19" s="21" t="s">
        <v>25</v>
      </c>
    </row>
    <row r="20" spans="2:8" ht="12.75">
      <c r="B20" s="25"/>
      <c r="C20" s="25"/>
      <c r="D20" s="30" t="s">
        <v>47</v>
      </c>
      <c r="E20" s="11" t="s">
        <v>83</v>
      </c>
      <c r="F20" s="19"/>
      <c r="G20" s="19">
        <v>4474</v>
      </c>
      <c r="H20" s="21" t="s">
        <v>25</v>
      </c>
    </row>
    <row r="21" spans="1:8" s="3" customFormat="1" ht="12.75">
      <c r="A21" s="4"/>
      <c r="B21" s="24"/>
      <c r="C21" s="29" t="s">
        <v>48</v>
      </c>
      <c r="D21" s="24"/>
      <c r="E21" s="14" t="s">
        <v>84</v>
      </c>
      <c r="F21" s="18">
        <v>16578000</v>
      </c>
      <c r="G21" s="18">
        <f>SUM(G22:G30)</f>
        <v>4478012</v>
      </c>
      <c r="H21" s="20">
        <f>G21/F21*100</f>
        <v>27.011774641090604</v>
      </c>
    </row>
    <row r="22" spans="2:8" ht="12.75">
      <c r="B22" s="25"/>
      <c r="C22" s="25"/>
      <c r="D22" s="30" t="s">
        <v>49</v>
      </c>
      <c r="E22" s="11" t="s">
        <v>85</v>
      </c>
      <c r="F22" s="19"/>
      <c r="G22" s="19">
        <v>322906</v>
      </c>
      <c r="H22" s="21" t="s">
        <v>25</v>
      </c>
    </row>
    <row r="23" spans="2:8" ht="12.75">
      <c r="B23" s="25"/>
      <c r="C23" s="25"/>
      <c r="D23" s="30" t="s">
        <v>50</v>
      </c>
      <c r="E23" s="11" t="s">
        <v>55</v>
      </c>
      <c r="F23" s="19"/>
      <c r="G23" s="19">
        <v>283479</v>
      </c>
      <c r="H23" s="21" t="s">
        <v>25</v>
      </c>
    </row>
    <row r="24" spans="2:8" ht="12.75">
      <c r="B24" s="25"/>
      <c r="C24" s="25"/>
      <c r="D24" s="30" t="s">
        <v>51</v>
      </c>
      <c r="E24" s="11" t="s">
        <v>56</v>
      </c>
      <c r="F24" s="19"/>
      <c r="G24" s="19">
        <v>0</v>
      </c>
      <c r="H24" s="21" t="s">
        <v>25</v>
      </c>
    </row>
    <row r="25" spans="2:8" ht="13.5" customHeight="1">
      <c r="B25" s="25"/>
      <c r="C25" s="25"/>
      <c r="D25" s="30" t="s">
        <v>61</v>
      </c>
      <c r="E25" s="11" t="s">
        <v>57</v>
      </c>
      <c r="F25" s="19"/>
      <c r="G25" s="19">
        <v>1181615</v>
      </c>
      <c r="H25" s="21" t="s">
        <v>25</v>
      </c>
    </row>
    <row r="26" spans="2:8" ht="12.75">
      <c r="B26" s="25"/>
      <c r="C26" s="25"/>
      <c r="D26" s="30" t="s">
        <v>62</v>
      </c>
      <c r="E26" s="11" t="s">
        <v>58</v>
      </c>
      <c r="F26" s="19"/>
      <c r="G26" s="19">
        <v>32295</v>
      </c>
      <c r="H26" s="21" t="s">
        <v>25</v>
      </c>
    </row>
    <row r="27" spans="2:8" ht="12.75">
      <c r="B27" s="25"/>
      <c r="C27" s="25"/>
      <c r="D27" s="30" t="s">
        <v>63</v>
      </c>
      <c r="E27" s="11" t="s">
        <v>59</v>
      </c>
      <c r="F27" s="19"/>
      <c r="G27" s="19">
        <v>0</v>
      </c>
      <c r="H27" s="21" t="s">
        <v>25</v>
      </c>
    </row>
    <row r="28" spans="2:8" ht="12.75">
      <c r="B28" s="25"/>
      <c r="C28" s="25"/>
      <c r="D28" s="30" t="s">
        <v>64</v>
      </c>
      <c r="E28" s="11" t="s">
        <v>86</v>
      </c>
      <c r="F28" s="19"/>
      <c r="G28" s="19">
        <v>1886379</v>
      </c>
      <c r="H28" s="21" t="s">
        <v>25</v>
      </c>
    </row>
    <row r="29" spans="2:8" ht="12.75">
      <c r="B29" s="25"/>
      <c r="C29" s="25"/>
      <c r="D29" s="30" t="s">
        <v>128</v>
      </c>
      <c r="E29" s="11" t="s">
        <v>129</v>
      </c>
      <c r="F29" s="19"/>
      <c r="G29" s="19">
        <v>79769</v>
      </c>
      <c r="H29" s="21" t="s">
        <v>25</v>
      </c>
    </row>
    <row r="30" spans="2:8" ht="12.75">
      <c r="B30" s="25"/>
      <c r="C30" s="25"/>
      <c r="D30" s="30" t="s">
        <v>65</v>
      </c>
      <c r="E30" s="11" t="s">
        <v>87</v>
      </c>
      <c r="F30" s="19"/>
      <c r="G30" s="19">
        <v>691569</v>
      </c>
      <c r="H30" s="21" t="s">
        <v>25</v>
      </c>
    </row>
    <row r="31" spans="1:8" s="3" customFormat="1" ht="12.75">
      <c r="A31" s="4"/>
      <c r="B31" s="24"/>
      <c r="C31" s="29" t="s">
        <v>66</v>
      </c>
      <c r="D31" s="24"/>
      <c r="E31" s="14" t="s">
        <v>88</v>
      </c>
      <c r="F31" s="18">
        <v>1138200</v>
      </c>
      <c r="G31" s="18">
        <f>SUM(G32:G35)</f>
        <v>269430</v>
      </c>
      <c r="H31" s="20">
        <f>G31/F31*100</f>
        <v>23.67158671586716</v>
      </c>
    </row>
    <row r="32" spans="2:8" ht="12.75">
      <c r="B32" s="25"/>
      <c r="C32" s="25"/>
      <c r="D32" s="30" t="s">
        <v>67</v>
      </c>
      <c r="E32" s="11" t="s">
        <v>89</v>
      </c>
      <c r="F32" s="19"/>
      <c r="G32" s="19">
        <v>61650</v>
      </c>
      <c r="H32" s="21" t="s">
        <v>25</v>
      </c>
    </row>
    <row r="33" spans="2:8" ht="12.75">
      <c r="B33" s="25"/>
      <c r="C33" s="25"/>
      <c r="D33" s="30" t="s">
        <v>68</v>
      </c>
      <c r="E33" s="11" t="s">
        <v>90</v>
      </c>
      <c r="F33" s="19"/>
      <c r="G33" s="19">
        <v>24641</v>
      </c>
      <c r="H33" s="21" t="s">
        <v>25</v>
      </c>
    </row>
    <row r="34" spans="2:8" ht="12.75">
      <c r="B34" s="25"/>
      <c r="C34" s="25"/>
      <c r="D34" s="30" t="s">
        <v>69</v>
      </c>
      <c r="E34" s="11" t="s">
        <v>91</v>
      </c>
      <c r="F34" s="19"/>
      <c r="G34" s="19">
        <v>280</v>
      </c>
      <c r="H34" s="21" t="s">
        <v>25</v>
      </c>
    </row>
    <row r="35" spans="2:8" ht="12.75">
      <c r="B35" s="25"/>
      <c r="C35" s="25"/>
      <c r="D35" s="30" t="s">
        <v>70</v>
      </c>
      <c r="E35" s="11" t="s">
        <v>88</v>
      </c>
      <c r="F35" s="19"/>
      <c r="G35" s="19">
        <v>182859</v>
      </c>
      <c r="H35" s="21" t="s">
        <v>25</v>
      </c>
    </row>
    <row r="36" spans="1:8" s="3" customFormat="1" ht="12.75">
      <c r="A36" s="4"/>
      <c r="B36" s="29" t="s">
        <v>110</v>
      </c>
      <c r="C36" s="24"/>
      <c r="D36" s="24"/>
      <c r="E36" s="14" t="s">
        <v>111</v>
      </c>
      <c r="F36" s="18">
        <v>30615000</v>
      </c>
      <c r="G36" s="18">
        <f>G37+G41</f>
        <v>13132071</v>
      </c>
      <c r="H36" s="20">
        <f>G36/F36*100</f>
        <v>42.894238118569326</v>
      </c>
    </row>
    <row r="37" spans="1:8" s="3" customFormat="1" ht="12.75">
      <c r="A37" s="4"/>
      <c r="B37" s="29"/>
      <c r="C37" s="29" t="s">
        <v>172</v>
      </c>
      <c r="D37" s="24"/>
      <c r="E37" s="14" t="s">
        <v>173</v>
      </c>
      <c r="F37" s="18">
        <v>30000000</v>
      </c>
      <c r="G37" s="18">
        <f>G38</f>
        <v>12895976</v>
      </c>
      <c r="H37" s="20">
        <f>G37/F37*100</f>
        <v>42.98658666666667</v>
      </c>
    </row>
    <row r="38" spans="1:8" s="3" customFormat="1" ht="25.5">
      <c r="A38" s="4"/>
      <c r="B38" s="29"/>
      <c r="C38" s="25"/>
      <c r="D38" s="30" t="s">
        <v>174</v>
      </c>
      <c r="E38" s="11" t="s">
        <v>175</v>
      </c>
      <c r="F38" s="18"/>
      <c r="G38" s="19">
        <f>G39+G40</f>
        <v>12895976</v>
      </c>
      <c r="H38" s="21" t="s">
        <v>25</v>
      </c>
    </row>
    <row r="39" spans="2:8" ht="12.75">
      <c r="B39" s="30"/>
      <c r="C39" s="25"/>
      <c r="D39" s="25"/>
      <c r="E39" s="11" t="s">
        <v>176</v>
      </c>
      <c r="F39" s="19"/>
      <c r="G39" s="19">
        <v>10959093</v>
      </c>
      <c r="H39" s="21" t="s">
        <v>25</v>
      </c>
    </row>
    <row r="40" spans="2:8" ht="12.75">
      <c r="B40" s="30"/>
      <c r="C40" s="25"/>
      <c r="D40" s="25"/>
      <c r="E40" s="11" t="s">
        <v>177</v>
      </c>
      <c r="F40" s="19"/>
      <c r="G40" s="19">
        <v>1936883</v>
      </c>
      <c r="H40" s="21" t="s">
        <v>25</v>
      </c>
    </row>
    <row r="41" spans="1:8" s="3" customFormat="1" ht="12.75">
      <c r="A41" s="4"/>
      <c r="B41" s="24"/>
      <c r="C41" s="29" t="s">
        <v>95</v>
      </c>
      <c r="D41" s="24"/>
      <c r="E41" s="14" t="s">
        <v>96</v>
      </c>
      <c r="F41" s="18">
        <v>615000</v>
      </c>
      <c r="G41" s="18">
        <f>SUM(G42:G45)</f>
        <v>236095</v>
      </c>
      <c r="H41" s="20">
        <f>G41/F41*100</f>
        <v>38.389430894308944</v>
      </c>
    </row>
    <row r="42" spans="2:8" ht="12.75">
      <c r="B42" s="25"/>
      <c r="C42" s="25"/>
      <c r="D42" s="30" t="s">
        <v>97</v>
      </c>
      <c r="E42" s="11" t="s">
        <v>98</v>
      </c>
      <c r="F42" s="19"/>
      <c r="G42" s="19">
        <v>73023</v>
      </c>
      <c r="H42" s="21" t="s">
        <v>25</v>
      </c>
    </row>
    <row r="43" spans="2:8" ht="12.75">
      <c r="B43" s="25"/>
      <c r="C43" s="25"/>
      <c r="D43" s="30" t="s">
        <v>130</v>
      </c>
      <c r="E43" s="11" t="s">
        <v>131</v>
      </c>
      <c r="F43" s="19"/>
      <c r="G43" s="19">
        <v>156524</v>
      </c>
      <c r="H43" s="21" t="s">
        <v>25</v>
      </c>
    </row>
    <row r="44" spans="2:8" ht="12.75">
      <c r="B44" s="25"/>
      <c r="C44" s="25"/>
      <c r="D44" s="30" t="s">
        <v>112</v>
      </c>
      <c r="E44" s="11" t="s">
        <v>113</v>
      </c>
      <c r="F44" s="19"/>
      <c r="G44" s="19">
        <v>3273</v>
      </c>
      <c r="H44" s="21" t="s">
        <v>25</v>
      </c>
    </row>
    <row r="45" spans="2:8" ht="12.75">
      <c r="B45" s="25"/>
      <c r="C45" s="25"/>
      <c r="D45" s="30" t="s">
        <v>126</v>
      </c>
      <c r="E45" s="11" t="s">
        <v>127</v>
      </c>
      <c r="F45" s="19"/>
      <c r="G45" s="19">
        <v>3275</v>
      </c>
      <c r="H45" s="21" t="s">
        <v>25</v>
      </c>
    </row>
    <row r="46" spans="1:8" ht="25.5" customHeight="1">
      <c r="A46" s="15" t="s">
        <v>27</v>
      </c>
      <c r="B46" s="31"/>
      <c r="C46" s="24"/>
      <c r="D46" s="24"/>
      <c r="E46" s="16" t="s">
        <v>12</v>
      </c>
      <c r="F46" s="18">
        <f>F47</f>
        <v>2400000</v>
      </c>
      <c r="G46" s="18">
        <f>G47</f>
        <v>44802</v>
      </c>
      <c r="H46" s="20">
        <f>G46/F46*100</f>
        <v>1.86675</v>
      </c>
    </row>
    <row r="47" spans="1:8" ht="12.75">
      <c r="A47" s="4"/>
      <c r="B47" s="31" t="s">
        <v>72</v>
      </c>
      <c r="C47" s="24"/>
      <c r="D47" s="24"/>
      <c r="E47" s="16" t="s">
        <v>73</v>
      </c>
      <c r="F47" s="18">
        <v>2400000</v>
      </c>
      <c r="G47" s="18">
        <f>G48+G50</f>
        <v>44802</v>
      </c>
      <c r="H47" s="20">
        <f>G47/F47*100</f>
        <v>1.86675</v>
      </c>
    </row>
    <row r="48" spans="1:8" ht="12.75">
      <c r="A48" s="4"/>
      <c r="B48" s="31"/>
      <c r="C48" s="31" t="s">
        <v>178</v>
      </c>
      <c r="D48" s="24"/>
      <c r="E48" s="16" t="s">
        <v>179</v>
      </c>
      <c r="F48" s="18">
        <v>1200000</v>
      </c>
      <c r="G48" s="18">
        <f>G49</f>
        <v>0</v>
      </c>
      <c r="H48" s="20">
        <f>G48/F48*100</f>
        <v>0</v>
      </c>
    </row>
    <row r="49" spans="2:8" ht="12.75">
      <c r="B49" s="32"/>
      <c r="C49" s="25"/>
      <c r="D49" s="32" t="s">
        <v>180</v>
      </c>
      <c r="E49" s="12" t="s">
        <v>171</v>
      </c>
      <c r="F49" s="19"/>
      <c r="G49" s="19">
        <v>0</v>
      </c>
      <c r="H49" s="21" t="s">
        <v>25</v>
      </c>
    </row>
    <row r="50" spans="1:8" ht="12.75">
      <c r="A50" s="4"/>
      <c r="B50" s="24"/>
      <c r="C50" s="31" t="s">
        <v>74</v>
      </c>
      <c r="D50" s="24"/>
      <c r="E50" s="16" t="s">
        <v>92</v>
      </c>
      <c r="F50" s="18">
        <v>1200000</v>
      </c>
      <c r="G50" s="18">
        <f>SUM(G51:G53)</f>
        <v>44802</v>
      </c>
      <c r="H50" s="20">
        <f>G50/F50*100</f>
        <v>3.7335</v>
      </c>
    </row>
    <row r="51" spans="2:8" ht="12.75">
      <c r="B51" s="25"/>
      <c r="C51" s="25"/>
      <c r="D51" s="32" t="s">
        <v>53</v>
      </c>
      <c r="E51" s="12" t="s">
        <v>93</v>
      </c>
      <c r="F51" s="19"/>
      <c r="G51" s="19">
        <v>44802</v>
      </c>
      <c r="H51" s="21" t="s">
        <v>25</v>
      </c>
    </row>
    <row r="52" spans="2:8" ht="12.75">
      <c r="B52" s="25"/>
      <c r="C52" s="25"/>
      <c r="D52" s="32" t="s">
        <v>54</v>
      </c>
      <c r="E52" s="12" t="s">
        <v>94</v>
      </c>
      <c r="F52" s="19"/>
      <c r="G52" s="19">
        <v>0</v>
      </c>
      <c r="H52" s="21" t="s">
        <v>25</v>
      </c>
    </row>
    <row r="53" spans="2:8" ht="12.75">
      <c r="B53" s="25"/>
      <c r="C53" s="25"/>
      <c r="D53" s="32" t="s">
        <v>181</v>
      </c>
      <c r="E53" s="12" t="s">
        <v>182</v>
      </c>
      <c r="F53" s="19"/>
      <c r="G53" s="19">
        <v>0</v>
      </c>
      <c r="H53" s="21" t="s">
        <v>25</v>
      </c>
    </row>
    <row r="54" spans="5:7" ht="12.75">
      <c r="E54" s="17"/>
      <c r="F54" s="19"/>
      <c r="G54" s="19"/>
    </row>
    <row r="55" spans="5:7" ht="12.75">
      <c r="E55" s="17"/>
      <c r="F55" s="19"/>
      <c r="G55" s="19"/>
    </row>
    <row r="56" spans="5:7" ht="12.75">
      <c r="E56" s="17"/>
      <c r="F56" s="19"/>
      <c r="G56" s="19"/>
    </row>
    <row r="57" spans="5:7" ht="12.75">
      <c r="E57" s="17"/>
      <c r="F57" s="19"/>
      <c r="G57" s="19"/>
    </row>
    <row r="58" spans="5:7" ht="12.75">
      <c r="E58" s="17"/>
      <c r="F58" s="19"/>
      <c r="G58" s="19"/>
    </row>
    <row r="59" spans="5:7" ht="12.75">
      <c r="E59" s="17"/>
      <c r="F59" s="19"/>
      <c r="G59" s="19"/>
    </row>
    <row r="60" spans="5:7" ht="12.75">
      <c r="E60" s="17"/>
      <c r="F60" s="19"/>
      <c r="G60" s="19"/>
    </row>
    <row r="61" spans="5:7" ht="12.75">
      <c r="E61" s="17"/>
      <c r="F61" s="19"/>
      <c r="G61" s="19"/>
    </row>
    <row r="62" spans="5:7" ht="12.75">
      <c r="E62" s="17"/>
      <c r="F62" s="19"/>
      <c r="G62" s="19"/>
    </row>
    <row r="63" spans="5:7" ht="12.75">
      <c r="E63" s="17"/>
      <c r="F63" s="19"/>
      <c r="G63" s="19"/>
    </row>
    <row r="64" spans="5:7" ht="12.75">
      <c r="E64" s="17"/>
      <c r="F64" s="19"/>
      <c r="G64" s="19"/>
    </row>
    <row r="65" spans="5:7" ht="12.75">
      <c r="E65" s="17"/>
      <c r="F65" s="19"/>
      <c r="G65" s="19"/>
    </row>
    <row r="66" spans="5:7" ht="12.75">
      <c r="E66" s="17"/>
      <c r="F66" s="19"/>
      <c r="G66" s="19"/>
    </row>
    <row r="67" spans="5:7" ht="12.75">
      <c r="E67" s="17"/>
      <c r="F67" s="19"/>
      <c r="G67" s="19"/>
    </row>
    <row r="68" spans="5:7" ht="12.75">
      <c r="E68" s="17"/>
      <c r="F68" s="19"/>
      <c r="G68" s="19"/>
    </row>
    <row r="69" spans="5:7" ht="12.75">
      <c r="E69" s="17"/>
      <c r="F69" s="19"/>
      <c r="G69" s="19"/>
    </row>
    <row r="70" spans="5:7" ht="12.75">
      <c r="E70" s="17"/>
      <c r="F70" s="19"/>
      <c r="G70" s="19"/>
    </row>
    <row r="71" spans="5:7" ht="12.75">
      <c r="E71" s="17"/>
      <c r="F71" s="19"/>
      <c r="G71" s="19"/>
    </row>
    <row r="72" spans="5:7" ht="12.75">
      <c r="E72" s="17"/>
      <c r="F72" s="19"/>
      <c r="G72" s="19"/>
    </row>
    <row r="73" spans="5:7" ht="12.75">
      <c r="E73" s="17"/>
      <c r="F73" s="19"/>
      <c r="G73" s="19"/>
    </row>
    <row r="74" spans="5:7" ht="12.75">
      <c r="E74" s="17"/>
      <c r="F74" s="19"/>
      <c r="G74" s="19"/>
    </row>
    <row r="75" spans="5:7" ht="12.75">
      <c r="E75" s="17"/>
      <c r="F75" s="19"/>
      <c r="G75" s="19"/>
    </row>
    <row r="76" spans="5:7" ht="12.75">
      <c r="E76" s="17"/>
      <c r="F76" s="19"/>
      <c r="G76" s="19"/>
    </row>
    <row r="77" spans="5:7" ht="12.75">
      <c r="E77" s="17"/>
      <c r="F77" s="19"/>
      <c r="G77" s="19"/>
    </row>
    <row r="78" spans="5:7" ht="12.75">
      <c r="E78" s="17"/>
      <c r="F78" s="19"/>
      <c r="G78" s="19"/>
    </row>
    <row r="79" spans="5:7" ht="12.75">
      <c r="E79" s="17"/>
      <c r="F79" s="19"/>
      <c r="G79" s="19"/>
    </row>
    <row r="80" spans="5:7" ht="12.75">
      <c r="E80" s="17"/>
      <c r="F80" s="19"/>
      <c r="G80" s="19"/>
    </row>
    <row r="81" spans="5:7" ht="12.75">
      <c r="E81" s="17"/>
      <c r="F81" s="19"/>
      <c r="G81" s="19"/>
    </row>
    <row r="82" spans="5:7" ht="12.75">
      <c r="E82" s="17"/>
      <c r="F82" s="19"/>
      <c r="G82" s="19"/>
    </row>
    <row r="83" spans="5:7" ht="12.75">
      <c r="E83" s="17"/>
      <c r="F83" s="19"/>
      <c r="G83" s="19"/>
    </row>
    <row r="84" spans="5:7" ht="12.75">
      <c r="E84" s="17"/>
      <c r="F84" s="19"/>
      <c r="G84" s="19"/>
    </row>
    <row r="85" spans="5:7" ht="12.75">
      <c r="E85" s="17"/>
      <c r="F85" s="19"/>
      <c r="G85" s="19"/>
    </row>
    <row r="86" spans="5:7" ht="12.75">
      <c r="E86" s="17"/>
      <c r="F86" s="19"/>
      <c r="G86" s="19"/>
    </row>
    <row r="87" spans="5:7" ht="12.75">
      <c r="E87" s="17"/>
      <c r="F87" s="19"/>
      <c r="G87" s="19"/>
    </row>
    <row r="88" spans="5:7" ht="12.75">
      <c r="E88" s="17"/>
      <c r="F88" s="19"/>
      <c r="G88" s="19"/>
    </row>
    <row r="89" spans="5:7" ht="12.75">
      <c r="E89" s="17"/>
      <c r="F89" s="19"/>
      <c r="G89" s="19"/>
    </row>
    <row r="90" spans="5:7" ht="12.75">
      <c r="E90" s="17"/>
      <c r="F90" s="19"/>
      <c r="G90" s="19"/>
    </row>
    <row r="91" spans="5:7" ht="12.75">
      <c r="E91" s="17"/>
      <c r="F91" s="19"/>
      <c r="G91" s="19"/>
    </row>
    <row r="92" spans="5:7" ht="12.75">
      <c r="E92" s="17"/>
      <c r="F92" s="19"/>
      <c r="G92" s="19"/>
    </row>
    <row r="93" spans="5:7" ht="12.75">
      <c r="E93" s="17"/>
      <c r="F93" s="19"/>
      <c r="G93" s="19"/>
    </row>
    <row r="94" spans="5:7" ht="12.75">
      <c r="E94" s="17"/>
      <c r="F94" s="19"/>
      <c r="G94" s="19"/>
    </row>
    <row r="95" spans="5:7" ht="12.75">
      <c r="E95" s="17"/>
      <c r="F95" s="19"/>
      <c r="G95" s="19"/>
    </row>
    <row r="96" spans="5:7" ht="12.75">
      <c r="E96" s="17"/>
      <c r="F96" s="19"/>
      <c r="G96" s="19"/>
    </row>
    <row r="97" spans="5:7" ht="12.75">
      <c r="E97" s="17"/>
      <c r="F97" s="19"/>
      <c r="G97" s="19"/>
    </row>
    <row r="98" spans="5:7" ht="12.75">
      <c r="E98" s="17"/>
      <c r="F98" s="19"/>
      <c r="G98" s="19"/>
    </row>
    <row r="99" spans="5:7" ht="12.75">
      <c r="E99" s="17"/>
      <c r="F99" s="19"/>
      <c r="G99" s="19"/>
    </row>
    <row r="100" spans="5:7" ht="12.75">
      <c r="E100" s="17"/>
      <c r="F100" s="19"/>
      <c r="G100" s="19"/>
    </row>
    <row r="101" spans="5:7" ht="12.75">
      <c r="E101" s="17"/>
      <c r="F101" s="19"/>
      <c r="G101" s="19"/>
    </row>
    <row r="102" spans="5:7" ht="12.75">
      <c r="E102" s="17"/>
      <c r="F102" s="19"/>
      <c r="G102" s="19"/>
    </row>
    <row r="103" spans="5:7" ht="12.75">
      <c r="E103" s="17"/>
      <c r="F103" s="19"/>
      <c r="G103" s="19"/>
    </row>
    <row r="104" spans="5:7" ht="12.75">
      <c r="E104" s="17"/>
      <c r="F104" s="19"/>
      <c r="G104" s="19"/>
    </row>
    <row r="105" spans="5:7" ht="12.75">
      <c r="E105" s="17"/>
      <c r="F105" s="19"/>
      <c r="G105" s="19"/>
    </row>
    <row r="106" spans="5:7" ht="12.75">
      <c r="E106" s="17"/>
      <c r="F106" s="19"/>
      <c r="G106" s="19"/>
    </row>
    <row r="107" spans="5:7" ht="12.75">
      <c r="E107" s="17"/>
      <c r="F107" s="19"/>
      <c r="G107" s="19"/>
    </row>
    <row r="108" spans="5:7" ht="12.75">
      <c r="E108" s="17"/>
      <c r="F108" s="19"/>
      <c r="G108" s="19"/>
    </row>
    <row r="109" spans="5:7" ht="12.75">
      <c r="E109" s="17"/>
      <c r="F109" s="19"/>
      <c r="G109" s="19"/>
    </row>
    <row r="110" spans="5:7" ht="12.75">
      <c r="E110" s="17"/>
      <c r="F110" s="19"/>
      <c r="G110" s="19"/>
    </row>
    <row r="111" spans="5:7" ht="12.75">
      <c r="E111" s="17"/>
      <c r="F111" s="19"/>
      <c r="G111" s="19"/>
    </row>
    <row r="112" spans="5:7" ht="12.75">
      <c r="E112" s="17"/>
      <c r="F112" s="19"/>
      <c r="G112" s="19"/>
    </row>
    <row r="113" spans="5:7" ht="12.75">
      <c r="E113" s="17"/>
      <c r="F113" s="19"/>
      <c r="G113" s="19"/>
    </row>
    <row r="114" spans="5:7" ht="12.75">
      <c r="E114" s="17"/>
      <c r="F114" s="19"/>
      <c r="G114" s="19"/>
    </row>
    <row r="115" spans="5:7" ht="12.75">
      <c r="E115" s="17"/>
      <c r="F115" s="19"/>
      <c r="G115" s="19"/>
    </row>
    <row r="116" spans="5:7" ht="12.75">
      <c r="E116" s="17"/>
      <c r="F116" s="19"/>
      <c r="G116" s="19"/>
    </row>
    <row r="117" spans="5:7" ht="12.75">
      <c r="E117" s="17"/>
      <c r="F117" s="19"/>
      <c r="G117" s="19"/>
    </row>
    <row r="118" spans="5:7" ht="12.75">
      <c r="E118" s="17"/>
      <c r="F118" s="19"/>
      <c r="G118" s="19"/>
    </row>
    <row r="119" spans="5:7" ht="12.75">
      <c r="E119" s="17"/>
      <c r="F119" s="19"/>
      <c r="G119" s="19"/>
    </row>
    <row r="120" spans="5:7" ht="12.75">
      <c r="E120" s="17"/>
      <c r="F120" s="19"/>
      <c r="G120" s="19"/>
    </row>
    <row r="121" spans="5:7" ht="12.75">
      <c r="E121" s="17"/>
      <c r="F121" s="19"/>
      <c r="G121" s="19"/>
    </row>
    <row r="122" spans="5:7" ht="12.75">
      <c r="E122" s="17"/>
      <c r="F122" s="19"/>
      <c r="G122" s="19"/>
    </row>
    <row r="123" spans="5:7" ht="12.75">
      <c r="E123" s="17"/>
      <c r="F123" s="19"/>
      <c r="G123" s="19"/>
    </row>
    <row r="124" spans="5:7" ht="12.75">
      <c r="E124" s="17"/>
      <c r="F124" s="19"/>
      <c r="G124" s="19"/>
    </row>
    <row r="125" spans="5:7" ht="12.75">
      <c r="E125" s="17"/>
      <c r="F125" s="19"/>
      <c r="G125" s="19"/>
    </row>
    <row r="126" spans="5:7" ht="12.75">
      <c r="E126" s="17"/>
      <c r="F126" s="19"/>
      <c r="G126" s="19"/>
    </row>
    <row r="127" spans="5:7" ht="12.75">
      <c r="E127" s="17"/>
      <c r="F127" s="19"/>
      <c r="G127" s="19"/>
    </row>
    <row r="128" spans="5:7" ht="12.75">
      <c r="E128" s="17"/>
      <c r="F128" s="19"/>
      <c r="G128" s="19"/>
    </row>
    <row r="129" spans="5:7" ht="12.75">
      <c r="E129" s="17"/>
      <c r="F129" s="19"/>
      <c r="G129" s="19"/>
    </row>
    <row r="130" spans="5:7" ht="12.75">
      <c r="E130" s="17"/>
      <c r="F130" s="19"/>
      <c r="G130" s="19"/>
    </row>
    <row r="131" spans="5:7" ht="12.75">
      <c r="E131" s="17"/>
      <c r="F131" s="19"/>
      <c r="G131" s="19"/>
    </row>
    <row r="132" spans="5:7" ht="12.75">
      <c r="E132" s="17"/>
      <c r="F132" s="19"/>
      <c r="G132" s="19"/>
    </row>
    <row r="133" spans="5:7" ht="12.75">
      <c r="E133" s="17"/>
      <c r="F133" s="19"/>
      <c r="G133" s="19"/>
    </row>
    <row r="134" spans="5:7" ht="12.75">
      <c r="E134" s="17"/>
      <c r="F134" s="19"/>
      <c r="G134" s="19"/>
    </row>
    <row r="135" spans="5:7" ht="12.75">
      <c r="E135" s="17"/>
      <c r="F135" s="19"/>
      <c r="G135" s="19"/>
    </row>
    <row r="136" spans="5:7" ht="12.75">
      <c r="E136" s="17"/>
      <c r="F136" s="19"/>
      <c r="G136" s="19"/>
    </row>
    <row r="137" spans="5:7" ht="12.75">
      <c r="E137" s="17"/>
      <c r="F137" s="19"/>
      <c r="G137" s="19"/>
    </row>
    <row r="138" spans="5:7" ht="12.75">
      <c r="E138" s="17"/>
      <c r="F138" s="19"/>
      <c r="G138" s="19"/>
    </row>
    <row r="139" spans="5:7" ht="12.75">
      <c r="E139" s="17"/>
      <c r="F139" s="19"/>
      <c r="G139" s="19"/>
    </row>
    <row r="140" spans="5:7" ht="12.75">
      <c r="E140" s="17"/>
      <c r="F140" s="19"/>
      <c r="G140" s="19"/>
    </row>
    <row r="141" spans="5:7" ht="12.75">
      <c r="E141" s="17"/>
      <c r="F141" s="19"/>
      <c r="G141" s="19"/>
    </row>
    <row r="142" spans="5:7" ht="12.75">
      <c r="E142" s="17"/>
      <c r="F142" s="19"/>
      <c r="G142" s="19"/>
    </row>
    <row r="143" spans="5:7" ht="12.75">
      <c r="E143" s="17"/>
      <c r="F143" s="19"/>
      <c r="G143" s="19"/>
    </row>
    <row r="144" spans="5:7" ht="12.75">
      <c r="E144" s="17"/>
      <c r="F144" s="19"/>
      <c r="G144" s="19"/>
    </row>
    <row r="145" spans="5:7" ht="12.75">
      <c r="E145" s="17"/>
      <c r="F145" s="19"/>
      <c r="G145" s="19"/>
    </row>
    <row r="146" spans="5:7" ht="12.75">
      <c r="E146" s="17"/>
      <c r="F146" s="19"/>
      <c r="G146" s="19"/>
    </row>
    <row r="147" spans="5:7" ht="12.75">
      <c r="E147" s="17"/>
      <c r="F147" s="19"/>
      <c r="G147" s="19"/>
    </row>
    <row r="148" spans="5:7" ht="12.75">
      <c r="E148" s="17"/>
      <c r="F148" s="19"/>
      <c r="G148" s="19"/>
    </row>
    <row r="149" spans="5:7" ht="12.75">
      <c r="E149" s="17"/>
      <c r="F149" s="19"/>
      <c r="G149" s="19"/>
    </row>
    <row r="150" spans="5:7" ht="12.75">
      <c r="E150" s="17"/>
      <c r="F150" s="19"/>
      <c r="G150" s="19"/>
    </row>
    <row r="151" spans="5:7" ht="12.75">
      <c r="E151" s="17"/>
      <c r="F151" s="19"/>
      <c r="G151" s="19"/>
    </row>
    <row r="152" spans="5:7" ht="12.75">
      <c r="E152" s="17"/>
      <c r="F152" s="19"/>
      <c r="G152" s="19"/>
    </row>
    <row r="153" spans="5:7" ht="12.75">
      <c r="E153" s="17"/>
      <c r="F153" s="19"/>
      <c r="G153" s="19"/>
    </row>
    <row r="154" spans="5:7" ht="12.75">
      <c r="E154" s="17"/>
      <c r="F154" s="19"/>
      <c r="G154" s="19"/>
    </row>
    <row r="155" spans="5:7" ht="12.75">
      <c r="E155" s="17"/>
      <c r="F155" s="19"/>
      <c r="G155" s="19"/>
    </row>
    <row r="156" spans="5:7" ht="12.75">
      <c r="E156" s="17"/>
      <c r="F156" s="19"/>
      <c r="G156" s="19"/>
    </row>
    <row r="157" spans="5:7" ht="12.75">
      <c r="E157" s="17"/>
      <c r="F157" s="19"/>
      <c r="G157" s="19"/>
    </row>
    <row r="158" spans="5:7" ht="12.75">
      <c r="E158" s="17"/>
      <c r="F158" s="19"/>
      <c r="G158" s="19"/>
    </row>
    <row r="159" spans="5:7" ht="12.75">
      <c r="E159" s="17"/>
      <c r="F159" s="19"/>
      <c r="G159" s="19"/>
    </row>
    <row r="160" spans="5:7" ht="12.75">
      <c r="E160" s="17"/>
      <c r="F160" s="19"/>
      <c r="G160" s="19"/>
    </row>
    <row r="161" spans="5:7" ht="12.75">
      <c r="E161" s="17"/>
      <c r="F161" s="19"/>
      <c r="G161" s="19"/>
    </row>
    <row r="162" spans="5:7" ht="12.75">
      <c r="E162" s="17"/>
      <c r="F162" s="19"/>
      <c r="G162" s="19"/>
    </row>
    <row r="163" spans="5:7" ht="12.75">
      <c r="E163" s="17"/>
      <c r="F163" s="19"/>
      <c r="G163" s="19"/>
    </row>
    <row r="164" spans="5:7" ht="12.75">
      <c r="E164" s="17"/>
      <c r="F164" s="19"/>
      <c r="G164" s="19"/>
    </row>
    <row r="165" spans="5:7" ht="12.75">
      <c r="E165" s="17"/>
      <c r="F165" s="19"/>
      <c r="G165" s="19"/>
    </row>
    <row r="166" spans="5:7" ht="12.75">
      <c r="E166" s="17"/>
      <c r="F166" s="19"/>
      <c r="G166" s="19"/>
    </row>
    <row r="167" spans="5:7" ht="12.75">
      <c r="E167" s="17"/>
      <c r="F167" s="19"/>
      <c r="G167" s="19"/>
    </row>
    <row r="168" spans="5:7" ht="12.75">
      <c r="E168" s="17"/>
      <c r="F168" s="19"/>
      <c r="G168" s="19"/>
    </row>
    <row r="169" spans="5:7" ht="12.75">
      <c r="E169" s="17"/>
      <c r="F169" s="19"/>
      <c r="G169" s="19"/>
    </row>
    <row r="170" spans="5:7" ht="12.75">
      <c r="E170" s="17"/>
      <c r="F170" s="19"/>
      <c r="G170" s="19"/>
    </row>
    <row r="171" spans="6:7" ht="12.75">
      <c r="F171" s="19"/>
      <c r="G171" s="19"/>
    </row>
    <row r="172" spans="6:7" ht="12.75">
      <c r="F172" s="19"/>
      <c r="G172" s="19"/>
    </row>
    <row r="173" spans="6:7" ht="12.75">
      <c r="F173" s="19"/>
      <c r="G173" s="19"/>
    </row>
    <row r="174" spans="6:7" ht="12.75">
      <c r="F174" s="19"/>
      <c r="G174" s="19"/>
    </row>
    <row r="175" spans="6:7" ht="12.75">
      <c r="F175" s="19"/>
      <c r="G175" s="19"/>
    </row>
    <row r="176" spans="6:7" ht="12.75">
      <c r="F176" s="19"/>
      <c r="G176" s="19"/>
    </row>
    <row r="177" spans="6:7" ht="12.75">
      <c r="F177" s="19"/>
      <c r="G177" s="19"/>
    </row>
    <row r="178" spans="6:7" ht="12.75">
      <c r="F178" s="19"/>
      <c r="G178" s="19"/>
    </row>
    <row r="179" spans="6:7" ht="12.75">
      <c r="F179" s="19"/>
      <c r="G179" s="19"/>
    </row>
    <row r="180" spans="6:7" ht="12.75">
      <c r="F180" s="19"/>
      <c r="G180" s="19"/>
    </row>
    <row r="181" spans="6:7" ht="12.75">
      <c r="F181" s="19"/>
      <c r="G181" s="19"/>
    </row>
    <row r="182" spans="6:7" ht="12.75">
      <c r="F182" s="19"/>
      <c r="G182" s="19"/>
    </row>
    <row r="183" spans="6:7" ht="12.75">
      <c r="F183" s="19"/>
      <c r="G183" s="19"/>
    </row>
    <row r="184" spans="6:7" ht="12.75">
      <c r="F184" s="19"/>
      <c r="G184" s="19"/>
    </row>
    <row r="185" spans="6:7" ht="12.75">
      <c r="F185" s="19"/>
      <c r="G185" s="19"/>
    </row>
    <row r="186" spans="6:7" ht="12.75">
      <c r="F186" s="19"/>
      <c r="G186" s="19"/>
    </row>
    <row r="187" spans="6:7" ht="12.75">
      <c r="F187" s="19"/>
      <c r="G187" s="19"/>
    </row>
    <row r="188" spans="6:7" ht="12.75">
      <c r="F188" s="19"/>
      <c r="G188" s="19"/>
    </row>
    <row r="189" spans="6:7" ht="12.75">
      <c r="F189" s="19"/>
      <c r="G189" s="19"/>
    </row>
    <row r="190" spans="6:7" ht="12.75">
      <c r="F190" s="19"/>
      <c r="G190" s="19"/>
    </row>
    <row r="191" spans="6:7" ht="12.75">
      <c r="F191" s="19"/>
      <c r="G191" s="19"/>
    </row>
    <row r="192" spans="6:7" ht="12.75">
      <c r="F192" s="19"/>
      <c r="G192" s="19"/>
    </row>
    <row r="193" spans="6:7" ht="12.75">
      <c r="F193" s="19"/>
      <c r="G193" s="19"/>
    </row>
  </sheetData>
  <mergeCells count="1">
    <mergeCell ref="A1:H1"/>
  </mergeCells>
  <printOptions horizontalCentered="1"/>
  <pageMargins left="0.1968503937007874" right="0.1968503937007874" top="0.3937007874015748" bottom="0.3937007874015748" header="0.5118110236220472" footer="0.1968503937007874"/>
  <pageSetup firstPageNumber="517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3" sqref="G3"/>
    </sheetView>
  </sheetViews>
  <sheetFormatPr defaultColWidth="9.140625" defaultRowHeight="12.75"/>
  <cols>
    <col min="1" max="1" width="4.28125" style="95" customWidth="1"/>
    <col min="2" max="2" width="4.28125" style="96" customWidth="1"/>
    <col min="3" max="3" width="5.57421875" style="96" customWidth="1"/>
    <col min="4" max="4" width="5.28125" style="96" customWidth="1"/>
    <col min="5" max="5" width="52.8515625" style="87" customWidth="1"/>
    <col min="6" max="6" width="12.28125" style="87" customWidth="1"/>
    <col min="7" max="7" width="12.8515625" style="87" customWidth="1"/>
    <col min="8" max="8" width="7.8515625" style="87" customWidth="1"/>
    <col min="9" max="9" width="11.8515625" style="87" hidden="1" customWidth="1"/>
    <col min="10" max="10" width="25.8515625" style="87" hidden="1" customWidth="1"/>
    <col min="11" max="11" width="11.28125" style="87" customWidth="1"/>
    <col min="12" max="12" width="9.8515625" style="87" customWidth="1"/>
    <col min="13" max="16384" width="9.140625" style="87" customWidth="1"/>
  </cols>
  <sheetData>
    <row r="1" spans="1:8" ht="28.5" customHeight="1">
      <c r="A1" s="126" t="s">
        <v>13</v>
      </c>
      <c r="B1" s="126"/>
      <c r="C1" s="126"/>
      <c r="D1" s="126"/>
      <c r="E1" s="126"/>
      <c r="F1" s="126"/>
      <c r="G1" s="126"/>
      <c r="H1" s="126"/>
    </row>
    <row r="2" spans="1:10" ht="27.75" customHeight="1">
      <c r="A2" s="58" t="s">
        <v>0</v>
      </c>
      <c r="B2" s="88" t="s">
        <v>1</v>
      </c>
      <c r="C2" s="88" t="s">
        <v>3</v>
      </c>
      <c r="D2" s="88" t="s">
        <v>2</v>
      </c>
      <c r="E2" s="58"/>
      <c r="F2" s="58" t="s">
        <v>9</v>
      </c>
      <c r="G2" s="58" t="s">
        <v>231</v>
      </c>
      <c r="H2" s="58" t="s">
        <v>8</v>
      </c>
      <c r="I2" s="127" t="s">
        <v>208</v>
      </c>
      <c r="J2" s="127"/>
    </row>
    <row r="3" spans="1:10" ht="22.5" customHeight="1">
      <c r="A3" s="2"/>
      <c r="B3" s="89"/>
      <c r="C3" s="89"/>
      <c r="D3" s="89"/>
      <c r="E3" s="101" t="s">
        <v>14</v>
      </c>
      <c r="F3" s="18">
        <f>F5-F16</f>
        <v>-5400500</v>
      </c>
      <c r="G3" s="18">
        <f>G5-G16</f>
        <v>-18202072</v>
      </c>
      <c r="H3" s="20">
        <f>G3/F3*100</f>
        <v>337.0441996111471</v>
      </c>
      <c r="I3" s="90"/>
      <c r="J3" s="90"/>
    </row>
    <row r="4" spans="1:10" ht="12.75" customHeight="1">
      <c r="A4" s="2"/>
      <c r="B4" s="89"/>
      <c r="C4" s="89"/>
      <c r="D4" s="89"/>
      <c r="E4" s="101"/>
      <c r="F4" s="102"/>
      <c r="G4" s="102"/>
      <c r="H4" s="103"/>
      <c r="I4" s="90"/>
      <c r="J4" s="90"/>
    </row>
    <row r="5" spans="1:10" s="94" customFormat="1" ht="12.75">
      <c r="A5" s="91" t="s">
        <v>71</v>
      </c>
      <c r="B5" s="89"/>
      <c r="C5" s="89"/>
      <c r="D5" s="89"/>
      <c r="E5" s="92" t="s">
        <v>15</v>
      </c>
      <c r="F5" s="102">
        <f>F6+F9+F12</f>
        <v>120000000</v>
      </c>
      <c r="G5" s="102">
        <f>G6+G9+G12</f>
        <v>178147340</v>
      </c>
      <c r="H5" s="103">
        <f>G5/F5*100</f>
        <v>148.45611666666667</v>
      </c>
      <c r="I5" s="93"/>
      <c r="J5" s="93"/>
    </row>
    <row r="6" spans="1:10" s="94" customFormat="1" ht="12.75">
      <c r="A6" s="2"/>
      <c r="B6" s="92" t="s">
        <v>132</v>
      </c>
      <c r="C6" s="89"/>
      <c r="D6" s="89"/>
      <c r="E6" s="92" t="s">
        <v>133</v>
      </c>
      <c r="F6" s="104">
        <v>20000000</v>
      </c>
      <c r="G6" s="104">
        <f>G7</f>
        <v>103874699</v>
      </c>
      <c r="H6" s="103">
        <f>G6/F6*100</f>
        <v>519.3734949999999</v>
      </c>
      <c r="I6" s="93"/>
      <c r="J6" s="93"/>
    </row>
    <row r="7" spans="1:10" s="94" customFormat="1" ht="25.5">
      <c r="A7" s="2"/>
      <c r="B7" s="89"/>
      <c r="C7" s="109" t="s">
        <v>134</v>
      </c>
      <c r="D7" s="89"/>
      <c r="E7" s="92" t="s">
        <v>135</v>
      </c>
      <c r="F7" s="104">
        <v>20000000</v>
      </c>
      <c r="G7" s="104">
        <f>G8</f>
        <v>103874699</v>
      </c>
      <c r="H7" s="103">
        <f>G7/F7*100</f>
        <v>519.3734949999999</v>
      </c>
      <c r="I7" s="93"/>
      <c r="J7" s="93"/>
    </row>
    <row r="8" spans="3:10" ht="25.5">
      <c r="C8" s="110"/>
      <c r="D8" s="107" t="s">
        <v>136</v>
      </c>
      <c r="E8" s="97" t="s">
        <v>137</v>
      </c>
      <c r="F8" s="105"/>
      <c r="G8" s="105">
        <v>103874699</v>
      </c>
      <c r="H8" s="106" t="s">
        <v>25</v>
      </c>
      <c r="I8" s="93" t="s">
        <v>210</v>
      </c>
      <c r="J8" s="93" t="s">
        <v>209</v>
      </c>
    </row>
    <row r="9" spans="1:10" s="94" customFormat="1" ht="12.75">
      <c r="A9" s="2"/>
      <c r="B9" s="92" t="s">
        <v>183</v>
      </c>
      <c r="C9" s="108"/>
      <c r="D9" s="108"/>
      <c r="E9" s="92" t="s">
        <v>184</v>
      </c>
      <c r="F9" s="104">
        <v>100000000</v>
      </c>
      <c r="G9" s="104">
        <f>G10</f>
        <v>44672641</v>
      </c>
      <c r="H9" s="103">
        <f>G9/F9*100</f>
        <v>44.672641</v>
      </c>
      <c r="I9" s="93"/>
      <c r="J9" s="93"/>
    </row>
    <row r="10" spans="1:10" s="94" customFormat="1" ht="25.5">
      <c r="A10" s="2"/>
      <c r="B10" s="89"/>
      <c r="C10" s="109" t="s">
        <v>185</v>
      </c>
      <c r="D10" s="108"/>
      <c r="E10" s="92" t="s">
        <v>186</v>
      </c>
      <c r="F10" s="104">
        <v>100000000</v>
      </c>
      <c r="G10" s="104">
        <f>G11</f>
        <v>44672641</v>
      </c>
      <c r="H10" s="103">
        <f>G10/F10*100</f>
        <v>44.672641</v>
      </c>
      <c r="I10" s="93"/>
      <c r="J10" s="93"/>
    </row>
    <row r="11" spans="3:10" ht="25.5">
      <c r="C11" s="110"/>
      <c r="D11" s="107" t="s">
        <v>187</v>
      </c>
      <c r="E11" s="97" t="s">
        <v>188</v>
      </c>
      <c r="F11" s="105"/>
      <c r="G11" s="105">
        <v>44672641</v>
      </c>
      <c r="H11" s="106" t="s">
        <v>25</v>
      </c>
      <c r="I11" s="93" t="s">
        <v>211</v>
      </c>
      <c r="J11" s="93" t="s">
        <v>212</v>
      </c>
    </row>
    <row r="12" spans="1:10" s="94" customFormat="1" ht="12.75">
      <c r="A12" s="2"/>
      <c r="B12" s="89">
        <v>84</v>
      </c>
      <c r="C12" s="108"/>
      <c r="D12" s="109"/>
      <c r="E12" s="92" t="s">
        <v>225</v>
      </c>
      <c r="F12" s="104">
        <v>0</v>
      </c>
      <c r="G12" s="104">
        <f>G13</f>
        <v>29600000</v>
      </c>
      <c r="H12" s="103">
        <v>0</v>
      </c>
      <c r="I12" s="93"/>
      <c r="J12" s="93"/>
    </row>
    <row r="13" spans="1:10" s="94" customFormat="1" ht="25.5">
      <c r="A13" s="2"/>
      <c r="B13" s="89"/>
      <c r="C13" s="108">
        <v>844</v>
      </c>
      <c r="D13" s="109"/>
      <c r="E13" s="92" t="s">
        <v>226</v>
      </c>
      <c r="F13" s="104">
        <v>0</v>
      </c>
      <c r="G13" s="104">
        <f>G14</f>
        <v>29600000</v>
      </c>
      <c r="H13" s="103">
        <v>0</v>
      </c>
      <c r="I13" s="93"/>
      <c r="J13" s="93"/>
    </row>
    <row r="14" spans="3:10" ht="25.5">
      <c r="C14" s="110"/>
      <c r="D14" s="107">
        <v>8441</v>
      </c>
      <c r="E14" s="97" t="s">
        <v>227</v>
      </c>
      <c r="F14" s="105"/>
      <c r="G14" s="105">
        <v>29600000</v>
      </c>
      <c r="H14" s="106" t="s">
        <v>25</v>
      </c>
      <c r="I14" s="93"/>
      <c r="J14" s="93"/>
    </row>
    <row r="15" spans="3:10" ht="12.75">
      <c r="C15" s="110"/>
      <c r="D15" s="107"/>
      <c r="E15" s="97"/>
      <c r="F15" s="105"/>
      <c r="G15" s="105"/>
      <c r="H15" s="106"/>
      <c r="I15" s="93"/>
      <c r="J15" s="93"/>
    </row>
    <row r="16" spans="1:10" s="94" customFormat="1" ht="12.75">
      <c r="A16" s="98" t="s">
        <v>28</v>
      </c>
      <c r="B16" s="89"/>
      <c r="C16" s="108"/>
      <c r="D16" s="108"/>
      <c r="E16" s="99" t="s">
        <v>16</v>
      </c>
      <c r="F16" s="102">
        <f>F17+F20+F23</f>
        <v>125400500</v>
      </c>
      <c r="G16" s="102">
        <f>G17+G20+G23</f>
        <v>196349412</v>
      </c>
      <c r="H16" s="103">
        <f>G16/F16*100</f>
        <v>156.57785415528647</v>
      </c>
      <c r="I16" s="93"/>
      <c r="J16" s="93"/>
    </row>
    <row r="17" spans="1:10" s="94" customFormat="1" ht="12.75">
      <c r="A17" s="2"/>
      <c r="B17" s="99">
        <v>51</v>
      </c>
      <c r="C17" s="108"/>
      <c r="D17" s="108"/>
      <c r="E17" s="99" t="s">
        <v>138</v>
      </c>
      <c r="F17" s="102">
        <v>20000000</v>
      </c>
      <c r="G17" s="102">
        <f>G18</f>
        <v>57781603</v>
      </c>
      <c r="H17" s="103">
        <f>G17/F17*100</f>
        <v>288.908015</v>
      </c>
      <c r="I17" s="93"/>
      <c r="J17" s="93"/>
    </row>
    <row r="18" spans="1:10" s="94" customFormat="1" ht="25.5">
      <c r="A18" s="2"/>
      <c r="B18" s="89"/>
      <c r="C18" s="108">
        <v>516</v>
      </c>
      <c r="D18" s="108"/>
      <c r="E18" s="99" t="s">
        <v>139</v>
      </c>
      <c r="F18" s="104">
        <v>20000000</v>
      </c>
      <c r="G18" s="104">
        <f>G19</f>
        <v>57781603</v>
      </c>
      <c r="H18" s="103">
        <f>G18/F18*100</f>
        <v>288.908015</v>
      </c>
      <c r="I18" s="93"/>
      <c r="J18" s="93"/>
    </row>
    <row r="19" spans="3:10" ht="25.5">
      <c r="C19" s="110"/>
      <c r="D19" s="27" t="s">
        <v>140</v>
      </c>
      <c r="E19" s="100" t="s">
        <v>141</v>
      </c>
      <c r="F19" s="105"/>
      <c r="G19" s="105">
        <v>57781603</v>
      </c>
      <c r="H19" s="106" t="s">
        <v>25</v>
      </c>
      <c r="I19" s="93" t="s">
        <v>213</v>
      </c>
      <c r="J19" s="93" t="s">
        <v>214</v>
      </c>
    </row>
    <row r="20" spans="1:10" s="94" customFormat="1" ht="12.75">
      <c r="A20" s="2"/>
      <c r="B20" s="89">
        <v>53</v>
      </c>
      <c r="C20" s="108"/>
      <c r="D20" s="26"/>
      <c r="E20" s="99" t="s">
        <v>220</v>
      </c>
      <c r="F20" s="104">
        <v>0</v>
      </c>
      <c r="G20" s="104">
        <f>G21</f>
        <v>104039200</v>
      </c>
      <c r="H20" s="103">
        <v>0</v>
      </c>
      <c r="I20" s="93"/>
      <c r="J20" s="93"/>
    </row>
    <row r="21" spans="1:10" s="94" customFormat="1" ht="12.75">
      <c r="A21" s="2"/>
      <c r="B21" s="89"/>
      <c r="C21" s="108">
        <v>534</v>
      </c>
      <c r="D21" s="26"/>
      <c r="E21" s="99" t="s">
        <v>221</v>
      </c>
      <c r="F21" s="104">
        <v>0</v>
      </c>
      <c r="G21" s="104">
        <f>SUM(G22)</f>
        <v>104039200</v>
      </c>
      <c r="H21" s="103">
        <v>0</v>
      </c>
      <c r="I21" s="93"/>
      <c r="J21" s="93"/>
    </row>
    <row r="22" spans="3:10" ht="12.75" customHeight="1">
      <c r="C22" s="110"/>
      <c r="D22" s="27">
        <v>5341</v>
      </c>
      <c r="E22" s="100" t="s">
        <v>222</v>
      </c>
      <c r="F22" s="105"/>
      <c r="G22" s="105">
        <v>104039200</v>
      </c>
      <c r="H22" s="106" t="s">
        <v>25</v>
      </c>
      <c r="I22" s="93"/>
      <c r="J22" s="93"/>
    </row>
    <row r="23" spans="1:10" s="94" customFormat="1" ht="12.75">
      <c r="A23" s="2"/>
      <c r="B23" s="99" t="s">
        <v>189</v>
      </c>
      <c r="C23" s="108"/>
      <c r="D23" s="108"/>
      <c r="E23" s="99" t="s">
        <v>190</v>
      </c>
      <c r="F23" s="104">
        <v>105400500</v>
      </c>
      <c r="G23" s="104">
        <f>G24</f>
        <v>34528609</v>
      </c>
      <c r="H23" s="103">
        <f>G23/F23*100</f>
        <v>32.759435676301344</v>
      </c>
      <c r="I23" s="93"/>
      <c r="J23" s="93"/>
    </row>
    <row r="24" spans="1:10" s="94" customFormat="1" ht="25.5">
      <c r="A24" s="2"/>
      <c r="B24" s="89"/>
      <c r="C24" s="26" t="s">
        <v>191</v>
      </c>
      <c r="D24" s="108"/>
      <c r="E24" s="99" t="s">
        <v>192</v>
      </c>
      <c r="F24" s="104">
        <v>105400500</v>
      </c>
      <c r="G24" s="104">
        <f>G25+G26</f>
        <v>34528609</v>
      </c>
      <c r="H24" s="103">
        <f>G24/F24*100</f>
        <v>32.759435676301344</v>
      </c>
      <c r="I24" s="93"/>
      <c r="J24" s="93"/>
    </row>
    <row r="25" spans="4:10" ht="25.5">
      <c r="D25" s="27" t="s">
        <v>193</v>
      </c>
      <c r="E25" s="100" t="s">
        <v>194</v>
      </c>
      <c r="F25" s="105"/>
      <c r="G25" s="105">
        <v>26540272</v>
      </c>
      <c r="H25" s="106" t="s">
        <v>25</v>
      </c>
      <c r="I25" s="93" t="s">
        <v>216</v>
      </c>
      <c r="J25" s="93" t="s">
        <v>215</v>
      </c>
    </row>
    <row r="26" spans="4:10" ht="25.5">
      <c r="D26" s="27" t="s">
        <v>195</v>
      </c>
      <c r="E26" s="100" t="s">
        <v>196</v>
      </c>
      <c r="F26" s="105"/>
      <c r="G26" s="105">
        <v>7988337</v>
      </c>
      <c r="H26" s="106" t="s">
        <v>25</v>
      </c>
      <c r="I26" s="93" t="s">
        <v>217</v>
      </c>
      <c r="J26" s="93" t="s">
        <v>218</v>
      </c>
    </row>
  </sheetData>
  <mergeCells count="2">
    <mergeCell ref="A1:H1"/>
    <mergeCell ref="I2:J2"/>
  </mergeCells>
  <printOptions horizontalCentered="1"/>
  <pageMargins left="0.1968503937007874" right="0.1968503937007874" top="0.3937007874015748" bottom="0.3937007874015748" header="0.5118110236220472" footer="0.1968503937007874"/>
  <pageSetup firstPageNumber="518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140625" style="79" customWidth="1"/>
    <col min="2" max="2" width="59.8515625" style="79" customWidth="1"/>
    <col min="3" max="4" width="12.8515625" style="72" customWidth="1"/>
    <col min="5" max="5" width="7.8515625" style="75" customWidth="1"/>
    <col min="6" max="7" width="9.140625" style="72" customWidth="1"/>
    <col min="8" max="8" width="12.8515625" style="72" bestFit="1" customWidth="1"/>
    <col min="9" max="16384" width="9.140625" style="72" customWidth="1"/>
  </cols>
  <sheetData>
    <row r="1" spans="1:5" ht="31.5" customHeight="1">
      <c r="A1" s="124" t="s">
        <v>219</v>
      </c>
      <c r="B1" s="124"/>
      <c r="C1" s="124"/>
      <c r="D1" s="124"/>
      <c r="E1" s="124"/>
    </row>
    <row r="2" spans="1:5" ht="27.75" customHeight="1">
      <c r="A2" s="60" t="s">
        <v>17</v>
      </c>
      <c r="B2" s="61" t="s">
        <v>121</v>
      </c>
      <c r="C2" s="58" t="s">
        <v>9</v>
      </c>
      <c r="D2" s="58" t="s">
        <v>232</v>
      </c>
      <c r="E2" s="64" t="s">
        <v>8</v>
      </c>
    </row>
    <row r="3" spans="1:5" s="73" customFormat="1" ht="6" customHeight="1">
      <c r="A3" s="62"/>
      <c r="B3" s="63"/>
      <c r="C3" s="86"/>
      <c r="D3" s="86"/>
      <c r="E3" s="65"/>
    </row>
    <row r="4" spans="1:5" s="71" customFormat="1" ht="18" customHeight="1">
      <c r="A4" s="74" t="s">
        <v>197</v>
      </c>
      <c r="B4" s="74" t="s">
        <v>198</v>
      </c>
      <c r="C4" s="69">
        <f>C5+C61+C72+C83</f>
        <v>210782000</v>
      </c>
      <c r="D4" s="69">
        <f>D5+D61+D72+D83+D91</f>
        <v>231864005</v>
      </c>
      <c r="E4" s="70">
        <f>D4/C4*100</f>
        <v>110.00180518260572</v>
      </c>
    </row>
    <row r="5" spans="1:5" s="71" customFormat="1" ht="25.5" customHeight="1">
      <c r="A5" s="68" t="s">
        <v>122</v>
      </c>
      <c r="B5" s="68" t="s">
        <v>115</v>
      </c>
      <c r="C5" s="69">
        <v>55381500</v>
      </c>
      <c r="D5" s="69">
        <f>D7+D48+D56</f>
        <v>22618617</v>
      </c>
      <c r="E5" s="70">
        <f>D5/C5*100</f>
        <v>40.84146691584735</v>
      </c>
    </row>
    <row r="6" spans="1:5" ht="12.75">
      <c r="A6" s="30"/>
      <c r="B6" s="11"/>
      <c r="C6" s="19"/>
      <c r="D6" s="19"/>
      <c r="E6" s="21"/>
    </row>
    <row r="7" spans="1:5" s="71" customFormat="1" ht="12.75">
      <c r="A7" s="68" t="s">
        <v>116</v>
      </c>
      <c r="B7" s="68" t="s">
        <v>117</v>
      </c>
      <c r="C7" s="69">
        <v>52981500</v>
      </c>
      <c r="D7" s="69">
        <f>D11+D13+D15+D16+D19+D20+D21+D23+D24+D25+D27+D28+D29+D30+D31+D32+D33+D34+D35+D37+D38+D39+D40+D43+D44+D45+D46</f>
        <v>22573815</v>
      </c>
      <c r="E7" s="70">
        <f>D7/C7*100</f>
        <v>42.60697601993149</v>
      </c>
    </row>
    <row r="8" spans="1:5" ht="12.75" hidden="1">
      <c r="A8" s="24">
        <v>3</v>
      </c>
      <c r="B8" s="14" t="s">
        <v>10</v>
      </c>
      <c r="C8" s="18">
        <v>52981500</v>
      </c>
      <c r="D8" s="18">
        <f>D9+D17+D41</f>
        <v>22573815</v>
      </c>
      <c r="E8" s="20">
        <f>D8/C8*100</f>
        <v>42.60697601993149</v>
      </c>
    </row>
    <row r="9" spans="1:5" ht="12.75" hidden="1">
      <c r="A9" s="24">
        <v>31</v>
      </c>
      <c r="B9" s="14" t="s">
        <v>100</v>
      </c>
      <c r="C9" s="18">
        <v>31649700</v>
      </c>
      <c r="D9" s="18">
        <f>D10+D12+D14</f>
        <v>16402635</v>
      </c>
      <c r="E9" s="20">
        <f>D9/C9*100</f>
        <v>51.825562327605</v>
      </c>
    </row>
    <row r="10" spans="1:5" ht="12.75">
      <c r="A10" s="24">
        <v>311</v>
      </c>
      <c r="B10" s="14" t="s">
        <v>102</v>
      </c>
      <c r="C10" s="18">
        <v>26247000</v>
      </c>
      <c r="D10" s="18">
        <f>SUM(D11:D11)</f>
        <v>13824024</v>
      </c>
      <c r="E10" s="20">
        <f>D10/C10*100</f>
        <v>52.66896788204366</v>
      </c>
    </row>
    <row r="11" spans="1:5" ht="12.75">
      <c r="A11" s="30" t="s">
        <v>103</v>
      </c>
      <c r="B11" s="11" t="s">
        <v>104</v>
      </c>
      <c r="C11" s="19"/>
      <c r="D11" s="19">
        <f>rashodi!G6</f>
        <v>13824024</v>
      </c>
      <c r="E11" s="21" t="s">
        <v>25</v>
      </c>
    </row>
    <row r="12" spans="1:5" ht="12.75">
      <c r="A12" s="24">
        <v>312</v>
      </c>
      <c r="B12" s="14" t="s">
        <v>30</v>
      </c>
      <c r="C12" s="18">
        <v>810000</v>
      </c>
      <c r="D12" s="18">
        <f>D13</f>
        <v>187054</v>
      </c>
      <c r="E12" s="20">
        <f>D12/C12*100</f>
        <v>23.093086419753085</v>
      </c>
    </row>
    <row r="13" spans="1:5" ht="12.75">
      <c r="A13" s="30" t="s">
        <v>31</v>
      </c>
      <c r="B13" s="11" t="s">
        <v>30</v>
      </c>
      <c r="C13" s="19"/>
      <c r="D13" s="19">
        <f>rashodi!G8</f>
        <v>187054</v>
      </c>
      <c r="E13" s="21" t="s">
        <v>25</v>
      </c>
    </row>
    <row r="14" spans="1:5" ht="12.75">
      <c r="A14" s="24">
        <v>313</v>
      </c>
      <c r="B14" s="14" t="s">
        <v>33</v>
      </c>
      <c r="C14" s="18">
        <v>4592700</v>
      </c>
      <c r="D14" s="18">
        <f>SUM(D15:D16)</f>
        <v>2391557</v>
      </c>
      <c r="E14" s="20">
        <f>D14/C14*100</f>
        <v>52.07300716354214</v>
      </c>
    </row>
    <row r="15" spans="1:5" ht="12.75">
      <c r="A15" s="30" t="s">
        <v>34</v>
      </c>
      <c r="B15" s="11" t="s">
        <v>75</v>
      </c>
      <c r="C15" s="19"/>
      <c r="D15" s="19">
        <f>rashodi!G10</f>
        <v>2142724</v>
      </c>
      <c r="E15" s="21" t="s">
        <v>25</v>
      </c>
    </row>
    <row r="16" spans="1:5" ht="12.75">
      <c r="A16" s="30" t="s">
        <v>35</v>
      </c>
      <c r="B16" s="11" t="s">
        <v>52</v>
      </c>
      <c r="C16" s="19"/>
      <c r="D16" s="19">
        <f>rashodi!G11</f>
        <v>248833</v>
      </c>
      <c r="E16" s="21" t="s">
        <v>25</v>
      </c>
    </row>
    <row r="17" spans="1:5" ht="12.75" hidden="1">
      <c r="A17" s="24">
        <v>32</v>
      </c>
      <c r="B17" s="14" t="s">
        <v>37</v>
      </c>
      <c r="C17" s="18">
        <v>20716800</v>
      </c>
      <c r="D17" s="18">
        <f>D18+D22+D26+D36</f>
        <v>5935085</v>
      </c>
      <c r="E17" s="20">
        <f>D17/C17*100</f>
        <v>28.648657128514053</v>
      </c>
    </row>
    <row r="18" spans="1:5" ht="12.75">
      <c r="A18" s="24">
        <v>321</v>
      </c>
      <c r="B18" s="14" t="s">
        <v>76</v>
      </c>
      <c r="C18" s="18">
        <v>1350600</v>
      </c>
      <c r="D18" s="18">
        <f>SUM(D19:D21)</f>
        <v>526907</v>
      </c>
      <c r="E18" s="20">
        <f>D18/C18*100</f>
        <v>39.01280912187176</v>
      </c>
    </row>
    <row r="19" spans="1:5" ht="12.75">
      <c r="A19" s="30" t="s">
        <v>39</v>
      </c>
      <c r="B19" s="11" t="s">
        <v>77</v>
      </c>
      <c r="C19" s="19"/>
      <c r="D19" s="19">
        <f>rashodi!G14</f>
        <v>119580</v>
      </c>
      <c r="E19" s="21" t="s">
        <v>25</v>
      </c>
    </row>
    <row r="20" spans="1:5" ht="12.75">
      <c r="A20" s="30" t="s">
        <v>40</v>
      </c>
      <c r="B20" s="11" t="s">
        <v>78</v>
      </c>
      <c r="C20" s="19"/>
      <c r="D20" s="19">
        <f>rashodi!G15</f>
        <v>396833</v>
      </c>
      <c r="E20" s="21" t="s">
        <v>25</v>
      </c>
    </row>
    <row r="21" spans="1:5" ht="12.75">
      <c r="A21" s="30" t="s">
        <v>43</v>
      </c>
      <c r="B21" s="11" t="s">
        <v>79</v>
      </c>
      <c r="C21" s="19"/>
      <c r="D21" s="19">
        <f>rashodi!G16</f>
        <v>10494</v>
      </c>
      <c r="E21" s="21" t="s">
        <v>25</v>
      </c>
    </row>
    <row r="22" spans="1:5" ht="12.75">
      <c r="A22" s="24">
        <v>322</v>
      </c>
      <c r="B22" s="14" t="s">
        <v>80</v>
      </c>
      <c r="C22" s="18">
        <v>1650000</v>
      </c>
      <c r="D22" s="18">
        <f>SUM(D23:D25)</f>
        <v>660736</v>
      </c>
      <c r="E22" s="20">
        <f>D22/C22*100</f>
        <v>40.04460606060606</v>
      </c>
    </row>
    <row r="23" spans="1:5" ht="12.75">
      <c r="A23" s="30" t="s">
        <v>45</v>
      </c>
      <c r="B23" s="11" t="s">
        <v>81</v>
      </c>
      <c r="C23" s="19"/>
      <c r="D23" s="19">
        <f>rashodi!G18</f>
        <v>228046</v>
      </c>
      <c r="E23" s="21" t="s">
        <v>25</v>
      </c>
    </row>
    <row r="24" spans="1:5" ht="12.75">
      <c r="A24" s="30" t="s">
        <v>46</v>
      </c>
      <c r="B24" s="11" t="s">
        <v>82</v>
      </c>
      <c r="C24" s="19"/>
      <c r="D24" s="19">
        <f>rashodi!G19</f>
        <v>428216</v>
      </c>
      <c r="E24" s="21" t="s">
        <v>25</v>
      </c>
    </row>
    <row r="25" spans="1:5" ht="12.75">
      <c r="A25" s="30" t="s">
        <v>47</v>
      </c>
      <c r="B25" s="11" t="s">
        <v>83</v>
      </c>
      <c r="C25" s="19"/>
      <c r="D25" s="19">
        <f>rashodi!G20</f>
        <v>4474</v>
      </c>
      <c r="E25" s="21" t="s">
        <v>25</v>
      </c>
    </row>
    <row r="26" spans="1:5" ht="12.75">
      <c r="A26" s="24">
        <v>323</v>
      </c>
      <c r="B26" s="14" t="s">
        <v>84</v>
      </c>
      <c r="C26" s="18">
        <v>16578000</v>
      </c>
      <c r="D26" s="18">
        <f>SUM(D27:D35)</f>
        <v>4478012</v>
      </c>
      <c r="E26" s="20">
        <f>D26/C26*100</f>
        <v>27.011774641090604</v>
      </c>
    </row>
    <row r="27" spans="1:5" ht="12.75">
      <c r="A27" s="30" t="s">
        <v>49</v>
      </c>
      <c r="B27" s="11" t="s">
        <v>85</v>
      </c>
      <c r="C27" s="19"/>
      <c r="D27" s="19">
        <f>rashodi!G22</f>
        <v>322906</v>
      </c>
      <c r="E27" s="21" t="s">
        <v>25</v>
      </c>
    </row>
    <row r="28" spans="1:5" ht="12.75">
      <c r="A28" s="30" t="s">
        <v>50</v>
      </c>
      <c r="B28" s="11" t="s">
        <v>55</v>
      </c>
      <c r="C28" s="19"/>
      <c r="D28" s="19">
        <f>rashodi!G23</f>
        <v>283479</v>
      </c>
      <c r="E28" s="21" t="s">
        <v>25</v>
      </c>
    </row>
    <row r="29" spans="1:5" ht="12.75">
      <c r="A29" s="30" t="s">
        <v>51</v>
      </c>
      <c r="B29" s="11" t="s">
        <v>56</v>
      </c>
      <c r="C29" s="19"/>
      <c r="D29" s="19">
        <f>rashodi!G24</f>
        <v>0</v>
      </c>
      <c r="E29" s="21" t="s">
        <v>25</v>
      </c>
    </row>
    <row r="30" spans="1:5" ht="12.75">
      <c r="A30" s="30" t="s">
        <v>61</v>
      </c>
      <c r="B30" s="11" t="s">
        <v>57</v>
      </c>
      <c r="C30" s="19"/>
      <c r="D30" s="19">
        <f>rashodi!G25</f>
        <v>1181615</v>
      </c>
      <c r="E30" s="21" t="s">
        <v>25</v>
      </c>
    </row>
    <row r="31" spans="1:5" ht="12.75">
      <c r="A31" s="30" t="s">
        <v>62</v>
      </c>
      <c r="B31" s="11" t="s">
        <v>58</v>
      </c>
      <c r="C31" s="19"/>
      <c r="D31" s="19">
        <f>rashodi!G26</f>
        <v>32295</v>
      </c>
      <c r="E31" s="21" t="s">
        <v>25</v>
      </c>
    </row>
    <row r="32" spans="1:5" ht="12.75">
      <c r="A32" s="30" t="s">
        <v>63</v>
      </c>
      <c r="B32" s="11" t="s">
        <v>59</v>
      </c>
      <c r="C32" s="19"/>
      <c r="D32" s="19">
        <f>rashodi!G27</f>
        <v>0</v>
      </c>
      <c r="E32" s="21" t="s">
        <v>25</v>
      </c>
    </row>
    <row r="33" spans="1:5" ht="12.75">
      <c r="A33" s="30" t="s">
        <v>64</v>
      </c>
      <c r="B33" s="11" t="s">
        <v>86</v>
      </c>
      <c r="C33" s="19"/>
      <c r="D33" s="19">
        <f>rashodi!G28</f>
        <v>1886379</v>
      </c>
      <c r="E33" s="21" t="s">
        <v>25</v>
      </c>
    </row>
    <row r="34" spans="1:5" ht="12.75">
      <c r="A34" s="30" t="s">
        <v>128</v>
      </c>
      <c r="B34" s="11" t="s">
        <v>129</v>
      </c>
      <c r="C34" s="19"/>
      <c r="D34" s="19">
        <f>rashodi!G29</f>
        <v>79769</v>
      </c>
      <c r="E34" s="21" t="s">
        <v>25</v>
      </c>
    </row>
    <row r="35" spans="1:5" ht="12.75">
      <c r="A35" s="30" t="s">
        <v>65</v>
      </c>
      <c r="B35" s="11" t="s">
        <v>87</v>
      </c>
      <c r="C35" s="19"/>
      <c r="D35" s="19">
        <f>rashodi!G30</f>
        <v>691569</v>
      </c>
      <c r="E35" s="21" t="s">
        <v>25</v>
      </c>
    </row>
    <row r="36" spans="1:5" ht="12.75">
      <c r="A36" s="24">
        <v>329</v>
      </c>
      <c r="B36" s="14" t="s">
        <v>88</v>
      </c>
      <c r="C36" s="18">
        <v>1138200</v>
      </c>
      <c r="D36" s="18">
        <f>SUM(D37:D40)</f>
        <v>269430</v>
      </c>
      <c r="E36" s="20">
        <f>D36/C36*100</f>
        <v>23.67158671586716</v>
      </c>
    </row>
    <row r="37" spans="1:5" ht="12.75">
      <c r="A37" s="30" t="s">
        <v>67</v>
      </c>
      <c r="B37" s="11" t="s">
        <v>89</v>
      </c>
      <c r="C37" s="19"/>
      <c r="D37" s="19">
        <f>rashodi!G32</f>
        <v>61650</v>
      </c>
      <c r="E37" s="21" t="s">
        <v>25</v>
      </c>
    </row>
    <row r="38" spans="1:5" ht="12.75">
      <c r="A38" s="30" t="s">
        <v>68</v>
      </c>
      <c r="B38" s="11" t="s">
        <v>90</v>
      </c>
      <c r="C38" s="19"/>
      <c r="D38" s="19">
        <f>rashodi!G33</f>
        <v>24641</v>
      </c>
      <c r="E38" s="21" t="s">
        <v>25</v>
      </c>
    </row>
    <row r="39" spans="1:5" ht="12.75">
      <c r="A39" s="30" t="s">
        <v>69</v>
      </c>
      <c r="B39" s="11" t="s">
        <v>91</v>
      </c>
      <c r="C39" s="19"/>
      <c r="D39" s="19">
        <f>rashodi!G34</f>
        <v>280</v>
      </c>
      <c r="E39" s="21" t="s">
        <v>25</v>
      </c>
    </row>
    <row r="40" spans="1:5" ht="12.75">
      <c r="A40" s="30" t="s">
        <v>70</v>
      </c>
      <c r="B40" s="11" t="s">
        <v>88</v>
      </c>
      <c r="C40" s="19"/>
      <c r="D40" s="19">
        <f>rashodi!G35</f>
        <v>182859</v>
      </c>
      <c r="E40" s="21" t="s">
        <v>25</v>
      </c>
    </row>
    <row r="41" spans="1:5" s="71" customFormat="1" ht="12.75" hidden="1">
      <c r="A41" s="29">
        <v>34</v>
      </c>
      <c r="B41" s="14" t="s">
        <v>111</v>
      </c>
      <c r="C41" s="18">
        <v>615000</v>
      </c>
      <c r="D41" s="18">
        <f>D42</f>
        <v>236095</v>
      </c>
      <c r="E41" s="20">
        <f>D41/C41*100</f>
        <v>38.389430894308944</v>
      </c>
    </row>
    <row r="42" spans="1:5" ht="12.75">
      <c r="A42" s="24">
        <v>343</v>
      </c>
      <c r="B42" s="14" t="s">
        <v>96</v>
      </c>
      <c r="C42" s="18">
        <v>615000</v>
      </c>
      <c r="D42" s="18">
        <f>SUM(D43:D46)</f>
        <v>236095</v>
      </c>
      <c r="E42" s="20">
        <f>D42/C42*100</f>
        <v>38.389430894308944</v>
      </c>
    </row>
    <row r="43" spans="1:5" ht="12.75">
      <c r="A43" s="30" t="s">
        <v>97</v>
      </c>
      <c r="B43" s="11" t="s">
        <v>98</v>
      </c>
      <c r="C43" s="19"/>
      <c r="D43" s="19">
        <f>rashodi!G42</f>
        <v>73023</v>
      </c>
      <c r="E43" s="21" t="s">
        <v>25</v>
      </c>
    </row>
    <row r="44" spans="1:5" ht="12.75">
      <c r="A44" s="30" t="s">
        <v>130</v>
      </c>
      <c r="B44" s="11" t="s">
        <v>131</v>
      </c>
      <c r="C44" s="19"/>
      <c r="D44" s="19">
        <f>rashodi!G43</f>
        <v>156524</v>
      </c>
      <c r="E44" s="21" t="s">
        <v>25</v>
      </c>
    </row>
    <row r="45" spans="1:5" ht="12.75">
      <c r="A45" s="30" t="s">
        <v>112</v>
      </c>
      <c r="B45" s="11" t="s">
        <v>113</v>
      </c>
      <c r="C45" s="19"/>
      <c r="D45" s="19">
        <f>rashodi!G44</f>
        <v>3273</v>
      </c>
      <c r="E45" s="21" t="s">
        <v>25</v>
      </c>
    </row>
    <row r="46" spans="1:5" ht="12.75">
      <c r="A46" s="30" t="s">
        <v>126</v>
      </c>
      <c r="B46" s="11" t="s">
        <v>127</v>
      </c>
      <c r="C46" s="19"/>
      <c r="D46" s="19">
        <f>rashodi!G45</f>
        <v>3275</v>
      </c>
      <c r="E46" s="21" t="s">
        <v>25</v>
      </c>
    </row>
    <row r="47" spans="1:5" ht="12.75">
      <c r="A47" s="30"/>
      <c r="B47" s="11"/>
      <c r="C47" s="19"/>
      <c r="D47" s="19"/>
      <c r="E47" s="21"/>
    </row>
    <row r="48" spans="1:5" s="71" customFormat="1" ht="12.75">
      <c r="A48" s="68" t="s">
        <v>118</v>
      </c>
      <c r="B48" s="68" t="s">
        <v>119</v>
      </c>
      <c r="C48" s="69">
        <v>1200000</v>
      </c>
      <c r="D48" s="69">
        <f>D52+D53+D54</f>
        <v>44802</v>
      </c>
      <c r="E48" s="70">
        <f>D48/C48*100</f>
        <v>3.7335</v>
      </c>
    </row>
    <row r="49" spans="1:5" s="71" customFormat="1" ht="12.75" hidden="1">
      <c r="A49" s="68" t="s">
        <v>27</v>
      </c>
      <c r="B49" s="16" t="s">
        <v>12</v>
      </c>
      <c r="C49" s="18">
        <v>1200000</v>
      </c>
      <c r="D49" s="18">
        <f>D50</f>
        <v>44802</v>
      </c>
      <c r="E49" s="20">
        <f>D49/C49*100</f>
        <v>3.7335</v>
      </c>
    </row>
    <row r="50" spans="1:5" s="71" customFormat="1" ht="12.75" hidden="1">
      <c r="A50" s="68" t="s">
        <v>72</v>
      </c>
      <c r="B50" s="16" t="s">
        <v>73</v>
      </c>
      <c r="C50" s="18">
        <v>1200000</v>
      </c>
      <c r="D50" s="18">
        <f>D51</f>
        <v>44802</v>
      </c>
      <c r="E50" s="20">
        <f>D50/C50*100</f>
        <v>3.7335</v>
      </c>
    </row>
    <row r="51" spans="1:5" s="71" customFormat="1" ht="12.75">
      <c r="A51" s="24">
        <v>422</v>
      </c>
      <c r="B51" s="16" t="s">
        <v>92</v>
      </c>
      <c r="C51" s="18">
        <v>1200000</v>
      </c>
      <c r="D51" s="18">
        <f>SUM(D52:D54)</f>
        <v>44802</v>
      </c>
      <c r="E51" s="20">
        <f>D51/C51*100</f>
        <v>3.7335</v>
      </c>
    </row>
    <row r="52" spans="1:5" ht="12.75">
      <c r="A52" s="32" t="s">
        <v>53</v>
      </c>
      <c r="B52" s="12" t="s">
        <v>93</v>
      </c>
      <c r="C52" s="19"/>
      <c r="D52" s="19">
        <f>rashodi!G51</f>
        <v>44802</v>
      </c>
      <c r="E52" s="21" t="s">
        <v>25</v>
      </c>
    </row>
    <row r="53" spans="1:5" ht="12.75">
      <c r="A53" s="32" t="s">
        <v>54</v>
      </c>
      <c r="B53" s="12" t="s">
        <v>94</v>
      </c>
      <c r="C53" s="19"/>
      <c r="D53" s="19">
        <f>rashodi!G52</f>
        <v>0</v>
      </c>
      <c r="E53" s="21" t="s">
        <v>25</v>
      </c>
    </row>
    <row r="54" spans="1:5" ht="12.75">
      <c r="A54" s="32" t="s">
        <v>181</v>
      </c>
      <c r="B54" s="12" t="s">
        <v>182</v>
      </c>
      <c r="C54" s="19"/>
      <c r="D54" s="19">
        <f>rashodi!G53</f>
        <v>0</v>
      </c>
      <c r="E54" s="21" t="s">
        <v>25</v>
      </c>
    </row>
    <row r="55" spans="1:5" ht="12.75">
      <c r="A55" s="32"/>
      <c r="B55" s="12"/>
      <c r="C55" s="19"/>
      <c r="D55" s="19"/>
      <c r="E55" s="21"/>
    </row>
    <row r="56" spans="1:5" s="71" customFormat="1" ht="12.75">
      <c r="A56" s="68" t="s">
        <v>199</v>
      </c>
      <c r="B56" s="68" t="s">
        <v>200</v>
      </c>
      <c r="C56" s="69">
        <v>1200000</v>
      </c>
      <c r="D56" s="69">
        <f>D60</f>
        <v>0</v>
      </c>
      <c r="E56" s="70">
        <f>D56/C56*100</f>
        <v>0</v>
      </c>
    </row>
    <row r="57" spans="1:5" s="71" customFormat="1" ht="12.75" hidden="1">
      <c r="A57" s="68" t="s">
        <v>27</v>
      </c>
      <c r="B57" s="16" t="s">
        <v>12</v>
      </c>
      <c r="C57" s="69">
        <v>1200000</v>
      </c>
      <c r="D57" s="69">
        <f>D58</f>
        <v>0</v>
      </c>
      <c r="E57" s="70">
        <f>D57/C57*100</f>
        <v>0</v>
      </c>
    </row>
    <row r="58" spans="1:5" s="71" customFormat="1" ht="12.75" hidden="1">
      <c r="A58" s="68" t="s">
        <v>72</v>
      </c>
      <c r="B58" s="16" t="s">
        <v>73</v>
      </c>
      <c r="C58" s="69">
        <v>1200000</v>
      </c>
      <c r="D58" s="69">
        <f>D59</f>
        <v>0</v>
      </c>
      <c r="E58" s="70">
        <f>D58/C58*100</f>
        <v>0</v>
      </c>
    </row>
    <row r="59" spans="1:5" ht="12.75">
      <c r="A59" s="24">
        <v>421</v>
      </c>
      <c r="B59" s="16" t="s">
        <v>179</v>
      </c>
      <c r="C59" s="18">
        <v>1200000</v>
      </c>
      <c r="D59" s="18">
        <f>D60</f>
        <v>0</v>
      </c>
      <c r="E59" s="20">
        <f>D59/C59*100</f>
        <v>0</v>
      </c>
    </row>
    <row r="60" spans="1:5" ht="12.75">
      <c r="A60" s="32" t="s">
        <v>180</v>
      </c>
      <c r="B60" s="12" t="s">
        <v>171</v>
      </c>
      <c r="C60" s="19"/>
      <c r="D60" s="19">
        <f>rashodi!G49</f>
        <v>0</v>
      </c>
      <c r="E60" s="21" t="s">
        <v>25</v>
      </c>
    </row>
    <row r="61" spans="1:5" s="71" customFormat="1" ht="25.5" customHeight="1">
      <c r="A61" s="68" t="s">
        <v>123</v>
      </c>
      <c r="B61" s="68" t="s">
        <v>201</v>
      </c>
      <c r="C61" s="69">
        <v>103100500</v>
      </c>
      <c r="D61" s="69">
        <f>D63</f>
        <v>37499365</v>
      </c>
      <c r="E61" s="70">
        <f aca="true" t="shared" si="0" ref="E61:E70">D61/C61*100</f>
        <v>36.37166163112691</v>
      </c>
    </row>
    <row r="62" spans="1:5" s="71" customFormat="1" ht="12.75" customHeight="1">
      <c r="A62" s="68"/>
      <c r="B62" s="68"/>
      <c r="C62" s="69"/>
      <c r="D62" s="69"/>
      <c r="E62" s="70"/>
    </row>
    <row r="63" spans="1:5" s="71" customFormat="1" ht="25.5">
      <c r="A63" s="76" t="s">
        <v>202</v>
      </c>
      <c r="B63" s="77" t="s">
        <v>203</v>
      </c>
      <c r="C63" s="69">
        <v>103100500</v>
      </c>
      <c r="D63" s="69">
        <f>D67+D71</f>
        <v>37499365</v>
      </c>
      <c r="E63" s="70">
        <f t="shared" si="0"/>
        <v>36.37166163112691</v>
      </c>
    </row>
    <row r="64" spans="1:5" ht="12.75" hidden="1">
      <c r="A64" s="24">
        <v>3</v>
      </c>
      <c r="B64" s="14" t="s">
        <v>10</v>
      </c>
      <c r="C64" s="18">
        <v>23500000</v>
      </c>
      <c r="D64" s="18">
        <f>D65</f>
        <v>10959093</v>
      </c>
      <c r="E64" s="20">
        <f t="shared" si="0"/>
        <v>46.634438297872336</v>
      </c>
    </row>
    <row r="65" spans="1:8" ht="12.75" hidden="1">
      <c r="A65" s="24">
        <v>34</v>
      </c>
      <c r="B65" s="14" t="s">
        <v>111</v>
      </c>
      <c r="C65" s="18">
        <v>23500000</v>
      </c>
      <c r="D65" s="18">
        <f>D66</f>
        <v>10959093</v>
      </c>
      <c r="E65" s="20">
        <f t="shared" si="0"/>
        <v>46.634438297872336</v>
      </c>
      <c r="H65" s="78"/>
    </row>
    <row r="66" spans="1:5" ht="12.75">
      <c r="A66" s="24">
        <v>342</v>
      </c>
      <c r="B66" s="14" t="s">
        <v>173</v>
      </c>
      <c r="C66" s="18">
        <v>23500000</v>
      </c>
      <c r="D66" s="18">
        <f>D67</f>
        <v>10959093</v>
      </c>
      <c r="E66" s="20">
        <f t="shared" si="0"/>
        <v>46.634438297872336</v>
      </c>
    </row>
    <row r="67" spans="1:5" ht="25.5">
      <c r="A67" s="30" t="s">
        <v>174</v>
      </c>
      <c r="B67" s="11" t="s">
        <v>175</v>
      </c>
      <c r="C67" s="19"/>
      <c r="D67" s="19">
        <f>rashodi!G39</f>
        <v>10959093</v>
      </c>
      <c r="E67" s="21" t="s">
        <v>25</v>
      </c>
    </row>
    <row r="68" spans="1:5" ht="12.75" hidden="1">
      <c r="A68" s="24">
        <v>5</v>
      </c>
      <c r="B68" s="23" t="s">
        <v>16</v>
      </c>
      <c r="C68" s="18">
        <v>79600500</v>
      </c>
      <c r="D68" s="18">
        <f>D69</f>
        <v>26540272</v>
      </c>
      <c r="E68" s="20">
        <f t="shared" si="0"/>
        <v>33.3418408175828</v>
      </c>
    </row>
    <row r="69" spans="1:5" ht="12.75" hidden="1">
      <c r="A69" s="24">
        <v>54</v>
      </c>
      <c r="B69" s="23" t="s">
        <v>190</v>
      </c>
      <c r="C69" s="18">
        <v>79600500</v>
      </c>
      <c r="D69" s="18">
        <f>D70</f>
        <v>26540272</v>
      </c>
      <c r="E69" s="20">
        <f t="shared" si="0"/>
        <v>33.3418408175828</v>
      </c>
    </row>
    <row r="70" spans="1:5" ht="12.75" customHeight="1">
      <c r="A70" s="24">
        <v>544</v>
      </c>
      <c r="B70" s="23" t="s">
        <v>192</v>
      </c>
      <c r="C70" s="18">
        <v>79600500</v>
      </c>
      <c r="D70" s="18">
        <f>D71</f>
        <v>26540272</v>
      </c>
      <c r="E70" s="20">
        <f t="shared" si="0"/>
        <v>33.3418408175828</v>
      </c>
    </row>
    <row r="71" spans="1:5" ht="25.5">
      <c r="A71" s="28" t="s">
        <v>193</v>
      </c>
      <c r="B71" s="22" t="s">
        <v>194</v>
      </c>
      <c r="C71" s="19"/>
      <c r="D71" s="19">
        <f>'račun financiranja'!G25</f>
        <v>26540272</v>
      </c>
      <c r="E71" s="21" t="s">
        <v>25</v>
      </c>
    </row>
    <row r="72" spans="1:5" s="71" customFormat="1" ht="25.5" customHeight="1">
      <c r="A72" s="68" t="s">
        <v>124</v>
      </c>
      <c r="B72" s="68" t="s">
        <v>206</v>
      </c>
      <c r="C72" s="69">
        <v>32300000</v>
      </c>
      <c r="D72" s="69">
        <f>D74</f>
        <v>9925220</v>
      </c>
      <c r="E72" s="70">
        <f>D72/C72*100</f>
        <v>30.728235294117646</v>
      </c>
    </row>
    <row r="73" spans="1:5" s="71" customFormat="1" ht="12.75" customHeight="1">
      <c r="A73" s="68"/>
      <c r="B73" s="68"/>
      <c r="C73" s="69"/>
      <c r="D73" s="69"/>
      <c r="E73" s="70"/>
    </row>
    <row r="74" spans="1:5" s="71" customFormat="1" ht="25.5">
      <c r="A74" s="76" t="s">
        <v>204</v>
      </c>
      <c r="B74" s="77" t="s">
        <v>205</v>
      </c>
      <c r="C74" s="69">
        <v>32300000</v>
      </c>
      <c r="D74" s="69">
        <f>D78+D82</f>
        <v>9925220</v>
      </c>
      <c r="E74" s="70">
        <f>D74/C74*100</f>
        <v>30.728235294117646</v>
      </c>
    </row>
    <row r="75" spans="1:5" ht="12.75" hidden="1">
      <c r="A75" s="24">
        <v>3</v>
      </c>
      <c r="B75" s="14" t="s">
        <v>10</v>
      </c>
      <c r="C75" s="18">
        <v>6500000</v>
      </c>
      <c r="D75" s="18">
        <f>D76</f>
        <v>1936883</v>
      </c>
      <c r="E75" s="20">
        <f aca="true" t="shared" si="1" ref="E75:E81">D75/C75*100</f>
        <v>29.7982</v>
      </c>
    </row>
    <row r="76" spans="1:8" ht="12.75" hidden="1">
      <c r="A76" s="24">
        <v>34</v>
      </c>
      <c r="B76" s="14" t="s">
        <v>111</v>
      </c>
      <c r="C76" s="18">
        <v>6500000</v>
      </c>
      <c r="D76" s="18">
        <f>D77</f>
        <v>1936883</v>
      </c>
      <c r="E76" s="20">
        <f t="shared" si="1"/>
        <v>29.7982</v>
      </c>
      <c r="H76" s="78"/>
    </row>
    <row r="77" spans="1:5" ht="12.75">
      <c r="A77" s="24">
        <v>342</v>
      </c>
      <c r="B77" s="14" t="s">
        <v>173</v>
      </c>
      <c r="C77" s="18">
        <v>6500000</v>
      </c>
      <c r="D77" s="18">
        <f>D78</f>
        <v>1936883</v>
      </c>
      <c r="E77" s="20">
        <f t="shared" si="1"/>
        <v>29.7982</v>
      </c>
    </row>
    <row r="78" spans="1:5" ht="25.5">
      <c r="A78" s="30" t="s">
        <v>174</v>
      </c>
      <c r="B78" s="11" t="s">
        <v>175</v>
      </c>
      <c r="C78" s="19"/>
      <c r="D78" s="19">
        <f>rashodi!G40</f>
        <v>1936883</v>
      </c>
      <c r="E78" s="21" t="s">
        <v>25</v>
      </c>
    </row>
    <row r="79" spans="1:5" ht="12.75" hidden="1">
      <c r="A79" s="24">
        <v>5</v>
      </c>
      <c r="B79" s="23" t="s">
        <v>16</v>
      </c>
      <c r="C79" s="18">
        <v>25800000</v>
      </c>
      <c r="D79" s="18">
        <f>D80</f>
        <v>7988337</v>
      </c>
      <c r="E79" s="20">
        <f t="shared" si="1"/>
        <v>30.96254651162791</v>
      </c>
    </row>
    <row r="80" spans="1:5" ht="12.75" hidden="1">
      <c r="A80" s="24">
        <v>54</v>
      </c>
      <c r="B80" s="23" t="s">
        <v>190</v>
      </c>
      <c r="C80" s="18">
        <v>25800000</v>
      </c>
      <c r="D80" s="18">
        <f>D81</f>
        <v>7988337</v>
      </c>
      <c r="E80" s="20">
        <f t="shared" si="1"/>
        <v>30.96254651162791</v>
      </c>
    </row>
    <row r="81" spans="1:5" ht="12.75" customHeight="1">
      <c r="A81" s="24">
        <v>544</v>
      </c>
      <c r="B81" s="23" t="s">
        <v>192</v>
      </c>
      <c r="C81" s="18">
        <v>25800000</v>
      </c>
      <c r="D81" s="18">
        <f>D82</f>
        <v>7988337</v>
      </c>
      <c r="E81" s="20">
        <f t="shared" si="1"/>
        <v>30.96254651162791</v>
      </c>
    </row>
    <row r="82" spans="1:5" ht="25.5">
      <c r="A82" s="27" t="s">
        <v>195</v>
      </c>
      <c r="B82" s="22" t="s">
        <v>196</v>
      </c>
      <c r="C82" s="19"/>
      <c r="D82" s="19">
        <f>'račun financiranja'!G26</f>
        <v>7988337</v>
      </c>
      <c r="E82" s="21" t="s">
        <v>25</v>
      </c>
    </row>
    <row r="83" spans="1:5" s="71" customFormat="1" ht="25.5" customHeight="1">
      <c r="A83" s="68" t="s">
        <v>125</v>
      </c>
      <c r="B83" s="68" t="s">
        <v>207</v>
      </c>
      <c r="C83" s="69">
        <v>20000000</v>
      </c>
      <c r="D83" s="69">
        <f>D85</f>
        <v>57781603</v>
      </c>
      <c r="E83" s="70">
        <f aca="true" t="shared" si="2" ref="E83:E88">D83/C83*100</f>
        <v>288.908015</v>
      </c>
    </row>
    <row r="84" spans="1:5" s="71" customFormat="1" ht="15" customHeight="1">
      <c r="A84" s="68"/>
      <c r="B84" s="68"/>
      <c r="C84" s="69"/>
      <c r="D84" s="69"/>
      <c r="E84" s="70"/>
    </row>
    <row r="85" spans="1:5" s="71" customFormat="1" ht="12.75">
      <c r="A85" s="76" t="s">
        <v>120</v>
      </c>
      <c r="B85" s="77" t="s">
        <v>207</v>
      </c>
      <c r="C85" s="69">
        <v>20000000</v>
      </c>
      <c r="D85" s="69">
        <f>D89</f>
        <v>57781603</v>
      </c>
      <c r="E85" s="70">
        <f t="shared" si="2"/>
        <v>288.908015</v>
      </c>
    </row>
    <row r="86" spans="1:5" ht="12.75" hidden="1">
      <c r="A86" s="24">
        <v>5</v>
      </c>
      <c r="B86" s="23" t="s">
        <v>16</v>
      </c>
      <c r="C86" s="18">
        <v>20000000</v>
      </c>
      <c r="D86" s="18">
        <f>D87</f>
        <v>57781603</v>
      </c>
      <c r="E86" s="20">
        <f t="shared" si="2"/>
        <v>288.908015</v>
      </c>
    </row>
    <row r="87" spans="1:5" ht="12.75" hidden="1">
      <c r="A87" s="24">
        <v>51</v>
      </c>
      <c r="B87" s="23" t="s">
        <v>138</v>
      </c>
      <c r="C87" s="18">
        <v>20000000</v>
      </c>
      <c r="D87" s="18">
        <f>D88</f>
        <v>57781603</v>
      </c>
      <c r="E87" s="20">
        <f t="shared" si="2"/>
        <v>288.908015</v>
      </c>
    </row>
    <row r="88" spans="1:5" ht="25.5">
      <c r="A88" s="24">
        <v>516</v>
      </c>
      <c r="B88" s="23" t="s">
        <v>139</v>
      </c>
      <c r="C88" s="18">
        <v>20000000</v>
      </c>
      <c r="D88" s="18">
        <f>D89</f>
        <v>57781603</v>
      </c>
      <c r="E88" s="20">
        <f t="shared" si="2"/>
        <v>288.908015</v>
      </c>
    </row>
    <row r="89" spans="1:5" ht="25.5">
      <c r="A89" s="30">
        <v>5161</v>
      </c>
      <c r="B89" s="22" t="s">
        <v>141</v>
      </c>
      <c r="C89" s="19"/>
      <c r="D89" s="19">
        <f>'račun financiranja'!G19</f>
        <v>57781603</v>
      </c>
      <c r="E89" s="21" t="s">
        <v>25</v>
      </c>
    </row>
    <row r="90" spans="1:5" ht="12.75">
      <c r="A90" s="30"/>
      <c r="B90" s="22"/>
      <c r="C90" s="19"/>
      <c r="D90" s="19"/>
      <c r="E90" s="21"/>
    </row>
    <row r="91" spans="1:5" s="71" customFormat="1" ht="12.75">
      <c r="A91" s="26">
        <v>104</v>
      </c>
      <c r="B91" s="23" t="s">
        <v>223</v>
      </c>
      <c r="C91" s="19">
        <v>0</v>
      </c>
      <c r="D91" s="18">
        <f>'račun financiranja'!G20</f>
        <v>104039200</v>
      </c>
      <c r="E91" s="20" t="s">
        <v>25</v>
      </c>
    </row>
    <row r="92" spans="1:5" s="71" customFormat="1" ht="12.75">
      <c r="A92" s="26"/>
      <c r="B92" s="23"/>
      <c r="C92" s="19"/>
      <c r="D92" s="18"/>
      <c r="E92" s="21"/>
    </row>
    <row r="93" spans="1:5" s="71" customFormat="1" ht="12.75">
      <c r="A93" s="76" t="s">
        <v>229</v>
      </c>
      <c r="B93" s="23" t="s">
        <v>223</v>
      </c>
      <c r="C93" s="18">
        <v>0</v>
      </c>
      <c r="D93" s="18">
        <f>D94</f>
        <v>104039200</v>
      </c>
      <c r="E93" s="20" t="s">
        <v>25</v>
      </c>
    </row>
    <row r="94" spans="1:5" ht="12.75">
      <c r="A94" s="79" t="s">
        <v>224</v>
      </c>
      <c r="B94" s="79" t="s">
        <v>188</v>
      </c>
      <c r="C94" s="19"/>
      <c r="D94" s="19">
        <f>'račun financiranja'!G22</f>
        <v>104039200</v>
      </c>
      <c r="E94" s="21" t="s">
        <v>25</v>
      </c>
    </row>
  </sheetData>
  <mergeCells count="1">
    <mergeCell ref="A1:E1"/>
  </mergeCells>
  <printOptions horizontalCentered="1"/>
  <pageMargins left="0.1968503937007874" right="0.1968503937007874" top="0.4330708661417323" bottom="0.3937007874015748" header="0.5118110236220472" footer="0.1968503937007874"/>
  <pageSetup firstPageNumber="519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2010-11-11T08:44:25Z</cp:lastPrinted>
  <dcterms:created xsi:type="dcterms:W3CDTF">2001-12-09T09:25:31Z</dcterms:created>
  <dcterms:modified xsi:type="dcterms:W3CDTF">2010-11-11T08:44:34Z</dcterms:modified>
  <cp:category/>
  <cp:version/>
  <cp:contentType/>
  <cp:contentStatus/>
</cp:coreProperties>
</file>