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765" activeTab="0"/>
  </bookViews>
  <sheets>
    <sheet name="Plaćanja 01.01.2010.-30.06.2010" sheetId="1" r:id="rId1"/>
  </sheets>
  <definedNames>
    <definedName name="_xlnm.Print_Titles" localSheetId="0">'Plaćanja 01.01.2010.-30.06.2010'!$3:$4</definedName>
    <definedName name="_xlnm.Print_Area" localSheetId="0">'Plaćanja 01.01.2010.-30.06.2010'!$A$1:$L$381</definedName>
  </definedNames>
  <calcPr fullCalcOnLoad="1"/>
</workbook>
</file>

<file path=xl/sharedStrings.xml><?xml version="1.0" encoding="utf-8"?>
<sst xmlns="http://schemas.openxmlformats.org/spreadsheetml/2006/main" count="1637" uniqueCount="296">
  <si>
    <t>Originalna valuta:</t>
  </si>
  <si>
    <t>R. br.</t>
  </si>
  <si>
    <t>Datum plaćanja</t>
  </si>
  <si>
    <t>Dužnik</t>
  </si>
  <si>
    <t>Banka</t>
  </si>
  <si>
    <t>Val</t>
  </si>
  <si>
    <t>Riznični broj jamstva</t>
  </si>
  <si>
    <t>Glavnica</t>
  </si>
  <si>
    <t>Kamata</t>
  </si>
  <si>
    <t>Turizam</t>
  </si>
  <si>
    <t>Ukupno turizam</t>
  </si>
  <si>
    <t>Promet</t>
  </si>
  <si>
    <t>Ukupno promet</t>
  </si>
  <si>
    <t>Ostalo</t>
  </si>
  <si>
    <t>UKUPNO</t>
  </si>
  <si>
    <t>TURIZAM</t>
  </si>
  <si>
    <t>POLJOPRIVREDA</t>
  </si>
  <si>
    <t>PROMET</t>
  </si>
  <si>
    <t>Poljoprivreda</t>
  </si>
  <si>
    <t>Ukupno poljoprivreda</t>
  </si>
  <si>
    <t>Lokalna uprava i samouprava</t>
  </si>
  <si>
    <t>LOKALNA</t>
  </si>
  <si>
    <t>Ukupno</t>
  </si>
  <si>
    <t>Ukupno lokalna uprava i samouprava</t>
  </si>
  <si>
    <t>Gospodarstvo</t>
  </si>
  <si>
    <t>Ukupno gospodarstvo</t>
  </si>
  <si>
    <t>GOSPODARSTVO</t>
  </si>
  <si>
    <t>Protuvrijednost u kunama</t>
  </si>
  <si>
    <t xml:space="preserve">Povrati na ime protestiranih jamstava Republike Hrvatske </t>
  </si>
  <si>
    <t xml:space="preserve"> POVRATI PO JAMSTVIMA </t>
  </si>
  <si>
    <t>Brodogradnja</t>
  </si>
  <si>
    <t>Ukupno brodogradnja</t>
  </si>
  <si>
    <t>BRODOGRADNJA</t>
  </si>
  <si>
    <t xml:space="preserve"> SVEUKUPNO PLAĆENO PO JAMSTVIMA 2010.</t>
  </si>
  <si>
    <t xml:space="preserve"> NETO ODLJEV SREDSTAVA IZ DP PO OSNOVU PLAĆANJA PO JAMSTVIMA 2010.</t>
  </si>
  <si>
    <t>Brodosplit brodogradilište</t>
  </si>
  <si>
    <t>OTP</t>
  </si>
  <si>
    <t>HRK</t>
  </si>
  <si>
    <t>F-006-08</t>
  </si>
  <si>
    <t>F-036-08</t>
  </si>
  <si>
    <t>BRODOSPLIT BRODOGRADILIŠTE</t>
  </si>
  <si>
    <t>08.01.</t>
  </si>
  <si>
    <t>Hoteli Jadran d.d. Ploče</t>
  </si>
  <si>
    <t>PBZ</t>
  </si>
  <si>
    <t>R-ACC-978-JB</t>
  </si>
  <si>
    <t>HOTELI JADRAN DD PLOČE</t>
  </si>
  <si>
    <t>Brodosplit-brodogradilište specijalnih objekata</t>
  </si>
  <si>
    <t>CROATIA BANKA</t>
  </si>
  <si>
    <t>F-011-09</t>
  </si>
  <si>
    <t>BRODOSPLIT-BRODOGRADILIŠTE SPECIJALNIH OBJEKATA</t>
  </si>
  <si>
    <t>12.01.</t>
  </si>
  <si>
    <t>Grad Vukovar</t>
  </si>
  <si>
    <t>HBOR</t>
  </si>
  <si>
    <t>N-191-JFH-II</t>
  </si>
  <si>
    <t>GRAD VUKOVAR</t>
  </si>
  <si>
    <t>15.01.</t>
  </si>
  <si>
    <t>3. Maj</t>
  </si>
  <si>
    <t>ERSTE</t>
  </si>
  <si>
    <t>F-003-07</t>
  </si>
  <si>
    <t>A-015-05</t>
  </si>
  <si>
    <t>3. MAJ</t>
  </si>
  <si>
    <t>19.01.</t>
  </si>
  <si>
    <t>F-014-07</t>
  </si>
  <si>
    <t>A-004-05</t>
  </si>
  <si>
    <t>A-016-05</t>
  </si>
  <si>
    <t>A-020-05</t>
  </si>
  <si>
    <t>Sušionica Vrpolje</t>
  </si>
  <si>
    <t>R-JCD-978-JB</t>
  </si>
  <si>
    <t>SUŠIONICA VRPOLJE</t>
  </si>
  <si>
    <t>28.01.</t>
  </si>
  <si>
    <t>A-020-03</t>
  </si>
  <si>
    <t>Hoteli Baška voda</t>
  </si>
  <si>
    <t>SGS</t>
  </si>
  <si>
    <t>EUR</t>
  </si>
  <si>
    <t>R-JGH-191-JB</t>
  </si>
  <si>
    <t>USD</t>
  </si>
  <si>
    <t>HOTELI BAŠKA VODA</t>
  </si>
  <si>
    <t>02.02.</t>
  </si>
  <si>
    <t>Croatia pumpe</t>
  </si>
  <si>
    <t>N-191-ACD-II</t>
  </si>
  <si>
    <t>CROATIA PUMPE</t>
  </si>
  <si>
    <t>05.02.</t>
  </si>
  <si>
    <t>Hoteli Živogošće</t>
  </si>
  <si>
    <t>SBS</t>
  </si>
  <si>
    <t>R-JGG-191-JB</t>
  </si>
  <si>
    <t>HOTELI ŽIVOGOŠĆE</t>
  </si>
  <si>
    <t>09.02.</t>
  </si>
  <si>
    <t>Hoteli Podgora</t>
  </si>
  <si>
    <t>R-JHA-191-JB</t>
  </si>
  <si>
    <t>HOTELI PODGORA</t>
  </si>
  <si>
    <t>Hum</t>
  </si>
  <si>
    <t>R-ABG-191-JB</t>
  </si>
  <si>
    <t>HUM</t>
  </si>
  <si>
    <t>11.02.</t>
  </si>
  <si>
    <t>Mediteranska plovidba</t>
  </si>
  <si>
    <t>R-JIG-840-JB</t>
  </si>
  <si>
    <t>MEDITERANSKA PLOVIDBA</t>
  </si>
  <si>
    <t>Hoteli Plat</t>
  </si>
  <si>
    <t>R-JEE-191-JB</t>
  </si>
  <si>
    <t>HOTELI PLAT</t>
  </si>
  <si>
    <t>15.02.</t>
  </si>
  <si>
    <t>Hoteli Helios</t>
  </si>
  <si>
    <t>R-191-JBD-JJ</t>
  </si>
  <si>
    <t>HOTELI HELIOS</t>
  </si>
  <si>
    <t>Hotel Medena</t>
  </si>
  <si>
    <t>R-191-JED-JJ</t>
  </si>
  <si>
    <t>HOTEL MEDENA</t>
  </si>
  <si>
    <t>Šolta HT</t>
  </si>
  <si>
    <t>R-JGI-191-JB</t>
  </si>
  <si>
    <t>ŠOLTA HT</t>
  </si>
  <si>
    <t>16.02.</t>
  </si>
  <si>
    <t>Grad Imotski</t>
  </si>
  <si>
    <t>HYPO</t>
  </si>
  <si>
    <t>K-280-ADB-II</t>
  </si>
  <si>
    <t>GRAD IMOTSKI</t>
  </si>
  <si>
    <t>24.02.</t>
  </si>
  <si>
    <t>R-JGA-191-JB</t>
  </si>
  <si>
    <t>Apartmani Medena</t>
  </si>
  <si>
    <t>R-JGJ-191-JB</t>
  </si>
  <si>
    <t>APARTMANI MEDENA</t>
  </si>
  <si>
    <t>HYPO HR</t>
  </si>
  <si>
    <t>F-019-07</t>
  </si>
  <si>
    <t>F-002-09</t>
  </si>
  <si>
    <t>F-003-09</t>
  </si>
  <si>
    <t>F-004-09</t>
  </si>
  <si>
    <t>F-003-06</t>
  </si>
  <si>
    <t>26.02.</t>
  </si>
  <si>
    <t>F-017-06</t>
  </si>
  <si>
    <t>F-004-06</t>
  </si>
  <si>
    <t>F-005-07</t>
  </si>
  <si>
    <t>F-004-07</t>
  </si>
  <si>
    <t>F-016-07</t>
  </si>
  <si>
    <t>A-002-05</t>
  </si>
  <si>
    <t>A-021-05</t>
  </si>
  <si>
    <t>F-012-06</t>
  </si>
  <si>
    <t>HPB</t>
  </si>
  <si>
    <t>F-015-07</t>
  </si>
  <si>
    <t>F-023-07</t>
  </si>
  <si>
    <t>F-030-09</t>
  </si>
  <si>
    <t>F-040-07</t>
  </si>
  <si>
    <t>F-048-07</t>
  </si>
  <si>
    <t>F-005-09</t>
  </si>
  <si>
    <t>F-017-09</t>
  </si>
  <si>
    <t>A-008-05</t>
  </si>
  <si>
    <t>F-010-06</t>
  </si>
  <si>
    <t>F-049-07</t>
  </si>
  <si>
    <t>Brodotrogir</t>
  </si>
  <si>
    <t>F-030-07</t>
  </si>
  <si>
    <t>F-029-09</t>
  </si>
  <si>
    <t>F-003-08</t>
  </si>
  <si>
    <t>BRODOTROGIR</t>
  </si>
  <si>
    <t>Kraljevica</t>
  </si>
  <si>
    <t>A-006-06</t>
  </si>
  <si>
    <t>F-039-07</t>
  </si>
  <si>
    <t>F-020-09</t>
  </si>
  <si>
    <t>KRALJEVICA</t>
  </si>
  <si>
    <t>F-011-06</t>
  </si>
  <si>
    <t>F-028-07</t>
  </si>
  <si>
    <t>ZABA</t>
  </si>
  <si>
    <t>F-021-06</t>
  </si>
  <si>
    <t>F-012-07</t>
  </si>
  <si>
    <t>F-013-07</t>
  </si>
  <si>
    <t>F-018-07</t>
  </si>
  <si>
    <t>F-001-07</t>
  </si>
  <si>
    <t>F-022-06</t>
  </si>
  <si>
    <t>F-018-08</t>
  </si>
  <si>
    <t>A-014-05</t>
  </si>
  <si>
    <t>F-046-07</t>
  </si>
  <si>
    <t>F-047-07</t>
  </si>
  <si>
    <t>F-035-08</t>
  </si>
  <si>
    <t>F-019-08</t>
  </si>
  <si>
    <t>F-023-06</t>
  </si>
  <si>
    <t>F-017-07</t>
  </si>
  <si>
    <t>A-010-05</t>
  </si>
  <si>
    <t>A-005-05</t>
  </si>
  <si>
    <t>F-023-08</t>
  </si>
  <si>
    <t>A-33-04</t>
  </si>
  <si>
    <t>F-006-06</t>
  </si>
  <si>
    <t>F-026-06</t>
  </si>
  <si>
    <t>F-027-06</t>
  </si>
  <si>
    <t>A-023-03</t>
  </si>
  <si>
    <t>F-003-05</t>
  </si>
  <si>
    <t>F-006-07</t>
  </si>
  <si>
    <t>F-011-07</t>
  </si>
  <si>
    <t>A-012-05</t>
  </si>
  <si>
    <t>F-027-08</t>
  </si>
  <si>
    <t>A-022-03</t>
  </si>
  <si>
    <t>F-001-06</t>
  </si>
  <si>
    <t>F-010-07</t>
  </si>
  <si>
    <t>F-002-06</t>
  </si>
  <si>
    <t>F-001-05</t>
  </si>
  <si>
    <t>F-018-03</t>
  </si>
  <si>
    <t>F-024-06</t>
  </si>
  <si>
    <t>F-043-07</t>
  </si>
  <si>
    <t>F-044-07</t>
  </si>
  <si>
    <t>F-001-08</t>
  </si>
  <si>
    <t>F-024-08</t>
  </si>
  <si>
    <t>F-025-08</t>
  </si>
  <si>
    <t>F-026-08</t>
  </si>
  <si>
    <t>Vis d.d</t>
  </si>
  <si>
    <t>R-ABH-191-JB</t>
  </si>
  <si>
    <t>VIS DD</t>
  </si>
  <si>
    <t>05.03.</t>
  </si>
  <si>
    <t>Modra špilja</t>
  </si>
  <si>
    <t>R-JHG-191-JB</t>
  </si>
  <si>
    <t>MODRA ŠPILJA</t>
  </si>
  <si>
    <t>08.03.</t>
  </si>
  <si>
    <t>F-002-10</t>
  </si>
  <si>
    <t>A-013-06</t>
  </si>
  <si>
    <t>A-36-04</t>
  </si>
  <si>
    <t>Industrogradnja</t>
  </si>
  <si>
    <t>R-191-JHB-JJ</t>
  </si>
  <si>
    <t>INDUSTROGRADNJA</t>
  </si>
  <si>
    <t>09.03.</t>
  </si>
  <si>
    <t>Slunjčica Slunj</t>
  </si>
  <si>
    <t>R-191-JHI-JJ</t>
  </si>
  <si>
    <t>SLUNJČICA SLUNJ</t>
  </si>
  <si>
    <t>R-191-JCB-JJ</t>
  </si>
  <si>
    <t>KIO d.o.o. Karlovac u stečaju</t>
  </si>
  <si>
    <t>23.03.</t>
  </si>
  <si>
    <t>25.03.</t>
  </si>
  <si>
    <t>Jadran Crikvenica</t>
  </si>
  <si>
    <t>R-191-JEI-JJ</t>
  </si>
  <si>
    <t>R-JCG-191-JB</t>
  </si>
  <si>
    <t>JADRAN CRIKVENICA</t>
  </si>
  <si>
    <t>29.03.</t>
  </si>
  <si>
    <t>ZRC Lipik</t>
  </si>
  <si>
    <t>R-191-AAA-JJ</t>
  </si>
  <si>
    <t>ZRC LIPIK</t>
  </si>
  <si>
    <t>07.04.</t>
  </si>
  <si>
    <t>Hoteli Novi</t>
  </si>
  <si>
    <t>R-191-JDI-JJ</t>
  </si>
  <si>
    <t>HOTELI NOVI</t>
  </si>
  <si>
    <t>08.04.</t>
  </si>
  <si>
    <t>R-191-JDH-JJ</t>
  </si>
  <si>
    <t>R-191-JCI-JJ</t>
  </si>
  <si>
    <t>R-JED-191-JB</t>
  </si>
  <si>
    <t>R-191-JHC-JJ</t>
  </si>
  <si>
    <t>13.04.</t>
  </si>
  <si>
    <t>14.04.</t>
  </si>
  <si>
    <t>20.04.</t>
  </si>
  <si>
    <t>F-013-04</t>
  </si>
  <si>
    <t>F-014-05</t>
  </si>
  <si>
    <t>21.04.</t>
  </si>
  <si>
    <t>F-001-04</t>
  </si>
  <si>
    <t>27.04.</t>
  </si>
  <si>
    <t>28.04.</t>
  </si>
  <si>
    <t>30.04.</t>
  </si>
  <si>
    <t>29.04.</t>
  </si>
  <si>
    <t>Hoteli Omišalj</t>
  </si>
  <si>
    <t>R-JDC-191-JB</t>
  </si>
  <si>
    <t>HOTELI OMIŠALJ</t>
  </si>
  <si>
    <t>06.05.</t>
  </si>
  <si>
    <t>10.05.</t>
  </si>
  <si>
    <t>R-AJA-191-JB</t>
  </si>
  <si>
    <t>11.05.</t>
  </si>
  <si>
    <t>F-010-10</t>
  </si>
  <si>
    <t>20.05.</t>
  </si>
  <si>
    <t>21.05.</t>
  </si>
  <si>
    <t>25.05.</t>
  </si>
  <si>
    <t>26.05.</t>
  </si>
  <si>
    <t>28.05.</t>
  </si>
  <si>
    <t>31.05.</t>
  </si>
  <si>
    <t>Croatia Airlines</t>
  </si>
  <si>
    <t>BLG</t>
  </si>
  <si>
    <t>F-030-06</t>
  </si>
  <si>
    <t>CROATIA AIRLINES</t>
  </si>
  <si>
    <t>01.06.</t>
  </si>
  <si>
    <t>04.06.</t>
  </si>
  <si>
    <t>08.06.</t>
  </si>
  <si>
    <t>09.06.</t>
  </si>
  <si>
    <t>14.06.</t>
  </si>
  <si>
    <t>15.06.</t>
  </si>
  <si>
    <t>R-191-JFE-JJ</t>
  </si>
  <si>
    <t>President Zadar</t>
  </si>
  <si>
    <t>R-191-JGB-JJ</t>
  </si>
  <si>
    <t>PRESIDENT ZADAR</t>
  </si>
  <si>
    <t>PZ Nova Zora</t>
  </si>
  <si>
    <t>R-191-JBF-JJ</t>
  </si>
  <si>
    <t>PZ NOVA ZORA</t>
  </si>
  <si>
    <t>R-191-JBJ-JJ</t>
  </si>
  <si>
    <t>16.06.</t>
  </si>
  <si>
    <t>17.06.</t>
  </si>
  <si>
    <t>IPK Osijek</t>
  </si>
  <si>
    <t>DRESDNER BANK</t>
  </si>
  <si>
    <t>K-978-JIJ-II</t>
  </si>
  <si>
    <t>IPK OSIJEK</t>
  </si>
  <si>
    <t>NACIONALNI PARK PLITVIČKA JEZERA</t>
  </si>
  <si>
    <t>23.06.</t>
  </si>
  <si>
    <t>24.06.</t>
  </si>
  <si>
    <t>NACIONALNI PARK BRIJUNI</t>
  </si>
  <si>
    <t>30.06.</t>
  </si>
  <si>
    <t>KFW</t>
  </si>
  <si>
    <t>K-978-AEI-II</t>
  </si>
  <si>
    <t>K-978-AFJ-II</t>
  </si>
  <si>
    <t>Pregled plaćanja -protestirana državna jamstva od 01.01.2010.-30.06.2010. godine</t>
  </si>
</sst>
</file>

<file path=xl/styles.xml><?xml version="1.0" encoding="utf-8"?>
<styleSheet xmlns="http://schemas.openxmlformats.org/spreadsheetml/2006/main">
  <numFmts count="6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_(* #,##0.0000_);_(* \(#,##0.0000\);_(* &quot;-&quot;????_);_(@_)"/>
    <numFmt numFmtId="182" formatCode="#,##0.000000"/>
    <numFmt numFmtId="183" formatCode="_-* #,##0.000000_-;\-* #,##0.000000_-;_-* &quot;-&quot;??????_-;_-@_-"/>
    <numFmt numFmtId="184" formatCode="#,##0.00000000000000_ ;\-#,##0.00000000000000\ "/>
    <numFmt numFmtId="185" formatCode="_-* #,##0.00000000000000_-;\-* #,##0.00000000000000_-;_-* &quot;-&quot;??????????????_-;_-@_-"/>
    <numFmt numFmtId="186" formatCode="d\-mmm\-yyyy/"/>
    <numFmt numFmtId="187" formatCode="&quot;kn&quot;\ #,##0.00"/>
    <numFmt numFmtId="188" formatCode="&quot;Da&quot;;&quot;Da&quot;;&quot;Ne&quot;"/>
    <numFmt numFmtId="189" formatCode="&quot;Istina&quot;;&quot;Istina&quot;;&quot;Laž&quot;"/>
    <numFmt numFmtId="190" formatCode="&quot;Uključeno&quot;;&quot;Uključeno&quot;;&quot;Isključeno&quot;"/>
    <numFmt numFmtId="191" formatCode="0.0000"/>
    <numFmt numFmtId="192" formatCode="_-* #,##0.0000_-;\-* #,##0.0000_-;_-* &quot;-&quot;????_-;_-@_-"/>
    <numFmt numFmtId="193" formatCode="_-[$DEM]\ * #,##0.00_-;\-[$DEM]\ * #,##0.00_-;_-[$DEM]\ * &quot;-&quot;??_-;_-@_-"/>
    <numFmt numFmtId="194" formatCode="d\-mmm\-yy"/>
    <numFmt numFmtId="195" formatCode="#,##0.00\ _k_n"/>
    <numFmt numFmtId="196" formatCode="#,##0.00\ [$CHF]"/>
    <numFmt numFmtId="197" formatCode="[$€-2]\ #,##0.00"/>
    <numFmt numFmtId="198" formatCode="dd/mm/yy/"/>
    <numFmt numFmtId="199" formatCode="dd\-mmm\-yy"/>
    <numFmt numFmtId="200" formatCode="#,##0.00\ &quot;kn&quot;"/>
    <numFmt numFmtId="201" formatCode="#,##0.00\ [$DM-407]"/>
    <numFmt numFmtId="202" formatCode="#,##0.00\ [$USD]"/>
    <numFmt numFmtId="203" formatCode="#,##0.00\ [$€-1]"/>
    <numFmt numFmtId="204" formatCode="#,##0.00\ [$DEM]"/>
    <numFmt numFmtId="205" formatCode="0.000000"/>
    <numFmt numFmtId="206" formatCode="_-* #,##0.000000\ _k_n_-;\-* #,##0.000000\ _k_n_-;_-* &quot;-&quot;??????\ _k_n_-;_-@_-"/>
    <numFmt numFmtId="207" formatCode="[$€-2]\ #,##0.000000"/>
    <numFmt numFmtId="208" formatCode="[$€-2]\ #,##0.00;[Red]\-[$€-2]\ #,##0.00"/>
    <numFmt numFmtId="209" formatCode="_(* #,##0.000_);_(* \(#,##0.000\);_(* &quot;-&quot;??_);_(@_)"/>
    <numFmt numFmtId="210" formatCode="_-* #,##0.00\ [$€-1]_-;\-* #,##0.00\ [$€-1]_-;_-* &quot;-&quot;??\ [$€-1]_-;_-@_-"/>
    <numFmt numFmtId="211" formatCode="0.00000"/>
    <numFmt numFmtId="212" formatCode="0.000"/>
    <numFmt numFmtId="213" formatCode="0.0"/>
    <numFmt numFmtId="214" formatCode="_(* #,##0.0_);_(* \(#,##0.0\);_(* &quot;-&quot;??_);_(@_)"/>
    <numFmt numFmtId="215" formatCode="_(* #,##0_);_(* \(#,##0\);_(* &quot;-&quot;??_);_(@_)"/>
    <numFmt numFmtId="216" formatCode="[$$-409]#,##0.00"/>
    <numFmt numFmtId="217" formatCode="[$-41A]d\.\ mmmm\ yyyy"/>
    <numFmt numFmtId="218" formatCode="d/m/;@"/>
    <numFmt numFmtId="219" formatCode="#,##0.00;[Red]#,##0.00"/>
  </numFmts>
  <fonts count="49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Times New Roman CE"/>
      <family val="1"/>
    </font>
    <font>
      <b/>
      <i/>
      <sz val="12"/>
      <name val="Arial"/>
      <family val="2"/>
    </font>
    <font>
      <b/>
      <sz val="12"/>
      <name val="Arial Unicode MS"/>
      <family val="0"/>
    </font>
    <font>
      <b/>
      <i/>
      <sz val="14"/>
      <name val="Times New Roman CE"/>
      <family val="1"/>
    </font>
    <font>
      <sz val="12"/>
      <color indexed="9"/>
      <name val="Times New Roman CE"/>
      <family val="1"/>
    </font>
    <font>
      <b/>
      <i/>
      <sz val="12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4"/>
      <name val="Arial"/>
      <family val="0"/>
    </font>
    <font>
      <b/>
      <sz val="18"/>
      <name val="Times New Roman CE"/>
      <family val="1"/>
    </font>
    <font>
      <sz val="18"/>
      <name val="Times New Roman CE"/>
      <family val="1"/>
    </font>
    <font>
      <sz val="18"/>
      <name val="Arial"/>
      <family val="0"/>
    </font>
    <font>
      <b/>
      <i/>
      <sz val="18"/>
      <name val="Times New Roman CE"/>
      <family val="1"/>
    </font>
    <font>
      <sz val="14"/>
      <color indexed="10"/>
      <name val="Arial"/>
      <family val="0"/>
    </font>
    <font>
      <sz val="14"/>
      <color indexed="10"/>
      <name val="Times New Roman CE"/>
      <family val="1"/>
    </font>
    <font>
      <b/>
      <i/>
      <sz val="22"/>
      <name val="Times New Roman CE"/>
      <family val="1"/>
    </font>
    <font>
      <b/>
      <sz val="16"/>
      <name val="Times New Roman CE"/>
      <family val="1"/>
    </font>
    <font>
      <b/>
      <sz val="16"/>
      <color indexed="59"/>
      <name val="Times New Roman CE"/>
      <family val="1"/>
    </font>
    <font>
      <sz val="16"/>
      <name val="Times New Roman CE"/>
      <family val="1"/>
    </font>
    <font>
      <sz val="16"/>
      <name val="Arial"/>
      <family val="0"/>
    </font>
    <font>
      <b/>
      <sz val="18"/>
      <name val="Arial"/>
      <family val="0"/>
    </font>
    <font>
      <sz val="16"/>
      <color indexed="10"/>
      <name val="Times New Roman CE"/>
      <family val="1"/>
    </font>
    <font>
      <b/>
      <sz val="18"/>
      <color indexed="8"/>
      <name val="Times New Roman CE"/>
      <family val="1"/>
    </font>
    <font>
      <sz val="18"/>
      <color indexed="10"/>
      <name val="Times New Roman CE"/>
      <family val="1"/>
    </font>
    <font>
      <sz val="18"/>
      <color indexed="8"/>
      <name val="Times New Roman CE"/>
      <family val="1"/>
    </font>
    <font>
      <b/>
      <i/>
      <u val="singleAccounting"/>
      <sz val="18"/>
      <name val="Times New Roman CE"/>
      <family val="1"/>
    </font>
    <font>
      <sz val="18"/>
      <color indexed="10"/>
      <name val="Arial"/>
      <family val="0"/>
    </font>
    <font>
      <sz val="16"/>
      <color indexed="10"/>
      <name val="Arial"/>
      <family val="0"/>
    </font>
    <font>
      <b/>
      <sz val="20"/>
      <name val="Times New Roman CE"/>
      <family val="1"/>
    </font>
    <font>
      <sz val="11"/>
      <name val="Times New Roman CE"/>
      <family val="1"/>
    </font>
    <font>
      <sz val="16"/>
      <color indexed="8"/>
      <name val="Times New Roman CE"/>
      <family val="1"/>
    </font>
    <font>
      <sz val="14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sz val="16"/>
      <color indexed="8"/>
      <name val="Times New Roman CE"/>
      <family val="0"/>
    </font>
    <font>
      <b/>
      <sz val="14"/>
      <name val="Times New Roman CE"/>
      <family val="1"/>
    </font>
    <font>
      <b/>
      <sz val="14"/>
      <color indexed="10"/>
      <name val="Times New Roman CE"/>
      <family val="1"/>
    </font>
    <font>
      <sz val="22"/>
      <name val="Arial"/>
      <family val="0"/>
    </font>
    <font>
      <b/>
      <sz val="22"/>
      <color indexed="8"/>
      <name val="Times New Roman CE"/>
      <family val="1"/>
    </font>
    <font>
      <sz val="22"/>
      <color indexed="8"/>
      <name val="Times New Roman CE"/>
      <family val="0"/>
    </font>
    <font>
      <sz val="22"/>
      <name val="Times New Roman CE"/>
      <family val="1"/>
    </font>
    <font>
      <b/>
      <sz val="22"/>
      <name val="Arial"/>
      <family val="0"/>
    </font>
    <font>
      <b/>
      <sz val="22"/>
      <name val="Times New Roman CE"/>
      <family val="1"/>
    </font>
    <font>
      <b/>
      <sz val="22"/>
      <color indexed="10"/>
      <name val="Times New Roman CE"/>
      <family val="1"/>
    </font>
    <font>
      <sz val="22"/>
      <color indexed="10"/>
      <name val="Arial"/>
      <family val="0"/>
    </font>
    <font>
      <b/>
      <sz val="12"/>
      <name val="Times New Roman CE"/>
      <family val="1"/>
    </font>
    <font>
      <sz val="28"/>
      <color indexed="8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205" fontId="9" fillId="0" borderId="0" xfId="0" applyNumberFormat="1" applyFont="1" applyFill="1" applyBorder="1" applyAlignment="1">
      <alignment/>
    </xf>
    <xf numFmtId="205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205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05" fontId="10" fillId="0" borderId="0" xfId="0" applyNumberFormat="1" applyFont="1" applyFill="1" applyBorder="1" applyAlignment="1">
      <alignment/>
    </xf>
    <xf numFmtId="205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79" fontId="21" fillId="0" borderId="0" xfId="0" applyNumberFormat="1" applyFont="1" applyFill="1" applyAlignment="1">
      <alignment/>
    </xf>
    <xf numFmtId="205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05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205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20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9" fontId="12" fillId="0" borderId="0" xfId="0" applyNumberFormat="1" applyFont="1" applyFill="1" applyAlignment="1">
      <alignment/>
    </xf>
    <xf numFmtId="205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79" fontId="12" fillId="0" borderId="0" xfId="21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1" fillId="0" borderId="0" xfId="16" applyFont="1" applyFill="1">
      <alignment/>
      <protection/>
    </xf>
    <xf numFmtId="4" fontId="21" fillId="0" borderId="0" xfId="16" applyNumberFormat="1" applyFont="1" applyFill="1">
      <alignment/>
      <protection/>
    </xf>
    <xf numFmtId="0" fontId="12" fillId="0" borderId="0" xfId="0" applyFont="1" applyFill="1" applyAlignment="1">
      <alignment horizontal="left"/>
    </xf>
    <xf numFmtId="179" fontId="23" fillId="0" borderId="0" xfId="21" applyFont="1" applyFill="1" applyBorder="1" applyAlignment="1">
      <alignment/>
    </xf>
    <xf numFmtId="179" fontId="23" fillId="0" borderId="0" xfId="2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191" fontId="10" fillId="0" borderId="0" xfId="0" applyNumberFormat="1" applyFont="1" applyFill="1" applyAlignment="1">
      <alignment/>
    </xf>
    <xf numFmtId="179" fontId="26" fillId="0" borderId="0" xfId="0" applyNumberFormat="1" applyFont="1" applyFill="1" applyAlignment="1">
      <alignment/>
    </xf>
    <xf numFmtId="205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205" fontId="29" fillId="0" borderId="0" xfId="0" applyNumberFormat="1" applyFont="1" applyFill="1" applyBorder="1" applyAlignment="1">
      <alignment/>
    </xf>
    <xf numFmtId="179" fontId="12" fillId="0" borderId="3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71" fontId="14" fillId="0" borderId="4" xfId="0" applyNumberFormat="1" applyFont="1" applyFill="1" applyBorder="1" applyAlignment="1">
      <alignment vertical="center"/>
    </xf>
    <xf numFmtId="171" fontId="12" fillId="0" borderId="3" xfId="0" applyNumberFormat="1" applyFont="1" applyFill="1" applyBorder="1" applyAlignment="1">
      <alignment vertical="center"/>
    </xf>
    <xf numFmtId="179" fontId="24" fillId="0" borderId="0" xfId="0" applyNumberFormat="1" applyFont="1" applyFill="1" applyAlignment="1">
      <alignment/>
    </xf>
    <xf numFmtId="205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9" fontId="24" fillId="0" borderId="0" xfId="21" applyFont="1" applyFill="1" applyBorder="1" applyAlignment="1">
      <alignment/>
    </xf>
    <xf numFmtId="203" fontId="24" fillId="0" borderId="0" xfId="21" applyNumberFormat="1" applyFont="1" applyFill="1" applyBorder="1" applyAlignment="1">
      <alignment/>
    </xf>
    <xf numFmtId="179" fontId="24" fillId="0" borderId="0" xfId="2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03" fontId="24" fillId="0" borderId="0" xfId="0" applyNumberFormat="1" applyFont="1" applyFill="1" applyBorder="1" applyAlignment="1">
      <alignment/>
    </xf>
    <xf numFmtId="179" fontId="24" fillId="0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 horizontal="center"/>
    </xf>
    <xf numFmtId="203" fontId="24" fillId="0" borderId="0" xfId="21" applyNumberFormat="1" applyFont="1" applyFill="1" applyBorder="1" applyAlignment="1">
      <alignment horizontal="right"/>
    </xf>
    <xf numFmtId="179" fontId="9" fillId="0" borderId="0" xfId="0" applyNumberFormat="1" applyFont="1" applyFill="1" applyAlignment="1">
      <alignment/>
    </xf>
    <xf numFmtId="179" fontId="14" fillId="0" borderId="0" xfId="21" applyFont="1" applyFill="1" applyBorder="1" applyAlignment="1">
      <alignment/>
    </xf>
    <xf numFmtId="171" fontId="12" fillId="0" borderId="5" xfId="0" applyNumberFormat="1" applyFont="1" applyFill="1" applyBorder="1" applyAlignment="1">
      <alignment vertical="center"/>
    </xf>
    <xf numFmtId="171" fontId="12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/>
    </xf>
    <xf numFmtId="0" fontId="19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179" fontId="12" fillId="0" borderId="0" xfId="21" applyFont="1" applyFill="1" applyBorder="1" applyAlignment="1">
      <alignment horizontal="center"/>
    </xf>
    <xf numFmtId="200" fontId="19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171" fontId="25" fillId="0" borderId="6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200" fontId="13" fillId="0" borderId="0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9" xfId="0" applyFont="1" applyFill="1" applyBorder="1" applyAlignment="1">
      <alignment horizontal="center"/>
    </xf>
    <xf numFmtId="4" fontId="31" fillId="0" borderId="9" xfId="0" applyNumberFormat="1" applyFont="1" applyFill="1" applyBorder="1" applyAlignment="1">
      <alignment/>
    </xf>
    <xf numFmtId="171" fontId="15" fillId="0" borderId="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/>
    </xf>
    <xf numFmtId="0" fontId="19" fillId="0" borderId="12" xfId="0" applyFont="1" applyFill="1" applyBorder="1" applyAlignment="1">
      <alignment vertical="center"/>
    </xf>
    <xf numFmtId="179" fontId="25" fillId="0" borderId="13" xfId="0" applyNumberFormat="1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/>
    </xf>
    <xf numFmtId="179" fontId="12" fillId="3" borderId="8" xfId="21" applyFont="1" applyFill="1" applyBorder="1" applyAlignment="1">
      <alignment horizontal="center"/>
    </xf>
    <xf numFmtId="179" fontId="12" fillId="3" borderId="4" xfId="21" applyFont="1" applyFill="1" applyBorder="1" applyAlignment="1">
      <alignment horizontal="center"/>
    </xf>
    <xf numFmtId="179" fontId="12" fillId="3" borderId="8" xfId="21" applyFont="1" applyFill="1" applyBorder="1" applyAlignment="1">
      <alignment horizontal="right"/>
    </xf>
    <xf numFmtId="179" fontId="12" fillId="3" borderId="4" xfId="21" applyFont="1" applyFill="1" applyBorder="1" applyAlignment="1">
      <alignment/>
    </xf>
    <xf numFmtId="179" fontId="12" fillId="3" borderId="8" xfId="21" applyFont="1" applyFill="1" applyBorder="1" applyAlignment="1">
      <alignment/>
    </xf>
    <xf numFmtId="179" fontId="12" fillId="3" borderId="9" xfId="21" applyFont="1" applyFill="1" applyBorder="1" applyAlignment="1">
      <alignment/>
    </xf>
    <xf numFmtId="0" fontId="12" fillId="3" borderId="4" xfId="0" applyFont="1" applyFill="1" applyBorder="1" applyAlignment="1">
      <alignment horizontal="right"/>
    </xf>
    <xf numFmtId="179" fontId="12" fillId="3" borderId="3" xfId="21" applyFont="1" applyFill="1" applyBorder="1" applyAlignment="1">
      <alignment/>
    </xf>
    <xf numFmtId="179" fontId="12" fillId="3" borderId="4" xfId="21" applyFont="1" applyFill="1" applyBorder="1" applyAlignment="1">
      <alignment horizontal="right"/>
    </xf>
    <xf numFmtId="0" fontId="12" fillId="4" borderId="7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179" fontId="12" fillId="4" borderId="4" xfId="21" applyFont="1" applyFill="1" applyBorder="1" applyAlignment="1">
      <alignment horizontal="right"/>
    </xf>
    <xf numFmtId="179" fontId="12" fillId="4" borderId="4" xfId="21" applyFont="1" applyFill="1" applyBorder="1" applyAlignment="1">
      <alignment horizontal="center"/>
    </xf>
    <xf numFmtId="179" fontId="12" fillId="4" borderId="4" xfId="21" applyFont="1" applyFill="1" applyBorder="1" applyAlignment="1">
      <alignment/>
    </xf>
    <xf numFmtId="0" fontId="14" fillId="4" borderId="3" xfId="0" applyFont="1" applyFill="1" applyBorder="1" applyAlignment="1">
      <alignment/>
    </xf>
    <xf numFmtId="0" fontId="12" fillId="4" borderId="4" xfId="0" applyFont="1" applyFill="1" applyBorder="1" applyAlignment="1">
      <alignment horizontal="right"/>
    </xf>
    <xf numFmtId="179" fontId="12" fillId="4" borderId="9" xfId="21" applyFont="1" applyFill="1" applyBorder="1" applyAlignment="1">
      <alignment/>
    </xf>
    <xf numFmtId="179" fontId="12" fillId="4" borderId="3" xfId="21" applyFont="1" applyFill="1" applyBorder="1" applyAlignment="1">
      <alignment/>
    </xf>
    <xf numFmtId="0" fontId="27" fillId="4" borderId="7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right"/>
    </xf>
    <xf numFmtId="179" fontId="27" fillId="4" borderId="4" xfId="21" applyFont="1" applyFill="1" applyBorder="1" applyAlignment="1">
      <alignment/>
    </xf>
    <xf numFmtId="179" fontId="25" fillId="4" borderId="4" xfId="21" applyFont="1" applyFill="1" applyBorder="1" applyAlignment="1">
      <alignment/>
    </xf>
    <xf numFmtId="179" fontId="25" fillId="4" borderId="9" xfId="21" applyFont="1" applyFill="1" applyBorder="1" applyAlignment="1">
      <alignment/>
    </xf>
    <xf numFmtId="0" fontId="14" fillId="4" borderId="7" xfId="0" applyFont="1" applyFill="1" applyBorder="1" applyAlignment="1">
      <alignment/>
    </xf>
    <xf numFmtId="0" fontId="13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right"/>
    </xf>
    <xf numFmtId="179" fontId="13" fillId="4" borderId="4" xfId="21" applyFont="1" applyFill="1" applyBorder="1" applyAlignment="1">
      <alignment/>
    </xf>
    <xf numFmtId="0" fontId="13" fillId="4" borderId="7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4" fontId="33" fillId="0" borderId="14" xfId="0" applyNumberFormat="1" applyFont="1" applyFill="1" applyBorder="1" applyAlignment="1">
      <alignment horizontal="center"/>
    </xf>
    <xf numFmtId="179" fontId="33" fillId="0" borderId="14" xfId="21" applyFont="1" applyFill="1" applyBorder="1" applyAlignment="1">
      <alignment horizontal="left"/>
    </xf>
    <xf numFmtId="179" fontId="33" fillId="0" borderId="14" xfId="21" applyFont="1" applyFill="1" applyBorder="1" applyAlignment="1">
      <alignment horizontal="center"/>
    </xf>
    <xf numFmtId="179" fontId="33" fillId="0" borderId="14" xfId="21" applyFont="1" applyFill="1" applyBorder="1" applyAlignment="1">
      <alignment/>
    </xf>
    <xf numFmtId="179" fontId="34" fillId="0" borderId="0" xfId="0" applyNumberFormat="1" applyFont="1" applyFill="1" applyAlignment="1">
      <alignment/>
    </xf>
    <xf numFmtId="205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14" fontId="33" fillId="0" borderId="15" xfId="0" applyNumberFormat="1" applyFont="1" applyFill="1" applyBorder="1" applyAlignment="1">
      <alignment horizontal="center"/>
    </xf>
    <xf numFmtId="179" fontId="33" fillId="0" borderId="15" xfId="21" applyFont="1" applyFill="1" applyBorder="1" applyAlignment="1">
      <alignment horizontal="center"/>
    </xf>
    <xf numFmtId="179" fontId="33" fillId="0" borderId="15" xfId="21" applyFont="1" applyFill="1" applyBorder="1" applyAlignment="1">
      <alignment/>
    </xf>
    <xf numFmtId="0" fontId="33" fillId="0" borderId="1" xfId="0" applyFont="1" applyFill="1" applyBorder="1" applyAlignment="1">
      <alignment horizontal="center"/>
    </xf>
    <xf numFmtId="218" fontId="33" fillId="0" borderId="2" xfId="0" applyNumberFormat="1" applyFont="1" applyFill="1" applyBorder="1" applyAlignment="1">
      <alignment horizontal="center"/>
    </xf>
    <xf numFmtId="179" fontId="36" fillId="0" borderId="2" xfId="21" applyFont="1" applyFill="1" applyBorder="1" applyAlignment="1">
      <alignment horizontal="left"/>
    </xf>
    <xf numFmtId="179" fontId="36" fillId="0" borderId="2" xfId="21" applyFont="1" applyFill="1" applyBorder="1" applyAlignment="1">
      <alignment horizontal="center"/>
    </xf>
    <xf numFmtId="179" fontId="36" fillId="0" borderId="2" xfId="21" applyFont="1" applyFill="1" applyBorder="1" applyAlignment="1">
      <alignment/>
    </xf>
    <xf numFmtId="179" fontId="36" fillId="0" borderId="16" xfId="21" applyFont="1" applyFill="1" applyBorder="1" applyAlignment="1">
      <alignment/>
    </xf>
    <xf numFmtId="179" fontId="35" fillId="0" borderId="0" xfId="0" applyNumberFormat="1" applyFont="1" applyFill="1" applyBorder="1" applyAlignment="1">
      <alignment/>
    </xf>
    <xf numFmtId="179" fontId="33" fillId="0" borderId="15" xfId="21" applyFont="1" applyFill="1" applyBorder="1" applyAlignment="1">
      <alignment horizontal="left"/>
    </xf>
    <xf numFmtId="0" fontId="33" fillId="0" borderId="17" xfId="0" applyFont="1" applyFill="1" applyBorder="1" applyAlignment="1">
      <alignment horizontal="center"/>
    </xf>
    <xf numFmtId="14" fontId="33" fillId="0" borderId="17" xfId="0" applyNumberFormat="1" applyFont="1" applyFill="1" applyBorder="1" applyAlignment="1">
      <alignment horizontal="center"/>
    </xf>
    <xf numFmtId="179" fontId="33" fillId="0" borderId="17" xfId="21" applyFont="1" applyFill="1" applyBorder="1" applyAlignment="1">
      <alignment horizontal="left"/>
    </xf>
    <xf numFmtId="179" fontId="33" fillId="0" borderId="17" xfId="21" applyFont="1" applyFill="1" applyBorder="1" applyAlignment="1">
      <alignment horizontal="center"/>
    </xf>
    <xf numFmtId="179" fontId="33" fillId="0" borderId="17" xfId="21" applyFont="1" applyFill="1" applyBorder="1" applyAlignment="1">
      <alignment/>
    </xf>
    <xf numFmtId="179" fontId="36" fillId="0" borderId="2" xfId="21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14" fontId="33" fillId="0" borderId="18" xfId="0" applyNumberFormat="1" applyFont="1" applyFill="1" applyBorder="1" applyAlignment="1">
      <alignment horizontal="center"/>
    </xf>
    <xf numFmtId="179" fontId="33" fillId="0" borderId="18" xfId="21" applyFont="1" applyFill="1" applyBorder="1" applyAlignment="1">
      <alignment horizontal="left"/>
    </xf>
    <xf numFmtId="179" fontId="33" fillId="0" borderId="18" xfId="21" applyFont="1" applyFill="1" applyBorder="1" applyAlignment="1">
      <alignment horizontal="center"/>
    </xf>
    <xf numFmtId="179" fontId="33" fillId="0" borderId="18" xfId="21" applyFont="1" applyFill="1" applyBorder="1" applyAlignment="1">
      <alignment/>
    </xf>
    <xf numFmtId="0" fontId="33" fillId="0" borderId="19" xfId="0" applyFont="1" applyFill="1" applyBorder="1" applyAlignment="1">
      <alignment horizontal="center"/>
    </xf>
    <xf numFmtId="14" fontId="33" fillId="0" borderId="19" xfId="0" applyNumberFormat="1" applyFont="1" applyFill="1" applyBorder="1" applyAlignment="1">
      <alignment horizontal="center"/>
    </xf>
    <xf numFmtId="179" fontId="33" fillId="0" borderId="19" xfId="21" applyFont="1" applyFill="1" applyBorder="1" applyAlignment="1">
      <alignment horizontal="left"/>
    </xf>
    <xf numFmtId="179" fontId="33" fillId="0" borderId="19" xfId="21" applyFont="1" applyFill="1" applyBorder="1" applyAlignment="1">
      <alignment horizontal="center"/>
    </xf>
    <xf numFmtId="179" fontId="33" fillId="0" borderId="19" xfId="21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14" fontId="21" fillId="0" borderId="14" xfId="0" applyNumberFormat="1" applyFont="1" applyFill="1" applyBorder="1" applyAlignment="1">
      <alignment horizontal="center"/>
    </xf>
    <xf numFmtId="179" fontId="21" fillId="0" borderId="14" xfId="21" applyFont="1" applyFill="1" applyBorder="1" applyAlignment="1">
      <alignment horizontal="left"/>
    </xf>
    <xf numFmtId="179" fontId="21" fillId="0" borderId="14" xfId="21" applyFont="1" applyFill="1" applyBorder="1" applyAlignment="1">
      <alignment horizontal="center"/>
    </xf>
    <xf numFmtId="179" fontId="21" fillId="0" borderId="14" xfId="21" applyFont="1" applyFill="1" applyBorder="1" applyAlignment="1">
      <alignment/>
    </xf>
    <xf numFmtId="179" fontId="10" fillId="0" borderId="0" xfId="0" applyNumberFormat="1" applyFont="1" applyFill="1" applyAlignment="1">
      <alignment/>
    </xf>
    <xf numFmtId="205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14" fontId="21" fillId="0" borderId="19" xfId="0" applyNumberFormat="1" applyFont="1" applyFill="1" applyBorder="1" applyAlignment="1">
      <alignment horizontal="center"/>
    </xf>
    <xf numFmtId="179" fontId="21" fillId="0" borderId="19" xfId="21" applyFont="1" applyFill="1" applyBorder="1" applyAlignment="1">
      <alignment horizontal="left"/>
    </xf>
    <xf numFmtId="179" fontId="21" fillId="0" borderId="19" xfId="21" applyFont="1" applyFill="1" applyBorder="1" applyAlignment="1">
      <alignment horizontal="center"/>
    </xf>
    <xf numFmtId="179" fontId="21" fillId="0" borderId="19" xfId="21" applyFont="1" applyFill="1" applyBorder="1" applyAlignment="1">
      <alignment/>
    </xf>
    <xf numFmtId="205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179" fontId="37" fillId="0" borderId="0" xfId="0" applyNumberFormat="1" applyFont="1" applyFill="1" applyBorder="1" applyAlignment="1">
      <alignment/>
    </xf>
    <xf numFmtId="182" fontId="37" fillId="0" borderId="0" xfId="0" applyNumberFormat="1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14" fontId="21" fillId="0" borderId="18" xfId="0" applyNumberFormat="1" applyFont="1" applyFill="1" applyBorder="1" applyAlignment="1">
      <alignment horizontal="center"/>
    </xf>
    <xf numFmtId="179" fontId="21" fillId="0" borderId="18" xfId="21" applyFont="1" applyFill="1" applyBorder="1" applyAlignment="1">
      <alignment horizontal="left"/>
    </xf>
    <xf numFmtId="179" fontId="21" fillId="0" borderId="18" xfId="21" applyFont="1" applyFill="1" applyBorder="1" applyAlignment="1">
      <alignment horizontal="center"/>
    </xf>
    <xf numFmtId="179" fontId="21" fillId="0" borderId="18" xfId="21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14" fontId="21" fillId="0" borderId="15" xfId="0" applyNumberFormat="1" applyFont="1" applyFill="1" applyBorder="1" applyAlignment="1">
      <alignment horizontal="center"/>
    </xf>
    <xf numFmtId="179" fontId="21" fillId="0" borderId="15" xfId="21" applyFont="1" applyFill="1" applyBorder="1" applyAlignment="1">
      <alignment horizontal="left"/>
    </xf>
    <xf numFmtId="179" fontId="21" fillId="0" borderId="15" xfId="21" applyFont="1" applyFill="1" applyBorder="1" applyAlignment="1">
      <alignment horizontal="center"/>
    </xf>
    <xf numFmtId="179" fontId="21" fillId="0" borderId="15" xfId="21" applyFont="1" applyFill="1" applyBorder="1" applyAlignment="1">
      <alignment/>
    </xf>
    <xf numFmtId="0" fontId="12" fillId="0" borderId="9" xfId="0" applyFont="1" applyFill="1" applyBorder="1" applyAlignment="1">
      <alignment horizontal="left"/>
    </xf>
    <xf numFmtId="4" fontId="33" fillId="0" borderId="18" xfId="21" applyNumberFormat="1" applyFont="1" applyFill="1" applyBorder="1" applyAlignment="1">
      <alignment horizontal="center"/>
    </xf>
    <xf numFmtId="4" fontId="36" fillId="0" borderId="2" xfId="21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/>
    </xf>
    <xf numFmtId="4" fontId="33" fillId="0" borderId="18" xfId="21" applyNumberFormat="1" applyFont="1" applyFill="1" applyBorder="1" applyAlignment="1">
      <alignment horizontal="left"/>
    </xf>
    <xf numFmtId="4" fontId="33" fillId="0" borderId="0" xfId="0" applyNumberFormat="1" applyFont="1" applyFill="1" applyAlignment="1">
      <alignment/>
    </xf>
    <xf numFmtId="4" fontId="36" fillId="0" borderId="0" xfId="0" applyNumberFormat="1" applyFont="1" applyFill="1" applyBorder="1" applyAlignment="1">
      <alignment/>
    </xf>
    <xf numFmtId="4" fontId="33" fillId="0" borderId="1" xfId="0" applyNumberFormat="1" applyFont="1" applyFill="1" applyBorder="1" applyAlignment="1">
      <alignment horizontal="center"/>
    </xf>
    <xf numFmtId="4" fontId="33" fillId="0" borderId="2" xfId="0" applyNumberFormat="1" applyFont="1" applyFill="1" applyBorder="1" applyAlignment="1">
      <alignment horizontal="center"/>
    </xf>
    <xf numFmtId="4" fontId="36" fillId="0" borderId="2" xfId="21" applyNumberFormat="1" applyFont="1" applyFill="1" applyBorder="1" applyAlignment="1">
      <alignment horizontal="left"/>
    </xf>
    <xf numFmtId="0" fontId="33" fillId="0" borderId="18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right"/>
    </xf>
    <xf numFmtId="4" fontId="33" fillId="0" borderId="18" xfId="21" applyNumberFormat="1" applyFont="1" applyFill="1" applyBorder="1" applyAlignment="1">
      <alignment horizontal="right"/>
    </xf>
    <xf numFmtId="4" fontId="36" fillId="0" borderId="2" xfId="21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179" fontId="33" fillId="0" borderId="0" xfId="0" applyNumberFormat="1" applyFont="1" applyFill="1" applyAlignment="1">
      <alignment/>
    </xf>
    <xf numFmtId="205" fontId="36" fillId="0" borderId="0" xfId="0" applyNumberFormat="1" applyFont="1" applyFill="1" applyBorder="1" applyAlignment="1">
      <alignment/>
    </xf>
    <xf numFmtId="179" fontId="36" fillId="0" borderId="2" xfId="21" applyFont="1" applyFill="1" applyBorder="1" applyAlignment="1">
      <alignment horizontal="left"/>
    </xf>
    <xf numFmtId="179" fontId="36" fillId="0" borderId="2" xfId="21" applyFont="1" applyFill="1" applyBorder="1" applyAlignment="1">
      <alignment horizontal="center"/>
    </xf>
    <xf numFmtId="179" fontId="36" fillId="0" borderId="2" xfId="21" applyFont="1" applyFill="1" applyBorder="1" applyAlignment="1">
      <alignment/>
    </xf>
    <xf numFmtId="0" fontId="33" fillId="0" borderId="0" xfId="0" applyFont="1" applyFill="1" applyBorder="1" applyAlignment="1">
      <alignment/>
    </xf>
    <xf numFmtId="179" fontId="33" fillId="0" borderId="20" xfId="21" applyFont="1" applyFill="1" applyBorder="1" applyAlignment="1">
      <alignment/>
    </xf>
    <xf numFmtId="179" fontId="36" fillId="0" borderId="20" xfId="21" applyFont="1" applyFill="1" applyBorder="1" applyAlignment="1">
      <alignment/>
    </xf>
    <xf numFmtId="4" fontId="36" fillId="0" borderId="2" xfId="21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14" fontId="33" fillId="0" borderId="15" xfId="0" applyNumberFormat="1" applyFont="1" applyFill="1" applyBorder="1" applyAlignment="1">
      <alignment horizontal="center"/>
    </xf>
    <xf numFmtId="179" fontId="33" fillId="0" borderId="15" xfId="21" applyFont="1" applyFill="1" applyBorder="1" applyAlignment="1">
      <alignment horizontal="left"/>
    </xf>
    <xf numFmtId="179" fontId="33" fillId="0" borderId="15" xfId="21" applyFont="1" applyFill="1" applyBorder="1" applyAlignment="1">
      <alignment horizontal="center"/>
    </xf>
    <xf numFmtId="179" fontId="33" fillId="0" borderId="15" xfId="21" applyFont="1" applyFill="1" applyBorder="1" applyAlignment="1">
      <alignment/>
    </xf>
    <xf numFmtId="179" fontId="33" fillId="0" borderId="0" xfId="0" applyNumberFormat="1" applyFont="1" applyFill="1" applyAlignment="1">
      <alignment/>
    </xf>
    <xf numFmtId="205" fontId="33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33" fillId="0" borderId="15" xfId="21" applyNumberFormat="1" applyFont="1" applyFill="1" applyBorder="1" applyAlignment="1">
      <alignment horizontal="center"/>
    </xf>
    <xf numFmtId="179" fontId="33" fillId="0" borderId="0" xfId="0" applyNumberFormat="1" applyFont="1" applyFill="1" applyBorder="1" applyAlignment="1">
      <alignment/>
    </xf>
    <xf numFmtId="4" fontId="33" fillId="0" borderId="14" xfId="21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textRotation="180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textRotation="180"/>
    </xf>
    <xf numFmtId="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textRotation="180"/>
    </xf>
    <xf numFmtId="0" fontId="4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textRotation="180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41" fillId="0" borderId="0" xfId="0" applyFont="1" applyFill="1" applyBorder="1" applyAlignment="1">
      <alignment textRotation="180"/>
    </xf>
    <xf numFmtId="0" fontId="41" fillId="0" borderId="21" xfId="0" applyFont="1" applyFill="1" applyBorder="1" applyAlignment="1">
      <alignment textRotation="180"/>
    </xf>
    <xf numFmtId="0" fontId="48" fillId="0" borderId="21" xfId="0" applyFont="1" applyFill="1" applyBorder="1" applyAlignment="1">
      <alignment textRotation="180"/>
    </xf>
    <xf numFmtId="0" fontId="48" fillId="0" borderId="0" xfId="0" applyFont="1" applyFill="1" applyBorder="1" applyAlignment="1">
      <alignment horizontal="center" textRotation="180"/>
    </xf>
    <xf numFmtId="0" fontId="48" fillId="0" borderId="21" xfId="0" applyFont="1" applyFill="1" applyBorder="1" applyAlignment="1">
      <alignment horizontal="center" textRotation="180"/>
    </xf>
    <xf numFmtId="179" fontId="36" fillId="0" borderId="22" xfId="21" applyFont="1" applyFill="1" applyBorder="1" applyAlignment="1">
      <alignment horizontal="center"/>
    </xf>
    <xf numFmtId="179" fontId="36" fillId="0" borderId="4" xfId="21" applyFont="1" applyFill="1" applyBorder="1" applyAlignment="1">
      <alignment horizontal="center"/>
    </xf>
    <xf numFmtId="179" fontId="36" fillId="0" borderId="23" xfId="21" applyFont="1" applyFill="1" applyBorder="1" applyAlignment="1">
      <alignment horizontal="center"/>
    </xf>
    <xf numFmtId="179" fontId="36" fillId="0" borderId="22" xfId="21" applyFont="1" applyFill="1" applyBorder="1" applyAlignment="1">
      <alignment horizontal="center"/>
    </xf>
    <xf numFmtId="179" fontId="36" fillId="0" borderId="4" xfId="21" applyFont="1" applyFill="1" applyBorder="1" applyAlignment="1">
      <alignment horizontal="center"/>
    </xf>
    <xf numFmtId="179" fontId="36" fillId="0" borderId="23" xfId="21" applyFont="1" applyFill="1" applyBorder="1" applyAlignment="1">
      <alignment horizontal="center"/>
    </xf>
    <xf numFmtId="4" fontId="36" fillId="0" borderId="22" xfId="21" applyNumberFormat="1" applyFont="1" applyFill="1" applyBorder="1" applyAlignment="1">
      <alignment horizontal="right"/>
    </xf>
    <xf numFmtId="4" fontId="36" fillId="0" borderId="4" xfId="21" applyNumberFormat="1" applyFont="1" applyFill="1" applyBorder="1" applyAlignment="1">
      <alignment horizontal="right"/>
    </xf>
    <xf numFmtId="4" fontId="36" fillId="0" borderId="23" xfId="21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3" fontId="28" fillId="0" borderId="0" xfId="0" applyNumberFormat="1" applyFont="1" applyFill="1" applyAlignment="1">
      <alignment horizontal="center"/>
    </xf>
    <xf numFmtId="0" fontId="12" fillId="0" borderId="7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/>
    </xf>
  </cellXfs>
  <cellStyles count="9">
    <cellStyle name="Normal" xfId="0"/>
    <cellStyle name="Hyperlink" xfId="15"/>
    <cellStyle name="Obično_2002 01 do 30.09 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2"/>
  <sheetViews>
    <sheetView tabSelected="1" zoomScale="60" zoomScaleNormal="60" workbookViewId="0" topLeftCell="A358">
      <selection activeCell="A375" sqref="A375"/>
    </sheetView>
  </sheetViews>
  <sheetFormatPr defaultColWidth="9.140625" defaultRowHeight="12.75"/>
  <cols>
    <col min="1" max="1" width="13.00390625" style="242" bestFit="1" customWidth="1"/>
    <col min="2" max="2" width="6.7109375" style="3" bestFit="1" customWidth="1"/>
    <col min="3" max="3" width="12.140625" style="3" customWidth="1"/>
    <col min="4" max="4" width="93.28125" style="3" bestFit="1" customWidth="1"/>
    <col min="5" max="5" width="29.28125" style="3" bestFit="1" customWidth="1"/>
    <col min="6" max="6" width="9.57421875" style="3" customWidth="1"/>
    <col min="7" max="7" width="37.140625" style="3" customWidth="1"/>
    <col min="8" max="9" width="22.140625" style="3" bestFit="1" customWidth="1"/>
    <col min="10" max="10" width="22.00390625" style="3" bestFit="1" customWidth="1"/>
    <col min="11" max="11" width="29.140625" style="3" customWidth="1"/>
    <col min="12" max="12" width="37.00390625" style="3" bestFit="1" customWidth="1"/>
    <col min="13" max="13" width="5.00390625" style="4" customWidth="1"/>
    <col min="14" max="14" width="25.8515625" style="7" customWidth="1"/>
    <col min="15" max="15" width="31.00390625" style="5" customWidth="1"/>
    <col min="16" max="16" width="32.00390625" style="5" customWidth="1"/>
    <col min="17" max="16384" width="9.140625" style="5" customWidth="1"/>
  </cols>
  <sheetData>
    <row r="1" spans="2:12" ht="32.25" customHeight="1">
      <c r="B1" s="269" t="s">
        <v>295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12" ht="15.75" customHeight="1" thickBot="1"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2:12" ht="19.5" customHeight="1" thickBot="1">
      <c r="B3" s="1"/>
      <c r="C3" s="271"/>
      <c r="D3" s="271"/>
      <c r="E3" s="8"/>
      <c r="F3" s="8"/>
      <c r="G3" s="8"/>
      <c r="H3" s="73">
        <f>21775180.15/5553559.76</f>
        <v>3.920940998391273</v>
      </c>
      <c r="I3" s="75" t="s">
        <v>0</v>
      </c>
      <c r="J3" s="76"/>
      <c r="K3" s="77"/>
      <c r="L3" s="78"/>
    </row>
    <row r="4" spans="1:14" s="20" customFormat="1" ht="59.25" customHeight="1" thickBot="1">
      <c r="A4" s="242"/>
      <c r="B4" s="74" t="s">
        <v>1</v>
      </c>
      <c r="C4" s="15" t="s">
        <v>2</v>
      </c>
      <c r="D4" s="17" t="s">
        <v>3</v>
      </c>
      <c r="E4" s="17" t="s">
        <v>4</v>
      </c>
      <c r="F4" s="17" t="s">
        <v>5</v>
      </c>
      <c r="G4" s="16" t="s">
        <v>6</v>
      </c>
      <c r="H4" s="16" t="s">
        <v>7</v>
      </c>
      <c r="I4" s="17" t="s">
        <v>8</v>
      </c>
      <c r="J4" s="17" t="s">
        <v>13</v>
      </c>
      <c r="K4" s="16" t="s">
        <v>22</v>
      </c>
      <c r="L4" s="239" t="s">
        <v>27</v>
      </c>
      <c r="M4" s="18"/>
      <c r="N4" s="19"/>
    </row>
    <row r="5" spans="1:14" s="30" customFormat="1" ht="30" customHeight="1" thickBot="1">
      <c r="A5" s="242"/>
      <c r="B5" s="106"/>
      <c r="C5" s="272" t="s">
        <v>9</v>
      </c>
      <c r="D5" s="272"/>
      <c r="E5" s="272"/>
      <c r="F5" s="108"/>
      <c r="G5" s="109"/>
      <c r="H5" s="109"/>
      <c r="I5" s="108"/>
      <c r="J5" s="108"/>
      <c r="K5" s="109"/>
      <c r="L5" s="110"/>
      <c r="M5" s="28"/>
      <c r="N5" s="29"/>
    </row>
    <row r="6" spans="1:14" s="148" customFormat="1" ht="30" customHeight="1">
      <c r="A6" s="243"/>
      <c r="B6" s="167">
        <v>1</v>
      </c>
      <c r="C6" s="168" t="s">
        <v>41</v>
      </c>
      <c r="D6" s="169" t="s">
        <v>42</v>
      </c>
      <c r="E6" s="170" t="s">
        <v>43</v>
      </c>
      <c r="F6" s="170" t="s">
        <v>37</v>
      </c>
      <c r="G6" s="170" t="s">
        <v>44</v>
      </c>
      <c r="H6" s="170"/>
      <c r="I6" s="170">
        <v>8814.17</v>
      </c>
      <c r="J6" s="170">
        <v>160.1</v>
      </c>
      <c r="K6" s="171">
        <f>SUM(H6:J6)</f>
        <v>8974.27</v>
      </c>
      <c r="L6" s="171">
        <f>SUM(K6)</f>
        <v>8974.27</v>
      </c>
      <c r="M6" s="146"/>
      <c r="N6" s="147"/>
    </row>
    <row r="7" spans="1:14" s="148" customFormat="1" ht="30" customHeight="1">
      <c r="A7" s="243"/>
      <c r="B7" s="149">
        <v>2</v>
      </c>
      <c r="C7" s="150" t="s">
        <v>81</v>
      </c>
      <c r="D7" s="160" t="s">
        <v>42</v>
      </c>
      <c r="E7" s="151" t="s">
        <v>43</v>
      </c>
      <c r="F7" s="151" t="s">
        <v>37</v>
      </c>
      <c r="G7" s="151" t="s">
        <v>44</v>
      </c>
      <c r="H7" s="151"/>
      <c r="I7" s="151">
        <v>18056.92</v>
      </c>
      <c r="J7" s="151">
        <v>163.78</v>
      </c>
      <c r="K7" s="152">
        <f>SUM(H7:J7)</f>
        <v>18220.699999999997</v>
      </c>
      <c r="L7" s="152">
        <f>SUM(K7)</f>
        <v>18220.699999999997</v>
      </c>
      <c r="M7" s="146"/>
      <c r="N7" s="147"/>
    </row>
    <row r="8" spans="1:14" s="148" customFormat="1" ht="30" customHeight="1">
      <c r="A8" s="243"/>
      <c r="B8" s="141">
        <v>3</v>
      </c>
      <c r="C8" s="142" t="s">
        <v>270</v>
      </c>
      <c r="D8" s="143" t="s">
        <v>42</v>
      </c>
      <c r="E8" s="144" t="s">
        <v>43</v>
      </c>
      <c r="F8" s="144" t="s">
        <v>37</v>
      </c>
      <c r="G8" s="144" t="s">
        <v>44</v>
      </c>
      <c r="H8" s="144"/>
      <c r="I8" s="144">
        <v>25490.87</v>
      </c>
      <c r="J8" s="144"/>
      <c r="K8" s="145">
        <f>SUM(H8:J8)</f>
        <v>25490.87</v>
      </c>
      <c r="L8" s="145">
        <f>SUM(K8)</f>
        <v>25490.87</v>
      </c>
      <c r="M8" s="146"/>
      <c r="N8" s="147"/>
    </row>
    <row r="9" spans="1:14" s="148" customFormat="1" ht="30" customHeight="1" thickBot="1">
      <c r="A9" s="243"/>
      <c r="B9" s="172">
        <v>4</v>
      </c>
      <c r="C9" s="173" t="s">
        <v>270</v>
      </c>
      <c r="D9" s="174" t="s">
        <v>42</v>
      </c>
      <c r="E9" s="175" t="s">
        <v>43</v>
      </c>
      <c r="F9" s="175" t="s">
        <v>37</v>
      </c>
      <c r="G9" s="175" t="s">
        <v>44</v>
      </c>
      <c r="H9" s="175"/>
      <c r="I9" s="175"/>
      <c r="J9" s="175">
        <v>375.39</v>
      </c>
      <c r="K9" s="176">
        <f>SUM(H9:J9)</f>
        <v>375.39</v>
      </c>
      <c r="L9" s="176">
        <f>SUM(K9)</f>
        <v>375.39</v>
      </c>
      <c r="M9" s="146"/>
      <c r="N9" s="147"/>
    </row>
    <row r="10" spans="1:14" s="148" customFormat="1" ht="30" customHeight="1" thickBot="1">
      <c r="A10" s="243"/>
      <c r="B10" s="153"/>
      <c r="C10" s="154"/>
      <c r="D10" s="155" t="s">
        <v>45</v>
      </c>
      <c r="E10" s="156"/>
      <c r="F10" s="156"/>
      <c r="G10" s="157"/>
      <c r="H10" s="260"/>
      <c r="I10" s="261"/>
      <c r="J10" s="262"/>
      <c r="K10" s="157"/>
      <c r="L10" s="158">
        <f>SUM(L6:L9)</f>
        <v>53061.229999999996</v>
      </c>
      <c r="M10" s="146"/>
      <c r="N10" s="147"/>
    </row>
    <row r="11" spans="1:14" s="148" customFormat="1" ht="30" customHeight="1">
      <c r="A11" s="243"/>
      <c r="B11" s="167">
        <v>1</v>
      </c>
      <c r="C11" s="168" t="s">
        <v>77</v>
      </c>
      <c r="D11" s="169" t="s">
        <v>71</v>
      </c>
      <c r="E11" s="170" t="s">
        <v>72</v>
      </c>
      <c r="F11" s="170" t="s">
        <v>73</v>
      </c>
      <c r="G11" s="170" t="s">
        <v>74</v>
      </c>
      <c r="H11" s="170">
        <v>39724.9</v>
      </c>
      <c r="I11" s="170">
        <v>2690.26</v>
      </c>
      <c r="J11" s="170">
        <v>59.88</v>
      </c>
      <c r="K11" s="171">
        <f>SUM(H11:J11)</f>
        <v>42475.04</v>
      </c>
      <c r="L11" s="171">
        <v>312616.28</v>
      </c>
      <c r="M11" s="146"/>
      <c r="N11" s="147"/>
    </row>
    <row r="12" spans="1:14" s="148" customFormat="1" ht="30" customHeight="1">
      <c r="A12" s="243"/>
      <c r="B12" s="141">
        <v>2</v>
      </c>
      <c r="C12" s="142" t="s">
        <v>77</v>
      </c>
      <c r="D12" s="143" t="s">
        <v>71</v>
      </c>
      <c r="E12" s="144" t="s">
        <v>72</v>
      </c>
      <c r="F12" s="144" t="s">
        <v>37</v>
      </c>
      <c r="G12" s="144" t="s">
        <v>74</v>
      </c>
      <c r="H12" s="144">
        <v>583828.28</v>
      </c>
      <c r="I12" s="144">
        <v>82060.32</v>
      </c>
      <c r="J12" s="144">
        <v>937.37</v>
      </c>
      <c r="K12" s="145">
        <f>SUM(H12:J12)</f>
        <v>666825.9700000001</v>
      </c>
      <c r="L12" s="145">
        <f>K12</f>
        <v>666825.9700000001</v>
      </c>
      <c r="M12" s="146"/>
      <c r="N12" s="147"/>
    </row>
    <row r="13" spans="1:14" s="148" customFormat="1" ht="30" customHeight="1" thickBot="1">
      <c r="A13" s="243"/>
      <c r="B13" s="149">
        <v>3</v>
      </c>
      <c r="C13" s="150" t="s">
        <v>77</v>
      </c>
      <c r="D13" s="160" t="s">
        <v>71</v>
      </c>
      <c r="E13" s="151" t="s">
        <v>72</v>
      </c>
      <c r="F13" s="151" t="s">
        <v>75</v>
      </c>
      <c r="G13" s="151" t="s">
        <v>74</v>
      </c>
      <c r="H13" s="151">
        <v>68387.93</v>
      </c>
      <c r="I13" s="151">
        <v>3826.9</v>
      </c>
      <c r="J13" s="151">
        <v>101.81</v>
      </c>
      <c r="K13" s="152">
        <f>SUM(H13:J13)</f>
        <v>72316.63999999998</v>
      </c>
      <c r="L13" s="152">
        <v>386337.16</v>
      </c>
      <c r="M13" s="146"/>
      <c r="N13" s="147"/>
    </row>
    <row r="14" spans="1:14" s="148" customFormat="1" ht="30" customHeight="1" thickBot="1">
      <c r="A14" s="243"/>
      <c r="B14" s="153"/>
      <c r="C14" s="154"/>
      <c r="D14" s="155" t="s">
        <v>76</v>
      </c>
      <c r="E14" s="156"/>
      <c r="F14" s="156"/>
      <c r="G14" s="157"/>
      <c r="H14" s="260"/>
      <c r="I14" s="261"/>
      <c r="J14" s="262"/>
      <c r="K14" s="157"/>
      <c r="L14" s="158">
        <f>SUM(L11:L13)</f>
        <v>1365779.4100000001</v>
      </c>
      <c r="M14" s="146"/>
      <c r="N14" s="147"/>
    </row>
    <row r="15" spans="1:14" s="148" customFormat="1" ht="30" customHeight="1">
      <c r="A15" s="243"/>
      <c r="B15" s="141">
        <v>1</v>
      </c>
      <c r="C15" s="142" t="s">
        <v>86</v>
      </c>
      <c r="D15" s="143" t="s">
        <v>82</v>
      </c>
      <c r="E15" s="144" t="s">
        <v>83</v>
      </c>
      <c r="F15" s="144" t="s">
        <v>73</v>
      </c>
      <c r="G15" s="144" t="s">
        <v>84</v>
      </c>
      <c r="H15" s="144">
        <v>93383.11</v>
      </c>
      <c r="I15" s="144">
        <v>6324.11</v>
      </c>
      <c r="J15" s="144">
        <v>2052.08</v>
      </c>
      <c r="K15" s="145">
        <f aca="true" t="shared" si="0" ref="K15:K21">SUM(H15:J15)</f>
        <v>101759.3</v>
      </c>
      <c r="L15" s="145">
        <v>750983.63</v>
      </c>
      <c r="M15" s="146"/>
      <c r="N15" s="147"/>
    </row>
    <row r="16" spans="1:14" s="148" customFormat="1" ht="30" customHeight="1">
      <c r="A16" s="243"/>
      <c r="B16" s="141">
        <v>2</v>
      </c>
      <c r="C16" s="142" t="s">
        <v>86</v>
      </c>
      <c r="D16" s="143" t="s">
        <v>82</v>
      </c>
      <c r="E16" s="144" t="s">
        <v>83</v>
      </c>
      <c r="F16" s="144" t="s">
        <v>37</v>
      </c>
      <c r="G16" s="144" t="s">
        <v>84</v>
      </c>
      <c r="H16" s="144">
        <v>542323</v>
      </c>
      <c r="I16" s="144">
        <v>76226.54</v>
      </c>
      <c r="J16" s="144">
        <v>12710.38</v>
      </c>
      <c r="K16" s="145">
        <f t="shared" si="0"/>
        <v>631259.92</v>
      </c>
      <c r="L16" s="145">
        <f>SUM(K16)</f>
        <v>631259.92</v>
      </c>
      <c r="M16" s="146"/>
      <c r="N16" s="147"/>
    </row>
    <row r="17" spans="1:14" s="148" customFormat="1" ht="30" customHeight="1">
      <c r="A17" s="243"/>
      <c r="B17" s="149">
        <v>3</v>
      </c>
      <c r="C17" s="150" t="s">
        <v>86</v>
      </c>
      <c r="D17" s="160" t="s">
        <v>82</v>
      </c>
      <c r="E17" s="151" t="s">
        <v>83</v>
      </c>
      <c r="F17" s="151" t="s">
        <v>75</v>
      </c>
      <c r="G17" s="151" t="s">
        <v>84</v>
      </c>
      <c r="H17" s="151">
        <v>193271.38</v>
      </c>
      <c r="I17" s="151">
        <v>10815.21</v>
      </c>
      <c r="J17" s="151">
        <v>4197.7</v>
      </c>
      <c r="K17" s="152">
        <f t="shared" si="0"/>
        <v>208284.29</v>
      </c>
      <c r="L17" s="152">
        <v>1136086.65</v>
      </c>
      <c r="M17" s="146"/>
      <c r="N17" s="147"/>
    </row>
    <row r="18" spans="1:14" s="148" customFormat="1" ht="30" customHeight="1">
      <c r="A18" s="243"/>
      <c r="B18" s="149">
        <v>4</v>
      </c>
      <c r="C18" s="150" t="s">
        <v>233</v>
      </c>
      <c r="D18" s="160" t="s">
        <v>82</v>
      </c>
      <c r="E18" s="151" t="s">
        <v>52</v>
      </c>
      <c r="F18" s="151" t="s">
        <v>37</v>
      </c>
      <c r="G18" s="151" t="s">
        <v>237</v>
      </c>
      <c r="H18" s="151">
        <v>155682.73</v>
      </c>
      <c r="I18" s="151">
        <v>1804.67</v>
      </c>
      <c r="J18" s="151">
        <v>2730.09</v>
      </c>
      <c r="K18" s="152">
        <f t="shared" si="0"/>
        <v>160217.49000000002</v>
      </c>
      <c r="L18" s="152">
        <f>K18</f>
        <v>160217.49000000002</v>
      </c>
      <c r="M18" s="146"/>
      <c r="N18" s="147"/>
    </row>
    <row r="19" spans="1:14" s="148" customFormat="1" ht="30" customHeight="1">
      <c r="A19" s="243"/>
      <c r="B19" s="141">
        <v>5</v>
      </c>
      <c r="C19" s="142" t="s">
        <v>258</v>
      </c>
      <c r="D19" s="143" t="s">
        <v>82</v>
      </c>
      <c r="E19" s="144" t="s">
        <v>83</v>
      </c>
      <c r="F19" s="144" t="s">
        <v>73</v>
      </c>
      <c r="G19" s="144" t="s">
        <v>84</v>
      </c>
      <c r="H19" s="144">
        <v>93383.11</v>
      </c>
      <c r="I19" s="144">
        <v>5462.91</v>
      </c>
      <c r="J19" s="144">
        <v>1798.68</v>
      </c>
      <c r="K19" s="145">
        <f t="shared" si="0"/>
        <v>100644.7</v>
      </c>
      <c r="L19" s="145">
        <v>736215.96</v>
      </c>
      <c r="M19" s="146"/>
      <c r="N19" s="147"/>
    </row>
    <row r="20" spans="1:14" s="148" customFormat="1" ht="30" customHeight="1">
      <c r="A20" s="243"/>
      <c r="B20" s="141">
        <v>6</v>
      </c>
      <c r="C20" s="142" t="s">
        <v>258</v>
      </c>
      <c r="D20" s="143" t="s">
        <v>82</v>
      </c>
      <c r="E20" s="144" t="s">
        <v>83</v>
      </c>
      <c r="F20" s="144" t="s">
        <v>37</v>
      </c>
      <c r="G20" s="144" t="s">
        <v>84</v>
      </c>
      <c r="H20" s="144">
        <v>540613.45</v>
      </c>
      <c r="I20" s="144">
        <v>67576.71</v>
      </c>
      <c r="J20" s="144">
        <v>11086</v>
      </c>
      <c r="K20" s="145">
        <f t="shared" si="0"/>
        <v>619276.1599999999</v>
      </c>
      <c r="L20" s="145">
        <f>SUM(K20)</f>
        <v>619276.1599999999</v>
      </c>
      <c r="M20" s="146"/>
      <c r="N20" s="147"/>
    </row>
    <row r="21" spans="1:14" s="148" customFormat="1" ht="30" customHeight="1" thickBot="1">
      <c r="A21" s="258">
        <v>460</v>
      </c>
      <c r="B21" s="149">
        <v>7</v>
      </c>
      <c r="C21" s="150" t="s">
        <v>258</v>
      </c>
      <c r="D21" s="160" t="s">
        <v>82</v>
      </c>
      <c r="E21" s="151" t="s">
        <v>83</v>
      </c>
      <c r="F21" s="151" t="s">
        <v>75</v>
      </c>
      <c r="G21" s="151" t="s">
        <v>84</v>
      </c>
      <c r="H21" s="151">
        <v>193271.38</v>
      </c>
      <c r="I21" s="151">
        <v>9352.25</v>
      </c>
      <c r="J21" s="151">
        <v>2688.74</v>
      </c>
      <c r="K21" s="152">
        <f t="shared" si="0"/>
        <v>205312.37</v>
      </c>
      <c r="L21" s="152">
        <v>1231176.14</v>
      </c>
      <c r="M21" s="146"/>
      <c r="N21" s="147"/>
    </row>
    <row r="22" spans="1:14" s="148" customFormat="1" ht="30" customHeight="1" thickBot="1">
      <c r="A22" s="258"/>
      <c r="B22" s="153"/>
      <c r="C22" s="154"/>
      <c r="D22" s="155" t="s">
        <v>85</v>
      </c>
      <c r="E22" s="156"/>
      <c r="F22" s="156"/>
      <c r="G22" s="157"/>
      <c r="H22" s="260"/>
      <c r="I22" s="261"/>
      <c r="J22" s="262"/>
      <c r="K22" s="157"/>
      <c r="L22" s="158">
        <f>SUM(L15:L21)</f>
        <v>5265215.95</v>
      </c>
      <c r="M22" s="146"/>
      <c r="N22" s="147"/>
    </row>
    <row r="23" spans="1:14" s="148" customFormat="1" ht="30" customHeight="1">
      <c r="A23" s="255"/>
      <c r="B23" s="167">
        <v>1</v>
      </c>
      <c r="C23" s="168" t="s">
        <v>86</v>
      </c>
      <c r="D23" s="169" t="s">
        <v>87</v>
      </c>
      <c r="E23" s="170" t="s">
        <v>83</v>
      </c>
      <c r="F23" s="170" t="s">
        <v>73</v>
      </c>
      <c r="G23" s="170" t="s">
        <v>88</v>
      </c>
      <c r="H23" s="170">
        <v>54773.88</v>
      </c>
      <c r="I23" s="170">
        <v>3709.41</v>
      </c>
      <c r="J23" s="170">
        <v>1203.67</v>
      </c>
      <c r="K23" s="171">
        <f>SUM(H23:J23)</f>
        <v>59686.95999999999</v>
      </c>
      <c r="L23" s="171">
        <v>440489.75</v>
      </c>
      <c r="M23" s="146"/>
      <c r="N23" s="147"/>
    </row>
    <row r="24" spans="1:14" s="148" customFormat="1" ht="30" customHeight="1">
      <c r="A24" s="243"/>
      <c r="B24" s="141">
        <v>2</v>
      </c>
      <c r="C24" s="142" t="s">
        <v>86</v>
      </c>
      <c r="D24" s="143" t="s">
        <v>87</v>
      </c>
      <c r="E24" s="144" t="s">
        <v>83</v>
      </c>
      <c r="F24" s="144" t="s">
        <v>75</v>
      </c>
      <c r="G24" s="144" t="s">
        <v>88</v>
      </c>
      <c r="H24" s="144">
        <v>229252.27</v>
      </c>
      <c r="I24" s="144">
        <v>12828.66</v>
      </c>
      <c r="J24" s="144">
        <v>4979.2</v>
      </c>
      <c r="K24" s="145">
        <f>SUM(H24:J24)</f>
        <v>247060.13</v>
      </c>
      <c r="L24" s="145">
        <v>1347589.46</v>
      </c>
      <c r="M24" s="146"/>
      <c r="N24" s="147"/>
    </row>
    <row r="25" spans="1:14" s="148" customFormat="1" ht="30" customHeight="1">
      <c r="A25" s="243"/>
      <c r="B25" s="149">
        <v>3</v>
      </c>
      <c r="C25" s="150" t="s">
        <v>233</v>
      </c>
      <c r="D25" s="160" t="s">
        <v>87</v>
      </c>
      <c r="E25" s="151" t="s">
        <v>52</v>
      </c>
      <c r="F25" s="151" t="s">
        <v>37</v>
      </c>
      <c r="G25" s="151" t="s">
        <v>234</v>
      </c>
      <c r="H25" s="151">
        <v>609044.27</v>
      </c>
      <c r="I25" s="151">
        <v>7875.02</v>
      </c>
      <c r="J25" s="151">
        <v>9717.7</v>
      </c>
      <c r="K25" s="152">
        <f>SUM(H25:J25)</f>
        <v>626636.99</v>
      </c>
      <c r="L25" s="152">
        <f>K25</f>
        <v>626636.99</v>
      </c>
      <c r="M25" s="146"/>
      <c r="N25" s="147"/>
    </row>
    <row r="26" spans="1:14" s="148" customFormat="1" ht="30" customHeight="1">
      <c r="A26" s="243"/>
      <c r="B26" s="141">
        <v>4</v>
      </c>
      <c r="C26" s="142" t="s">
        <v>258</v>
      </c>
      <c r="D26" s="143" t="s">
        <v>87</v>
      </c>
      <c r="E26" s="144" t="s">
        <v>83</v>
      </c>
      <c r="F26" s="144" t="s">
        <v>73</v>
      </c>
      <c r="G26" s="144" t="s">
        <v>88</v>
      </c>
      <c r="H26" s="144">
        <v>54773.88</v>
      </c>
      <c r="I26" s="144">
        <v>3204.27</v>
      </c>
      <c r="J26" s="144">
        <v>1055.01</v>
      </c>
      <c r="K26" s="145">
        <f>SUM(H26:J26)</f>
        <v>59033.159999999996</v>
      </c>
      <c r="L26" s="145">
        <v>431827.55</v>
      </c>
      <c r="M26" s="146"/>
      <c r="N26" s="147"/>
    </row>
    <row r="27" spans="1:14" s="148" customFormat="1" ht="30" customHeight="1" thickBot="1">
      <c r="A27" s="243"/>
      <c r="B27" s="172">
        <v>5</v>
      </c>
      <c r="C27" s="173" t="s">
        <v>258</v>
      </c>
      <c r="D27" s="174" t="s">
        <v>87</v>
      </c>
      <c r="E27" s="175" t="s">
        <v>83</v>
      </c>
      <c r="F27" s="175" t="s">
        <v>75</v>
      </c>
      <c r="G27" s="175" t="s">
        <v>88</v>
      </c>
      <c r="H27" s="175">
        <v>229252.27</v>
      </c>
      <c r="I27" s="175">
        <v>11093.33</v>
      </c>
      <c r="J27" s="175">
        <v>2123.36</v>
      </c>
      <c r="K27" s="176">
        <f>SUM(H27:J27)</f>
        <v>242468.95999999996</v>
      </c>
      <c r="L27" s="176">
        <v>1453989.36</v>
      </c>
      <c r="M27" s="146"/>
      <c r="N27" s="147"/>
    </row>
    <row r="28" spans="1:14" s="148" customFormat="1" ht="30" customHeight="1" thickBot="1">
      <c r="A28" s="243"/>
      <c r="B28" s="153"/>
      <c r="C28" s="154"/>
      <c r="D28" s="155" t="s">
        <v>89</v>
      </c>
      <c r="E28" s="156"/>
      <c r="F28" s="156"/>
      <c r="G28" s="157"/>
      <c r="H28" s="260"/>
      <c r="I28" s="261"/>
      <c r="J28" s="262"/>
      <c r="K28" s="157"/>
      <c r="L28" s="158">
        <f>SUM(L23:L27)</f>
        <v>4300533.11</v>
      </c>
      <c r="M28" s="146"/>
      <c r="N28" s="147"/>
    </row>
    <row r="29" spans="1:14" s="148" customFormat="1" ht="30" customHeight="1">
      <c r="A29" s="243"/>
      <c r="B29" s="167">
        <v>1</v>
      </c>
      <c r="C29" s="168" t="s">
        <v>93</v>
      </c>
      <c r="D29" s="169" t="s">
        <v>90</v>
      </c>
      <c r="E29" s="170" t="s">
        <v>83</v>
      </c>
      <c r="F29" s="170" t="s">
        <v>37</v>
      </c>
      <c r="G29" s="170" t="s">
        <v>91</v>
      </c>
      <c r="H29" s="170">
        <v>510801.86</v>
      </c>
      <c r="I29" s="170">
        <v>38376.77</v>
      </c>
      <c r="J29" s="170">
        <v>12078.35</v>
      </c>
      <c r="K29" s="171">
        <f>SUM(H29:J29)</f>
        <v>561256.98</v>
      </c>
      <c r="L29" s="171">
        <f>SUM(K29)</f>
        <v>561256.98</v>
      </c>
      <c r="M29" s="146"/>
      <c r="N29" s="147"/>
    </row>
    <row r="30" spans="1:14" s="148" customFormat="1" ht="30" customHeight="1">
      <c r="A30" s="243"/>
      <c r="B30" s="141">
        <v>2</v>
      </c>
      <c r="C30" s="142" t="s">
        <v>213</v>
      </c>
      <c r="D30" s="143" t="s">
        <v>90</v>
      </c>
      <c r="E30" s="144" t="s">
        <v>52</v>
      </c>
      <c r="F30" s="144" t="s">
        <v>37</v>
      </c>
      <c r="G30" s="144" t="s">
        <v>217</v>
      </c>
      <c r="H30" s="144">
        <v>175000.02</v>
      </c>
      <c r="I30" s="144">
        <v>9357.62</v>
      </c>
      <c r="J30" s="144">
        <v>9442.63</v>
      </c>
      <c r="K30" s="145">
        <f>SUM(H30:J30)</f>
        <v>193800.27</v>
      </c>
      <c r="L30" s="145">
        <f>SUM(K30)</f>
        <v>193800.27</v>
      </c>
      <c r="M30" s="146"/>
      <c r="N30" s="147"/>
    </row>
    <row r="31" spans="1:14" s="148" customFormat="1" ht="30" customHeight="1">
      <c r="A31" s="243"/>
      <c r="B31" s="149">
        <v>3</v>
      </c>
      <c r="C31" s="150" t="s">
        <v>257</v>
      </c>
      <c r="D31" s="160" t="s">
        <v>90</v>
      </c>
      <c r="E31" s="151" t="s">
        <v>83</v>
      </c>
      <c r="F31" s="151" t="s">
        <v>37</v>
      </c>
      <c r="G31" s="151" t="s">
        <v>91</v>
      </c>
      <c r="H31" s="151">
        <v>510509.93</v>
      </c>
      <c r="I31" s="151">
        <v>33572.33</v>
      </c>
      <c r="J31" s="151">
        <v>8401.03</v>
      </c>
      <c r="K31" s="152">
        <f>SUM(H31:J31)</f>
        <v>552483.29</v>
      </c>
      <c r="L31" s="152">
        <f>SUM(K31)</f>
        <v>552483.29</v>
      </c>
      <c r="M31" s="146"/>
      <c r="N31" s="147"/>
    </row>
    <row r="32" spans="1:14" s="148" customFormat="1" ht="30" customHeight="1" thickBot="1">
      <c r="A32" s="243"/>
      <c r="B32" s="172">
        <v>4</v>
      </c>
      <c r="C32" s="173" t="s">
        <v>272</v>
      </c>
      <c r="D32" s="174" t="s">
        <v>90</v>
      </c>
      <c r="E32" s="175" t="s">
        <v>52</v>
      </c>
      <c r="F32" s="175" t="s">
        <v>37</v>
      </c>
      <c r="G32" s="175" t="s">
        <v>217</v>
      </c>
      <c r="H32" s="175">
        <v>174999.8</v>
      </c>
      <c r="I32" s="175">
        <v>8854.8</v>
      </c>
      <c r="J32" s="175"/>
      <c r="K32" s="176">
        <f>SUM(H32:J32)</f>
        <v>183854.59999999998</v>
      </c>
      <c r="L32" s="176">
        <f>SUM(K32)</f>
        <v>183854.59999999998</v>
      </c>
      <c r="M32" s="146"/>
      <c r="N32" s="147"/>
    </row>
    <row r="33" spans="1:14" s="148" customFormat="1" ht="30" customHeight="1" thickBot="1">
      <c r="A33" s="243"/>
      <c r="B33" s="153"/>
      <c r="C33" s="154"/>
      <c r="D33" s="155" t="s">
        <v>92</v>
      </c>
      <c r="E33" s="156"/>
      <c r="F33" s="156"/>
      <c r="G33" s="157"/>
      <c r="H33" s="260"/>
      <c r="I33" s="261"/>
      <c r="J33" s="262"/>
      <c r="K33" s="157"/>
      <c r="L33" s="158">
        <f>SUM(L29:L32)</f>
        <v>1491395.1400000001</v>
      </c>
      <c r="M33" s="146"/>
      <c r="N33" s="147"/>
    </row>
    <row r="34" spans="1:14" s="148" customFormat="1" ht="30" customHeight="1">
      <c r="A34" s="243"/>
      <c r="B34" s="167">
        <v>1</v>
      </c>
      <c r="C34" s="168" t="s">
        <v>100</v>
      </c>
      <c r="D34" s="169" t="s">
        <v>97</v>
      </c>
      <c r="E34" s="170" t="s">
        <v>52</v>
      </c>
      <c r="F34" s="170" t="s">
        <v>37</v>
      </c>
      <c r="G34" s="170" t="s">
        <v>98</v>
      </c>
      <c r="H34" s="170">
        <v>1013227.54</v>
      </c>
      <c r="I34" s="170">
        <v>99214.15</v>
      </c>
      <c r="J34" s="170"/>
      <c r="K34" s="171">
        <f>SUM(H34:I34)</f>
        <v>1112441.69</v>
      </c>
      <c r="L34" s="171">
        <f>SUM(K34)</f>
        <v>1112441.69</v>
      </c>
      <c r="M34" s="146"/>
      <c r="N34" s="147"/>
    </row>
    <row r="35" spans="1:14" s="148" customFormat="1" ht="30" customHeight="1">
      <c r="A35" s="243"/>
      <c r="B35" s="141">
        <v>2</v>
      </c>
      <c r="C35" s="142" t="s">
        <v>233</v>
      </c>
      <c r="D35" s="143" t="s">
        <v>97</v>
      </c>
      <c r="E35" s="144" t="s">
        <v>52</v>
      </c>
      <c r="F35" s="144" t="s">
        <v>37</v>
      </c>
      <c r="G35" s="144" t="s">
        <v>235</v>
      </c>
      <c r="H35" s="144">
        <v>625000.02</v>
      </c>
      <c r="I35" s="144">
        <v>15711.78</v>
      </c>
      <c r="J35" s="144">
        <v>5062.96</v>
      </c>
      <c r="K35" s="145">
        <f>SUM(H35:J35)</f>
        <v>645774.76</v>
      </c>
      <c r="L35" s="145">
        <f>SUM(K35)</f>
        <v>645774.76</v>
      </c>
      <c r="M35" s="146"/>
      <c r="N35" s="147"/>
    </row>
    <row r="36" spans="1:14" s="148" customFormat="1" ht="30" customHeight="1">
      <c r="A36" s="243"/>
      <c r="B36" s="149">
        <v>3</v>
      </c>
      <c r="C36" s="150" t="s">
        <v>233</v>
      </c>
      <c r="D36" s="160" t="s">
        <v>97</v>
      </c>
      <c r="E36" s="151" t="s">
        <v>52</v>
      </c>
      <c r="F36" s="151" t="s">
        <v>37</v>
      </c>
      <c r="G36" s="151" t="s">
        <v>236</v>
      </c>
      <c r="H36" s="151">
        <v>1026018.86</v>
      </c>
      <c r="I36" s="151">
        <v>91771.71</v>
      </c>
      <c r="J36" s="151">
        <v>22377.6</v>
      </c>
      <c r="K36" s="152">
        <f>SUM(H36:J36)</f>
        <v>1140168.1700000002</v>
      </c>
      <c r="L36" s="152">
        <f>SUM(K36)</f>
        <v>1140168.1700000002</v>
      </c>
      <c r="M36" s="146"/>
      <c r="N36" s="147"/>
    </row>
    <row r="37" spans="1:14" s="148" customFormat="1" ht="30" customHeight="1" thickBot="1">
      <c r="A37" s="243"/>
      <c r="B37" s="172">
        <v>4</v>
      </c>
      <c r="C37" s="173" t="s">
        <v>245</v>
      </c>
      <c r="D37" s="174" t="s">
        <v>97</v>
      </c>
      <c r="E37" s="175" t="s">
        <v>52</v>
      </c>
      <c r="F37" s="175" t="s">
        <v>37</v>
      </c>
      <c r="G37" s="175" t="s">
        <v>98</v>
      </c>
      <c r="H37" s="175">
        <v>1008928.15</v>
      </c>
      <c r="I37" s="175">
        <v>80787.48</v>
      </c>
      <c r="J37" s="175"/>
      <c r="K37" s="176">
        <f>SUM(H37:I37)</f>
        <v>1089715.6300000001</v>
      </c>
      <c r="L37" s="176">
        <f>SUM(K37)</f>
        <v>1089715.6300000001</v>
      </c>
      <c r="M37" s="146"/>
      <c r="N37" s="147"/>
    </row>
    <row r="38" spans="1:14" s="148" customFormat="1" ht="30" customHeight="1" thickBot="1">
      <c r="A38" s="243"/>
      <c r="B38" s="153"/>
      <c r="C38" s="154"/>
      <c r="D38" s="155" t="s">
        <v>99</v>
      </c>
      <c r="E38" s="156"/>
      <c r="F38" s="156"/>
      <c r="G38" s="157"/>
      <c r="H38" s="260"/>
      <c r="I38" s="261"/>
      <c r="J38" s="262"/>
      <c r="K38" s="157"/>
      <c r="L38" s="158">
        <f>SUM(L34:L37)</f>
        <v>3988100.25</v>
      </c>
      <c r="M38" s="146"/>
      <c r="N38" s="147"/>
    </row>
    <row r="39" spans="1:14" s="148" customFormat="1" ht="30" customHeight="1">
      <c r="A39" s="243"/>
      <c r="B39" s="167">
        <v>1</v>
      </c>
      <c r="C39" s="168" t="s">
        <v>100</v>
      </c>
      <c r="D39" s="169" t="s">
        <v>101</v>
      </c>
      <c r="E39" s="170" t="s">
        <v>52</v>
      </c>
      <c r="F39" s="170" t="s">
        <v>37</v>
      </c>
      <c r="G39" s="170" t="s">
        <v>102</v>
      </c>
      <c r="H39" s="170">
        <v>200000</v>
      </c>
      <c r="I39" s="170">
        <v>21187.65</v>
      </c>
      <c r="J39" s="170"/>
      <c r="K39" s="171">
        <f>SUM(H39:I39)</f>
        <v>221187.65</v>
      </c>
      <c r="L39" s="171">
        <f>SUM(K39)</f>
        <v>221187.65</v>
      </c>
      <c r="M39" s="146"/>
      <c r="N39" s="147"/>
    </row>
    <row r="40" spans="1:14" s="148" customFormat="1" ht="30" customHeight="1" thickBot="1">
      <c r="A40" s="243"/>
      <c r="B40" s="172">
        <v>2</v>
      </c>
      <c r="C40" s="173" t="s">
        <v>281</v>
      </c>
      <c r="D40" s="174" t="s">
        <v>101</v>
      </c>
      <c r="E40" s="175" t="s">
        <v>52</v>
      </c>
      <c r="F40" s="175" t="s">
        <v>37</v>
      </c>
      <c r="G40" s="175" t="s">
        <v>102</v>
      </c>
      <c r="H40" s="175">
        <v>199999.92</v>
      </c>
      <c r="I40" s="175">
        <v>10109.27</v>
      </c>
      <c r="J40" s="175"/>
      <c r="K40" s="176">
        <f>SUM(H40:I40)</f>
        <v>210109.19</v>
      </c>
      <c r="L40" s="176">
        <f>SUM(K40)</f>
        <v>210109.19</v>
      </c>
      <c r="M40" s="146"/>
      <c r="N40" s="147"/>
    </row>
    <row r="41" spans="1:14" s="148" customFormat="1" ht="30" customHeight="1" thickBot="1">
      <c r="A41" s="243"/>
      <c r="B41" s="153"/>
      <c r="C41" s="154"/>
      <c r="D41" s="155" t="s">
        <v>103</v>
      </c>
      <c r="E41" s="156"/>
      <c r="F41" s="156"/>
      <c r="G41" s="157"/>
      <c r="H41" s="260"/>
      <c r="I41" s="261"/>
      <c r="J41" s="262"/>
      <c r="K41" s="157"/>
      <c r="L41" s="158">
        <f>SUM(L39:L40)</f>
        <v>431296.83999999997</v>
      </c>
      <c r="M41" s="146"/>
      <c r="N41" s="147"/>
    </row>
    <row r="42" spans="1:14" s="148" customFormat="1" ht="30" customHeight="1">
      <c r="A42" s="243"/>
      <c r="B42" s="141">
        <v>1</v>
      </c>
      <c r="C42" s="142" t="s">
        <v>100</v>
      </c>
      <c r="D42" s="143" t="s">
        <v>104</v>
      </c>
      <c r="E42" s="144" t="s">
        <v>52</v>
      </c>
      <c r="F42" s="144" t="s">
        <v>37</v>
      </c>
      <c r="G42" s="144" t="s">
        <v>105</v>
      </c>
      <c r="H42" s="144"/>
      <c r="I42" s="144">
        <v>11191.99</v>
      </c>
      <c r="J42" s="144"/>
      <c r="K42" s="145">
        <f aca="true" t="shared" si="1" ref="K42:K48">SUM(H42:J42)</f>
        <v>11191.99</v>
      </c>
      <c r="L42" s="145">
        <f>SUM(H42:J42)</f>
        <v>11191.99</v>
      </c>
      <c r="M42" s="146"/>
      <c r="N42" s="147"/>
    </row>
    <row r="43" spans="1:14" s="148" customFormat="1" ht="30" customHeight="1">
      <c r="A43" s="243"/>
      <c r="B43" s="141">
        <v>2</v>
      </c>
      <c r="C43" s="142" t="s">
        <v>115</v>
      </c>
      <c r="D43" s="143" t="s">
        <v>104</v>
      </c>
      <c r="E43" s="144" t="s">
        <v>83</v>
      </c>
      <c r="F43" s="144" t="s">
        <v>37</v>
      </c>
      <c r="G43" s="144" t="s">
        <v>116</v>
      </c>
      <c r="H43" s="144">
        <v>196917.62</v>
      </c>
      <c r="I43" s="144">
        <v>27677.87</v>
      </c>
      <c r="J43" s="144">
        <v>5035.68</v>
      </c>
      <c r="K43" s="145">
        <f t="shared" si="1"/>
        <v>229631.16999999998</v>
      </c>
      <c r="L43" s="145">
        <f>SUM(K43)</f>
        <v>229631.16999999998</v>
      </c>
      <c r="M43" s="146"/>
      <c r="N43" s="147"/>
    </row>
    <row r="44" spans="1:14" s="148" customFormat="1" ht="30" customHeight="1">
      <c r="A44" s="243"/>
      <c r="B44" s="141">
        <v>3</v>
      </c>
      <c r="C44" s="142" t="s">
        <v>115</v>
      </c>
      <c r="D44" s="143" t="s">
        <v>104</v>
      </c>
      <c r="E44" s="144" t="s">
        <v>83</v>
      </c>
      <c r="F44" s="144" t="s">
        <v>73</v>
      </c>
      <c r="G44" s="144" t="s">
        <v>116</v>
      </c>
      <c r="H44" s="144">
        <v>74497.25</v>
      </c>
      <c r="I44" s="144">
        <v>5045.12</v>
      </c>
      <c r="J44" s="144">
        <v>1787.59</v>
      </c>
      <c r="K44" s="145">
        <f t="shared" si="1"/>
        <v>81329.95999999999</v>
      </c>
      <c r="L44" s="145">
        <v>596148.59</v>
      </c>
      <c r="M44" s="146"/>
      <c r="N44" s="147"/>
    </row>
    <row r="45" spans="1:14" s="148" customFormat="1" ht="30" customHeight="1">
      <c r="A45" s="243"/>
      <c r="B45" s="141">
        <v>4</v>
      </c>
      <c r="C45" s="142" t="s">
        <v>115</v>
      </c>
      <c r="D45" s="143" t="s">
        <v>104</v>
      </c>
      <c r="E45" s="144" t="s">
        <v>83</v>
      </c>
      <c r="F45" s="144" t="s">
        <v>75</v>
      </c>
      <c r="G45" s="144" t="s">
        <v>116</v>
      </c>
      <c r="H45" s="144">
        <v>157806.07</v>
      </c>
      <c r="I45" s="144">
        <v>8830.62</v>
      </c>
      <c r="J45" s="144">
        <v>3742.04</v>
      </c>
      <c r="K45" s="145">
        <f t="shared" si="1"/>
        <v>170378.73</v>
      </c>
      <c r="L45" s="145">
        <v>929603.37</v>
      </c>
      <c r="M45" s="146"/>
      <c r="N45" s="147"/>
    </row>
    <row r="46" spans="1:14" s="148" customFormat="1" ht="30" customHeight="1">
      <c r="A46" s="243"/>
      <c r="B46" s="141">
        <v>5</v>
      </c>
      <c r="C46" s="142" t="s">
        <v>268</v>
      </c>
      <c r="D46" s="143" t="s">
        <v>104</v>
      </c>
      <c r="E46" s="144" t="s">
        <v>83</v>
      </c>
      <c r="F46" s="144" t="s">
        <v>37</v>
      </c>
      <c r="G46" s="144" t="s">
        <v>116</v>
      </c>
      <c r="H46" s="144">
        <v>195699.41</v>
      </c>
      <c r="I46" s="144">
        <v>24462.44</v>
      </c>
      <c r="J46" s="144">
        <v>5584.72</v>
      </c>
      <c r="K46" s="145">
        <f t="shared" si="1"/>
        <v>225746.57</v>
      </c>
      <c r="L46" s="145">
        <f>SUM(K46)</f>
        <v>225746.57</v>
      </c>
      <c r="M46" s="146"/>
      <c r="N46" s="147"/>
    </row>
    <row r="47" spans="1:14" s="148" customFormat="1" ht="30" customHeight="1">
      <c r="A47" s="243"/>
      <c r="B47" s="141">
        <v>6</v>
      </c>
      <c r="C47" s="142" t="s">
        <v>268</v>
      </c>
      <c r="D47" s="143" t="s">
        <v>104</v>
      </c>
      <c r="E47" s="144" t="s">
        <v>83</v>
      </c>
      <c r="F47" s="144" t="s">
        <v>73</v>
      </c>
      <c r="G47" s="144" t="s">
        <v>116</v>
      </c>
      <c r="H47" s="144">
        <v>74497.25</v>
      </c>
      <c r="I47" s="144">
        <v>4358.09</v>
      </c>
      <c r="J47" s="144">
        <v>1990.62</v>
      </c>
      <c r="K47" s="145">
        <f t="shared" si="1"/>
        <v>80845.95999999999</v>
      </c>
      <c r="L47" s="145">
        <v>590983.97</v>
      </c>
      <c r="M47" s="146"/>
      <c r="N47" s="147"/>
    </row>
    <row r="48" spans="1:14" s="148" customFormat="1" ht="30" customHeight="1">
      <c r="A48" s="243"/>
      <c r="B48" s="141">
        <v>7</v>
      </c>
      <c r="C48" s="142" t="s">
        <v>268</v>
      </c>
      <c r="D48" s="143" t="s">
        <v>104</v>
      </c>
      <c r="E48" s="144" t="s">
        <v>83</v>
      </c>
      <c r="F48" s="144" t="s">
        <v>75</v>
      </c>
      <c r="G48" s="144" t="s">
        <v>116</v>
      </c>
      <c r="H48" s="144">
        <v>157806.07</v>
      </c>
      <c r="I48" s="144">
        <v>7636.11</v>
      </c>
      <c r="J48" s="144">
        <v>4173.79</v>
      </c>
      <c r="K48" s="145">
        <f t="shared" si="1"/>
        <v>169615.97</v>
      </c>
      <c r="L48" s="145">
        <v>1029992.98</v>
      </c>
      <c r="M48" s="146"/>
      <c r="N48" s="147"/>
    </row>
    <row r="49" spans="1:14" s="148" customFormat="1" ht="30" customHeight="1" thickBot="1">
      <c r="A49" s="243"/>
      <c r="B49" s="141">
        <v>8</v>
      </c>
      <c r="C49" s="142" t="s">
        <v>272</v>
      </c>
      <c r="D49" s="143" t="s">
        <v>104</v>
      </c>
      <c r="E49" s="144" t="s">
        <v>52</v>
      </c>
      <c r="F49" s="144" t="s">
        <v>37</v>
      </c>
      <c r="G49" s="144" t="s">
        <v>105</v>
      </c>
      <c r="H49" s="144">
        <v>524999.96</v>
      </c>
      <c r="I49" s="144">
        <v>24171.95</v>
      </c>
      <c r="J49" s="144"/>
      <c r="K49" s="145">
        <f>SUM(H49:J49)</f>
        <v>549171.9099999999</v>
      </c>
      <c r="L49" s="145">
        <f>SUM(H49:J49)</f>
        <v>549171.9099999999</v>
      </c>
      <c r="M49" s="146"/>
      <c r="N49" s="147"/>
    </row>
    <row r="50" spans="1:14" s="148" customFormat="1" ht="30" customHeight="1" thickBot="1">
      <c r="A50" s="243"/>
      <c r="B50" s="153"/>
      <c r="C50" s="154"/>
      <c r="D50" s="155" t="s">
        <v>106</v>
      </c>
      <c r="E50" s="156"/>
      <c r="F50" s="156"/>
      <c r="G50" s="157"/>
      <c r="H50" s="260"/>
      <c r="I50" s="261"/>
      <c r="J50" s="262"/>
      <c r="K50" s="157"/>
      <c r="L50" s="158">
        <f>SUM(L42:L49)</f>
        <v>4162470.55</v>
      </c>
      <c r="M50" s="146"/>
      <c r="N50" s="147"/>
    </row>
    <row r="51" spans="1:14" s="148" customFormat="1" ht="30" customHeight="1">
      <c r="A51" s="243"/>
      <c r="B51" s="141">
        <v>1</v>
      </c>
      <c r="C51" s="142" t="s">
        <v>110</v>
      </c>
      <c r="D51" s="143" t="s">
        <v>107</v>
      </c>
      <c r="E51" s="144" t="s">
        <v>83</v>
      </c>
      <c r="F51" s="144" t="s">
        <v>75</v>
      </c>
      <c r="G51" s="144" t="s">
        <v>108</v>
      </c>
      <c r="H51" s="144">
        <v>24375.1</v>
      </c>
      <c r="I51" s="144">
        <v>1364</v>
      </c>
      <c r="J51" s="144">
        <v>517.24</v>
      </c>
      <c r="K51" s="145">
        <f>SUM(H51:J51)</f>
        <v>26256.34</v>
      </c>
      <c r="L51" s="145">
        <v>143236.19</v>
      </c>
      <c r="M51" s="146"/>
      <c r="N51" s="147"/>
    </row>
    <row r="52" spans="1:14" s="148" customFormat="1" ht="30" customHeight="1">
      <c r="A52" s="243"/>
      <c r="B52" s="141">
        <v>2</v>
      </c>
      <c r="C52" s="142" t="s">
        <v>110</v>
      </c>
      <c r="D52" s="143" t="s">
        <v>107</v>
      </c>
      <c r="E52" s="144" t="s">
        <v>83</v>
      </c>
      <c r="F52" s="144" t="s">
        <v>73</v>
      </c>
      <c r="G52" s="144" t="s">
        <v>108</v>
      </c>
      <c r="H52" s="144">
        <v>4058.97</v>
      </c>
      <c r="I52" s="144">
        <v>274.88</v>
      </c>
      <c r="J52" s="144">
        <v>87.13</v>
      </c>
      <c r="K52" s="145">
        <f>SUM(H52:J52)</f>
        <v>4420.98</v>
      </c>
      <c r="L52" s="145">
        <v>32449.97</v>
      </c>
      <c r="M52" s="146"/>
      <c r="N52" s="147"/>
    </row>
    <row r="53" spans="1:14" s="148" customFormat="1" ht="30" customHeight="1">
      <c r="A53" s="243"/>
      <c r="B53" s="141">
        <v>3</v>
      </c>
      <c r="C53" s="142" t="s">
        <v>261</v>
      </c>
      <c r="D53" s="143" t="s">
        <v>107</v>
      </c>
      <c r="E53" s="144" t="s">
        <v>83</v>
      </c>
      <c r="F53" s="144" t="s">
        <v>75</v>
      </c>
      <c r="G53" s="144" t="s">
        <v>108</v>
      </c>
      <c r="H53" s="144">
        <v>24375.1</v>
      </c>
      <c r="I53" s="144">
        <v>1728.25</v>
      </c>
      <c r="J53" s="144"/>
      <c r="K53" s="145">
        <f>SUM(H53:J53)</f>
        <v>26103.35</v>
      </c>
      <c r="L53" s="145">
        <v>158327.27</v>
      </c>
      <c r="M53" s="146"/>
      <c r="N53" s="147"/>
    </row>
    <row r="54" spans="1:14" s="148" customFormat="1" ht="30" customHeight="1">
      <c r="A54" s="243"/>
      <c r="B54" s="141">
        <v>4</v>
      </c>
      <c r="C54" s="142" t="s">
        <v>261</v>
      </c>
      <c r="D54" s="143" t="s">
        <v>107</v>
      </c>
      <c r="E54" s="144" t="s">
        <v>83</v>
      </c>
      <c r="F54" s="144" t="s">
        <v>73</v>
      </c>
      <c r="G54" s="144" t="s">
        <v>108</v>
      </c>
      <c r="H54" s="144">
        <v>4058.97</v>
      </c>
      <c r="I54" s="144">
        <v>329.76</v>
      </c>
      <c r="J54" s="144"/>
      <c r="K54" s="145">
        <f>SUM(H54:J54)</f>
        <v>4388.73</v>
      </c>
      <c r="L54" s="145">
        <v>32103.57</v>
      </c>
      <c r="M54" s="146"/>
      <c r="N54" s="147"/>
    </row>
    <row r="55" spans="1:14" s="148" customFormat="1" ht="30" customHeight="1" thickBot="1">
      <c r="A55" s="243"/>
      <c r="B55" s="141">
        <v>5</v>
      </c>
      <c r="C55" s="142" t="s">
        <v>272</v>
      </c>
      <c r="D55" s="143" t="s">
        <v>107</v>
      </c>
      <c r="E55" s="144" t="s">
        <v>52</v>
      </c>
      <c r="F55" s="144" t="s">
        <v>37</v>
      </c>
      <c r="G55" s="144" t="s">
        <v>273</v>
      </c>
      <c r="H55" s="144">
        <v>156249.86</v>
      </c>
      <c r="I55" s="144">
        <v>7570.08</v>
      </c>
      <c r="J55" s="144"/>
      <c r="K55" s="145">
        <f>SUM(H55:J55)</f>
        <v>163819.93999999997</v>
      </c>
      <c r="L55" s="145">
        <f>K55</f>
        <v>163819.93999999997</v>
      </c>
      <c r="M55" s="146"/>
      <c r="N55" s="147"/>
    </row>
    <row r="56" spans="1:14" s="148" customFormat="1" ht="30" customHeight="1" thickBot="1">
      <c r="A56" s="258">
        <v>461</v>
      </c>
      <c r="B56" s="153"/>
      <c r="C56" s="154"/>
      <c r="D56" s="155" t="s">
        <v>109</v>
      </c>
      <c r="E56" s="156"/>
      <c r="F56" s="156"/>
      <c r="G56" s="157"/>
      <c r="H56" s="260"/>
      <c r="I56" s="261"/>
      <c r="J56" s="262"/>
      <c r="K56" s="157"/>
      <c r="L56" s="158">
        <f>SUM(L51:L55)</f>
        <v>529936.94</v>
      </c>
      <c r="M56" s="146"/>
      <c r="N56" s="147"/>
    </row>
    <row r="57" spans="1:14" s="148" customFormat="1" ht="30" customHeight="1">
      <c r="A57" s="258"/>
      <c r="B57" s="141">
        <v>1</v>
      </c>
      <c r="C57" s="142" t="s">
        <v>115</v>
      </c>
      <c r="D57" s="143" t="s">
        <v>117</v>
      </c>
      <c r="E57" s="144" t="s">
        <v>83</v>
      </c>
      <c r="F57" s="144" t="s">
        <v>37</v>
      </c>
      <c r="G57" s="144" t="s">
        <v>118</v>
      </c>
      <c r="H57" s="144">
        <v>59937.5</v>
      </c>
      <c r="I57" s="144">
        <v>8424.55</v>
      </c>
      <c r="J57" s="144">
        <v>1534</v>
      </c>
      <c r="K57" s="145">
        <f>SUM(H57:J57)</f>
        <v>69896.05</v>
      </c>
      <c r="L57" s="145">
        <f>SUM(K57)</f>
        <v>69896.05</v>
      </c>
      <c r="M57" s="146"/>
      <c r="N57" s="147"/>
    </row>
    <row r="58" spans="1:14" s="148" customFormat="1" ht="30" customHeight="1">
      <c r="A58" s="243"/>
      <c r="B58" s="141">
        <v>2</v>
      </c>
      <c r="C58" s="142" t="s">
        <v>115</v>
      </c>
      <c r="D58" s="143" t="s">
        <v>117</v>
      </c>
      <c r="E58" s="144" t="s">
        <v>83</v>
      </c>
      <c r="F58" s="144" t="s">
        <v>73</v>
      </c>
      <c r="G58" s="144" t="s">
        <v>118</v>
      </c>
      <c r="H58" s="144">
        <v>155195.42</v>
      </c>
      <c r="I58" s="144">
        <v>10510.17</v>
      </c>
      <c r="J58" s="144">
        <v>3723.95</v>
      </c>
      <c r="K58" s="145">
        <f>SUM(H58:J58)</f>
        <v>169429.54000000004</v>
      </c>
      <c r="L58" s="145">
        <v>1241918.51</v>
      </c>
      <c r="M58" s="146"/>
      <c r="N58" s="147"/>
    </row>
    <row r="59" spans="1:14" s="148" customFormat="1" ht="30" customHeight="1">
      <c r="A59" s="243"/>
      <c r="B59" s="141">
        <v>3</v>
      </c>
      <c r="C59" s="142" t="s">
        <v>268</v>
      </c>
      <c r="D59" s="143" t="s">
        <v>117</v>
      </c>
      <c r="E59" s="144" t="s">
        <v>83</v>
      </c>
      <c r="F59" s="144" t="s">
        <v>37</v>
      </c>
      <c r="G59" s="144" t="s">
        <v>118</v>
      </c>
      <c r="H59" s="144">
        <v>59937.5</v>
      </c>
      <c r="I59" s="144">
        <v>7492.19</v>
      </c>
      <c r="J59" s="144">
        <v>1705.89</v>
      </c>
      <c r="K59" s="145">
        <f>SUM(H59:J59)</f>
        <v>69135.58</v>
      </c>
      <c r="L59" s="145">
        <f>SUM(K59)</f>
        <v>69135.58</v>
      </c>
      <c r="M59" s="146"/>
      <c r="N59" s="147"/>
    </row>
    <row r="60" spans="1:14" s="148" customFormat="1" ht="30" customHeight="1">
      <c r="A60" s="243"/>
      <c r="B60" s="141">
        <v>4</v>
      </c>
      <c r="C60" s="142" t="s">
        <v>268</v>
      </c>
      <c r="D60" s="143" t="s">
        <v>117</v>
      </c>
      <c r="E60" s="144" t="s">
        <v>83</v>
      </c>
      <c r="F60" s="144" t="s">
        <v>73</v>
      </c>
      <c r="G60" s="144" t="s">
        <v>118</v>
      </c>
      <c r="H60" s="144">
        <v>155195.42</v>
      </c>
      <c r="I60" s="144">
        <v>9078.94</v>
      </c>
      <c r="J60" s="144">
        <v>4146.95</v>
      </c>
      <c r="K60" s="145">
        <f>SUM(H60:J60)</f>
        <v>168421.31000000003</v>
      </c>
      <c r="L60" s="145">
        <v>1231159.78</v>
      </c>
      <c r="M60" s="146"/>
      <c r="N60" s="147"/>
    </row>
    <row r="61" spans="1:15" s="148" customFormat="1" ht="30" customHeight="1" thickBot="1">
      <c r="A61" s="243"/>
      <c r="B61" s="141">
        <v>5</v>
      </c>
      <c r="C61" s="142" t="s">
        <v>272</v>
      </c>
      <c r="D61" s="143" t="s">
        <v>117</v>
      </c>
      <c r="E61" s="144" t="s">
        <v>52</v>
      </c>
      <c r="F61" s="144" t="s">
        <v>37</v>
      </c>
      <c r="G61" s="144" t="s">
        <v>280</v>
      </c>
      <c r="H61" s="144">
        <v>180000.36</v>
      </c>
      <c r="I61" s="144">
        <v>8315.49</v>
      </c>
      <c r="J61" s="144"/>
      <c r="K61" s="145">
        <f>SUM(H61:J61)</f>
        <v>188315.84999999998</v>
      </c>
      <c r="L61" s="145">
        <f>K61</f>
        <v>188315.84999999998</v>
      </c>
      <c r="M61" s="238"/>
      <c r="N61" s="146"/>
      <c r="O61" s="147"/>
    </row>
    <row r="62" spans="1:14" s="148" customFormat="1" ht="30" customHeight="1" thickBot="1">
      <c r="A62" s="243"/>
      <c r="B62" s="153"/>
      <c r="C62" s="154"/>
      <c r="D62" s="155" t="s">
        <v>119</v>
      </c>
      <c r="E62" s="156"/>
      <c r="F62" s="156"/>
      <c r="G62" s="157"/>
      <c r="H62" s="260"/>
      <c r="I62" s="261"/>
      <c r="J62" s="262"/>
      <c r="K62" s="157"/>
      <c r="L62" s="158">
        <f>SUM(L57:L61)</f>
        <v>2800425.77</v>
      </c>
      <c r="M62" s="146"/>
      <c r="N62" s="147"/>
    </row>
    <row r="63" spans="1:14" s="148" customFormat="1" ht="30" customHeight="1">
      <c r="A63" s="243"/>
      <c r="B63" s="149">
        <v>1</v>
      </c>
      <c r="C63" s="150" t="s">
        <v>202</v>
      </c>
      <c r="D63" s="160" t="s">
        <v>199</v>
      </c>
      <c r="E63" s="151" t="s">
        <v>83</v>
      </c>
      <c r="F63" s="151" t="s">
        <v>37</v>
      </c>
      <c r="G63" s="151" t="s">
        <v>200</v>
      </c>
      <c r="H63" s="151">
        <v>908064.97</v>
      </c>
      <c r="I63" s="151">
        <v>58182.48</v>
      </c>
      <c r="J63" s="151">
        <v>35675.8</v>
      </c>
      <c r="K63" s="152">
        <f>SUM(H63:J63)</f>
        <v>1001923.25</v>
      </c>
      <c r="L63" s="152">
        <f>SUM(K63)</f>
        <v>1001923.25</v>
      </c>
      <c r="M63" s="146"/>
      <c r="N63" s="147"/>
    </row>
    <row r="64" spans="1:14" s="148" customFormat="1" ht="30" customHeight="1" thickBot="1">
      <c r="A64" s="243"/>
      <c r="B64" s="149">
        <v>2</v>
      </c>
      <c r="C64" s="150" t="s">
        <v>260</v>
      </c>
      <c r="D64" s="160" t="s">
        <v>199</v>
      </c>
      <c r="E64" s="151" t="s">
        <v>83</v>
      </c>
      <c r="F64" s="151" t="s">
        <v>37</v>
      </c>
      <c r="G64" s="151" t="s">
        <v>200</v>
      </c>
      <c r="H64" s="151">
        <v>907619.08</v>
      </c>
      <c r="I64" s="151">
        <v>50778.54</v>
      </c>
      <c r="J64" s="151">
        <v>15637.81</v>
      </c>
      <c r="K64" s="152">
        <f>SUM(H64:J64)</f>
        <v>974035.43</v>
      </c>
      <c r="L64" s="152">
        <f>SUM(K64)</f>
        <v>974035.43</v>
      </c>
      <c r="M64" s="146"/>
      <c r="N64" s="147"/>
    </row>
    <row r="65" spans="1:14" s="148" customFormat="1" ht="30" customHeight="1" thickBot="1">
      <c r="A65" s="243"/>
      <c r="B65" s="153"/>
      <c r="C65" s="154"/>
      <c r="D65" s="155" t="s">
        <v>201</v>
      </c>
      <c r="E65" s="156"/>
      <c r="F65" s="156"/>
      <c r="G65" s="157"/>
      <c r="H65" s="260"/>
      <c r="I65" s="261"/>
      <c r="J65" s="262"/>
      <c r="K65" s="157"/>
      <c r="L65" s="158">
        <f>SUM(L63:L64)</f>
        <v>1975958.6800000002</v>
      </c>
      <c r="M65" s="146"/>
      <c r="N65" s="147"/>
    </row>
    <row r="66" spans="1:14" s="148" customFormat="1" ht="30" customHeight="1">
      <c r="A66" s="243"/>
      <c r="B66" s="141">
        <v>1</v>
      </c>
      <c r="C66" s="142" t="s">
        <v>202</v>
      </c>
      <c r="D66" s="143" t="s">
        <v>203</v>
      </c>
      <c r="E66" s="144" t="s">
        <v>83</v>
      </c>
      <c r="F66" s="144" t="s">
        <v>75</v>
      </c>
      <c r="G66" s="144" t="s">
        <v>204</v>
      </c>
      <c r="H66" s="144">
        <v>103484.36</v>
      </c>
      <c r="I66" s="144">
        <v>5790.86</v>
      </c>
      <c r="J66" s="144">
        <v>3907.16</v>
      </c>
      <c r="K66" s="145">
        <f>SUM(H66:J66)</f>
        <v>113182.38</v>
      </c>
      <c r="L66" s="145">
        <v>611411.2</v>
      </c>
      <c r="M66" s="146"/>
      <c r="N66" s="147"/>
    </row>
    <row r="67" spans="1:14" s="148" customFormat="1" ht="30" customHeight="1">
      <c r="A67" s="243"/>
      <c r="B67" s="149">
        <v>2</v>
      </c>
      <c r="C67" s="150" t="s">
        <v>202</v>
      </c>
      <c r="D67" s="160" t="s">
        <v>203</v>
      </c>
      <c r="E67" s="151" t="s">
        <v>83</v>
      </c>
      <c r="F67" s="151" t="s">
        <v>73</v>
      </c>
      <c r="G67" s="151" t="s">
        <v>204</v>
      </c>
      <c r="H67" s="151">
        <v>21945.37</v>
      </c>
      <c r="I67" s="151">
        <v>1486.19</v>
      </c>
      <c r="J67" s="151">
        <v>865.41</v>
      </c>
      <c r="K67" s="152">
        <f>SUM(H67:J67)</f>
        <v>24296.969999999998</v>
      </c>
      <c r="L67" s="152">
        <v>177610.83</v>
      </c>
      <c r="M67" s="146"/>
      <c r="N67" s="147"/>
    </row>
    <row r="68" spans="1:14" s="148" customFormat="1" ht="30" customHeight="1">
      <c r="A68" s="243"/>
      <c r="B68" s="141">
        <v>3</v>
      </c>
      <c r="C68" s="142" t="s">
        <v>260</v>
      </c>
      <c r="D68" s="143" t="s">
        <v>203</v>
      </c>
      <c r="E68" s="144" t="s">
        <v>83</v>
      </c>
      <c r="F68" s="144" t="s">
        <v>75</v>
      </c>
      <c r="G68" s="144" t="s">
        <v>204</v>
      </c>
      <c r="H68" s="144">
        <v>103484.36</v>
      </c>
      <c r="I68" s="144">
        <v>5007.52</v>
      </c>
      <c r="J68" s="144">
        <v>1741.49</v>
      </c>
      <c r="K68" s="145">
        <f>SUM(H68:J68)</f>
        <v>110233.37000000001</v>
      </c>
      <c r="L68" s="145">
        <v>670152.76</v>
      </c>
      <c r="M68" s="146"/>
      <c r="N68" s="147"/>
    </row>
    <row r="69" spans="1:14" s="148" customFormat="1" ht="30" customHeight="1" thickBot="1">
      <c r="A69" s="243"/>
      <c r="B69" s="149">
        <v>4</v>
      </c>
      <c r="C69" s="150" t="s">
        <v>260</v>
      </c>
      <c r="D69" s="160" t="s">
        <v>203</v>
      </c>
      <c r="E69" s="151" t="s">
        <v>83</v>
      </c>
      <c r="F69" s="151" t="s">
        <v>73</v>
      </c>
      <c r="G69" s="151" t="s">
        <v>204</v>
      </c>
      <c r="H69" s="151">
        <v>21945.37</v>
      </c>
      <c r="I69" s="151">
        <v>1283.8</v>
      </c>
      <c r="J69" s="151">
        <v>379.05</v>
      </c>
      <c r="K69" s="152">
        <f>SUM(H69:J69)</f>
        <v>23608.219999999998</v>
      </c>
      <c r="L69" s="152">
        <v>172812.18</v>
      </c>
      <c r="M69" s="146"/>
      <c r="N69" s="147"/>
    </row>
    <row r="70" spans="1:14" s="148" customFormat="1" ht="30" customHeight="1" thickBot="1">
      <c r="A70" s="243"/>
      <c r="B70" s="153"/>
      <c r="C70" s="154"/>
      <c r="D70" s="155" t="s">
        <v>205</v>
      </c>
      <c r="E70" s="156"/>
      <c r="F70" s="156"/>
      <c r="G70" s="157"/>
      <c r="H70" s="260"/>
      <c r="I70" s="261"/>
      <c r="J70" s="262"/>
      <c r="K70" s="157"/>
      <c r="L70" s="158">
        <f>SUM(L66:L69)</f>
        <v>1631986.97</v>
      </c>
      <c r="M70" s="146"/>
      <c r="N70" s="147"/>
    </row>
    <row r="71" spans="1:14" s="148" customFormat="1" ht="30" customHeight="1">
      <c r="A71" s="243"/>
      <c r="B71" s="161">
        <v>1</v>
      </c>
      <c r="C71" s="162" t="s">
        <v>213</v>
      </c>
      <c r="D71" s="163" t="s">
        <v>210</v>
      </c>
      <c r="E71" s="164" t="s">
        <v>52</v>
      </c>
      <c r="F71" s="164" t="s">
        <v>37</v>
      </c>
      <c r="G71" s="164" t="s">
        <v>211</v>
      </c>
      <c r="H71" s="164"/>
      <c r="I71" s="164">
        <v>11059.01</v>
      </c>
      <c r="J71" s="164">
        <v>2247.86</v>
      </c>
      <c r="K71" s="165">
        <f>SUM(H71:J71)</f>
        <v>13306.87</v>
      </c>
      <c r="L71" s="165">
        <f>SUM(K71)</f>
        <v>13306.87</v>
      </c>
      <c r="M71" s="146"/>
      <c r="N71" s="147"/>
    </row>
    <row r="72" spans="1:14" s="148" customFormat="1" ht="30" customHeight="1" thickBot="1">
      <c r="A72" s="243"/>
      <c r="B72" s="172">
        <v>2</v>
      </c>
      <c r="C72" s="173" t="s">
        <v>272</v>
      </c>
      <c r="D72" s="174" t="s">
        <v>210</v>
      </c>
      <c r="E72" s="175" t="s">
        <v>52</v>
      </c>
      <c r="F72" s="175" t="s">
        <v>37</v>
      </c>
      <c r="G72" s="175" t="s">
        <v>211</v>
      </c>
      <c r="H72" s="175">
        <v>625000.51</v>
      </c>
      <c r="I72" s="175">
        <v>28792.22</v>
      </c>
      <c r="J72" s="175"/>
      <c r="K72" s="176">
        <f>SUM(H72:J72)</f>
        <v>653792.73</v>
      </c>
      <c r="L72" s="176">
        <f>SUM(K72)</f>
        <v>653792.73</v>
      </c>
      <c r="M72" s="146"/>
      <c r="N72" s="147"/>
    </row>
    <row r="73" spans="1:14" s="148" customFormat="1" ht="30" customHeight="1" thickBot="1">
      <c r="A73" s="243"/>
      <c r="B73" s="153"/>
      <c r="C73" s="154"/>
      <c r="D73" s="155" t="s">
        <v>212</v>
      </c>
      <c r="E73" s="156"/>
      <c r="F73" s="156"/>
      <c r="G73" s="157"/>
      <c r="H73" s="260"/>
      <c r="I73" s="261"/>
      <c r="J73" s="262"/>
      <c r="K73" s="157"/>
      <c r="L73" s="158">
        <f>SUM(L71:L72)</f>
        <v>667099.6</v>
      </c>
      <c r="M73" s="146"/>
      <c r="N73" s="147"/>
    </row>
    <row r="74" spans="1:14" s="148" customFormat="1" ht="30" customHeight="1">
      <c r="A74" s="243"/>
      <c r="B74" s="161">
        <v>1</v>
      </c>
      <c r="C74" s="162" t="s">
        <v>213</v>
      </c>
      <c r="D74" s="163" t="s">
        <v>214</v>
      </c>
      <c r="E74" s="164" t="s">
        <v>52</v>
      </c>
      <c r="F74" s="164" t="s">
        <v>37</v>
      </c>
      <c r="G74" s="164" t="s">
        <v>215</v>
      </c>
      <c r="H74" s="164">
        <v>96062.53</v>
      </c>
      <c r="I74" s="164">
        <v>5136.65</v>
      </c>
      <c r="J74" s="164">
        <v>5547.26</v>
      </c>
      <c r="K74" s="165">
        <f>SUM(H74:J74)</f>
        <v>106746.43999999999</v>
      </c>
      <c r="L74" s="165">
        <f>SUM(K74)</f>
        <v>106746.43999999999</v>
      </c>
      <c r="M74" s="146"/>
      <c r="N74" s="147"/>
    </row>
    <row r="75" spans="1:14" s="148" customFormat="1" ht="30" customHeight="1" thickBot="1">
      <c r="A75" s="243"/>
      <c r="B75" s="172">
        <v>2</v>
      </c>
      <c r="C75" s="173" t="s">
        <v>272</v>
      </c>
      <c r="D75" s="174" t="s">
        <v>214</v>
      </c>
      <c r="E75" s="175" t="s">
        <v>52</v>
      </c>
      <c r="F75" s="175" t="s">
        <v>37</v>
      </c>
      <c r="G75" s="175" t="s">
        <v>215</v>
      </c>
      <c r="H75" s="175">
        <v>96062.01</v>
      </c>
      <c r="I75" s="175">
        <v>4860.74</v>
      </c>
      <c r="J75" s="175"/>
      <c r="K75" s="176">
        <f>SUM(H75:J75)</f>
        <v>100922.75</v>
      </c>
      <c r="L75" s="176">
        <f>SUM(K75)</f>
        <v>100922.75</v>
      </c>
      <c r="M75" s="146"/>
      <c r="N75" s="147"/>
    </row>
    <row r="76" spans="1:14" s="148" customFormat="1" ht="30" customHeight="1" thickBot="1">
      <c r="A76" s="243"/>
      <c r="B76" s="153"/>
      <c r="C76" s="154"/>
      <c r="D76" s="155" t="s">
        <v>216</v>
      </c>
      <c r="E76" s="156"/>
      <c r="F76" s="156"/>
      <c r="G76" s="157"/>
      <c r="H76" s="260"/>
      <c r="I76" s="261"/>
      <c r="J76" s="262"/>
      <c r="K76" s="157"/>
      <c r="L76" s="158">
        <f>SUM(L74:L75)</f>
        <v>207669.19</v>
      </c>
      <c r="M76" s="146"/>
      <c r="N76" s="147"/>
    </row>
    <row r="77" spans="1:14" s="148" customFormat="1" ht="30" customHeight="1">
      <c r="A77" s="243"/>
      <c r="B77" s="149">
        <v>1</v>
      </c>
      <c r="C77" s="150" t="s">
        <v>225</v>
      </c>
      <c r="D77" s="160" t="s">
        <v>221</v>
      </c>
      <c r="E77" s="151" t="s">
        <v>52</v>
      </c>
      <c r="F77" s="151" t="s">
        <v>37</v>
      </c>
      <c r="G77" s="151" t="s">
        <v>223</v>
      </c>
      <c r="H77" s="151">
        <v>1091965.8</v>
      </c>
      <c r="I77" s="151">
        <v>97670.25</v>
      </c>
      <c r="J77" s="151">
        <v>22081.15</v>
      </c>
      <c r="K77" s="152">
        <f>SUM(H77:J77)</f>
        <v>1211717.2</v>
      </c>
      <c r="L77" s="152">
        <f>SUM(K77)</f>
        <v>1211717.2</v>
      </c>
      <c r="M77" s="146"/>
      <c r="N77" s="147"/>
    </row>
    <row r="78" spans="1:14" s="148" customFormat="1" ht="30" customHeight="1">
      <c r="A78" s="243"/>
      <c r="B78" s="149">
        <v>2</v>
      </c>
      <c r="C78" s="150" t="s">
        <v>225</v>
      </c>
      <c r="D78" s="160" t="s">
        <v>221</v>
      </c>
      <c r="E78" s="151" t="s">
        <v>52</v>
      </c>
      <c r="F78" s="151" t="s">
        <v>37</v>
      </c>
      <c r="G78" s="151" t="s">
        <v>222</v>
      </c>
      <c r="H78" s="151">
        <v>624999.49</v>
      </c>
      <c r="I78" s="151">
        <v>10937.46</v>
      </c>
      <c r="J78" s="151">
        <v>5616.81</v>
      </c>
      <c r="K78" s="152">
        <f>SUM(H78:J78)</f>
        <v>641553.76</v>
      </c>
      <c r="L78" s="152">
        <f>SUM(K78)</f>
        <v>641553.76</v>
      </c>
      <c r="M78" s="146"/>
      <c r="N78" s="147"/>
    </row>
    <row r="79" spans="1:14" s="148" customFormat="1" ht="30" customHeight="1" thickBot="1">
      <c r="A79" s="243"/>
      <c r="B79" s="149">
        <v>3</v>
      </c>
      <c r="C79" s="150" t="s">
        <v>253</v>
      </c>
      <c r="D79" s="160" t="s">
        <v>221</v>
      </c>
      <c r="E79" s="151" t="s">
        <v>57</v>
      </c>
      <c r="F79" s="151" t="s">
        <v>37</v>
      </c>
      <c r="G79" s="151" t="s">
        <v>254</v>
      </c>
      <c r="H79" s="151">
        <v>13798361.97</v>
      </c>
      <c r="I79" s="151">
        <v>555006.58</v>
      </c>
      <c r="J79" s="151">
        <v>13863956.47</v>
      </c>
      <c r="K79" s="152">
        <f>SUM(H79:J79)</f>
        <v>28217325.020000003</v>
      </c>
      <c r="L79" s="152">
        <f>SUM(K79)</f>
        <v>28217325.020000003</v>
      </c>
      <c r="M79" s="146"/>
      <c r="N79" s="147"/>
    </row>
    <row r="80" spans="1:14" s="148" customFormat="1" ht="30" customHeight="1" thickBot="1">
      <c r="A80" s="243"/>
      <c r="B80" s="153"/>
      <c r="C80" s="154"/>
      <c r="D80" s="155" t="s">
        <v>224</v>
      </c>
      <c r="E80" s="156"/>
      <c r="F80" s="156"/>
      <c r="G80" s="157"/>
      <c r="H80" s="260"/>
      <c r="I80" s="261"/>
      <c r="J80" s="262"/>
      <c r="K80" s="157"/>
      <c r="L80" s="158">
        <f>SUM(L77:L79)</f>
        <v>30070595.980000004</v>
      </c>
      <c r="M80" s="146"/>
      <c r="N80" s="147"/>
    </row>
    <row r="81" spans="1:14" s="148" customFormat="1" ht="30" customHeight="1">
      <c r="A81" s="243"/>
      <c r="B81" s="149">
        <v>1</v>
      </c>
      <c r="C81" s="150" t="s">
        <v>225</v>
      </c>
      <c r="D81" s="160" t="s">
        <v>226</v>
      </c>
      <c r="E81" s="151" t="s">
        <v>52</v>
      </c>
      <c r="F81" s="151" t="s">
        <v>37</v>
      </c>
      <c r="G81" s="151" t="s">
        <v>227</v>
      </c>
      <c r="H81" s="151">
        <v>506585.47</v>
      </c>
      <c r="I81" s="151">
        <v>8865.27</v>
      </c>
      <c r="J81" s="151">
        <v>4552.67</v>
      </c>
      <c r="K81" s="152">
        <f>SUM(H81:J81)</f>
        <v>520003.41</v>
      </c>
      <c r="L81" s="152">
        <f>SUM(H81:J81)</f>
        <v>520003.41</v>
      </c>
      <c r="M81" s="146"/>
      <c r="N81" s="147"/>
    </row>
    <row r="82" spans="1:15" s="148" customFormat="1" ht="30" customHeight="1">
      <c r="A82" s="243"/>
      <c r="B82" s="141">
        <v>2</v>
      </c>
      <c r="C82" s="142" t="s">
        <v>291</v>
      </c>
      <c r="D82" s="143" t="s">
        <v>226</v>
      </c>
      <c r="E82" s="144" t="s">
        <v>292</v>
      </c>
      <c r="F82" s="144" t="s">
        <v>73</v>
      </c>
      <c r="G82" s="144" t="s">
        <v>293</v>
      </c>
      <c r="H82" s="144">
        <v>760547</v>
      </c>
      <c r="I82" s="144">
        <v>85941.63</v>
      </c>
      <c r="J82" s="144"/>
      <c r="K82" s="145">
        <f>SUM(H82:I82)</f>
        <v>846488.63</v>
      </c>
      <c r="L82" s="145">
        <v>6125538.79</v>
      </c>
      <c r="N82" s="146"/>
      <c r="O82" s="147"/>
    </row>
    <row r="83" spans="1:15" s="148" customFormat="1" ht="30" customHeight="1" thickBot="1">
      <c r="A83" s="243"/>
      <c r="B83" s="149">
        <v>3</v>
      </c>
      <c r="C83" s="150" t="s">
        <v>291</v>
      </c>
      <c r="D83" s="160" t="s">
        <v>226</v>
      </c>
      <c r="E83" s="151" t="s">
        <v>292</v>
      </c>
      <c r="F83" s="151" t="s">
        <v>73</v>
      </c>
      <c r="G83" s="151" t="s">
        <v>294</v>
      </c>
      <c r="H83" s="151">
        <v>134215</v>
      </c>
      <c r="I83" s="151">
        <v>17501.06</v>
      </c>
      <c r="J83" s="151"/>
      <c r="K83" s="152">
        <f>SUM(H83:I83)</f>
        <v>151716.06</v>
      </c>
      <c r="L83" s="152">
        <v>1097879.61</v>
      </c>
      <c r="N83" s="146"/>
      <c r="O83" s="147"/>
    </row>
    <row r="84" spans="1:14" s="148" customFormat="1" ht="30" customHeight="1" thickBot="1">
      <c r="A84" s="243"/>
      <c r="B84" s="153"/>
      <c r="C84" s="154"/>
      <c r="D84" s="155" t="s">
        <v>228</v>
      </c>
      <c r="E84" s="156"/>
      <c r="F84" s="156"/>
      <c r="G84" s="157"/>
      <c r="H84" s="260"/>
      <c r="I84" s="261"/>
      <c r="J84" s="262"/>
      <c r="K84" s="157"/>
      <c r="L84" s="158">
        <f>SUM(L81:L83)</f>
        <v>7743421.8100000005</v>
      </c>
      <c r="M84" s="146"/>
      <c r="N84" s="147"/>
    </row>
    <row r="85" spans="1:14" s="148" customFormat="1" ht="30" customHeight="1" thickBot="1">
      <c r="A85" s="243"/>
      <c r="B85" s="149">
        <v>1</v>
      </c>
      <c r="C85" s="150" t="s">
        <v>233</v>
      </c>
      <c r="D85" s="160" t="s">
        <v>230</v>
      </c>
      <c r="E85" s="151" t="s">
        <v>52</v>
      </c>
      <c r="F85" s="151" t="s">
        <v>37</v>
      </c>
      <c r="G85" s="151" t="s">
        <v>231</v>
      </c>
      <c r="H85" s="151">
        <v>624999.96</v>
      </c>
      <c r="I85" s="151">
        <v>15711.83</v>
      </c>
      <c r="J85" s="151">
        <v>4926.11</v>
      </c>
      <c r="K85" s="152">
        <f>SUM(H85:J85)</f>
        <v>645637.8999999999</v>
      </c>
      <c r="L85" s="152">
        <f>SUM(K85)</f>
        <v>645637.8999999999</v>
      </c>
      <c r="M85" s="146"/>
      <c r="N85" s="147"/>
    </row>
    <row r="86" spans="1:14" s="148" customFormat="1" ht="30" customHeight="1" thickBot="1">
      <c r="A86" s="243"/>
      <c r="B86" s="153"/>
      <c r="C86" s="154"/>
      <c r="D86" s="155" t="s">
        <v>232</v>
      </c>
      <c r="E86" s="156"/>
      <c r="F86" s="156"/>
      <c r="G86" s="157"/>
      <c r="H86" s="260"/>
      <c r="I86" s="261"/>
      <c r="J86" s="262"/>
      <c r="K86" s="157"/>
      <c r="L86" s="158">
        <f>SUM(L85:L85)</f>
        <v>645637.8999999999</v>
      </c>
      <c r="M86" s="146"/>
      <c r="N86" s="147"/>
    </row>
    <row r="87" spans="1:13" s="210" customFormat="1" ht="30" customHeight="1" thickBot="1">
      <c r="A87" s="245"/>
      <c r="B87" s="214">
        <v>1</v>
      </c>
      <c r="C87" s="207" t="s">
        <v>252</v>
      </c>
      <c r="D87" s="208" t="s">
        <v>249</v>
      </c>
      <c r="E87" s="205" t="s">
        <v>52</v>
      </c>
      <c r="F87" s="205" t="s">
        <v>37</v>
      </c>
      <c r="G87" s="205" t="s">
        <v>250</v>
      </c>
      <c r="H87" s="215">
        <v>925000.08</v>
      </c>
      <c r="I87" s="216">
        <v>91774.98</v>
      </c>
      <c r="J87" s="216"/>
      <c r="K87" s="216">
        <f>SUM(H87:J87)</f>
        <v>1016775.0599999999</v>
      </c>
      <c r="L87" s="216">
        <f>K87</f>
        <v>1016775.0599999999</v>
      </c>
      <c r="M87" s="209"/>
    </row>
    <row r="88" spans="1:13" s="210" customFormat="1" ht="30" customHeight="1" thickBot="1">
      <c r="A88" s="245"/>
      <c r="B88" s="211"/>
      <c r="C88" s="212"/>
      <c r="D88" s="213" t="s">
        <v>251</v>
      </c>
      <c r="E88" s="206"/>
      <c r="F88" s="206"/>
      <c r="G88" s="206"/>
      <c r="H88" s="217"/>
      <c r="I88" s="266"/>
      <c r="J88" s="267"/>
      <c r="K88" s="268"/>
      <c r="L88" s="217">
        <f>SUM(L87)</f>
        <v>1016775.0599999999</v>
      </c>
      <c r="M88" s="209"/>
    </row>
    <row r="89" spans="1:14" s="224" customFormat="1" ht="30" customHeight="1" thickBot="1">
      <c r="A89" s="246"/>
      <c r="B89" s="228">
        <v>1</v>
      </c>
      <c r="C89" s="229" t="s">
        <v>272</v>
      </c>
      <c r="D89" s="230" t="s">
        <v>274</v>
      </c>
      <c r="E89" s="231" t="s">
        <v>52</v>
      </c>
      <c r="F89" s="231" t="s">
        <v>37</v>
      </c>
      <c r="G89" s="231" t="s">
        <v>275</v>
      </c>
      <c r="H89" s="235">
        <v>312500.36</v>
      </c>
      <c r="I89" s="236">
        <v>15139.96</v>
      </c>
      <c r="J89" s="231"/>
      <c r="K89" s="231">
        <f>SUM(H89:I89)</f>
        <v>327640.32</v>
      </c>
      <c r="L89" s="232">
        <f>K89</f>
        <v>327640.32</v>
      </c>
      <c r="M89" s="233"/>
      <c r="N89" s="234"/>
    </row>
    <row r="90" spans="1:14" s="148" customFormat="1" ht="30" customHeight="1" thickBot="1">
      <c r="A90" s="243"/>
      <c r="B90" s="153"/>
      <c r="C90" s="154"/>
      <c r="D90" s="155" t="s">
        <v>276</v>
      </c>
      <c r="E90" s="156"/>
      <c r="F90" s="227"/>
      <c r="G90" s="156"/>
      <c r="H90" s="157"/>
      <c r="I90" s="260"/>
      <c r="J90" s="261"/>
      <c r="K90" s="262"/>
      <c r="L90" s="157">
        <f>SUM(L89)</f>
        <v>327640.32</v>
      </c>
      <c r="M90" s="146"/>
      <c r="N90" s="147"/>
    </row>
    <row r="91" spans="1:14" s="224" customFormat="1" ht="30" customHeight="1" thickBot="1">
      <c r="A91" s="246"/>
      <c r="B91" s="228">
        <v>1</v>
      </c>
      <c r="C91" s="229" t="s">
        <v>272</v>
      </c>
      <c r="D91" s="230" t="s">
        <v>277</v>
      </c>
      <c r="E91" s="231" t="s">
        <v>52</v>
      </c>
      <c r="F91" s="231" t="s">
        <v>37</v>
      </c>
      <c r="G91" s="231" t="s">
        <v>278</v>
      </c>
      <c r="H91" s="231">
        <v>499999.86</v>
      </c>
      <c r="I91" s="231">
        <v>17240.15</v>
      </c>
      <c r="J91" s="231"/>
      <c r="K91" s="237">
        <f>SUM(H91:J91)</f>
        <v>517240.01</v>
      </c>
      <c r="L91" s="232">
        <f>SUM(H91:I91)</f>
        <v>517240.01</v>
      </c>
      <c r="M91" s="233"/>
      <c r="N91" s="234"/>
    </row>
    <row r="92" spans="1:14" s="148" customFormat="1" ht="30" customHeight="1" thickBot="1">
      <c r="A92" s="243"/>
      <c r="B92" s="153"/>
      <c r="C92" s="154"/>
      <c r="D92" s="155" t="s">
        <v>279</v>
      </c>
      <c r="E92" s="156"/>
      <c r="F92" s="227"/>
      <c r="G92" s="156"/>
      <c r="H92" s="157"/>
      <c r="I92" s="260"/>
      <c r="J92" s="261"/>
      <c r="K92" s="262"/>
      <c r="L92" s="157">
        <f>SUM(L91)</f>
        <v>517240.01</v>
      </c>
      <c r="M92" s="146"/>
      <c r="N92" s="147"/>
    </row>
    <row r="93" spans="1:16" s="32" customFormat="1" ht="30" customHeight="1" thickBot="1">
      <c r="A93" s="247"/>
      <c r="B93" s="111"/>
      <c r="C93" s="272" t="s">
        <v>10</v>
      </c>
      <c r="D93" s="272"/>
      <c r="E93" s="272"/>
      <c r="F93" s="112"/>
      <c r="G93" s="113"/>
      <c r="H93" s="114"/>
      <c r="I93" s="115"/>
      <c r="J93" s="116"/>
      <c r="K93" s="115"/>
      <c r="L93" s="117">
        <f>L10+L14+L22+L28+L33+L38+L41+L50+L56+L62+L65+L70+L73+L76+L80+L84+L86+L88+L90+L92</f>
        <v>69192240.71000001</v>
      </c>
      <c r="M93" s="28"/>
      <c r="N93" s="87"/>
      <c r="O93" s="36"/>
      <c r="P93" s="36"/>
    </row>
    <row r="94" spans="1:14" s="32" customFormat="1" ht="30" customHeight="1" thickBot="1">
      <c r="A94" s="258">
        <v>462</v>
      </c>
      <c r="B94" s="121"/>
      <c r="C94" s="277" t="s">
        <v>18</v>
      </c>
      <c r="D94" s="277"/>
      <c r="E94" s="277"/>
      <c r="F94" s="123"/>
      <c r="G94" s="124"/>
      <c r="H94" s="123"/>
      <c r="I94" s="125"/>
      <c r="J94" s="125"/>
      <c r="K94" s="125"/>
      <c r="L94" s="126"/>
      <c r="M94" s="28"/>
      <c r="N94" s="31"/>
    </row>
    <row r="95" spans="1:14" s="148" customFormat="1" ht="30" customHeight="1">
      <c r="A95" s="258"/>
      <c r="B95" s="167">
        <v>1</v>
      </c>
      <c r="C95" s="168" t="s">
        <v>69</v>
      </c>
      <c r="D95" s="169" t="s">
        <v>66</v>
      </c>
      <c r="E95" s="170" t="s">
        <v>43</v>
      </c>
      <c r="F95" s="170" t="s">
        <v>37</v>
      </c>
      <c r="G95" s="170" t="s">
        <v>67</v>
      </c>
      <c r="H95" s="170">
        <v>1489672.33</v>
      </c>
      <c r="I95" s="170"/>
      <c r="J95" s="170"/>
      <c r="K95" s="171">
        <f aca="true" t="shared" si="2" ref="K95:K100">SUM(H95:J95)</f>
        <v>1489672.33</v>
      </c>
      <c r="L95" s="171">
        <f aca="true" t="shared" si="3" ref="L95:L100">K95</f>
        <v>1489672.33</v>
      </c>
      <c r="M95" s="146"/>
      <c r="N95" s="147"/>
    </row>
    <row r="96" spans="1:14" s="148" customFormat="1" ht="30" customHeight="1">
      <c r="A96" s="243"/>
      <c r="B96" s="149">
        <v>2</v>
      </c>
      <c r="C96" s="150" t="s">
        <v>81</v>
      </c>
      <c r="D96" s="160" t="s">
        <v>66</v>
      </c>
      <c r="E96" s="151" t="s">
        <v>43</v>
      </c>
      <c r="F96" s="151" t="s">
        <v>37</v>
      </c>
      <c r="G96" s="151" t="s">
        <v>67</v>
      </c>
      <c r="H96" s="151"/>
      <c r="I96" s="151">
        <v>36476.58</v>
      </c>
      <c r="J96" s="151">
        <v>19953.62</v>
      </c>
      <c r="K96" s="152">
        <f t="shared" si="2"/>
        <v>56430.2</v>
      </c>
      <c r="L96" s="152">
        <f t="shared" si="3"/>
        <v>56430.2</v>
      </c>
      <c r="M96" s="146"/>
      <c r="N96" s="147"/>
    </row>
    <row r="97" spans="1:14" s="148" customFormat="1" ht="30" customHeight="1">
      <c r="A97" s="243"/>
      <c r="B97" s="149">
        <v>3</v>
      </c>
      <c r="C97" s="150" t="s">
        <v>229</v>
      </c>
      <c r="D97" s="160" t="s">
        <v>66</v>
      </c>
      <c r="E97" s="151" t="s">
        <v>43</v>
      </c>
      <c r="F97" s="151" t="s">
        <v>37</v>
      </c>
      <c r="G97" s="151" t="s">
        <v>67</v>
      </c>
      <c r="H97" s="151">
        <v>1479496.98</v>
      </c>
      <c r="I97" s="151"/>
      <c r="J97" s="151"/>
      <c r="K97" s="152">
        <f t="shared" si="2"/>
        <v>1479496.98</v>
      </c>
      <c r="L97" s="152">
        <f t="shared" si="3"/>
        <v>1479496.98</v>
      </c>
      <c r="M97" s="146"/>
      <c r="N97" s="147"/>
    </row>
    <row r="98" spans="1:14" s="148" customFormat="1" ht="30" customHeight="1">
      <c r="A98" s="243"/>
      <c r="B98" s="149">
        <v>4</v>
      </c>
      <c r="C98" s="150" t="s">
        <v>240</v>
      </c>
      <c r="D98" s="160" t="s">
        <v>66</v>
      </c>
      <c r="E98" s="151" t="s">
        <v>43</v>
      </c>
      <c r="F98" s="151" t="s">
        <v>37</v>
      </c>
      <c r="G98" s="151" t="s">
        <v>67</v>
      </c>
      <c r="H98" s="151"/>
      <c r="I98" s="151">
        <v>23217.98</v>
      </c>
      <c r="J98" s="151">
        <v>84.95</v>
      </c>
      <c r="K98" s="152">
        <f t="shared" si="2"/>
        <v>23302.93</v>
      </c>
      <c r="L98" s="152">
        <f t="shared" si="3"/>
        <v>23302.93</v>
      </c>
      <c r="M98" s="146"/>
      <c r="N98" s="147"/>
    </row>
    <row r="99" spans="1:14" s="148" customFormat="1" ht="30" customHeight="1">
      <c r="A99" s="243"/>
      <c r="B99" s="149">
        <v>5</v>
      </c>
      <c r="C99" s="150" t="s">
        <v>258</v>
      </c>
      <c r="D99" s="160" t="s">
        <v>66</v>
      </c>
      <c r="E99" s="151" t="s">
        <v>43</v>
      </c>
      <c r="F99" s="151" t="s">
        <v>37</v>
      </c>
      <c r="G99" s="151" t="s">
        <v>67</v>
      </c>
      <c r="H99" s="151"/>
      <c r="I99" s="151"/>
      <c r="J99" s="151">
        <v>5039.85</v>
      </c>
      <c r="K99" s="152">
        <f t="shared" si="2"/>
        <v>5039.85</v>
      </c>
      <c r="L99" s="152">
        <f t="shared" si="3"/>
        <v>5039.85</v>
      </c>
      <c r="M99" s="146"/>
      <c r="N99" s="147"/>
    </row>
    <row r="100" spans="1:14" s="148" customFormat="1" ht="30" customHeight="1" thickBot="1">
      <c r="A100" s="243"/>
      <c r="B100" s="172">
        <v>6</v>
      </c>
      <c r="C100" s="173" t="s">
        <v>291</v>
      </c>
      <c r="D100" s="174" t="s">
        <v>66</v>
      </c>
      <c r="E100" s="175" t="s">
        <v>43</v>
      </c>
      <c r="F100" s="175" t="s">
        <v>37</v>
      </c>
      <c r="G100" s="175" t="s">
        <v>67</v>
      </c>
      <c r="H100" s="175">
        <v>1467286.11</v>
      </c>
      <c r="I100" s="175"/>
      <c r="J100" s="175"/>
      <c r="K100" s="176">
        <f t="shared" si="2"/>
        <v>1467286.11</v>
      </c>
      <c r="L100" s="176">
        <f t="shared" si="3"/>
        <v>1467286.11</v>
      </c>
      <c r="M100" s="146"/>
      <c r="N100" s="147"/>
    </row>
    <row r="101" spans="1:14" s="148" customFormat="1" ht="30" customHeight="1" thickBot="1">
      <c r="A101" s="243"/>
      <c r="B101" s="153"/>
      <c r="C101" s="154"/>
      <c r="D101" s="155" t="s">
        <v>68</v>
      </c>
      <c r="E101" s="156"/>
      <c r="F101" s="156"/>
      <c r="G101" s="157"/>
      <c r="H101" s="260"/>
      <c r="I101" s="261"/>
      <c r="J101" s="262"/>
      <c r="K101" s="157"/>
      <c r="L101" s="158">
        <f>SUM(L95:L100)</f>
        <v>4521228.4</v>
      </c>
      <c r="M101" s="146"/>
      <c r="N101" s="147"/>
    </row>
    <row r="102" spans="1:15" s="148" customFormat="1" ht="30" customHeight="1" thickBot="1">
      <c r="A102" s="243"/>
      <c r="B102" s="149">
        <v>1</v>
      </c>
      <c r="C102" s="150" t="s">
        <v>282</v>
      </c>
      <c r="D102" s="160" t="s">
        <v>283</v>
      </c>
      <c r="E102" s="151" t="s">
        <v>284</v>
      </c>
      <c r="F102" s="151" t="s">
        <v>73</v>
      </c>
      <c r="G102" s="151" t="s">
        <v>285</v>
      </c>
      <c r="H102" s="151">
        <v>1609875.37</v>
      </c>
      <c r="I102" s="151">
        <v>39627.89</v>
      </c>
      <c r="J102" s="151"/>
      <c r="K102" s="152">
        <f>SUM(H102:J102)</f>
        <v>1649503.26</v>
      </c>
      <c r="L102" s="152">
        <v>11983393.76</v>
      </c>
      <c r="N102" s="146"/>
      <c r="O102" s="147"/>
    </row>
    <row r="103" spans="1:15" s="148" customFormat="1" ht="30" customHeight="1" thickBot="1">
      <c r="A103" s="243"/>
      <c r="B103" s="153"/>
      <c r="C103" s="154"/>
      <c r="D103" s="155" t="s">
        <v>286</v>
      </c>
      <c r="E103" s="156"/>
      <c r="F103" s="227"/>
      <c r="G103" s="156"/>
      <c r="H103" s="157"/>
      <c r="I103" s="260"/>
      <c r="J103" s="261"/>
      <c r="K103" s="262"/>
      <c r="L103" s="158">
        <f>SUM(L102:L102)</f>
        <v>11983393.76</v>
      </c>
      <c r="N103" s="146"/>
      <c r="O103" s="147"/>
    </row>
    <row r="104" spans="1:16" s="35" customFormat="1" ht="30" customHeight="1" thickBot="1">
      <c r="A104" s="240"/>
      <c r="B104" s="121"/>
      <c r="C104" s="277" t="s">
        <v>19</v>
      </c>
      <c r="D104" s="277"/>
      <c r="E104" s="277"/>
      <c r="F104" s="122"/>
      <c r="G104" s="122"/>
      <c r="H104" s="127"/>
      <c r="I104" s="125"/>
      <c r="J104" s="125"/>
      <c r="K104" s="125"/>
      <c r="L104" s="128">
        <f>L101+L103</f>
        <v>16504622.16</v>
      </c>
      <c r="M104" s="33"/>
      <c r="N104" s="92"/>
      <c r="O104" s="42"/>
      <c r="P104" s="36"/>
    </row>
    <row r="105" spans="1:14" s="35" customFormat="1" ht="30" customHeight="1" thickBot="1">
      <c r="A105" s="240"/>
      <c r="B105" s="111"/>
      <c r="C105" s="272" t="s">
        <v>11</v>
      </c>
      <c r="D105" s="272"/>
      <c r="E105" s="272"/>
      <c r="F105" s="107"/>
      <c r="G105" s="107"/>
      <c r="H105" s="118"/>
      <c r="I105" s="115"/>
      <c r="J105" s="115"/>
      <c r="K105" s="115"/>
      <c r="L105" s="119"/>
      <c r="M105" s="33"/>
      <c r="N105" s="34"/>
    </row>
    <row r="106" spans="1:14" s="148" customFormat="1" ht="30" customHeight="1">
      <c r="A106" s="243"/>
      <c r="B106" s="167">
        <v>1</v>
      </c>
      <c r="C106" s="168" t="s">
        <v>93</v>
      </c>
      <c r="D106" s="169" t="s">
        <v>94</v>
      </c>
      <c r="E106" s="170" t="s">
        <v>72</v>
      </c>
      <c r="F106" s="170" t="s">
        <v>37</v>
      </c>
      <c r="G106" s="170" t="s">
        <v>95</v>
      </c>
      <c r="H106" s="170">
        <v>1496771.91</v>
      </c>
      <c r="I106" s="170">
        <v>37280.86</v>
      </c>
      <c r="J106" s="170">
        <v>35999.65</v>
      </c>
      <c r="K106" s="171">
        <f>SUM(H106:J106)</f>
        <v>1570052.42</v>
      </c>
      <c r="L106" s="171">
        <f>K106</f>
        <v>1570052.42</v>
      </c>
      <c r="M106" s="146"/>
      <c r="N106" s="147"/>
    </row>
    <row r="107" spans="1:14" s="148" customFormat="1" ht="30" customHeight="1" thickBot="1">
      <c r="A107" s="243"/>
      <c r="B107" s="172">
        <v>2</v>
      </c>
      <c r="C107" s="173" t="s">
        <v>247</v>
      </c>
      <c r="D107" s="174" t="s">
        <v>94</v>
      </c>
      <c r="E107" s="175" t="s">
        <v>72</v>
      </c>
      <c r="F107" s="175" t="s">
        <v>37</v>
      </c>
      <c r="G107" s="175" t="s">
        <v>95</v>
      </c>
      <c r="H107" s="175">
        <v>1535965.66</v>
      </c>
      <c r="I107" s="175">
        <v>27529.5</v>
      </c>
      <c r="J107" s="175">
        <v>8015.59</v>
      </c>
      <c r="K107" s="176">
        <f>SUM(H107:J107)</f>
        <v>1571510.75</v>
      </c>
      <c r="L107" s="176">
        <f>K107</f>
        <v>1571510.75</v>
      </c>
      <c r="M107" s="146"/>
      <c r="N107" s="147"/>
    </row>
    <row r="108" spans="1:14" s="148" customFormat="1" ht="27.75" customHeight="1" thickBot="1">
      <c r="A108" s="243"/>
      <c r="B108" s="153"/>
      <c r="C108" s="154"/>
      <c r="D108" s="155" t="s">
        <v>96</v>
      </c>
      <c r="E108" s="156"/>
      <c r="F108" s="156"/>
      <c r="G108" s="157"/>
      <c r="H108" s="260"/>
      <c r="I108" s="261"/>
      <c r="J108" s="262"/>
      <c r="K108" s="157"/>
      <c r="L108" s="158">
        <f>SUM(L106:L107)</f>
        <v>3141563.17</v>
      </c>
      <c r="M108" s="146"/>
      <c r="N108" s="147"/>
    </row>
    <row r="109" spans="1:15" s="218" customFormat="1" ht="30" customHeight="1" thickBot="1">
      <c r="A109" s="243"/>
      <c r="B109" s="167">
        <v>1</v>
      </c>
      <c r="C109" s="168" t="s">
        <v>267</v>
      </c>
      <c r="D109" s="169" t="s">
        <v>263</v>
      </c>
      <c r="E109" s="170" t="s">
        <v>264</v>
      </c>
      <c r="F109" s="205" t="s">
        <v>73</v>
      </c>
      <c r="G109" s="170" t="s">
        <v>265</v>
      </c>
      <c r="H109" s="224">
        <v>10384615.38</v>
      </c>
      <c r="I109" s="170">
        <v>783825</v>
      </c>
      <c r="J109" s="170"/>
      <c r="K109" s="170">
        <f>SUM(H109:J109)</f>
        <v>11168440.38</v>
      </c>
      <c r="L109" s="171">
        <v>80928641</v>
      </c>
      <c r="M109" s="225"/>
      <c r="N109" s="219"/>
      <c r="O109" s="220"/>
    </row>
    <row r="110" spans="1:15" s="218" customFormat="1" ht="30" customHeight="1" thickBot="1">
      <c r="A110" s="243"/>
      <c r="B110" s="153"/>
      <c r="C110" s="154"/>
      <c r="D110" s="221" t="s">
        <v>266</v>
      </c>
      <c r="E110" s="222"/>
      <c r="F110" s="206"/>
      <c r="G110" s="222"/>
      <c r="H110" s="223"/>
      <c r="I110" s="263"/>
      <c r="J110" s="264"/>
      <c r="K110" s="265"/>
      <c r="L110" s="223">
        <f>SUM(L109)</f>
        <v>80928641</v>
      </c>
      <c r="M110" s="226"/>
      <c r="N110" s="219"/>
      <c r="O110" s="220"/>
    </row>
    <row r="111" spans="1:16" s="32" customFormat="1" ht="30" customHeight="1" thickBot="1">
      <c r="A111" s="248"/>
      <c r="B111" s="111"/>
      <c r="C111" s="272" t="s">
        <v>12</v>
      </c>
      <c r="D111" s="272"/>
      <c r="E111" s="272"/>
      <c r="F111" s="107"/>
      <c r="G111" s="107"/>
      <c r="H111" s="120"/>
      <c r="I111" s="115"/>
      <c r="J111" s="115"/>
      <c r="K111" s="119"/>
      <c r="L111" s="117">
        <f>L108+L110</f>
        <v>84070204.17</v>
      </c>
      <c r="M111" s="28"/>
      <c r="N111" s="31"/>
      <c r="P111" s="36"/>
    </row>
    <row r="112" spans="1:14" s="32" customFormat="1" ht="30" customHeight="1" thickBot="1">
      <c r="A112" s="248"/>
      <c r="B112" s="121"/>
      <c r="C112" s="277" t="s">
        <v>24</v>
      </c>
      <c r="D112" s="277"/>
      <c r="E112" s="277"/>
      <c r="F112" s="124"/>
      <c r="G112" s="123"/>
      <c r="H112" s="123"/>
      <c r="I112" s="125"/>
      <c r="J112" s="125"/>
      <c r="K112" s="125"/>
      <c r="L112" s="129"/>
      <c r="M112" s="28"/>
      <c r="N112" s="31"/>
    </row>
    <row r="113" spans="1:14" s="148" customFormat="1" ht="30" customHeight="1" thickBot="1">
      <c r="A113" s="243"/>
      <c r="B113" s="167">
        <v>1</v>
      </c>
      <c r="C113" s="168" t="s">
        <v>81</v>
      </c>
      <c r="D113" s="169" t="s">
        <v>78</v>
      </c>
      <c r="E113" s="170" t="s">
        <v>52</v>
      </c>
      <c r="F113" s="170" t="s">
        <v>37</v>
      </c>
      <c r="G113" s="170" t="s">
        <v>79</v>
      </c>
      <c r="H113" s="170"/>
      <c r="I113" s="170"/>
      <c r="J113" s="170">
        <v>363.91</v>
      </c>
      <c r="K113" s="171">
        <f>SUM(H113:J113)</f>
        <v>363.91</v>
      </c>
      <c r="L113" s="171">
        <f>SUM(K113)</f>
        <v>363.91</v>
      </c>
      <c r="M113" s="146"/>
      <c r="N113" s="147"/>
    </row>
    <row r="114" spans="1:14" s="148" customFormat="1" ht="30" customHeight="1" thickBot="1">
      <c r="A114" s="243"/>
      <c r="B114" s="153"/>
      <c r="C114" s="154"/>
      <c r="D114" s="155" t="s">
        <v>80</v>
      </c>
      <c r="E114" s="156"/>
      <c r="F114" s="156"/>
      <c r="G114" s="157"/>
      <c r="H114" s="260"/>
      <c r="I114" s="261"/>
      <c r="J114" s="262"/>
      <c r="K114" s="157"/>
      <c r="L114" s="158">
        <f>SUM(L113:L113)</f>
        <v>363.91</v>
      </c>
      <c r="M114" s="146"/>
      <c r="N114" s="147"/>
    </row>
    <row r="115" spans="1:16" s="30" customFormat="1" ht="30" customHeight="1" thickBot="1">
      <c r="A115" s="242"/>
      <c r="B115" s="130"/>
      <c r="C115" s="254" t="s">
        <v>25</v>
      </c>
      <c r="D115" s="254"/>
      <c r="E115" s="254"/>
      <c r="F115" s="131"/>
      <c r="G115" s="132"/>
      <c r="H115" s="132"/>
      <c r="I115" s="133"/>
      <c r="J115" s="133"/>
      <c r="K115" s="134"/>
      <c r="L115" s="135">
        <f>L114</f>
        <v>363.91</v>
      </c>
      <c r="M115" s="28"/>
      <c r="N115" s="93"/>
      <c r="O115" s="43"/>
      <c r="P115" s="36"/>
    </row>
    <row r="116" spans="1:14" s="32" customFormat="1" ht="30" customHeight="1" thickBot="1">
      <c r="A116" s="248"/>
      <c r="B116" s="111"/>
      <c r="C116" s="272" t="s">
        <v>30</v>
      </c>
      <c r="D116" s="272"/>
      <c r="E116" s="272"/>
      <c r="F116" s="107"/>
      <c r="G116" s="107"/>
      <c r="H116" s="120"/>
      <c r="I116" s="115"/>
      <c r="J116" s="115"/>
      <c r="K116" s="115"/>
      <c r="L116" s="119"/>
      <c r="M116" s="28"/>
      <c r="N116" s="31"/>
    </row>
    <row r="117" spans="1:14" s="148" customFormat="1" ht="30" customHeight="1">
      <c r="A117" s="243"/>
      <c r="B117" s="167">
        <v>1</v>
      </c>
      <c r="C117" s="168" t="s">
        <v>41</v>
      </c>
      <c r="D117" s="169" t="s">
        <v>35</v>
      </c>
      <c r="E117" s="170" t="s">
        <v>36</v>
      </c>
      <c r="F117" s="170" t="s">
        <v>37</v>
      </c>
      <c r="G117" s="170" t="s">
        <v>38</v>
      </c>
      <c r="H117" s="170"/>
      <c r="I117" s="170">
        <v>169265.75</v>
      </c>
      <c r="J117" s="170"/>
      <c r="K117" s="171">
        <f aca="true" t="shared" si="4" ref="K117:K127">SUM(H117:J117)</f>
        <v>169265.75</v>
      </c>
      <c r="L117" s="171">
        <f aca="true" t="shared" si="5" ref="L117:L127">K117</f>
        <v>169265.75</v>
      </c>
      <c r="M117" s="146"/>
      <c r="N117" s="147"/>
    </row>
    <row r="118" spans="1:14" s="148" customFormat="1" ht="30" customHeight="1">
      <c r="A118" s="243"/>
      <c r="B118" s="141">
        <v>2</v>
      </c>
      <c r="C118" s="142" t="s">
        <v>41</v>
      </c>
      <c r="D118" s="143" t="s">
        <v>35</v>
      </c>
      <c r="E118" s="144" t="s">
        <v>36</v>
      </c>
      <c r="F118" s="144" t="s">
        <v>37</v>
      </c>
      <c r="G118" s="144" t="s">
        <v>39</v>
      </c>
      <c r="H118" s="144"/>
      <c r="I118" s="144">
        <v>359600</v>
      </c>
      <c r="J118" s="144"/>
      <c r="K118" s="145">
        <f t="shared" si="4"/>
        <v>359600</v>
      </c>
      <c r="L118" s="145">
        <f t="shared" si="5"/>
        <v>359600</v>
      </c>
      <c r="M118" s="146"/>
      <c r="N118" s="147"/>
    </row>
    <row r="119" spans="1:14" s="148" customFormat="1" ht="30" customHeight="1">
      <c r="A119" s="243"/>
      <c r="B119" s="141">
        <v>3</v>
      </c>
      <c r="C119" s="142" t="s">
        <v>61</v>
      </c>
      <c r="D119" s="143" t="s">
        <v>35</v>
      </c>
      <c r="E119" s="144" t="s">
        <v>57</v>
      </c>
      <c r="F119" s="144" t="s">
        <v>37</v>
      </c>
      <c r="G119" s="144" t="s">
        <v>62</v>
      </c>
      <c r="H119" s="144"/>
      <c r="I119" s="144">
        <v>311937.5</v>
      </c>
      <c r="J119" s="144"/>
      <c r="K119" s="145">
        <f t="shared" si="4"/>
        <v>311937.5</v>
      </c>
      <c r="L119" s="145">
        <f t="shared" si="5"/>
        <v>311937.5</v>
      </c>
      <c r="M119" s="146"/>
      <c r="N119" s="147"/>
    </row>
    <row r="120" spans="1:14" s="148" customFormat="1" ht="30" customHeight="1">
      <c r="A120" s="243"/>
      <c r="B120" s="141">
        <v>4</v>
      </c>
      <c r="C120" s="142" t="s">
        <v>61</v>
      </c>
      <c r="D120" s="143" t="s">
        <v>35</v>
      </c>
      <c r="E120" s="144" t="s">
        <v>57</v>
      </c>
      <c r="F120" s="144" t="s">
        <v>37</v>
      </c>
      <c r="G120" s="144" t="s">
        <v>63</v>
      </c>
      <c r="H120" s="144"/>
      <c r="I120" s="144">
        <v>5528755.55</v>
      </c>
      <c r="J120" s="144"/>
      <c r="K120" s="145">
        <f t="shared" si="4"/>
        <v>5528755.55</v>
      </c>
      <c r="L120" s="145">
        <f t="shared" si="5"/>
        <v>5528755.55</v>
      </c>
      <c r="M120" s="146"/>
      <c r="N120" s="147"/>
    </row>
    <row r="121" spans="1:14" s="148" customFormat="1" ht="30" customHeight="1">
      <c r="A121" s="243"/>
      <c r="B121" s="141">
        <v>5</v>
      </c>
      <c r="C121" s="142" t="s">
        <v>61</v>
      </c>
      <c r="D121" s="143" t="s">
        <v>35</v>
      </c>
      <c r="E121" s="144" t="s">
        <v>57</v>
      </c>
      <c r="F121" s="144" t="s">
        <v>37</v>
      </c>
      <c r="G121" s="144" t="s">
        <v>64</v>
      </c>
      <c r="H121" s="144"/>
      <c r="I121" s="144">
        <v>930766.93</v>
      </c>
      <c r="J121" s="144"/>
      <c r="K121" s="145">
        <f t="shared" si="4"/>
        <v>930766.93</v>
      </c>
      <c r="L121" s="145">
        <f t="shared" si="5"/>
        <v>930766.93</v>
      </c>
      <c r="M121" s="146"/>
      <c r="N121" s="147"/>
    </row>
    <row r="122" spans="1:14" s="148" customFormat="1" ht="30" customHeight="1">
      <c r="A122" s="258">
        <v>463</v>
      </c>
      <c r="B122" s="141">
        <v>6</v>
      </c>
      <c r="C122" s="142" t="s">
        <v>61</v>
      </c>
      <c r="D122" s="143" t="s">
        <v>35</v>
      </c>
      <c r="E122" s="144" t="s">
        <v>57</v>
      </c>
      <c r="F122" s="144" t="s">
        <v>37</v>
      </c>
      <c r="G122" s="144" t="s">
        <v>65</v>
      </c>
      <c r="H122" s="144"/>
      <c r="I122" s="144">
        <v>3760298.38</v>
      </c>
      <c r="J122" s="144"/>
      <c r="K122" s="145">
        <f t="shared" si="4"/>
        <v>3760298.38</v>
      </c>
      <c r="L122" s="145">
        <f t="shared" si="5"/>
        <v>3760298.38</v>
      </c>
      <c r="M122" s="146"/>
      <c r="N122" s="147"/>
    </row>
    <row r="123" spans="1:14" s="184" customFormat="1" ht="30" customHeight="1">
      <c r="A123" s="258"/>
      <c r="B123" s="177">
        <v>7</v>
      </c>
      <c r="C123" s="178" t="s">
        <v>126</v>
      </c>
      <c r="D123" s="179" t="s">
        <v>35</v>
      </c>
      <c r="E123" s="180" t="s">
        <v>120</v>
      </c>
      <c r="F123" s="180" t="s">
        <v>37</v>
      </c>
      <c r="G123" s="180" t="s">
        <v>121</v>
      </c>
      <c r="H123" s="180"/>
      <c r="I123" s="180">
        <v>3820555.56</v>
      </c>
      <c r="J123" s="180"/>
      <c r="K123" s="181">
        <f t="shared" si="4"/>
        <v>3820555.56</v>
      </c>
      <c r="L123" s="181">
        <f t="shared" si="5"/>
        <v>3820555.56</v>
      </c>
      <c r="M123" s="182"/>
      <c r="N123" s="183"/>
    </row>
    <row r="124" spans="1:14" s="184" customFormat="1" ht="30" customHeight="1">
      <c r="A124" s="256"/>
      <c r="B124" s="177">
        <v>8</v>
      </c>
      <c r="C124" s="178" t="s">
        <v>126</v>
      </c>
      <c r="D124" s="179" t="s">
        <v>35</v>
      </c>
      <c r="E124" s="180" t="s">
        <v>120</v>
      </c>
      <c r="F124" s="180" t="s">
        <v>37</v>
      </c>
      <c r="G124" s="180" t="s">
        <v>122</v>
      </c>
      <c r="H124" s="180"/>
      <c r="I124" s="180">
        <v>2347337.97</v>
      </c>
      <c r="J124" s="180"/>
      <c r="K124" s="181">
        <f t="shared" si="4"/>
        <v>2347337.97</v>
      </c>
      <c r="L124" s="181">
        <f t="shared" si="5"/>
        <v>2347337.97</v>
      </c>
      <c r="M124" s="182"/>
      <c r="N124" s="183"/>
    </row>
    <row r="125" spans="1:14" s="184" customFormat="1" ht="30" customHeight="1">
      <c r="A125" s="250"/>
      <c r="B125" s="177">
        <v>9</v>
      </c>
      <c r="C125" s="178" t="s">
        <v>126</v>
      </c>
      <c r="D125" s="179" t="s">
        <v>35</v>
      </c>
      <c r="E125" s="180" t="s">
        <v>120</v>
      </c>
      <c r="F125" s="180" t="s">
        <v>37</v>
      </c>
      <c r="G125" s="180" t="s">
        <v>123</v>
      </c>
      <c r="H125" s="180"/>
      <c r="I125" s="180">
        <v>1399794.04</v>
      </c>
      <c r="J125" s="180"/>
      <c r="K125" s="181">
        <f t="shared" si="4"/>
        <v>1399794.04</v>
      </c>
      <c r="L125" s="181">
        <f t="shared" si="5"/>
        <v>1399794.04</v>
      </c>
      <c r="M125" s="182"/>
      <c r="N125" s="183"/>
    </row>
    <row r="126" spans="1:14" s="184" customFormat="1" ht="30" customHeight="1">
      <c r="A126" s="250"/>
      <c r="B126" s="177">
        <v>10</v>
      </c>
      <c r="C126" s="178" t="s">
        <v>126</v>
      </c>
      <c r="D126" s="179" t="s">
        <v>35</v>
      </c>
      <c r="E126" s="180" t="s">
        <v>120</v>
      </c>
      <c r="F126" s="180" t="s">
        <v>37</v>
      </c>
      <c r="G126" s="180" t="s">
        <v>124</v>
      </c>
      <c r="H126" s="180"/>
      <c r="I126" s="180">
        <v>1399794.04</v>
      </c>
      <c r="J126" s="180"/>
      <c r="K126" s="181">
        <f t="shared" si="4"/>
        <v>1399794.04</v>
      </c>
      <c r="L126" s="181">
        <f t="shared" si="5"/>
        <v>1399794.04</v>
      </c>
      <c r="M126" s="182"/>
      <c r="N126" s="183"/>
    </row>
    <row r="127" spans="1:14" s="184" customFormat="1" ht="30" customHeight="1">
      <c r="A127" s="250"/>
      <c r="B127" s="177">
        <v>11</v>
      </c>
      <c r="C127" s="178" t="s">
        <v>126</v>
      </c>
      <c r="D127" s="179" t="s">
        <v>35</v>
      </c>
      <c r="E127" s="180" t="s">
        <v>120</v>
      </c>
      <c r="F127" s="180" t="s">
        <v>37</v>
      </c>
      <c r="G127" s="180" t="s">
        <v>125</v>
      </c>
      <c r="H127" s="180">
        <v>20287740.84</v>
      </c>
      <c r="I127" s="180">
        <v>11600466.69</v>
      </c>
      <c r="J127" s="180">
        <v>56165.66</v>
      </c>
      <c r="K127" s="181">
        <f t="shared" si="4"/>
        <v>31944373.19</v>
      </c>
      <c r="L127" s="181">
        <f t="shared" si="5"/>
        <v>31944373.19</v>
      </c>
      <c r="M127" s="182"/>
      <c r="N127" s="183"/>
    </row>
    <row r="128" spans="1:14" s="184" customFormat="1" ht="30" customHeight="1">
      <c r="A128" s="250"/>
      <c r="B128" s="177">
        <v>12</v>
      </c>
      <c r="C128" s="178" t="s">
        <v>126</v>
      </c>
      <c r="D128" s="179" t="s">
        <v>35</v>
      </c>
      <c r="E128" s="180" t="s">
        <v>72</v>
      </c>
      <c r="F128" s="180" t="s">
        <v>37</v>
      </c>
      <c r="G128" s="180" t="s">
        <v>132</v>
      </c>
      <c r="H128" s="180"/>
      <c r="I128" s="180">
        <v>392301.76</v>
      </c>
      <c r="J128" s="180">
        <v>451267.55</v>
      </c>
      <c r="K128" s="181">
        <f aca="true" t="shared" si="6" ref="K128:K143">SUM(H128:J128)</f>
        <v>843569.31</v>
      </c>
      <c r="L128" s="181">
        <f aca="true" t="shared" si="7" ref="L128:L177">K128</f>
        <v>843569.31</v>
      </c>
      <c r="M128" s="182"/>
      <c r="N128" s="183"/>
    </row>
    <row r="129" spans="1:14" s="184" customFormat="1" ht="30" customHeight="1">
      <c r="A129" s="250"/>
      <c r="B129" s="177">
        <v>13</v>
      </c>
      <c r="C129" s="178" t="s">
        <v>126</v>
      </c>
      <c r="D129" s="179" t="s">
        <v>35</v>
      </c>
      <c r="E129" s="180" t="s">
        <v>72</v>
      </c>
      <c r="F129" s="180" t="s">
        <v>37</v>
      </c>
      <c r="G129" s="180" t="s">
        <v>133</v>
      </c>
      <c r="H129" s="180"/>
      <c r="I129" s="180">
        <v>1942165.14</v>
      </c>
      <c r="J129" s="180">
        <v>765698.48</v>
      </c>
      <c r="K129" s="181">
        <f t="shared" si="6"/>
        <v>2707863.62</v>
      </c>
      <c r="L129" s="181">
        <f t="shared" si="7"/>
        <v>2707863.62</v>
      </c>
      <c r="M129" s="182"/>
      <c r="N129" s="183"/>
    </row>
    <row r="130" spans="1:14" s="184" customFormat="1" ht="30" customHeight="1">
      <c r="A130" s="250"/>
      <c r="B130" s="177">
        <v>14</v>
      </c>
      <c r="C130" s="178" t="s">
        <v>126</v>
      </c>
      <c r="D130" s="179" t="s">
        <v>35</v>
      </c>
      <c r="E130" s="180" t="s">
        <v>72</v>
      </c>
      <c r="F130" s="180" t="s">
        <v>37</v>
      </c>
      <c r="G130" s="180" t="s">
        <v>134</v>
      </c>
      <c r="H130" s="180">
        <v>18225000</v>
      </c>
      <c r="I130" s="180">
        <v>3407180.95</v>
      </c>
      <c r="J130" s="180">
        <v>271627.44</v>
      </c>
      <c r="K130" s="181">
        <f t="shared" si="6"/>
        <v>21903808.39</v>
      </c>
      <c r="L130" s="181">
        <f t="shared" si="7"/>
        <v>21903808.39</v>
      </c>
      <c r="M130" s="182"/>
      <c r="N130" s="183"/>
    </row>
    <row r="131" spans="1:14" s="184" customFormat="1" ht="30" customHeight="1">
      <c r="A131" s="250"/>
      <c r="B131" s="177">
        <v>15</v>
      </c>
      <c r="C131" s="178" t="s">
        <v>126</v>
      </c>
      <c r="D131" s="179" t="s">
        <v>35</v>
      </c>
      <c r="E131" s="180" t="s">
        <v>57</v>
      </c>
      <c r="F131" s="180" t="s">
        <v>37</v>
      </c>
      <c r="G131" s="180" t="s">
        <v>62</v>
      </c>
      <c r="H131" s="180"/>
      <c r="I131" s="180">
        <v>281798.61</v>
      </c>
      <c r="J131" s="180"/>
      <c r="K131" s="181">
        <f t="shared" si="6"/>
        <v>281798.61</v>
      </c>
      <c r="L131" s="181">
        <f t="shared" si="7"/>
        <v>281798.61</v>
      </c>
      <c r="M131" s="182"/>
      <c r="N131" s="183"/>
    </row>
    <row r="132" spans="1:14" s="184" customFormat="1" ht="30" customHeight="1">
      <c r="A132" s="250"/>
      <c r="B132" s="177">
        <v>16</v>
      </c>
      <c r="C132" s="178" t="s">
        <v>126</v>
      </c>
      <c r="D132" s="179" t="s">
        <v>35</v>
      </c>
      <c r="E132" s="180" t="s">
        <v>57</v>
      </c>
      <c r="F132" s="180" t="s">
        <v>37</v>
      </c>
      <c r="G132" s="180" t="s">
        <v>63</v>
      </c>
      <c r="H132" s="180"/>
      <c r="I132" s="180"/>
      <c r="J132" s="180">
        <v>52022.61</v>
      </c>
      <c r="K132" s="181">
        <f t="shared" si="6"/>
        <v>52022.61</v>
      </c>
      <c r="L132" s="181">
        <f t="shared" si="7"/>
        <v>52022.61</v>
      </c>
      <c r="M132" s="182"/>
      <c r="N132" s="183"/>
    </row>
    <row r="133" spans="1:14" s="184" customFormat="1" ht="30" customHeight="1">
      <c r="A133" s="250"/>
      <c r="B133" s="177">
        <v>17</v>
      </c>
      <c r="C133" s="178" t="s">
        <v>126</v>
      </c>
      <c r="D133" s="179" t="s">
        <v>35</v>
      </c>
      <c r="E133" s="180" t="s">
        <v>57</v>
      </c>
      <c r="F133" s="180" t="s">
        <v>37</v>
      </c>
      <c r="G133" s="180" t="s">
        <v>64</v>
      </c>
      <c r="H133" s="180"/>
      <c r="I133" s="180"/>
      <c r="J133" s="180">
        <v>8757.99</v>
      </c>
      <c r="K133" s="181">
        <f t="shared" si="6"/>
        <v>8757.99</v>
      </c>
      <c r="L133" s="181">
        <f t="shared" si="7"/>
        <v>8757.99</v>
      </c>
      <c r="M133" s="182"/>
      <c r="N133" s="183"/>
    </row>
    <row r="134" spans="1:14" s="184" customFormat="1" ht="30" customHeight="1">
      <c r="A134" s="250"/>
      <c r="B134" s="177">
        <v>18</v>
      </c>
      <c r="C134" s="178" t="s">
        <v>126</v>
      </c>
      <c r="D134" s="179" t="s">
        <v>35</v>
      </c>
      <c r="E134" s="180" t="s">
        <v>57</v>
      </c>
      <c r="F134" s="180" t="s">
        <v>37</v>
      </c>
      <c r="G134" s="180" t="s">
        <v>65</v>
      </c>
      <c r="H134" s="180"/>
      <c r="I134" s="180"/>
      <c r="J134" s="180">
        <v>35382.36</v>
      </c>
      <c r="K134" s="181">
        <f t="shared" si="6"/>
        <v>35382.36</v>
      </c>
      <c r="L134" s="181">
        <f t="shared" si="7"/>
        <v>35382.36</v>
      </c>
      <c r="M134" s="182"/>
      <c r="N134" s="183"/>
    </row>
    <row r="135" spans="1:14" s="184" customFormat="1" ht="30" customHeight="1">
      <c r="A135" s="250"/>
      <c r="B135" s="177">
        <v>19</v>
      </c>
      <c r="C135" s="178" t="s">
        <v>126</v>
      </c>
      <c r="D135" s="179" t="s">
        <v>35</v>
      </c>
      <c r="E135" s="180" t="s">
        <v>135</v>
      </c>
      <c r="F135" s="180" t="s">
        <v>37</v>
      </c>
      <c r="G135" s="180" t="s">
        <v>136</v>
      </c>
      <c r="H135" s="180"/>
      <c r="I135" s="180">
        <v>400528.43</v>
      </c>
      <c r="J135" s="180"/>
      <c r="K135" s="181">
        <f t="shared" si="6"/>
        <v>400528.43</v>
      </c>
      <c r="L135" s="181">
        <f t="shared" si="7"/>
        <v>400528.43</v>
      </c>
      <c r="M135" s="182"/>
      <c r="N135" s="183"/>
    </row>
    <row r="136" spans="1:14" s="184" customFormat="1" ht="30" customHeight="1">
      <c r="A136" s="250"/>
      <c r="B136" s="177">
        <v>20</v>
      </c>
      <c r="C136" s="178" t="s">
        <v>126</v>
      </c>
      <c r="D136" s="179" t="s">
        <v>35</v>
      </c>
      <c r="E136" s="180" t="s">
        <v>135</v>
      </c>
      <c r="F136" s="180" t="s">
        <v>37</v>
      </c>
      <c r="G136" s="180" t="s">
        <v>144</v>
      </c>
      <c r="H136" s="180">
        <v>6875000</v>
      </c>
      <c r="I136" s="180">
        <v>3129575.34</v>
      </c>
      <c r="J136" s="180"/>
      <c r="K136" s="181">
        <f>SUM(H136:J136)</f>
        <v>10004575.34</v>
      </c>
      <c r="L136" s="181">
        <f t="shared" si="7"/>
        <v>10004575.34</v>
      </c>
      <c r="M136" s="182"/>
      <c r="N136" s="183"/>
    </row>
    <row r="137" spans="1:14" s="184" customFormat="1" ht="30" customHeight="1">
      <c r="A137" s="250"/>
      <c r="B137" s="177">
        <v>21</v>
      </c>
      <c r="C137" s="178" t="s">
        <v>126</v>
      </c>
      <c r="D137" s="179" t="s">
        <v>35</v>
      </c>
      <c r="E137" s="180" t="s">
        <v>135</v>
      </c>
      <c r="F137" s="180" t="s">
        <v>37</v>
      </c>
      <c r="G137" s="180" t="s">
        <v>137</v>
      </c>
      <c r="H137" s="180"/>
      <c r="I137" s="180">
        <v>364116.76</v>
      </c>
      <c r="J137" s="180"/>
      <c r="K137" s="181">
        <f t="shared" si="6"/>
        <v>364116.76</v>
      </c>
      <c r="L137" s="181">
        <f t="shared" si="7"/>
        <v>364116.76</v>
      </c>
      <c r="M137" s="182"/>
      <c r="N137" s="183"/>
    </row>
    <row r="138" spans="1:14" s="184" customFormat="1" ht="30" customHeight="1">
      <c r="A138" s="250"/>
      <c r="B138" s="177">
        <v>22</v>
      </c>
      <c r="C138" s="178" t="s">
        <v>126</v>
      </c>
      <c r="D138" s="179" t="s">
        <v>35</v>
      </c>
      <c r="E138" s="180" t="s">
        <v>135</v>
      </c>
      <c r="F138" s="180" t="s">
        <v>37</v>
      </c>
      <c r="G138" s="180" t="s">
        <v>138</v>
      </c>
      <c r="H138" s="180"/>
      <c r="I138" s="180">
        <v>327736.92</v>
      </c>
      <c r="J138" s="180"/>
      <c r="K138" s="181">
        <f>SUM(H138:J138)</f>
        <v>327736.92</v>
      </c>
      <c r="L138" s="181">
        <f t="shared" si="7"/>
        <v>327736.92</v>
      </c>
      <c r="M138" s="182"/>
      <c r="N138" s="183"/>
    </row>
    <row r="139" spans="1:14" s="184" customFormat="1" ht="30" customHeight="1">
      <c r="A139" s="250"/>
      <c r="B139" s="177">
        <v>23</v>
      </c>
      <c r="C139" s="178" t="s">
        <v>126</v>
      </c>
      <c r="D139" s="179" t="s">
        <v>35</v>
      </c>
      <c r="E139" s="180" t="s">
        <v>135</v>
      </c>
      <c r="F139" s="180" t="s">
        <v>37</v>
      </c>
      <c r="G139" s="180" t="s">
        <v>139</v>
      </c>
      <c r="H139" s="180"/>
      <c r="I139" s="180"/>
      <c r="J139" s="180">
        <v>180214.51</v>
      </c>
      <c r="K139" s="181">
        <f t="shared" si="6"/>
        <v>180214.51</v>
      </c>
      <c r="L139" s="181">
        <f t="shared" si="7"/>
        <v>180214.51</v>
      </c>
      <c r="M139" s="182"/>
      <c r="N139" s="183"/>
    </row>
    <row r="140" spans="1:14" s="184" customFormat="1" ht="30" customHeight="1">
      <c r="A140" s="250"/>
      <c r="B140" s="177">
        <v>24</v>
      </c>
      <c r="C140" s="178" t="s">
        <v>126</v>
      </c>
      <c r="D140" s="179" t="s">
        <v>35</v>
      </c>
      <c r="E140" s="180" t="s">
        <v>135</v>
      </c>
      <c r="F140" s="180" t="s">
        <v>37</v>
      </c>
      <c r="G140" s="180" t="s">
        <v>139</v>
      </c>
      <c r="H140" s="180"/>
      <c r="I140" s="180">
        <v>229315.07</v>
      </c>
      <c r="J140" s="180"/>
      <c r="K140" s="181">
        <f>SUM(H140:J140)</f>
        <v>229315.07</v>
      </c>
      <c r="L140" s="181">
        <f t="shared" si="7"/>
        <v>229315.07</v>
      </c>
      <c r="M140" s="182"/>
      <c r="N140" s="183"/>
    </row>
    <row r="141" spans="1:14" s="184" customFormat="1" ht="30" customHeight="1">
      <c r="A141" s="250"/>
      <c r="B141" s="177">
        <v>25</v>
      </c>
      <c r="C141" s="178" t="s">
        <v>126</v>
      </c>
      <c r="D141" s="179" t="s">
        <v>35</v>
      </c>
      <c r="E141" s="180" t="s">
        <v>135</v>
      </c>
      <c r="F141" s="180" t="s">
        <v>37</v>
      </c>
      <c r="G141" s="180" t="s">
        <v>140</v>
      </c>
      <c r="H141" s="180"/>
      <c r="I141" s="180"/>
      <c r="J141" s="180">
        <v>120143.03</v>
      </c>
      <c r="K141" s="181">
        <f t="shared" si="6"/>
        <v>120143.03</v>
      </c>
      <c r="L141" s="181">
        <f t="shared" si="7"/>
        <v>120143.03</v>
      </c>
      <c r="M141" s="182"/>
      <c r="N141" s="183"/>
    </row>
    <row r="142" spans="1:14" s="184" customFormat="1" ht="30" customHeight="1">
      <c r="A142" s="250"/>
      <c r="B142" s="177">
        <v>26</v>
      </c>
      <c r="C142" s="178" t="s">
        <v>126</v>
      </c>
      <c r="D142" s="179" t="s">
        <v>35</v>
      </c>
      <c r="E142" s="180" t="s">
        <v>135</v>
      </c>
      <c r="F142" s="180" t="s">
        <v>37</v>
      </c>
      <c r="G142" s="180" t="s">
        <v>140</v>
      </c>
      <c r="H142" s="180"/>
      <c r="I142" s="180">
        <v>152876.72</v>
      </c>
      <c r="J142" s="180"/>
      <c r="K142" s="181">
        <f>SUM(H142:J142)</f>
        <v>152876.72</v>
      </c>
      <c r="L142" s="181">
        <f t="shared" si="7"/>
        <v>152876.72</v>
      </c>
      <c r="M142" s="182"/>
      <c r="N142" s="183"/>
    </row>
    <row r="143" spans="1:14" s="184" customFormat="1" ht="30" customHeight="1">
      <c r="A143" s="250"/>
      <c r="B143" s="177">
        <v>27</v>
      </c>
      <c r="C143" s="178" t="s">
        <v>126</v>
      </c>
      <c r="D143" s="179" t="s">
        <v>35</v>
      </c>
      <c r="E143" s="180" t="s">
        <v>135</v>
      </c>
      <c r="F143" s="180" t="s">
        <v>37</v>
      </c>
      <c r="G143" s="180" t="s">
        <v>141</v>
      </c>
      <c r="H143" s="180"/>
      <c r="I143" s="180"/>
      <c r="J143" s="180">
        <v>180214.51</v>
      </c>
      <c r="K143" s="181">
        <f t="shared" si="6"/>
        <v>180214.51</v>
      </c>
      <c r="L143" s="181">
        <f t="shared" si="7"/>
        <v>180214.51</v>
      </c>
      <c r="M143" s="182"/>
      <c r="N143" s="183"/>
    </row>
    <row r="144" spans="1:14" s="184" customFormat="1" ht="30" customHeight="1">
      <c r="A144" s="250"/>
      <c r="B144" s="177">
        <v>28</v>
      </c>
      <c r="C144" s="178" t="s">
        <v>126</v>
      </c>
      <c r="D144" s="179" t="s">
        <v>35</v>
      </c>
      <c r="E144" s="180" t="s">
        <v>135</v>
      </c>
      <c r="F144" s="180" t="s">
        <v>37</v>
      </c>
      <c r="G144" s="180" t="s">
        <v>141</v>
      </c>
      <c r="H144" s="180"/>
      <c r="I144" s="180">
        <v>229315.07</v>
      </c>
      <c r="J144" s="180"/>
      <c r="K144" s="181">
        <f>SUM(H144:J144)</f>
        <v>229315.07</v>
      </c>
      <c r="L144" s="181">
        <f t="shared" si="7"/>
        <v>229315.07</v>
      </c>
      <c r="M144" s="182"/>
      <c r="N144" s="183"/>
    </row>
    <row r="145" spans="1:14" s="184" customFormat="1" ht="30" customHeight="1">
      <c r="A145" s="250"/>
      <c r="B145" s="177">
        <v>29</v>
      </c>
      <c r="C145" s="178" t="s">
        <v>126</v>
      </c>
      <c r="D145" s="179" t="s">
        <v>35</v>
      </c>
      <c r="E145" s="180" t="s">
        <v>135</v>
      </c>
      <c r="F145" s="180" t="s">
        <v>37</v>
      </c>
      <c r="G145" s="180" t="s">
        <v>142</v>
      </c>
      <c r="H145" s="180"/>
      <c r="I145" s="180"/>
      <c r="J145" s="180">
        <v>90107.22</v>
      </c>
      <c r="K145" s="181">
        <f>SUM(H145:J145)</f>
        <v>90107.22</v>
      </c>
      <c r="L145" s="181">
        <f t="shared" si="7"/>
        <v>90107.22</v>
      </c>
      <c r="M145" s="182"/>
      <c r="N145" s="183"/>
    </row>
    <row r="146" spans="1:14" s="184" customFormat="1" ht="30" customHeight="1">
      <c r="A146" s="250"/>
      <c r="B146" s="177">
        <v>30</v>
      </c>
      <c r="C146" s="178" t="s">
        <v>126</v>
      </c>
      <c r="D146" s="179" t="s">
        <v>35</v>
      </c>
      <c r="E146" s="180" t="s">
        <v>135</v>
      </c>
      <c r="F146" s="180" t="s">
        <v>37</v>
      </c>
      <c r="G146" s="180" t="s">
        <v>142</v>
      </c>
      <c r="H146" s="180"/>
      <c r="I146" s="180">
        <v>127397.26</v>
      </c>
      <c r="J146" s="180"/>
      <c r="K146" s="181">
        <f>SUM(H146:J146)</f>
        <v>127397.26</v>
      </c>
      <c r="L146" s="181">
        <f t="shared" si="7"/>
        <v>127397.26</v>
      </c>
      <c r="M146" s="182"/>
      <c r="N146" s="183"/>
    </row>
    <row r="147" spans="1:14" s="184" customFormat="1" ht="30" customHeight="1">
      <c r="A147" s="250"/>
      <c r="B147" s="177">
        <v>31</v>
      </c>
      <c r="C147" s="178" t="s">
        <v>126</v>
      </c>
      <c r="D147" s="179" t="s">
        <v>35</v>
      </c>
      <c r="E147" s="180" t="s">
        <v>135</v>
      </c>
      <c r="F147" s="180" t="s">
        <v>37</v>
      </c>
      <c r="G147" s="180" t="s">
        <v>143</v>
      </c>
      <c r="H147" s="180"/>
      <c r="I147" s="180">
        <v>558355.36</v>
      </c>
      <c r="J147" s="180"/>
      <c r="K147" s="181">
        <f>SUM(H147:J147)</f>
        <v>558355.36</v>
      </c>
      <c r="L147" s="181">
        <f t="shared" si="7"/>
        <v>558355.36</v>
      </c>
      <c r="M147" s="182"/>
      <c r="N147" s="183"/>
    </row>
    <row r="148" spans="1:14" s="184" customFormat="1" ht="30" customHeight="1">
      <c r="A148" s="250"/>
      <c r="B148" s="177">
        <v>32</v>
      </c>
      <c r="C148" s="178" t="s">
        <v>126</v>
      </c>
      <c r="D148" s="179" t="s">
        <v>35</v>
      </c>
      <c r="E148" s="180" t="s">
        <v>158</v>
      </c>
      <c r="F148" s="180" t="s">
        <v>37</v>
      </c>
      <c r="G148" s="180" t="s">
        <v>159</v>
      </c>
      <c r="H148" s="180"/>
      <c r="I148" s="180">
        <v>5445803.98</v>
      </c>
      <c r="J148" s="180"/>
      <c r="K148" s="181">
        <f aca="true" t="shared" si="8" ref="K148:K162">SUM(H148:J148)</f>
        <v>5445803.98</v>
      </c>
      <c r="L148" s="181">
        <f t="shared" si="7"/>
        <v>5445803.98</v>
      </c>
      <c r="M148" s="182"/>
      <c r="N148" s="183"/>
    </row>
    <row r="149" spans="1:14" s="184" customFormat="1" ht="30" customHeight="1">
      <c r="A149" s="250"/>
      <c r="B149" s="177">
        <v>33</v>
      </c>
      <c r="C149" s="178" t="s">
        <v>126</v>
      </c>
      <c r="D149" s="179" t="s">
        <v>35</v>
      </c>
      <c r="E149" s="180" t="s">
        <v>158</v>
      </c>
      <c r="F149" s="180" t="s">
        <v>37</v>
      </c>
      <c r="G149" s="180" t="s">
        <v>160</v>
      </c>
      <c r="H149" s="180"/>
      <c r="I149" s="180">
        <v>869936.77</v>
      </c>
      <c r="J149" s="180"/>
      <c r="K149" s="181">
        <f t="shared" si="8"/>
        <v>869936.77</v>
      </c>
      <c r="L149" s="181">
        <f t="shared" si="7"/>
        <v>869936.77</v>
      </c>
      <c r="M149" s="182"/>
      <c r="N149" s="183"/>
    </row>
    <row r="150" spans="1:14" s="184" customFormat="1" ht="30" customHeight="1">
      <c r="A150" s="250"/>
      <c r="B150" s="177">
        <v>34</v>
      </c>
      <c r="C150" s="178" t="s">
        <v>126</v>
      </c>
      <c r="D150" s="179" t="s">
        <v>35</v>
      </c>
      <c r="E150" s="180" t="s">
        <v>158</v>
      </c>
      <c r="F150" s="180" t="s">
        <v>37</v>
      </c>
      <c r="G150" s="180" t="s">
        <v>161</v>
      </c>
      <c r="H150" s="180"/>
      <c r="I150" s="180">
        <v>1842526.09</v>
      </c>
      <c r="J150" s="180"/>
      <c r="K150" s="181">
        <f t="shared" si="8"/>
        <v>1842526.09</v>
      </c>
      <c r="L150" s="181">
        <f t="shared" si="7"/>
        <v>1842526.09</v>
      </c>
      <c r="M150" s="182"/>
      <c r="N150" s="183"/>
    </row>
    <row r="151" spans="1:14" s="184" customFormat="1" ht="30" customHeight="1">
      <c r="A151" s="250"/>
      <c r="B151" s="177">
        <v>35</v>
      </c>
      <c r="C151" s="178" t="s">
        <v>126</v>
      </c>
      <c r="D151" s="179" t="s">
        <v>35</v>
      </c>
      <c r="E151" s="180" t="s">
        <v>158</v>
      </c>
      <c r="F151" s="180" t="s">
        <v>37</v>
      </c>
      <c r="G151" s="180" t="s">
        <v>162</v>
      </c>
      <c r="H151" s="180"/>
      <c r="I151" s="180">
        <v>1391898.81</v>
      </c>
      <c r="J151" s="180"/>
      <c r="K151" s="181">
        <f t="shared" si="8"/>
        <v>1391898.81</v>
      </c>
      <c r="L151" s="181">
        <f t="shared" si="7"/>
        <v>1391898.81</v>
      </c>
      <c r="M151" s="182"/>
      <c r="N151" s="183"/>
    </row>
    <row r="152" spans="1:14" s="184" customFormat="1" ht="30" customHeight="1">
      <c r="A152" s="250"/>
      <c r="B152" s="177">
        <v>36</v>
      </c>
      <c r="C152" s="178" t="s">
        <v>126</v>
      </c>
      <c r="D152" s="179" t="s">
        <v>35</v>
      </c>
      <c r="E152" s="180" t="s">
        <v>158</v>
      </c>
      <c r="F152" s="180" t="s">
        <v>37</v>
      </c>
      <c r="G152" s="180" t="s">
        <v>163</v>
      </c>
      <c r="H152" s="180"/>
      <c r="I152" s="180">
        <v>1562097.33</v>
      </c>
      <c r="J152" s="180"/>
      <c r="K152" s="181">
        <f t="shared" si="8"/>
        <v>1562097.33</v>
      </c>
      <c r="L152" s="181">
        <f t="shared" si="7"/>
        <v>1562097.33</v>
      </c>
      <c r="M152" s="182"/>
      <c r="N152" s="183"/>
    </row>
    <row r="153" spans="1:14" s="184" customFormat="1" ht="30" customHeight="1">
      <c r="A153" s="250"/>
      <c r="B153" s="177">
        <v>37</v>
      </c>
      <c r="C153" s="178" t="s">
        <v>126</v>
      </c>
      <c r="D153" s="179" t="s">
        <v>35</v>
      </c>
      <c r="E153" s="180" t="s">
        <v>158</v>
      </c>
      <c r="F153" s="180" t="s">
        <v>37</v>
      </c>
      <c r="G153" s="180" t="s">
        <v>164</v>
      </c>
      <c r="H153" s="180"/>
      <c r="I153" s="180">
        <v>1845878.35</v>
      </c>
      <c r="J153" s="180"/>
      <c r="K153" s="181">
        <f t="shared" si="8"/>
        <v>1845878.35</v>
      </c>
      <c r="L153" s="181">
        <f t="shared" si="7"/>
        <v>1845878.35</v>
      </c>
      <c r="M153" s="182"/>
      <c r="N153" s="183"/>
    </row>
    <row r="154" spans="1:14" s="184" customFormat="1" ht="30" customHeight="1">
      <c r="A154" s="250"/>
      <c r="B154" s="177">
        <v>38</v>
      </c>
      <c r="C154" s="178" t="s">
        <v>126</v>
      </c>
      <c r="D154" s="179" t="s">
        <v>35</v>
      </c>
      <c r="E154" s="180" t="s">
        <v>158</v>
      </c>
      <c r="F154" s="180" t="s">
        <v>37</v>
      </c>
      <c r="G154" s="180" t="s">
        <v>165</v>
      </c>
      <c r="H154" s="180"/>
      <c r="I154" s="180">
        <v>522337.78</v>
      </c>
      <c r="J154" s="180"/>
      <c r="K154" s="181">
        <f t="shared" si="8"/>
        <v>522337.78</v>
      </c>
      <c r="L154" s="181">
        <f t="shared" si="7"/>
        <v>522337.78</v>
      </c>
      <c r="M154" s="182"/>
      <c r="N154" s="183"/>
    </row>
    <row r="155" spans="1:14" s="184" customFormat="1" ht="30" customHeight="1">
      <c r="A155" s="250"/>
      <c r="B155" s="177">
        <v>39</v>
      </c>
      <c r="C155" s="178" t="s">
        <v>126</v>
      </c>
      <c r="D155" s="179" t="s">
        <v>35</v>
      </c>
      <c r="E155" s="180" t="s">
        <v>158</v>
      </c>
      <c r="F155" s="180" t="s">
        <v>37</v>
      </c>
      <c r="G155" s="180" t="s">
        <v>166</v>
      </c>
      <c r="H155" s="180"/>
      <c r="I155" s="180">
        <v>764186.36</v>
      </c>
      <c r="J155" s="180"/>
      <c r="K155" s="181">
        <f t="shared" si="8"/>
        <v>764186.36</v>
      </c>
      <c r="L155" s="181">
        <f t="shared" si="7"/>
        <v>764186.36</v>
      </c>
      <c r="M155" s="182"/>
      <c r="N155" s="183"/>
    </row>
    <row r="156" spans="1:14" s="184" customFormat="1" ht="30" customHeight="1">
      <c r="A156" s="250"/>
      <c r="B156" s="177">
        <v>40</v>
      </c>
      <c r="C156" s="178" t="s">
        <v>126</v>
      </c>
      <c r="D156" s="179" t="s">
        <v>35</v>
      </c>
      <c r="E156" s="180" t="s">
        <v>158</v>
      </c>
      <c r="F156" s="180" t="s">
        <v>37</v>
      </c>
      <c r="G156" s="180" t="s">
        <v>167</v>
      </c>
      <c r="H156" s="180"/>
      <c r="I156" s="180"/>
      <c r="J156" s="180">
        <v>225043.86</v>
      </c>
      <c r="K156" s="181">
        <f t="shared" si="8"/>
        <v>225043.86</v>
      </c>
      <c r="L156" s="181">
        <f t="shared" si="7"/>
        <v>225043.86</v>
      </c>
      <c r="M156" s="182"/>
      <c r="N156" s="183"/>
    </row>
    <row r="157" spans="1:14" s="184" customFormat="1" ht="30" customHeight="1">
      <c r="A157" s="250"/>
      <c r="B157" s="177">
        <v>41</v>
      </c>
      <c r="C157" s="178" t="s">
        <v>126</v>
      </c>
      <c r="D157" s="179" t="s">
        <v>35</v>
      </c>
      <c r="E157" s="180" t="s">
        <v>158</v>
      </c>
      <c r="F157" s="180" t="s">
        <v>37</v>
      </c>
      <c r="G157" s="180" t="s">
        <v>168</v>
      </c>
      <c r="H157" s="180"/>
      <c r="I157" s="180"/>
      <c r="J157" s="180">
        <v>225043.85</v>
      </c>
      <c r="K157" s="181">
        <f t="shared" si="8"/>
        <v>225043.85</v>
      </c>
      <c r="L157" s="181">
        <f t="shared" si="7"/>
        <v>225043.85</v>
      </c>
      <c r="M157" s="182"/>
      <c r="N157" s="183"/>
    </row>
    <row r="158" spans="1:14" s="184" customFormat="1" ht="30" customHeight="1">
      <c r="A158" s="249"/>
      <c r="B158" s="177">
        <v>42</v>
      </c>
      <c r="C158" s="178" t="s">
        <v>126</v>
      </c>
      <c r="D158" s="179" t="s">
        <v>35</v>
      </c>
      <c r="E158" s="180" t="s">
        <v>158</v>
      </c>
      <c r="F158" s="180" t="s">
        <v>37</v>
      </c>
      <c r="G158" s="180" t="s">
        <v>169</v>
      </c>
      <c r="H158" s="180"/>
      <c r="I158" s="180">
        <v>674314.79</v>
      </c>
      <c r="J158" s="180"/>
      <c r="K158" s="181">
        <f t="shared" si="8"/>
        <v>674314.79</v>
      </c>
      <c r="L158" s="181">
        <f t="shared" si="7"/>
        <v>674314.79</v>
      </c>
      <c r="M158" s="182"/>
      <c r="N158" s="183"/>
    </row>
    <row r="159" spans="1:15" s="184" customFormat="1" ht="30" customHeight="1">
      <c r="A159" s="250"/>
      <c r="B159" s="199">
        <v>43</v>
      </c>
      <c r="C159" s="200" t="s">
        <v>126</v>
      </c>
      <c r="D159" s="201" t="s">
        <v>35</v>
      </c>
      <c r="E159" s="202" t="s">
        <v>158</v>
      </c>
      <c r="F159" s="202" t="s">
        <v>37</v>
      </c>
      <c r="G159" s="202" t="s">
        <v>170</v>
      </c>
      <c r="H159" s="202"/>
      <c r="I159" s="202">
        <v>1152960.08</v>
      </c>
      <c r="J159" s="202"/>
      <c r="K159" s="203">
        <f t="shared" si="8"/>
        <v>1152960.08</v>
      </c>
      <c r="L159" s="203">
        <f t="shared" si="7"/>
        <v>1152960.08</v>
      </c>
      <c r="M159" s="182"/>
      <c r="N159" s="183"/>
      <c r="O159" s="192"/>
    </row>
    <row r="160" spans="1:14" s="184" customFormat="1" ht="30" customHeight="1">
      <c r="A160" s="258">
        <v>464</v>
      </c>
      <c r="B160" s="177">
        <v>44</v>
      </c>
      <c r="C160" s="178" t="s">
        <v>202</v>
      </c>
      <c r="D160" s="179" t="s">
        <v>35</v>
      </c>
      <c r="E160" s="180" t="s">
        <v>120</v>
      </c>
      <c r="F160" s="180" t="s">
        <v>37</v>
      </c>
      <c r="G160" s="180" t="s">
        <v>125</v>
      </c>
      <c r="H160" s="180">
        <v>55368.1</v>
      </c>
      <c r="I160" s="180"/>
      <c r="J160" s="180">
        <v>44666.49</v>
      </c>
      <c r="K160" s="181">
        <f t="shared" si="8"/>
        <v>100034.59</v>
      </c>
      <c r="L160" s="181">
        <f t="shared" si="7"/>
        <v>100034.59</v>
      </c>
      <c r="M160" s="182"/>
      <c r="N160" s="183"/>
    </row>
    <row r="161" spans="1:14" s="148" customFormat="1" ht="30" customHeight="1">
      <c r="A161" s="258"/>
      <c r="B161" s="177">
        <v>45</v>
      </c>
      <c r="C161" s="142" t="s">
        <v>206</v>
      </c>
      <c r="D161" s="143" t="s">
        <v>35</v>
      </c>
      <c r="E161" s="144" t="s">
        <v>36</v>
      </c>
      <c r="F161" s="144" t="s">
        <v>37</v>
      </c>
      <c r="G161" s="144" t="s">
        <v>38</v>
      </c>
      <c r="H161" s="144"/>
      <c r="I161" s="144">
        <v>152311.95</v>
      </c>
      <c r="J161" s="144"/>
      <c r="K161" s="145">
        <f t="shared" si="8"/>
        <v>152311.95</v>
      </c>
      <c r="L161" s="145">
        <f t="shared" si="7"/>
        <v>152311.95</v>
      </c>
      <c r="M161" s="146"/>
      <c r="N161" s="147"/>
    </row>
    <row r="162" spans="1:14" s="148" customFormat="1" ht="30" customHeight="1">
      <c r="A162" s="243"/>
      <c r="B162" s="177">
        <v>46</v>
      </c>
      <c r="C162" s="142" t="s">
        <v>206</v>
      </c>
      <c r="D162" s="143" t="s">
        <v>35</v>
      </c>
      <c r="E162" s="144" t="s">
        <v>36</v>
      </c>
      <c r="F162" s="144" t="s">
        <v>37</v>
      </c>
      <c r="G162" s="144" t="s">
        <v>39</v>
      </c>
      <c r="H162" s="144"/>
      <c r="I162" s="144">
        <v>324800</v>
      </c>
      <c r="J162" s="144"/>
      <c r="K162" s="145">
        <f t="shared" si="8"/>
        <v>324800</v>
      </c>
      <c r="L162" s="145">
        <f t="shared" si="7"/>
        <v>324800</v>
      </c>
      <c r="M162" s="146"/>
      <c r="N162" s="147"/>
    </row>
    <row r="163" spans="1:14" s="148" customFormat="1" ht="30" customHeight="1">
      <c r="A163" s="243"/>
      <c r="B163" s="177">
        <v>47</v>
      </c>
      <c r="C163" s="142" t="s">
        <v>206</v>
      </c>
      <c r="D163" s="143" t="s">
        <v>35</v>
      </c>
      <c r="E163" s="144" t="s">
        <v>36</v>
      </c>
      <c r="F163" s="144" t="s">
        <v>37</v>
      </c>
      <c r="G163" s="144" t="s">
        <v>207</v>
      </c>
      <c r="H163" s="144"/>
      <c r="I163" s="144">
        <v>332416.14</v>
      </c>
      <c r="J163" s="144"/>
      <c r="K163" s="145">
        <f aca="true" t="shared" si="9" ref="K163:K177">SUM(H163:J163)</f>
        <v>332416.14</v>
      </c>
      <c r="L163" s="145">
        <f t="shared" si="7"/>
        <v>332416.14</v>
      </c>
      <c r="M163" s="146"/>
      <c r="N163" s="147"/>
    </row>
    <row r="164" spans="1:14" s="184" customFormat="1" ht="30" customHeight="1">
      <c r="A164" s="250"/>
      <c r="B164" s="177">
        <v>48</v>
      </c>
      <c r="C164" s="178" t="s">
        <v>219</v>
      </c>
      <c r="D164" s="179" t="s">
        <v>35</v>
      </c>
      <c r="E164" s="180" t="s">
        <v>135</v>
      </c>
      <c r="F164" s="180" t="s">
        <v>37</v>
      </c>
      <c r="G164" s="180" t="s">
        <v>136</v>
      </c>
      <c r="H164" s="180"/>
      <c r="I164" s="180">
        <v>759273.08</v>
      </c>
      <c r="J164" s="180"/>
      <c r="K164" s="181">
        <f t="shared" si="9"/>
        <v>759273.08</v>
      </c>
      <c r="L164" s="181">
        <f t="shared" si="7"/>
        <v>759273.08</v>
      </c>
      <c r="M164" s="182"/>
      <c r="N164" s="183"/>
    </row>
    <row r="165" spans="1:14" s="184" customFormat="1" ht="30" customHeight="1">
      <c r="A165" s="250"/>
      <c r="B165" s="177">
        <v>49</v>
      </c>
      <c r="C165" s="178" t="s">
        <v>219</v>
      </c>
      <c r="D165" s="179" t="s">
        <v>35</v>
      </c>
      <c r="E165" s="180" t="s">
        <v>135</v>
      </c>
      <c r="F165" s="180" t="s">
        <v>37</v>
      </c>
      <c r="G165" s="180" t="s">
        <v>144</v>
      </c>
      <c r="H165" s="180"/>
      <c r="I165" s="180">
        <v>179315.07</v>
      </c>
      <c r="J165" s="180"/>
      <c r="K165" s="181">
        <f t="shared" si="9"/>
        <v>179315.07</v>
      </c>
      <c r="L165" s="181">
        <f t="shared" si="7"/>
        <v>179315.07</v>
      </c>
      <c r="M165" s="182"/>
      <c r="N165" s="183"/>
    </row>
    <row r="166" spans="1:14" s="184" customFormat="1" ht="30" customHeight="1">
      <c r="A166" s="250"/>
      <c r="B166" s="177">
        <v>50</v>
      </c>
      <c r="C166" s="178" t="s">
        <v>219</v>
      </c>
      <c r="D166" s="179" t="s">
        <v>35</v>
      </c>
      <c r="E166" s="180" t="s">
        <v>135</v>
      </c>
      <c r="F166" s="180" t="s">
        <v>37</v>
      </c>
      <c r="G166" s="180" t="s">
        <v>137</v>
      </c>
      <c r="H166" s="180"/>
      <c r="I166" s="180">
        <v>690248.29</v>
      </c>
      <c r="J166" s="180"/>
      <c r="K166" s="181">
        <f t="shared" si="9"/>
        <v>690248.29</v>
      </c>
      <c r="L166" s="181">
        <f t="shared" si="7"/>
        <v>690248.29</v>
      </c>
      <c r="M166" s="182"/>
      <c r="N166" s="183"/>
    </row>
    <row r="167" spans="1:14" s="184" customFormat="1" ht="30" customHeight="1">
      <c r="A167" s="250"/>
      <c r="B167" s="177">
        <v>51</v>
      </c>
      <c r="C167" s="178" t="s">
        <v>219</v>
      </c>
      <c r="D167" s="179" t="s">
        <v>35</v>
      </c>
      <c r="E167" s="180" t="s">
        <v>135</v>
      </c>
      <c r="F167" s="180" t="s">
        <v>37</v>
      </c>
      <c r="G167" s="180" t="s">
        <v>138</v>
      </c>
      <c r="H167" s="180"/>
      <c r="I167" s="180">
        <v>621283.78</v>
      </c>
      <c r="J167" s="180"/>
      <c r="K167" s="181">
        <f t="shared" si="9"/>
        <v>621283.78</v>
      </c>
      <c r="L167" s="181">
        <f t="shared" si="7"/>
        <v>621283.78</v>
      </c>
      <c r="M167" s="182"/>
      <c r="N167" s="183"/>
    </row>
    <row r="168" spans="1:14" s="184" customFormat="1" ht="30" customHeight="1">
      <c r="A168" s="250"/>
      <c r="B168" s="177">
        <v>52</v>
      </c>
      <c r="C168" s="178" t="s">
        <v>219</v>
      </c>
      <c r="D168" s="179" t="s">
        <v>35</v>
      </c>
      <c r="E168" s="180" t="s">
        <v>135</v>
      </c>
      <c r="F168" s="180" t="s">
        <v>37</v>
      </c>
      <c r="G168" s="180" t="s">
        <v>139</v>
      </c>
      <c r="H168" s="180"/>
      <c r="I168" s="180">
        <v>334410.66</v>
      </c>
      <c r="J168" s="180">
        <v>3093.32</v>
      </c>
      <c r="K168" s="181">
        <f t="shared" si="9"/>
        <v>337503.98</v>
      </c>
      <c r="L168" s="181">
        <f t="shared" si="7"/>
        <v>337503.98</v>
      </c>
      <c r="M168" s="182"/>
      <c r="N168" s="183"/>
    </row>
    <row r="169" spans="1:14" s="184" customFormat="1" ht="30" customHeight="1">
      <c r="A169" s="250"/>
      <c r="B169" s="177">
        <v>53</v>
      </c>
      <c r="C169" s="178" t="s">
        <v>219</v>
      </c>
      <c r="D169" s="179" t="s">
        <v>35</v>
      </c>
      <c r="E169" s="180" t="s">
        <v>135</v>
      </c>
      <c r="F169" s="180" t="s">
        <v>37</v>
      </c>
      <c r="G169" s="180" t="s">
        <v>139</v>
      </c>
      <c r="H169" s="180"/>
      <c r="I169" s="180">
        <v>81369.86</v>
      </c>
      <c r="J169" s="180"/>
      <c r="K169" s="181">
        <f t="shared" si="9"/>
        <v>81369.86</v>
      </c>
      <c r="L169" s="181">
        <f t="shared" si="7"/>
        <v>81369.86</v>
      </c>
      <c r="M169" s="182"/>
      <c r="N169" s="183"/>
    </row>
    <row r="170" spans="1:14" s="184" customFormat="1" ht="30" customHeight="1">
      <c r="A170" s="250"/>
      <c r="B170" s="177">
        <v>54</v>
      </c>
      <c r="C170" s="178" t="s">
        <v>219</v>
      </c>
      <c r="D170" s="179" t="s">
        <v>35</v>
      </c>
      <c r="E170" s="180" t="s">
        <v>135</v>
      </c>
      <c r="F170" s="180" t="s">
        <v>37</v>
      </c>
      <c r="G170" s="180" t="s">
        <v>140</v>
      </c>
      <c r="H170" s="180"/>
      <c r="I170" s="180">
        <v>222940.51</v>
      </c>
      <c r="J170" s="180">
        <v>2062.19</v>
      </c>
      <c r="K170" s="181">
        <f t="shared" si="9"/>
        <v>225002.7</v>
      </c>
      <c r="L170" s="181">
        <f t="shared" si="7"/>
        <v>225002.7</v>
      </c>
      <c r="M170" s="182"/>
      <c r="N170" s="183"/>
    </row>
    <row r="171" spans="1:14" s="184" customFormat="1" ht="30" customHeight="1">
      <c r="A171" s="250"/>
      <c r="B171" s="177">
        <v>55</v>
      </c>
      <c r="C171" s="178" t="s">
        <v>219</v>
      </c>
      <c r="D171" s="179" t="s">
        <v>35</v>
      </c>
      <c r="E171" s="180" t="s">
        <v>135</v>
      </c>
      <c r="F171" s="180" t="s">
        <v>37</v>
      </c>
      <c r="G171" s="180" t="s">
        <v>140</v>
      </c>
      <c r="H171" s="180"/>
      <c r="I171" s="180">
        <v>54246.58</v>
      </c>
      <c r="J171" s="180"/>
      <c r="K171" s="181">
        <f t="shared" si="9"/>
        <v>54246.58</v>
      </c>
      <c r="L171" s="181">
        <f t="shared" si="7"/>
        <v>54246.58</v>
      </c>
      <c r="M171" s="182"/>
      <c r="N171" s="183"/>
    </row>
    <row r="172" spans="1:14" s="184" customFormat="1" ht="30" customHeight="1">
      <c r="A172" s="250"/>
      <c r="B172" s="177">
        <v>56</v>
      </c>
      <c r="C172" s="178" t="s">
        <v>219</v>
      </c>
      <c r="D172" s="179" t="s">
        <v>35</v>
      </c>
      <c r="E172" s="180" t="s">
        <v>135</v>
      </c>
      <c r="F172" s="180" t="s">
        <v>37</v>
      </c>
      <c r="G172" s="180" t="s">
        <v>141</v>
      </c>
      <c r="H172" s="180"/>
      <c r="I172" s="180">
        <v>334410.66</v>
      </c>
      <c r="J172" s="180">
        <v>3093.32</v>
      </c>
      <c r="K172" s="181">
        <f t="shared" si="9"/>
        <v>337503.98</v>
      </c>
      <c r="L172" s="181">
        <f t="shared" si="7"/>
        <v>337503.98</v>
      </c>
      <c r="M172" s="182"/>
      <c r="N172" s="183"/>
    </row>
    <row r="173" spans="1:14" s="184" customFormat="1" ht="30" customHeight="1">
      <c r="A173" s="250"/>
      <c r="B173" s="177">
        <v>57</v>
      </c>
      <c r="C173" s="178" t="s">
        <v>219</v>
      </c>
      <c r="D173" s="179" t="s">
        <v>35</v>
      </c>
      <c r="E173" s="180" t="s">
        <v>135</v>
      </c>
      <c r="F173" s="180" t="s">
        <v>37</v>
      </c>
      <c r="G173" s="180" t="s">
        <v>141</v>
      </c>
      <c r="H173" s="180"/>
      <c r="I173" s="180">
        <v>81369.86</v>
      </c>
      <c r="J173" s="180"/>
      <c r="K173" s="181">
        <f t="shared" si="9"/>
        <v>81369.86</v>
      </c>
      <c r="L173" s="181">
        <f t="shared" si="7"/>
        <v>81369.86</v>
      </c>
      <c r="M173" s="182"/>
      <c r="N173" s="183"/>
    </row>
    <row r="174" spans="1:14" s="184" customFormat="1" ht="30" customHeight="1">
      <c r="A174" s="250"/>
      <c r="B174" s="177">
        <v>58</v>
      </c>
      <c r="C174" s="178" t="s">
        <v>219</v>
      </c>
      <c r="D174" s="179" t="s">
        <v>35</v>
      </c>
      <c r="E174" s="180" t="s">
        <v>135</v>
      </c>
      <c r="F174" s="180" t="s">
        <v>37</v>
      </c>
      <c r="G174" s="180" t="s">
        <v>142</v>
      </c>
      <c r="H174" s="180"/>
      <c r="I174" s="180">
        <v>167205.29</v>
      </c>
      <c r="J174" s="180">
        <v>1546.51</v>
      </c>
      <c r="K174" s="181">
        <f t="shared" si="9"/>
        <v>168751.80000000002</v>
      </c>
      <c r="L174" s="181">
        <f t="shared" si="7"/>
        <v>168751.80000000002</v>
      </c>
      <c r="M174" s="182"/>
      <c r="N174" s="183"/>
    </row>
    <row r="175" spans="1:14" s="184" customFormat="1" ht="30" customHeight="1">
      <c r="A175" s="250"/>
      <c r="B175" s="177">
        <v>59</v>
      </c>
      <c r="C175" s="178" t="s">
        <v>219</v>
      </c>
      <c r="D175" s="179" t="s">
        <v>35</v>
      </c>
      <c r="E175" s="180" t="s">
        <v>135</v>
      </c>
      <c r="F175" s="180" t="s">
        <v>37</v>
      </c>
      <c r="G175" s="180" t="s">
        <v>142</v>
      </c>
      <c r="H175" s="180"/>
      <c r="I175" s="180">
        <v>45205.48</v>
      </c>
      <c r="J175" s="180"/>
      <c r="K175" s="181">
        <f t="shared" si="9"/>
        <v>45205.48</v>
      </c>
      <c r="L175" s="181">
        <f t="shared" si="7"/>
        <v>45205.48</v>
      </c>
      <c r="M175" s="182"/>
      <c r="N175" s="183"/>
    </row>
    <row r="176" spans="1:14" s="184" customFormat="1" ht="30" customHeight="1">
      <c r="A176" s="250"/>
      <c r="B176" s="199">
        <v>60</v>
      </c>
      <c r="C176" s="200" t="s">
        <v>219</v>
      </c>
      <c r="D176" s="201" t="s">
        <v>35</v>
      </c>
      <c r="E176" s="202" t="s">
        <v>135</v>
      </c>
      <c r="F176" s="202" t="s">
        <v>37</v>
      </c>
      <c r="G176" s="202" t="s">
        <v>143</v>
      </c>
      <c r="H176" s="202"/>
      <c r="I176" s="202">
        <v>1062676.33</v>
      </c>
      <c r="J176" s="202"/>
      <c r="K176" s="203">
        <f t="shared" si="9"/>
        <v>1062676.33</v>
      </c>
      <c r="L176" s="203">
        <f t="shared" si="7"/>
        <v>1062676.33</v>
      </c>
      <c r="M176" s="182"/>
      <c r="N176" s="183"/>
    </row>
    <row r="177" spans="1:14" s="184" customFormat="1" ht="30" customHeight="1">
      <c r="A177" s="250"/>
      <c r="B177" s="199">
        <v>61</v>
      </c>
      <c r="C177" s="200" t="s">
        <v>220</v>
      </c>
      <c r="D177" s="201" t="s">
        <v>35</v>
      </c>
      <c r="E177" s="202" t="s">
        <v>57</v>
      </c>
      <c r="F177" s="202" t="s">
        <v>37</v>
      </c>
      <c r="G177" s="202" t="s">
        <v>62</v>
      </c>
      <c r="H177" s="202"/>
      <c r="I177" s="202">
        <v>254527.78</v>
      </c>
      <c r="J177" s="202"/>
      <c r="K177" s="203">
        <f t="shared" si="9"/>
        <v>254527.78</v>
      </c>
      <c r="L177" s="203">
        <f t="shared" si="7"/>
        <v>254527.78</v>
      </c>
      <c r="M177" s="182"/>
      <c r="N177" s="183"/>
    </row>
    <row r="178" spans="1:14" s="148" customFormat="1" ht="30" customHeight="1">
      <c r="A178" s="243"/>
      <c r="B178" s="199">
        <v>62</v>
      </c>
      <c r="C178" s="150" t="s">
        <v>243</v>
      </c>
      <c r="D178" s="160" t="s">
        <v>35</v>
      </c>
      <c r="E178" s="151" t="s">
        <v>52</v>
      </c>
      <c r="F178" s="151" t="s">
        <v>37</v>
      </c>
      <c r="G178" s="151" t="s">
        <v>244</v>
      </c>
      <c r="H178" s="151"/>
      <c r="I178" s="151">
        <v>608297.04</v>
      </c>
      <c r="J178" s="151"/>
      <c r="K178" s="152">
        <f>SUM(H178:J178)</f>
        <v>608297.04</v>
      </c>
      <c r="L178" s="152">
        <f>K178</f>
        <v>608297.04</v>
      </c>
      <c r="M178" s="146"/>
      <c r="N178" s="147"/>
    </row>
    <row r="179" spans="1:14" s="184" customFormat="1" ht="30" customHeight="1">
      <c r="A179" s="250"/>
      <c r="B179" s="177">
        <v>63</v>
      </c>
      <c r="C179" s="178" t="s">
        <v>246</v>
      </c>
      <c r="D179" s="179" t="s">
        <v>35</v>
      </c>
      <c r="E179" s="180" t="s">
        <v>120</v>
      </c>
      <c r="F179" s="180" t="s">
        <v>37</v>
      </c>
      <c r="G179" s="180" t="s">
        <v>121</v>
      </c>
      <c r="H179" s="180"/>
      <c r="I179" s="180">
        <v>2659375</v>
      </c>
      <c r="J179" s="180"/>
      <c r="K179" s="181">
        <f>SUM(H179:J179)</f>
        <v>2659375</v>
      </c>
      <c r="L179" s="181">
        <f>K179</f>
        <v>2659375</v>
      </c>
      <c r="M179" s="182"/>
      <c r="N179" s="183"/>
    </row>
    <row r="180" spans="1:14" s="184" customFormat="1" ht="30" customHeight="1">
      <c r="A180" s="250"/>
      <c r="B180" s="199">
        <v>64</v>
      </c>
      <c r="C180" s="200" t="s">
        <v>246</v>
      </c>
      <c r="D180" s="201" t="s">
        <v>35</v>
      </c>
      <c r="E180" s="202" t="s">
        <v>120</v>
      </c>
      <c r="F180" s="202" t="s">
        <v>37</v>
      </c>
      <c r="G180" s="202" t="s">
        <v>125</v>
      </c>
      <c r="H180" s="202">
        <v>20555012.02</v>
      </c>
      <c r="I180" s="202">
        <v>5268031.19</v>
      </c>
      <c r="J180" s="202"/>
      <c r="K180" s="203">
        <f>SUM(H180:J180)</f>
        <v>25823043.21</v>
      </c>
      <c r="L180" s="203">
        <f>K180</f>
        <v>25823043.21</v>
      </c>
      <c r="M180" s="182"/>
      <c r="N180" s="183"/>
    </row>
    <row r="181" spans="1:14" s="184" customFormat="1" ht="30" customHeight="1">
      <c r="A181" s="250"/>
      <c r="B181" s="177">
        <v>65</v>
      </c>
      <c r="C181" s="178" t="s">
        <v>248</v>
      </c>
      <c r="D181" s="179" t="s">
        <v>35</v>
      </c>
      <c r="E181" s="180" t="s">
        <v>158</v>
      </c>
      <c r="F181" s="180" t="s">
        <v>37</v>
      </c>
      <c r="G181" s="180" t="s">
        <v>159</v>
      </c>
      <c r="H181" s="180"/>
      <c r="I181" s="180">
        <v>5582608.14</v>
      </c>
      <c r="J181" s="180">
        <v>611351.06</v>
      </c>
      <c r="K181" s="181">
        <f aca="true" t="shared" si="10" ref="K181:K189">SUM(H181:J181)</f>
        <v>6193959.199999999</v>
      </c>
      <c r="L181" s="181">
        <f aca="true" t="shared" si="11" ref="L181:L189">K181</f>
        <v>6193959.199999999</v>
      </c>
      <c r="M181" s="182"/>
      <c r="N181" s="183"/>
    </row>
    <row r="182" spans="1:14" s="184" customFormat="1" ht="30" customHeight="1">
      <c r="A182" s="250"/>
      <c r="B182" s="177">
        <v>66</v>
      </c>
      <c r="C182" s="178" t="s">
        <v>248</v>
      </c>
      <c r="D182" s="179" t="s">
        <v>35</v>
      </c>
      <c r="E182" s="180" t="s">
        <v>158</v>
      </c>
      <c r="F182" s="180" t="s">
        <v>37</v>
      </c>
      <c r="G182" s="180" t="s">
        <v>160</v>
      </c>
      <c r="H182" s="180"/>
      <c r="I182" s="180">
        <v>891790.45</v>
      </c>
      <c r="J182" s="180">
        <v>97659.91</v>
      </c>
      <c r="K182" s="181">
        <f t="shared" si="10"/>
        <v>989450.36</v>
      </c>
      <c r="L182" s="181">
        <f t="shared" si="11"/>
        <v>989450.36</v>
      </c>
      <c r="M182" s="182"/>
      <c r="N182" s="183"/>
    </row>
    <row r="183" spans="1:14" s="184" customFormat="1" ht="30" customHeight="1">
      <c r="A183" s="250"/>
      <c r="B183" s="177">
        <v>67</v>
      </c>
      <c r="C183" s="178" t="s">
        <v>248</v>
      </c>
      <c r="D183" s="179" t="s">
        <v>35</v>
      </c>
      <c r="E183" s="180" t="s">
        <v>158</v>
      </c>
      <c r="F183" s="180" t="s">
        <v>37</v>
      </c>
      <c r="G183" s="180" t="s">
        <v>161</v>
      </c>
      <c r="H183" s="180"/>
      <c r="I183" s="180">
        <v>1888812.16</v>
      </c>
      <c r="J183" s="180">
        <v>206843.7</v>
      </c>
      <c r="K183" s="181">
        <f t="shared" si="10"/>
        <v>2095655.8599999999</v>
      </c>
      <c r="L183" s="181">
        <f t="shared" si="11"/>
        <v>2095655.8599999999</v>
      </c>
      <c r="M183" s="182"/>
      <c r="N183" s="183"/>
    </row>
    <row r="184" spans="1:14" s="184" customFormat="1" ht="30" customHeight="1">
      <c r="A184" s="250"/>
      <c r="B184" s="177">
        <v>68</v>
      </c>
      <c r="C184" s="178" t="s">
        <v>248</v>
      </c>
      <c r="D184" s="179" t="s">
        <v>35</v>
      </c>
      <c r="E184" s="180" t="s">
        <v>158</v>
      </c>
      <c r="F184" s="180" t="s">
        <v>37</v>
      </c>
      <c r="G184" s="180" t="s">
        <v>162</v>
      </c>
      <c r="H184" s="180"/>
      <c r="I184" s="180">
        <v>1426864.68</v>
      </c>
      <c r="J184" s="180">
        <v>156255.86</v>
      </c>
      <c r="K184" s="181">
        <f t="shared" si="10"/>
        <v>1583120.54</v>
      </c>
      <c r="L184" s="181">
        <f t="shared" si="11"/>
        <v>1583120.54</v>
      </c>
      <c r="M184" s="182"/>
      <c r="N184" s="183"/>
    </row>
    <row r="185" spans="1:14" s="184" customFormat="1" ht="30" customHeight="1">
      <c r="A185" s="250"/>
      <c r="B185" s="177">
        <v>69</v>
      </c>
      <c r="C185" s="178" t="s">
        <v>248</v>
      </c>
      <c r="D185" s="179" t="s">
        <v>35</v>
      </c>
      <c r="E185" s="180" t="s">
        <v>158</v>
      </c>
      <c r="F185" s="180" t="s">
        <v>37</v>
      </c>
      <c r="G185" s="180" t="s">
        <v>163</v>
      </c>
      <c r="H185" s="180"/>
      <c r="I185" s="180">
        <v>1601999.97</v>
      </c>
      <c r="J185" s="180">
        <v>174230.86</v>
      </c>
      <c r="K185" s="181">
        <f t="shared" si="10"/>
        <v>1776230.83</v>
      </c>
      <c r="L185" s="181">
        <f t="shared" si="11"/>
        <v>1776230.83</v>
      </c>
      <c r="M185" s="182"/>
      <c r="N185" s="183"/>
    </row>
    <row r="186" spans="1:14" s="184" customFormat="1" ht="30" customHeight="1">
      <c r="A186" s="250"/>
      <c r="B186" s="177">
        <v>70</v>
      </c>
      <c r="C186" s="178" t="s">
        <v>248</v>
      </c>
      <c r="D186" s="179" t="s">
        <v>35</v>
      </c>
      <c r="E186" s="180" t="s">
        <v>158</v>
      </c>
      <c r="F186" s="180" t="s">
        <v>37</v>
      </c>
      <c r="G186" s="180" t="s">
        <v>164</v>
      </c>
      <c r="H186" s="180"/>
      <c r="I186" s="180">
        <v>1893030.01</v>
      </c>
      <c r="J186" s="180">
        <v>205882.79</v>
      </c>
      <c r="K186" s="181">
        <f t="shared" si="10"/>
        <v>2098912.8</v>
      </c>
      <c r="L186" s="181">
        <f t="shared" si="11"/>
        <v>2098912.8</v>
      </c>
      <c r="M186" s="182"/>
      <c r="N186" s="183"/>
    </row>
    <row r="187" spans="1:14" s="184" customFormat="1" ht="30" customHeight="1">
      <c r="A187" s="250"/>
      <c r="B187" s="177">
        <v>71</v>
      </c>
      <c r="C187" s="178" t="s">
        <v>248</v>
      </c>
      <c r="D187" s="179" t="s">
        <v>35</v>
      </c>
      <c r="E187" s="180" t="s">
        <v>158</v>
      </c>
      <c r="F187" s="180" t="s">
        <v>37</v>
      </c>
      <c r="G187" s="180" t="s">
        <v>166</v>
      </c>
      <c r="H187" s="180"/>
      <c r="I187" s="180">
        <v>859446.21</v>
      </c>
      <c r="J187" s="180">
        <v>97053.72</v>
      </c>
      <c r="K187" s="181">
        <f t="shared" si="10"/>
        <v>956499.9299999999</v>
      </c>
      <c r="L187" s="181">
        <f t="shared" si="11"/>
        <v>956499.9299999999</v>
      </c>
      <c r="M187" s="182"/>
      <c r="N187" s="183"/>
    </row>
    <row r="188" spans="1:14" s="184" customFormat="1" ht="30" customHeight="1">
      <c r="A188" s="250"/>
      <c r="B188" s="177">
        <v>72</v>
      </c>
      <c r="C188" s="178" t="s">
        <v>248</v>
      </c>
      <c r="D188" s="179" t="s">
        <v>35</v>
      </c>
      <c r="E188" s="180" t="s">
        <v>158</v>
      </c>
      <c r="F188" s="180" t="s">
        <v>37</v>
      </c>
      <c r="G188" s="180" t="s">
        <v>167</v>
      </c>
      <c r="H188" s="180"/>
      <c r="I188" s="180"/>
      <c r="J188" s="180">
        <v>3407.31</v>
      </c>
      <c r="K188" s="181">
        <f t="shared" si="10"/>
        <v>3407.31</v>
      </c>
      <c r="L188" s="181">
        <f t="shared" si="11"/>
        <v>3407.31</v>
      </c>
      <c r="M188" s="182"/>
      <c r="N188" s="183"/>
    </row>
    <row r="189" spans="1:15" s="184" customFormat="1" ht="30" customHeight="1">
      <c r="A189" s="250"/>
      <c r="B189" s="199">
        <v>73</v>
      </c>
      <c r="C189" s="200" t="s">
        <v>248</v>
      </c>
      <c r="D189" s="201" t="s">
        <v>35</v>
      </c>
      <c r="E189" s="202" t="s">
        <v>158</v>
      </c>
      <c r="F189" s="202" t="s">
        <v>37</v>
      </c>
      <c r="G189" s="202" t="s">
        <v>168</v>
      </c>
      <c r="H189" s="202"/>
      <c r="I189" s="202"/>
      <c r="J189" s="202">
        <v>3407.31</v>
      </c>
      <c r="K189" s="203">
        <f t="shared" si="10"/>
        <v>3407.31</v>
      </c>
      <c r="L189" s="203">
        <f t="shared" si="11"/>
        <v>3407.31</v>
      </c>
      <c r="M189" s="182"/>
      <c r="N189" s="183"/>
      <c r="O189" s="192"/>
    </row>
    <row r="190" spans="1:14" s="184" customFormat="1" ht="30" customHeight="1">
      <c r="A190" s="250"/>
      <c r="B190" s="199">
        <v>74</v>
      </c>
      <c r="C190" s="200" t="s">
        <v>252</v>
      </c>
      <c r="D190" s="201" t="s">
        <v>35</v>
      </c>
      <c r="E190" s="202" t="s">
        <v>120</v>
      </c>
      <c r="F190" s="202" t="s">
        <v>37</v>
      </c>
      <c r="G190" s="202" t="s">
        <v>125</v>
      </c>
      <c r="H190" s="202"/>
      <c r="I190" s="202"/>
      <c r="J190" s="202">
        <v>51851.02</v>
      </c>
      <c r="K190" s="203">
        <f aca="true" t="shared" si="12" ref="K190:K197">SUM(H190:J190)</f>
        <v>51851.02</v>
      </c>
      <c r="L190" s="203">
        <f aca="true" t="shared" si="13" ref="L190:L205">K190</f>
        <v>51851.02</v>
      </c>
      <c r="M190" s="182"/>
      <c r="N190" s="183"/>
    </row>
    <row r="191" spans="1:14" s="184" customFormat="1" ht="30" customHeight="1">
      <c r="A191" s="250"/>
      <c r="B191" s="177">
        <v>75</v>
      </c>
      <c r="C191" s="178" t="s">
        <v>259</v>
      </c>
      <c r="D191" s="179" t="s">
        <v>35</v>
      </c>
      <c r="E191" s="180" t="s">
        <v>57</v>
      </c>
      <c r="F191" s="180" t="s">
        <v>37</v>
      </c>
      <c r="G191" s="180" t="s">
        <v>62</v>
      </c>
      <c r="H191" s="180"/>
      <c r="I191" s="180">
        <v>462388.89</v>
      </c>
      <c r="J191" s="180">
        <v>122500</v>
      </c>
      <c r="K191" s="181">
        <f t="shared" si="12"/>
        <v>584888.89</v>
      </c>
      <c r="L191" s="181">
        <f t="shared" si="13"/>
        <v>584888.89</v>
      </c>
      <c r="M191" s="182"/>
      <c r="N191" s="183"/>
    </row>
    <row r="192" spans="1:14" s="184" customFormat="1" ht="30" customHeight="1">
      <c r="A192" s="258">
        <v>465</v>
      </c>
      <c r="B192" s="177">
        <v>76</v>
      </c>
      <c r="C192" s="178" t="s">
        <v>259</v>
      </c>
      <c r="D192" s="179" t="s">
        <v>35</v>
      </c>
      <c r="E192" s="180" t="s">
        <v>57</v>
      </c>
      <c r="F192" s="180" t="s">
        <v>37</v>
      </c>
      <c r="G192" s="180" t="s">
        <v>63</v>
      </c>
      <c r="H192" s="180"/>
      <c r="I192" s="180"/>
      <c r="J192" s="180">
        <v>625144.91</v>
      </c>
      <c r="K192" s="181">
        <f t="shared" si="12"/>
        <v>625144.91</v>
      </c>
      <c r="L192" s="181">
        <f t="shared" si="13"/>
        <v>625144.91</v>
      </c>
      <c r="M192" s="182"/>
      <c r="N192" s="183"/>
    </row>
    <row r="193" spans="1:14" s="184" customFormat="1" ht="30" customHeight="1">
      <c r="A193" s="258"/>
      <c r="B193" s="177">
        <v>77</v>
      </c>
      <c r="C193" s="178" t="s">
        <v>259</v>
      </c>
      <c r="D193" s="179" t="s">
        <v>35</v>
      </c>
      <c r="E193" s="180" t="s">
        <v>57</v>
      </c>
      <c r="F193" s="180" t="s">
        <v>37</v>
      </c>
      <c r="G193" s="180" t="s">
        <v>64</v>
      </c>
      <c r="H193" s="180"/>
      <c r="I193" s="180"/>
      <c r="J193" s="180">
        <v>105243.25</v>
      </c>
      <c r="K193" s="181">
        <f t="shared" si="12"/>
        <v>105243.25</v>
      </c>
      <c r="L193" s="181">
        <f t="shared" si="13"/>
        <v>105243.25</v>
      </c>
      <c r="M193" s="182"/>
      <c r="N193" s="183"/>
    </row>
    <row r="194" spans="1:14" s="184" customFormat="1" ht="30" customHeight="1">
      <c r="A194" s="250"/>
      <c r="B194" s="199">
        <v>78</v>
      </c>
      <c r="C194" s="200" t="s">
        <v>259</v>
      </c>
      <c r="D194" s="201" t="s">
        <v>35</v>
      </c>
      <c r="E194" s="202" t="s">
        <v>57</v>
      </c>
      <c r="F194" s="202" t="s">
        <v>37</v>
      </c>
      <c r="G194" s="202" t="s">
        <v>65</v>
      </c>
      <c r="H194" s="202"/>
      <c r="I194" s="202"/>
      <c r="J194" s="202">
        <v>425182.73</v>
      </c>
      <c r="K194" s="203">
        <f t="shared" si="12"/>
        <v>425182.73</v>
      </c>
      <c r="L194" s="203">
        <f t="shared" si="13"/>
        <v>425182.73</v>
      </c>
      <c r="M194" s="182"/>
      <c r="N194" s="183"/>
    </row>
    <row r="195" spans="1:14" s="148" customFormat="1" ht="30" customHeight="1">
      <c r="A195" s="243"/>
      <c r="B195" s="199">
        <v>79</v>
      </c>
      <c r="C195" s="150" t="s">
        <v>262</v>
      </c>
      <c r="D195" s="160" t="s">
        <v>35</v>
      </c>
      <c r="E195" s="151" t="s">
        <v>52</v>
      </c>
      <c r="F195" s="151" t="s">
        <v>37</v>
      </c>
      <c r="G195" s="151" t="s">
        <v>244</v>
      </c>
      <c r="H195" s="151"/>
      <c r="I195" s="151"/>
      <c r="J195" s="151">
        <v>2288.76</v>
      </c>
      <c r="K195" s="152">
        <f t="shared" si="12"/>
        <v>2288.76</v>
      </c>
      <c r="L195" s="152">
        <f t="shared" si="13"/>
        <v>2288.76</v>
      </c>
      <c r="M195" s="146"/>
      <c r="N195" s="147"/>
    </row>
    <row r="196" spans="1:14" s="148" customFormat="1" ht="30" customHeight="1">
      <c r="A196" s="243"/>
      <c r="B196" s="177">
        <v>80</v>
      </c>
      <c r="C196" s="142" t="s">
        <v>269</v>
      </c>
      <c r="D196" s="143" t="s">
        <v>35</v>
      </c>
      <c r="E196" s="144" t="s">
        <v>36</v>
      </c>
      <c r="F196" s="144" t="s">
        <v>37</v>
      </c>
      <c r="G196" s="144" t="s">
        <v>38</v>
      </c>
      <c r="H196" s="144"/>
      <c r="I196" s="144">
        <v>348802.04</v>
      </c>
      <c r="J196" s="144"/>
      <c r="K196" s="145">
        <f t="shared" si="12"/>
        <v>348802.04</v>
      </c>
      <c r="L196" s="145">
        <f t="shared" si="13"/>
        <v>348802.04</v>
      </c>
      <c r="M196" s="146"/>
      <c r="N196" s="147"/>
    </row>
    <row r="197" spans="1:14" s="148" customFormat="1" ht="30" customHeight="1">
      <c r="A197" s="243"/>
      <c r="B197" s="177">
        <v>81</v>
      </c>
      <c r="C197" s="142" t="s">
        <v>269</v>
      </c>
      <c r="D197" s="143" t="s">
        <v>35</v>
      </c>
      <c r="E197" s="144" t="s">
        <v>36</v>
      </c>
      <c r="F197" s="144" t="s">
        <v>37</v>
      </c>
      <c r="G197" s="144" t="s">
        <v>39</v>
      </c>
      <c r="H197" s="144"/>
      <c r="I197" s="144">
        <v>96772.59</v>
      </c>
      <c r="J197" s="144"/>
      <c r="K197" s="145">
        <f t="shared" si="12"/>
        <v>96772.59</v>
      </c>
      <c r="L197" s="145">
        <f t="shared" si="13"/>
        <v>96772.59</v>
      </c>
      <c r="M197" s="146"/>
      <c r="N197" s="147"/>
    </row>
    <row r="198" spans="1:14" s="148" customFormat="1" ht="30" customHeight="1">
      <c r="A198" s="243"/>
      <c r="B198" s="199">
        <v>82</v>
      </c>
      <c r="C198" s="150" t="s">
        <v>269</v>
      </c>
      <c r="D198" s="160" t="s">
        <v>35</v>
      </c>
      <c r="E198" s="151" t="s">
        <v>36</v>
      </c>
      <c r="F198" s="151" t="s">
        <v>37</v>
      </c>
      <c r="G198" s="151" t="s">
        <v>39</v>
      </c>
      <c r="H198" s="151"/>
      <c r="I198" s="151">
        <v>166155.76</v>
      </c>
      <c r="J198" s="151"/>
      <c r="K198" s="152">
        <f>SUM(H198:J198)</f>
        <v>166155.76</v>
      </c>
      <c r="L198" s="152">
        <f t="shared" si="13"/>
        <v>166155.76</v>
      </c>
      <c r="M198" s="146"/>
      <c r="N198" s="147"/>
    </row>
    <row r="199" spans="1:14" s="184" customFormat="1" ht="30" customHeight="1">
      <c r="A199" s="250"/>
      <c r="B199" s="199">
        <v>83</v>
      </c>
      <c r="C199" s="200" t="s">
        <v>289</v>
      </c>
      <c r="D199" s="201" t="s">
        <v>35</v>
      </c>
      <c r="E199" s="202" t="s">
        <v>57</v>
      </c>
      <c r="F199" s="202" t="s">
        <v>37</v>
      </c>
      <c r="G199" s="202" t="s">
        <v>62</v>
      </c>
      <c r="H199" s="202"/>
      <c r="I199" s="202">
        <v>247138.89</v>
      </c>
      <c r="J199" s="202"/>
      <c r="K199" s="203">
        <f>SUM(H199:J199)</f>
        <v>247138.89</v>
      </c>
      <c r="L199" s="203">
        <f t="shared" si="13"/>
        <v>247138.89</v>
      </c>
      <c r="M199" s="182"/>
      <c r="N199" s="183"/>
    </row>
    <row r="200" spans="1:14" s="184" customFormat="1" ht="30" customHeight="1">
      <c r="A200" s="250"/>
      <c r="B200" s="177">
        <v>84</v>
      </c>
      <c r="C200" s="178" t="s">
        <v>289</v>
      </c>
      <c r="D200" s="179" t="s">
        <v>35</v>
      </c>
      <c r="E200" s="180" t="s">
        <v>135</v>
      </c>
      <c r="F200" s="180" t="s">
        <v>37</v>
      </c>
      <c r="G200" s="180" t="s">
        <v>136</v>
      </c>
      <c r="H200" s="180"/>
      <c r="I200" s="180">
        <v>766149.58</v>
      </c>
      <c r="J200" s="180"/>
      <c r="K200" s="181">
        <f aca="true" t="shared" si="14" ref="K200:K205">SUM(H200:J200)</f>
        <v>766149.58</v>
      </c>
      <c r="L200" s="181">
        <f t="shared" si="13"/>
        <v>766149.58</v>
      </c>
      <c r="M200" s="182"/>
      <c r="N200" s="183"/>
    </row>
    <row r="201" spans="1:14" s="184" customFormat="1" ht="30" customHeight="1">
      <c r="A201" s="250"/>
      <c r="B201" s="177">
        <v>85</v>
      </c>
      <c r="C201" s="178" t="s">
        <v>289</v>
      </c>
      <c r="D201" s="179" t="s">
        <v>35</v>
      </c>
      <c r="E201" s="180" t="s">
        <v>135</v>
      </c>
      <c r="F201" s="180" t="s">
        <v>37</v>
      </c>
      <c r="G201" s="180" t="s">
        <v>137</v>
      </c>
      <c r="H201" s="180"/>
      <c r="I201" s="180">
        <v>696499.59</v>
      </c>
      <c r="J201" s="180"/>
      <c r="K201" s="181">
        <f t="shared" si="14"/>
        <v>696499.59</v>
      </c>
      <c r="L201" s="181">
        <f t="shared" si="13"/>
        <v>696499.59</v>
      </c>
      <c r="M201" s="182"/>
      <c r="N201" s="183"/>
    </row>
    <row r="202" spans="1:14" s="184" customFormat="1" ht="30" customHeight="1">
      <c r="A202" s="250"/>
      <c r="B202" s="177">
        <v>86</v>
      </c>
      <c r="C202" s="178" t="s">
        <v>289</v>
      </c>
      <c r="D202" s="179" t="s">
        <v>35</v>
      </c>
      <c r="E202" s="180" t="s">
        <v>135</v>
      </c>
      <c r="F202" s="180" t="s">
        <v>37</v>
      </c>
      <c r="G202" s="180" t="s">
        <v>141</v>
      </c>
      <c r="H202" s="180"/>
      <c r="I202" s="180">
        <v>207384.57</v>
      </c>
      <c r="J202" s="180"/>
      <c r="K202" s="181">
        <f t="shared" si="14"/>
        <v>207384.57</v>
      </c>
      <c r="L202" s="181">
        <f t="shared" si="13"/>
        <v>207384.57</v>
      </c>
      <c r="M202" s="182"/>
      <c r="N202" s="183"/>
    </row>
    <row r="203" spans="1:14" s="184" customFormat="1" ht="30" customHeight="1">
      <c r="A203" s="250"/>
      <c r="B203" s="177">
        <v>87</v>
      </c>
      <c r="C203" s="178" t="s">
        <v>289</v>
      </c>
      <c r="D203" s="179" t="s">
        <v>35</v>
      </c>
      <c r="E203" s="180" t="s">
        <v>135</v>
      </c>
      <c r="F203" s="180" t="s">
        <v>37</v>
      </c>
      <c r="G203" s="180" t="s">
        <v>140</v>
      </c>
      <c r="H203" s="180"/>
      <c r="I203" s="180">
        <v>276512.81</v>
      </c>
      <c r="J203" s="180"/>
      <c r="K203" s="181">
        <f t="shared" si="14"/>
        <v>276512.81</v>
      </c>
      <c r="L203" s="181">
        <f t="shared" si="13"/>
        <v>276512.81</v>
      </c>
      <c r="M203" s="182"/>
      <c r="N203" s="183"/>
    </row>
    <row r="204" spans="1:14" s="184" customFormat="1" ht="30" customHeight="1">
      <c r="A204" s="250"/>
      <c r="B204" s="177">
        <v>88</v>
      </c>
      <c r="C204" s="178" t="s">
        <v>289</v>
      </c>
      <c r="D204" s="179" t="s">
        <v>35</v>
      </c>
      <c r="E204" s="180" t="s">
        <v>135</v>
      </c>
      <c r="F204" s="180" t="s">
        <v>37</v>
      </c>
      <c r="G204" s="180" t="s">
        <v>139</v>
      </c>
      <c r="H204" s="180"/>
      <c r="I204" s="180">
        <v>414769.15</v>
      </c>
      <c r="J204" s="180"/>
      <c r="K204" s="181">
        <f t="shared" si="14"/>
        <v>414769.15</v>
      </c>
      <c r="L204" s="181">
        <f t="shared" si="13"/>
        <v>414769.15</v>
      </c>
      <c r="M204" s="182"/>
      <c r="N204" s="183"/>
    </row>
    <row r="205" spans="1:14" s="184" customFormat="1" ht="30" customHeight="1" thickBot="1">
      <c r="A205" s="250"/>
      <c r="B205" s="185">
        <v>89</v>
      </c>
      <c r="C205" s="186" t="s">
        <v>289</v>
      </c>
      <c r="D205" s="187" t="s">
        <v>35</v>
      </c>
      <c r="E205" s="188" t="s">
        <v>135</v>
      </c>
      <c r="F205" s="188" t="s">
        <v>37</v>
      </c>
      <c r="G205" s="188" t="s">
        <v>143</v>
      </c>
      <c r="H205" s="188"/>
      <c r="I205" s="188">
        <v>1080687.8</v>
      </c>
      <c r="J205" s="188"/>
      <c r="K205" s="189">
        <f t="shared" si="14"/>
        <v>1080687.8</v>
      </c>
      <c r="L205" s="189">
        <f t="shared" si="13"/>
        <v>1080687.8</v>
      </c>
      <c r="M205" s="182"/>
      <c r="N205" s="183"/>
    </row>
    <row r="206" spans="1:15" s="148" customFormat="1" ht="27.75" customHeight="1" thickBot="1">
      <c r="A206" s="243"/>
      <c r="B206" s="153"/>
      <c r="C206" s="154"/>
      <c r="D206" s="155" t="s">
        <v>40</v>
      </c>
      <c r="E206" s="156"/>
      <c r="F206" s="156"/>
      <c r="G206" s="157"/>
      <c r="H206" s="260"/>
      <c r="I206" s="261"/>
      <c r="J206" s="262"/>
      <c r="K206" s="157"/>
      <c r="L206" s="158">
        <f>SUM(L117:L205)</f>
        <v>163987279.03000003</v>
      </c>
      <c r="M206" s="146"/>
      <c r="N206" s="147"/>
      <c r="O206" s="159"/>
    </row>
    <row r="207" spans="1:14" s="148" customFormat="1" ht="30" customHeight="1">
      <c r="A207" s="243"/>
      <c r="B207" s="167">
        <v>1</v>
      </c>
      <c r="C207" s="168" t="s">
        <v>50</v>
      </c>
      <c r="D207" s="169" t="s">
        <v>46</v>
      </c>
      <c r="E207" s="170" t="s">
        <v>47</v>
      </c>
      <c r="F207" s="170" t="s">
        <v>37</v>
      </c>
      <c r="G207" s="170" t="s">
        <v>48</v>
      </c>
      <c r="H207" s="170">
        <v>6863238.31</v>
      </c>
      <c r="I207" s="170">
        <v>65853.12</v>
      </c>
      <c r="J207" s="170"/>
      <c r="K207" s="171">
        <f aca="true" t="shared" si="15" ref="K207:K212">SUM(H207:J207)</f>
        <v>6929091.43</v>
      </c>
      <c r="L207" s="171">
        <f aca="true" t="shared" si="16" ref="L207:L221">K207</f>
        <v>6929091.43</v>
      </c>
      <c r="M207" s="146"/>
      <c r="N207" s="147"/>
    </row>
    <row r="208" spans="1:14" s="184" customFormat="1" ht="30" customHeight="1">
      <c r="A208" s="250"/>
      <c r="B208" s="177">
        <v>2</v>
      </c>
      <c r="C208" s="178" t="s">
        <v>126</v>
      </c>
      <c r="D208" s="179" t="s">
        <v>46</v>
      </c>
      <c r="E208" s="180" t="s">
        <v>120</v>
      </c>
      <c r="F208" s="180" t="s">
        <v>37</v>
      </c>
      <c r="G208" s="180" t="s">
        <v>127</v>
      </c>
      <c r="H208" s="180">
        <v>422030.2</v>
      </c>
      <c r="I208" s="180">
        <v>170647.5</v>
      </c>
      <c r="J208" s="180">
        <v>6182.7</v>
      </c>
      <c r="K208" s="181">
        <f t="shared" si="15"/>
        <v>598860.3999999999</v>
      </c>
      <c r="L208" s="181">
        <f t="shared" si="16"/>
        <v>598860.3999999999</v>
      </c>
      <c r="M208" s="182"/>
      <c r="N208" s="183"/>
    </row>
    <row r="209" spans="1:14" s="184" customFormat="1" ht="30" customHeight="1">
      <c r="A209" s="250"/>
      <c r="B209" s="177">
        <v>3</v>
      </c>
      <c r="C209" s="178" t="s">
        <v>126</v>
      </c>
      <c r="D209" s="179" t="s">
        <v>46</v>
      </c>
      <c r="E209" s="180" t="s">
        <v>120</v>
      </c>
      <c r="F209" s="180" t="s">
        <v>37</v>
      </c>
      <c r="G209" s="180" t="s">
        <v>128</v>
      </c>
      <c r="H209" s="180">
        <v>725697.69</v>
      </c>
      <c r="I209" s="180">
        <v>280722</v>
      </c>
      <c r="J209" s="180">
        <v>10631.36</v>
      </c>
      <c r="K209" s="181">
        <f t="shared" si="15"/>
        <v>1017051.0499999999</v>
      </c>
      <c r="L209" s="181">
        <f t="shared" si="16"/>
        <v>1017051.0499999999</v>
      </c>
      <c r="M209" s="182"/>
      <c r="N209" s="183"/>
    </row>
    <row r="210" spans="1:14" s="184" customFormat="1" ht="30" customHeight="1">
      <c r="A210" s="250"/>
      <c r="B210" s="177">
        <v>4</v>
      </c>
      <c r="C210" s="178" t="s">
        <v>126</v>
      </c>
      <c r="D210" s="179" t="s">
        <v>46</v>
      </c>
      <c r="E210" s="180" t="s">
        <v>120</v>
      </c>
      <c r="F210" s="180" t="s">
        <v>37</v>
      </c>
      <c r="G210" s="180" t="s">
        <v>129</v>
      </c>
      <c r="H210" s="180"/>
      <c r="I210" s="180">
        <v>12106.01</v>
      </c>
      <c r="J210" s="180">
        <v>300</v>
      </c>
      <c r="K210" s="181">
        <f t="shared" si="15"/>
        <v>12406.01</v>
      </c>
      <c r="L210" s="181">
        <f t="shared" si="16"/>
        <v>12406.01</v>
      </c>
      <c r="M210" s="182"/>
      <c r="N210" s="183"/>
    </row>
    <row r="211" spans="1:14" s="184" customFormat="1" ht="30" customHeight="1">
      <c r="A211" s="250"/>
      <c r="B211" s="177">
        <v>5</v>
      </c>
      <c r="C211" s="178" t="s">
        <v>126</v>
      </c>
      <c r="D211" s="179" t="s">
        <v>46</v>
      </c>
      <c r="E211" s="180" t="s">
        <v>120</v>
      </c>
      <c r="F211" s="180" t="s">
        <v>37</v>
      </c>
      <c r="G211" s="180" t="s">
        <v>129</v>
      </c>
      <c r="H211" s="180"/>
      <c r="I211" s="180">
        <v>13666.56</v>
      </c>
      <c r="J211" s="180">
        <v>300</v>
      </c>
      <c r="K211" s="181">
        <f t="shared" si="15"/>
        <v>13966.56</v>
      </c>
      <c r="L211" s="181">
        <f t="shared" si="16"/>
        <v>13966.56</v>
      </c>
      <c r="M211" s="182"/>
      <c r="N211" s="183"/>
    </row>
    <row r="212" spans="1:14" s="184" customFormat="1" ht="30" customHeight="1">
      <c r="A212" s="250"/>
      <c r="B212" s="177">
        <v>6</v>
      </c>
      <c r="C212" s="178" t="s">
        <v>126</v>
      </c>
      <c r="D212" s="179" t="s">
        <v>46</v>
      </c>
      <c r="E212" s="180" t="s">
        <v>120</v>
      </c>
      <c r="F212" s="180" t="s">
        <v>37</v>
      </c>
      <c r="G212" s="180" t="s">
        <v>129</v>
      </c>
      <c r="H212" s="180"/>
      <c r="I212" s="180">
        <v>10118.78</v>
      </c>
      <c r="J212" s="180">
        <v>300</v>
      </c>
      <c r="K212" s="181">
        <f t="shared" si="15"/>
        <v>10418.78</v>
      </c>
      <c r="L212" s="181">
        <f t="shared" si="16"/>
        <v>10418.78</v>
      </c>
      <c r="M212" s="182"/>
      <c r="N212" s="183"/>
    </row>
    <row r="213" spans="1:14" s="148" customFormat="1" ht="30" customHeight="1">
      <c r="A213" s="243"/>
      <c r="B213" s="141">
        <v>7</v>
      </c>
      <c r="C213" s="142" t="s">
        <v>126</v>
      </c>
      <c r="D213" s="143" t="s">
        <v>46</v>
      </c>
      <c r="E213" s="144" t="s">
        <v>135</v>
      </c>
      <c r="F213" s="144" t="s">
        <v>37</v>
      </c>
      <c r="G213" s="144" t="s">
        <v>145</v>
      </c>
      <c r="H213" s="144"/>
      <c r="I213" s="144"/>
      <c r="J213" s="144">
        <v>60071.48</v>
      </c>
      <c r="K213" s="145">
        <f aca="true" t="shared" si="17" ref="K213:K219">SUM(H213:J213)</f>
        <v>60071.48</v>
      </c>
      <c r="L213" s="145">
        <f t="shared" si="16"/>
        <v>60071.48</v>
      </c>
      <c r="M213" s="146"/>
      <c r="N213" s="147"/>
    </row>
    <row r="214" spans="1:14" s="148" customFormat="1" ht="30" customHeight="1">
      <c r="A214" s="243"/>
      <c r="B214" s="177">
        <v>8</v>
      </c>
      <c r="C214" s="142" t="s">
        <v>126</v>
      </c>
      <c r="D214" s="143" t="s">
        <v>46</v>
      </c>
      <c r="E214" s="144" t="s">
        <v>135</v>
      </c>
      <c r="F214" s="144" t="s">
        <v>37</v>
      </c>
      <c r="G214" s="144" t="s">
        <v>145</v>
      </c>
      <c r="H214" s="144"/>
      <c r="I214" s="144">
        <v>76438.35</v>
      </c>
      <c r="J214" s="144"/>
      <c r="K214" s="145">
        <f t="shared" si="17"/>
        <v>76438.35</v>
      </c>
      <c r="L214" s="145">
        <f t="shared" si="16"/>
        <v>76438.35</v>
      </c>
      <c r="M214" s="146"/>
      <c r="N214" s="147"/>
    </row>
    <row r="215" spans="1:14" s="184" customFormat="1" ht="30" customHeight="1">
      <c r="A215" s="250"/>
      <c r="B215" s="177">
        <v>9</v>
      </c>
      <c r="C215" s="178" t="s">
        <v>202</v>
      </c>
      <c r="D215" s="179" t="s">
        <v>46</v>
      </c>
      <c r="E215" s="180" t="s">
        <v>120</v>
      </c>
      <c r="F215" s="180" t="s">
        <v>37</v>
      </c>
      <c r="G215" s="180" t="s">
        <v>127</v>
      </c>
      <c r="H215" s="180">
        <v>6182.61</v>
      </c>
      <c r="I215" s="180"/>
      <c r="J215" s="180">
        <v>4994.73</v>
      </c>
      <c r="K215" s="181">
        <f t="shared" si="17"/>
        <v>11177.34</v>
      </c>
      <c r="L215" s="181">
        <f t="shared" si="16"/>
        <v>11177.34</v>
      </c>
      <c r="M215" s="182"/>
      <c r="N215" s="183"/>
    </row>
    <row r="216" spans="1:14" s="184" customFormat="1" ht="30" customHeight="1">
      <c r="A216" s="250"/>
      <c r="B216" s="177">
        <v>10</v>
      </c>
      <c r="C216" s="178" t="s">
        <v>202</v>
      </c>
      <c r="D216" s="179" t="s">
        <v>46</v>
      </c>
      <c r="E216" s="180" t="s">
        <v>120</v>
      </c>
      <c r="F216" s="180" t="s">
        <v>37</v>
      </c>
      <c r="G216" s="180" t="s">
        <v>128</v>
      </c>
      <c r="H216" s="180">
        <v>10631.27</v>
      </c>
      <c r="I216" s="180"/>
      <c r="J216" s="180">
        <v>8588.63</v>
      </c>
      <c r="K216" s="181">
        <f t="shared" si="17"/>
        <v>19219.9</v>
      </c>
      <c r="L216" s="181">
        <f t="shared" si="16"/>
        <v>19219.9</v>
      </c>
      <c r="M216" s="182"/>
      <c r="N216" s="183"/>
    </row>
    <row r="217" spans="1:14" s="184" customFormat="1" ht="30" customHeight="1">
      <c r="A217" s="250"/>
      <c r="B217" s="177">
        <v>11</v>
      </c>
      <c r="C217" s="178" t="s">
        <v>202</v>
      </c>
      <c r="D217" s="179" t="s">
        <v>46</v>
      </c>
      <c r="E217" s="180" t="s">
        <v>120</v>
      </c>
      <c r="F217" s="180" t="s">
        <v>37</v>
      </c>
      <c r="G217" s="180" t="s">
        <v>129</v>
      </c>
      <c r="H217" s="180"/>
      <c r="I217" s="180">
        <v>22584.4</v>
      </c>
      <c r="J217" s="180"/>
      <c r="K217" s="181">
        <f t="shared" si="17"/>
        <v>22584.4</v>
      </c>
      <c r="L217" s="181">
        <f t="shared" si="16"/>
        <v>22584.4</v>
      </c>
      <c r="M217" s="182"/>
      <c r="N217" s="183"/>
    </row>
    <row r="218" spans="1:14" s="184" customFormat="1" ht="30" customHeight="1">
      <c r="A218" s="250"/>
      <c r="B218" s="141">
        <v>12</v>
      </c>
      <c r="C218" s="178" t="s">
        <v>202</v>
      </c>
      <c r="D218" s="179" t="s">
        <v>46</v>
      </c>
      <c r="E218" s="180" t="s">
        <v>120</v>
      </c>
      <c r="F218" s="180" t="s">
        <v>37</v>
      </c>
      <c r="G218" s="180" t="s">
        <v>129</v>
      </c>
      <c r="H218" s="180"/>
      <c r="I218" s="180">
        <v>25387.51</v>
      </c>
      <c r="J218" s="180"/>
      <c r="K218" s="181">
        <f t="shared" si="17"/>
        <v>25387.51</v>
      </c>
      <c r="L218" s="181">
        <f t="shared" si="16"/>
        <v>25387.51</v>
      </c>
      <c r="M218" s="182"/>
      <c r="N218" s="183"/>
    </row>
    <row r="219" spans="1:14" s="184" customFormat="1" ht="30" customHeight="1">
      <c r="A219" s="250"/>
      <c r="B219" s="199">
        <v>13</v>
      </c>
      <c r="C219" s="200" t="s">
        <v>202</v>
      </c>
      <c r="D219" s="201" t="s">
        <v>46</v>
      </c>
      <c r="E219" s="202" t="s">
        <v>120</v>
      </c>
      <c r="F219" s="202" t="s">
        <v>37</v>
      </c>
      <c r="G219" s="202" t="s">
        <v>129</v>
      </c>
      <c r="H219" s="202"/>
      <c r="I219" s="202">
        <v>19014.79</v>
      </c>
      <c r="J219" s="202"/>
      <c r="K219" s="203">
        <f t="shared" si="17"/>
        <v>19014.79</v>
      </c>
      <c r="L219" s="203">
        <f t="shared" si="16"/>
        <v>19014.79</v>
      </c>
      <c r="M219" s="182"/>
      <c r="N219" s="183"/>
    </row>
    <row r="220" spans="1:14" s="148" customFormat="1" ht="30" customHeight="1">
      <c r="A220" s="243"/>
      <c r="B220" s="141">
        <v>14</v>
      </c>
      <c r="C220" s="142" t="s">
        <v>219</v>
      </c>
      <c r="D220" s="143" t="s">
        <v>46</v>
      </c>
      <c r="E220" s="144" t="s">
        <v>135</v>
      </c>
      <c r="F220" s="144" t="s">
        <v>37</v>
      </c>
      <c r="G220" s="144" t="s">
        <v>145</v>
      </c>
      <c r="H220" s="144"/>
      <c r="I220" s="144">
        <v>111470.21</v>
      </c>
      <c r="J220" s="144"/>
      <c r="K220" s="145">
        <f aca="true" t="shared" si="18" ref="K220:K226">SUM(H220:J220)</f>
        <v>111470.21</v>
      </c>
      <c r="L220" s="145">
        <f t="shared" si="16"/>
        <v>111470.21</v>
      </c>
      <c r="M220" s="146"/>
      <c r="N220" s="147"/>
    </row>
    <row r="221" spans="1:14" s="148" customFormat="1" ht="30" customHeight="1">
      <c r="A221" s="243"/>
      <c r="B221" s="199">
        <v>15</v>
      </c>
      <c r="C221" s="150" t="s">
        <v>219</v>
      </c>
      <c r="D221" s="160" t="s">
        <v>46</v>
      </c>
      <c r="E221" s="151" t="s">
        <v>135</v>
      </c>
      <c r="F221" s="151" t="s">
        <v>37</v>
      </c>
      <c r="G221" s="151" t="s">
        <v>145</v>
      </c>
      <c r="H221" s="151"/>
      <c r="I221" s="151"/>
      <c r="J221" s="151">
        <v>27123.29</v>
      </c>
      <c r="K221" s="152">
        <f t="shared" si="18"/>
        <v>27123.29</v>
      </c>
      <c r="L221" s="152">
        <f t="shared" si="16"/>
        <v>27123.29</v>
      </c>
      <c r="M221" s="146"/>
      <c r="N221" s="147"/>
    </row>
    <row r="222" spans="1:14" s="184" customFormat="1" ht="30" customHeight="1">
      <c r="A222" s="250"/>
      <c r="B222" s="177">
        <v>16</v>
      </c>
      <c r="C222" s="178" t="s">
        <v>246</v>
      </c>
      <c r="D222" s="179" t="s">
        <v>46</v>
      </c>
      <c r="E222" s="180" t="s">
        <v>120</v>
      </c>
      <c r="F222" s="180" t="s">
        <v>37</v>
      </c>
      <c r="G222" s="180" t="s">
        <v>127</v>
      </c>
      <c r="H222" s="180">
        <v>435914.24</v>
      </c>
      <c r="I222" s="180">
        <v>156601.06</v>
      </c>
      <c r="J222" s="180"/>
      <c r="K222" s="181">
        <f t="shared" si="18"/>
        <v>592515.3</v>
      </c>
      <c r="L222" s="181">
        <f aca="true" t="shared" si="19" ref="L222:L235">K222</f>
        <v>592515.3</v>
      </c>
      <c r="M222" s="182"/>
      <c r="N222" s="183"/>
    </row>
    <row r="223" spans="1:14" s="184" customFormat="1" ht="30" customHeight="1">
      <c r="A223" s="256"/>
      <c r="B223" s="177">
        <v>17</v>
      </c>
      <c r="C223" s="178" t="s">
        <v>246</v>
      </c>
      <c r="D223" s="179" t="s">
        <v>46</v>
      </c>
      <c r="E223" s="180" t="s">
        <v>120</v>
      </c>
      <c r="F223" s="180" t="s">
        <v>37</v>
      </c>
      <c r="G223" s="180" t="s">
        <v>128</v>
      </c>
      <c r="H223" s="180">
        <v>749316.67</v>
      </c>
      <c r="I223" s="180">
        <v>257237.18</v>
      </c>
      <c r="J223" s="180"/>
      <c r="K223" s="181">
        <f t="shared" si="18"/>
        <v>1006553.8500000001</v>
      </c>
      <c r="L223" s="181">
        <f t="shared" si="19"/>
        <v>1006553.8500000001</v>
      </c>
      <c r="M223" s="182"/>
      <c r="N223" s="183"/>
    </row>
    <row r="224" spans="1:14" s="184" customFormat="1" ht="30" customHeight="1">
      <c r="A224" s="258">
        <v>466</v>
      </c>
      <c r="B224" s="177">
        <v>18</v>
      </c>
      <c r="C224" s="178" t="s">
        <v>246</v>
      </c>
      <c r="D224" s="179" t="s">
        <v>46</v>
      </c>
      <c r="E224" s="180" t="s">
        <v>120</v>
      </c>
      <c r="F224" s="180" t="s">
        <v>37</v>
      </c>
      <c r="G224" s="180" t="s">
        <v>129</v>
      </c>
      <c r="H224" s="180"/>
      <c r="I224" s="180">
        <v>11676.71</v>
      </c>
      <c r="J224" s="180"/>
      <c r="K224" s="181">
        <f t="shared" si="18"/>
        <v>11676.71</v>
      </c>
      <c r="L224" s="181">
        <f t="shared" si="19"/>
        <v>11676.71</v>
      </c>
      <c r="M224" s="182"/>
      <c r="N224" s="183"/>
    </row>
    <row r="225" spans="1:14" s="184" customFormat="1" ht="30" customHeight="1">
      <c r="A225" s="258"/>
      <c r="B225" s="177">
        <v>19</v>
      </c>
      <c r="C225" s="178" t="s">
        <v>246</v>
      </c>
      <c r="D225" s="179" t="s">
        <v>46</v>
      </c>
      <c r="E225" s="180" t="s">
        <v>120</v>
      </c>
      <c r="F225" s="180" t="s">
        <v>37</v>
      </c>
      <c r="G225" s="180" t="s">
        <v>129</v>
      </c>
      <c r="H225" s="180"/>
      <c r="I225" s="180">
        <v>13145.54</v>
      </c>
      <c r="J225" s="180"/>
      <c r="K225" s="181">
        <f t="shared" si="18"/>
        <v>13145.54</v>
      </c>
      <c r="L225" s="181">
        <f t="shared" si="19"/>
        <v>13145.54</v>
      </c>
      <c r="M225" s="182"/>
      <c r="N225" s="183"/>
    </row>
    <row r="226" spans="1:14" s="184" customFormat="1" ht="30" customHeight="1">
      <c r="A226" s="241"/>
      <c r="B226" s="199">
        <v>20</v>
      </c>
      <c r="C226" s="200" t="s">
        <v>246</v>
      </c>
      <c r="D226" s="201" t="s">
        <v>46</v>
      </c>
      <c r="E226" s="202" t="s">
        <v>120</v>
      </c>
      <c r="F226" s="202" t="s">
        <v>37</v>
      </c>
      <c r="G226" s="202" t="s">
        <v>129</v>
      </c>
      <c r="H226" s="202"/>
      <c r="I226" s="202">
        <v>9806.3</v>
      </c>
      <c r="J226" s="202"/>
      <c r="K226" s="203">
        <f t="shared" si="18"/>
        <v>9806.3</v>
      </c>
      <c r="L226" s="203">
        <f t="shared" si="19"/>
        <v>9806.3</v>
      </c>
      <c r="M226" s="182"/>
      <c r="N226" s="183"/>
    </row>
    <row r="227" spans="1:14" s="148" customFormat="1" ht="30" customHeight="1">
      <c r="A227" s="243"/>
      <c r="B227" s="199">
        <v>21</v>
      </c>
      <c r="C227" s="150" t="s">
        <v>246</v>
      </c>
      <c r="D227" s="160" t="s">
        <v>46</v>
      </c>
      <c r="E227" s="151" t="s">
        <v>135</v>
      </c>
      <c r="F227" s="151" t="s">
        <v>37</v>
      </c>
      <c r="G227" s="151" t="s">
        <v>145</v>
      </c>
      <c r="H227" s="151"/>
      <c r="I227" s="151">
        <v>72983.39</v>
      </c>
      <c r="J227" s="151"/>
      <c r="K227" s="152">
        <f aca="true" t="shared" si="20" ref="K227:K232">SUM(H227:J227)</f>
        <v>72983.39</v>
      </c>
      <c r="L227" s="152">
        <f t="shared" si="19"/>
        <v>72983.39</v>
      </c>
      <c r="M227" s="146"/>
      <c r="N227" s="147"/>
    </row>
    <row r="228" spans="1:14" s="184" customFormat="1" ht="30" customHeight="1">
      <c r="A228" s="250"/>
      <c r="B228" s="177">
        <v>22</v>
      </c>
      <c r="C228" s="178" t="s">
        <v>252</v>
      </c>
      <c r="D228" s="179" t="s">
        <v>46</v>
      </c>
      <c r="E228" s="180" t="s">
        <v>120</v>
      </c>
      <c r="F228" s="180" t="s">
        <v>37</v>
      </c>
      <c r="G228" s="180" t="s">
        <v>127</v>
      </c>
      <c r="H228" s="180"/>
      <c r="I228" s="180"/>
      <c r="J228" s="180">
        <v>5489.29</v>
      </c>
      <c r="K228" s="181">
        <f t="shared" si="20"/>
        <v>5489.29</v>
      </c>
      <c r="L228" s="181">
        <f t="shared" si="19"/>
        <v>5489.29</v>
      </c>
      <c r="M228" s="182"/>
      <c r="N228" s="183"/>
    </row>
    <row r="229" spans="1:14" s="184" customFormat="1" ht="30" customHeight="1">
      <c r="A229" s="250"/>
      <c r="B229" s="177">
        <v>23</v>
      </c>
      <c r="C229" s="178" t="s">
        <v>252</v>
      </c>
      <c r="D229" s="179" t="s">
        <v>46</v>
      </c>
      <c r="E229" s="180" t="s">
        <v>120</v>
      </c>
      <c r="F229" s="180" t="s">
        <v>37</v>
      </c>
      <c r="G229" s="180" t="s">
        <v>128</v>
      </c>
      <c r="H229" s="180"/>
      <c r="I229" s="180"/>
      <c r="J229" s="180">
        <v>9435.82</v>
      </c>
      <c r="K229" s="181">
        <f t="shared" si="20"/>
        <v>9435.82</v>
      </c>
      <c r="L229" s="181">
        <f t="shared" si="19"/>
        <v>9435.82</v>
      </c>
      <c r="M229" s="182"/>
      <c r="N229" s="183"/>
    </row>
    <row r="230" spans="1:14" s="184" customFormat="1" ht="30" customHeight="1">
      <c r="A230" s="250"/>
      <c r="B230" s="177">
        <v>24</v>
      </c>
      <c r="C230" s="178" t="s">
        <v>252</v>
      </c>
      <c r="D230" s="179" t="s">
        <v>46</v>
      </c>
      <c r="E230" s="180" t="s">
        <v>120</v>
      </c>
      <c r="F230" s="180" t="s">
        <v>37</v>
      </c>
      <c r="G230" s="180" t="s">
        <v>129</v>
      </c>
      <c r="H230" s="180"/>
      <c r="I230" s="180">
        <v>11315.51</v>
      </c>
      <c r="J230" s="180"/>
      <c r="K230" s="181">
        <f t="shared" si="20"/>
        <v>11315.51</v>
      </c>
      <c r="L230" s="181">
        <f t="shared" si="19"/>
        <v>11315.51</v>
      </c>
      <c r="M230" s="182"/>
      <c r="N230" s="183"/>
    </row>
    <row r="231" spans="1:14" s="184" customFormat="1" ht="30" customHeight="1">
      <c r="A231" s="250"/>
      <c r="B231" s="177">
        <v>25</v>
      </c>
      <c r="C231" s="178" t="s">
        <v>252</v>
      </c>
      <c r="D231" s="179" t="s">
        <v>46</v>
      </c>
      <c r="E231" s="180" t="s">
        <v>120</v>
      </c>
      <c r="F231" s="180" t="s">
        <v>37</v>
      </c>
      <c r="G231" s="180" t="s">
        <v>129</v>
      </c>
      <c r="H231" s="180"/>
      <c r="I231" s="180">
        <v>12738.91</v>
      </c>
      <c r="J231" s="180"/>
      <c r="K231" s="181">
        <f t="shared" si="20"/>
        <v>12738.91</v>
      </c>
      <c r="L231" s="181">
        <f t="shared" si="19"/>
        <v>12738.91</v>
      </c>
      <c r="M231" s="182"/>
      <c r="N231" s="183"/>
    </row>
    <row r="232" spans="1:14" s="184" customFormat="1" ht="30" customHeight="1">
      <c r="A232" s="250"/>
      <c r="B232" s="199">
        <v>26</v>
      </c>
      <c r="C232" s="200" t="s">
        <v>252</v>
      </c>
      <c r="D232" s="201" t="s">
        <v>46</v>
      </c>
      <c r="E232" s="202" t="s">
        <v>120</v>
      </c>
      <c r="F232" s="202" t="s">
        <v>37</v>
      </c>
      <c r="G232" s="202" t="s">
        <v>129</v>
      </c>
      <c r="H232" s="202"/>
      <c r="I232" s="202">
        <v>9503</v>
      </c>
      <c r="J232" s="202"/>
      <c r="K232" s="203">
        <f t="shared" si="20"/>
        <v>9503</v>
      </c>
      <c r="L232" s="203">
        <f t="shared" si="19"/>
        <v>9503</v>
      </c>
      <c r="M232" s="182"/>
      <c r="N232" s="183"/>
    </row>
    <row r="233" spans="1:14" s="184" customFormat="1" ht="30" customHeight="1">
      <c r="A233" s="250"/>
      <c r="B233" s="199">
        <v>27</v>
      </c>
      <c r="C233" s="200" t="s">
        <v>255</v>
      </c>
      <c r="D233" s="201" t="s">
        <v>46</v>
      </c>
      <c r="E233" s="202" t="s">
        <v>47</v>
      </c>
      <c r="F233" s="202" t="s">
        <v>37</v>
      </c>
      <c r="G233" s="202" t="s">
        <v>256</v>
      </c>
      <c r="H233" s="202"/>
      <c r="I233" s="202">
        <v>85339.9</v>
      </c>
      <c r="J233" s="202"/>
      <c r="K233" s="203">
        <f>SUM(H233:J233)</f>
        <v>85339.9</v>
      </c>
      <c r="L233" s="203">
        <f t="shared" si="19"/>
        <v>85339.9</v>
      </c>
      <c r="M233" s="182"/>
      <c r="N233" s="183"/>
    </row>
    <row r="234" spans="1:14" s="184" customFormat="1" ht="30" customHeight="1">
      <c r="A234" s="250"/>
      <c r="B234" s="199">
        <v>28</v>
      </c>
      <c r="C234" s="200" t="s">
        <v>271</v>
      </c>
      <c r="D234" s="201" t="s">
        <v>46</v>
      </c>
      <c r="E234" s="202" t="s">
        <v>47</v>
      </c>
      <c r="F234" s="202" t="s">
        <v>37</v>
      </c>
      <c r="G234" s="202" t="s">
        <v>256</v>
      </c>
      <c r="H234" s="202"/>
      <c r="I234" s="202">
        <v>139982.68</v>
      </c>
      <c r="J234" s="202"/>
      <c r="K234" s="203">
        <f>SUM(H234:J234)</f>
        <v>139982.68</v>
      </c>
      <c r="L234" s="203">
        <f t="shared" si="19"/>
        <v>139982.68</v>
      </c>
      <c r="M234" s="182"/>
      <c r="N234" s="183"/>
    </row>
    <row r="235" spans="1:14" s="148" customFormat="1" ht="30" customHeight="1" thickBot="1">
      <c r="A235" s="243"/>
      <c r="B235" s="185">
        <v>29</v>
      </c>
      <c r="C235" s="173" t="s">
        <v>289</v>
      </c>
      <c r="D235" s="174" t="s">
        <v>46</v>
      </c>
      <c r="E235" s="175" t="s">
        <v>135</v>
      </c>
      <c r="F235" s="175" t="s">
        <v>37</v>
      </c>
      <c r="G235" s="175" t="s">
        <v>145</v>
      </c>
      <c r="H235" s="175"/>
      <c r="I235" s="175">
        <v>76040.95</v>
      </c>
      <c r="J235" s="175"/>
      <c r="K235" s="176">
        <f>SUM(H235:J235)</f>
        <v>76040.95</v>
      </c>
      <c r="L235" s="176">
        <f t="shared" si="19"/>
        <v>76040.95</v>
      </c>
      <c r="M235" s="146"/>
      <c r="N235" s="147"/>
    </row>
    <row r="236" spans="1:14" s="148" customFormat="1" ht="27.75" customHeight="1" thickBot="1">
      <c r="A236" s="243"/>
      <c r="B236" s="153"/>
      <c r="C236" s="154"/>
      <c r="D236" s="155" t="s">
        <v>49</v>
      </c>
      <c r="E236" s="156"/>
      <c r="F236" s="156"/>
      <c r="G236" s="157"/>
      <c r="H236" s="260"/>
      <c r="I236" s="261"/>
      <c r="J236" s="262"/>
      <c r="K236" s="157"/>
      <c r="L236" s="158">
        <f>SUM(L207:L235)</f>
        <v>11010808.65</v>
      </c>
      <c r="M236" s="146"/>
      <c r="N236" s="147"/>
    </row>
    <row r="237" spans="1:14" s="148" customFormat="1" ht="30" customHeight="1">
      <c r="A237" s="243"/>
      <c r="B237" s="167">
        <v>1</v>
      </c>
      <c r="C237" s="168" t="s">
        <v>61</v>
      </c>
      <c r="D237" s="169" t="s">
        <v>56</v>
      </c>
      <c r="E237" s="170" t="s">
        <v>57</v>
      </c>
      <c r="F237" s="170" t="s">
        <v>37</v>
      </c>
      <c r="G237" s="170" t="s">
        <v>58</v>
      </c>
      <c r="H237" s="170"/>
      <c r="I237" s="170">
        <v>72397.82</v>
      </c>
      <c r="J237" s="170"/>
      <c r="K237" s="171">
        <f aca="true" t="shared" si="21" ref="K237:K243">SUM(H237:J237)</f>
        <v>72397.82</v>
      </c>
      <c r="L237" s="171">
        <f aca="true" t="shared" si="22" ref="L237:L259">K237</f>
        <v>72397.82</v>
      </c>
      <c r="M237" s="146"/>
      <c r="N237" s="147"/>
    </row>
    <row r="238" spans="1:14" s="148" customFormat="1" ht="30" customHeight="1">
      <c r="A238" s="243"/>
      <c r="B238" s="141">
        <v>2</v>
      </c>
      <c r="C238" s="142" t="s">
        <v>61</v>
      </c>
      <c r="D238" s="143" t="s">
        <v>56</v>
      </c>
      <c r="E238" s="144" t="s">
        <v>57</v>
      </c>
      <c r="F238" s="144" t="s">
        <v>37</v>
      </c>
      <c r="G238" s="144" t="s">
        <v>59</v>
      </c>
      <c r="H238" s="144"/>
      <c r="I238" s="144">
        <v>3393222.54</v>
      </c>
      <c r="J238" s="144"/>
      <c r="K238" s="145">
        <f t="shared" si="21"/>
        <v>3393222.54</v>
      </c>
      <c r="L238" s="145">
        <f t="shared" si="22"/>
        <v>3393222.54</v>
      </c>
      <c r="M238" s="146"/>
      <c r="N238" s="147"/>
    </row>
    <row r="239" spans="1:14" s="148" customFormat="1" ht="30" customHeight="1">
      <c r="A239" s="243"/>
      <c r="B239" s="141">
        <v>3</v>
      </c>
      <c r="C239" s="142" t="s">
        <v>69</v>
      </c>
      <c r="D239" s="143" t="s">
        <v>56</v>
      </c>
      <c r="E239" s="144" t="s">
        <v>52</v>
      </c>
      <c r="F239" s="144" t="s">
        <v>37</v>
      </c>
      <c r="G239" s="144" t="s">
        <v>70</v>
      </c>
      <c r="H239" s="144">
        <v>16760359.26</v>
      </c>
      <c r="I239" s="144">
        <v>1226176.5</v>
      </c>
      <c r="J239" s="144"/>
      <c r="K239" s="145">
        <f t="shared" si="21"/>
        <v>17986535.759999998</v>
      </c>
      <c r="L239" s="145">
        <f t="shared" si="22"/>
        <v>17986535.759999998</v>
      </c>
      <c r="M239" s="146"/>
      <c r="N239" s="147"/>
    </row>
    <row r="240" spans="1:14" s="184" customFormat="1" ht="30" customHeight="1">
      <c r="A240" s="250"/>
      <c r="B240" s="177">
        <v>4</v>
      </c>
      <c r="C240" s="178" t="s">
        <v>126</v>
      </c>
      <c r="D240" s="179" t="s">
        <v>56</v>
      </c>
      <c r="E240" s="180" t="s">
        <v>120</v>
      </c>
      <c r="F240" s="180" t="s">
        <v>37</v>
      </c>
      <c r="G240" s="180" t="s">
        <v>130</v>
      </c>
      <c r="H240" s="180"/>
      <c r="I240" s="180"/>
      <c r="J240" s="180">
        <v>90426.97</v>
      </c>
      <c r="K240" s="181">
        <f t="shared" si="21"/>
        <v>90426.97</v>
      </c>
      <c r="L240" s="181">
        <f t="shared" si="22"/>
        <v>90426.97</v>
      </c>
      <c r="M240" s="182"/>
      <c r="N240" s="183"/>
    </row>
    <row r="241" spans="1:14" s="184" customFormat="1" ht="30" customHeight="1">
      <c r="A241" s="250"/>
      <c r="B241" s="177">
        <v>5</v>
      </c>
      <c r="C241" s="178" t="s">
        <v>126</v>
      </c>
      <c r="D241" s="179" t="s">
        <v>56</v>
      </c>
      <c r="E241" s="180" t="s">
        <v>120</v>
      </c>
      <c r="F241" s="180" t="s">
        <v>37</v>
      </c>
      <c r="G241" s="180" t="s">
        <v>130</v>
      </c>
      <c r="H241" s="180"/>
      <c r="I241" s="180">
        <v>1653888.22</v>
      </c>
      <c r="J241" s="180"/>
      <c r="K241" s="181">
        <f t="shared" si="21"/>
        <v>1653888.22</v>
      </c>
      <c r="L241" s="181">
        <f t="shared" si="22"/>
        <v>1653888.22</v>
      </c>
      <c r="M241" s="182"/>
      <c r="N241" s="183"/>
    </row>
    <row r="242" spans="1:14" s="184" customFormat="1" ht="30" customHeight="1">
      <c r="A242" s="250"/>
      <c r="B242" s="177">
        <v>6</v>
      </c>
      <c r="C242" s="178" t="s">
        <v>126</v>
      </c>
      <c r="D242" s="179" t="s">
        <v>56</v>
      </c>
      <c r="E242" s="180" t="s">
        <v>120</v>
      </c>
      <c r="F242" s="180" t="s">
        <v>37</v>
      </c>
      <c r="G242" s="180" t="s">
        <v>131</v>
      </c>
      <c r="H242" s="180"/>
      <c r="I242" s="180"/>
      <c r="J242" s="180">
        <v>95268.23</v>
      </c>
      <c r="K242" s="181">
        <f t="shared" si="21"/>
        <v>95268.23</v>
      </c>
      <c r="L242" s="181">
        <f t="shared" si="22"/>
        <v>95268.23</v>
      </c>
      <c r="M242" s="182"/>
      <c r="N242" s="183"/>
    </row>
    <row r="243" spans="1:14" s="184" customFormat="1" ht="30" customHeight="1">
      <c r="A243" s="250"/>
      <c r="B243" s="177">
        <v>7</v>
      </c>
      <c r="C243" s="178" t="s">
        <v>126</v>
      </c>
      <c r="D243" s="179" t="s">
        <v>56</v>
      </c>
      <c r="E243" s="180" t="s">
        <v>120</v>
      </c>
      <c r="F243" s="180" t="s">
        <v>37</v>
      </c>
      <c r="G243" s="180" t="s">
        <v>131</v>
      </c>
      <c r="H243" s="180"/>
      <c r="I243" s="180">
        <v>1742532.17</v>
      </c>
      <c r="J243" s="180"/>
      <c r="K243" s="181">
        <f t="shared" si="21"/>
        <v>1742532.17</v>
      </c>
      <c r="L243" s="181">
        <f t="shared" si="22"/>
        <v>1742532.17</v>
      </c>
      <c r="M243" s="182"/>
      <c r="N243" s="183"/>
    </row>
    <row r="244" spans="1:14" s="148" customFormat="1" ht="30" customHeight="1">
      <c r="A244" s="243"/>
      <c r="B244" s="141">
        <v>8</v>
      </c>
      <c r="C244" s="142" t="s">
        <v>126</v>
      </c>
      <c r="D244" s="143" t="s">
        <v>56</v>
      </c>
      <c r="E244" s="144" t="s">
        <v>52</v>
      </c>
      <c r="F244" s="144" t="s">
        <v>37</v>
      </c>
      <c r="G244" s="144" t="s">
        <v>70</v>
      </c>
      <c r="H244" s="144"/>
      <c r="I244" s="144"/>
      <c r="J244" s="144">
        <v>92205.41</v>
      </c>
      <c r="K244" s="145">
        <f aca="true" t="shared" si="23" ref="K244:K255">SUM(H244:J244)</f>
        <v>92205.41</v>
      </c>
      <c r="L244" s="145">
        <f t="shared" si="22"/>
        <v>92205.41</v>
      </c>
      <c r="M244" s="146"/>
      <c r="N244" s="147"/>
    </row>
    <row r="245" spans="1:14" s="148" customFormat="1" ht="30" customHeight="1">
      <c r="A245" s="243"/>
      <c r="B245" s="141">
        <v>9</v>
      </c>
      <c r="C245" s="142" t="s">
        <v>126</v>
      </c>
      <c r="D245" s="143" t="s">
        <v>56</v>
      </c>
      <c r="E245" s="144" t="s">
        <v>57</v>
      </c>
      <c r="F245" s="144" t="s">
        <v>37</v>
      </c>
      <c r="G245" s="144" t="s">
        <v>58</v>
      </c>
      <c r="H245" s="144"/>
      <c r="I245" s="144">
        <v>65402.87</v>
      </c>
      <c r="J245" s="144"/>
      <c r="K245" s="145">
        <f t="shared" si="23"/>
        <v>65402.87</v>
      </c>
      <c r="L245" s="145">
        <f t="shared" si="22"/>
        <v>65402.87</v>
      </c>
      <c r="M245" s="146"/>
      <c r="N245" s="147"/>
    </row>
    <row r="246" spans="1:14" s="148" customFormat="1" ht="30" customHeight="1">
      <c r="A246" s="243"/>
      <c r="B246" s="141">
        <v>10</v>
      </c>
      <c r="C246" s="142" t="s">
        <v>126</v>
      </c>
      <c r="D246" s="143" t="s">
        <v>56</v>
      </c>
      <c r="E246" s="144" t="s">
        <v>57</v>
      </c>
      <c r="F246" s="144" t="s">
        <v>37</v>
      </c>
      <c r="G246" s="144" t="s">
        <v>59</v>
      </c>
      <c r="H246" s="144"/>
      <c r="I246" s="144"/>
      <c r="J246" s="144">
        <v>31928.42</v>
      </c>
      <c r="K246" s="145">
        <f t="shared" si="23"/>
        <v>31928.42</v>
      </c>
      <c r="L246" s="145">
        <f t="shared" si="22"/>
        <v>31928.42</v>
      </c>
      <c r="M246" s="146"/>
      <c r="N246" s="147"/>
    </row>
    <row r="247" spans="1:14" s="148" customFormat="1" ht="30" customHeight="1">
      <c r="A247" s="243"/>
      <c r="B247" s="141">
        <v>11</v>
      </c>
      <c r="C247" s="142" t="s">
        <v>126</v>
      </c>
      <c r="D247" s="143" t="s">
        <v>56</v>
      </c>
      <c r="E247" s="144" t="s">
        <v>135</v>
      </c>
      <c r="F247" s="144" t="s">
        <v>37</v>
      </c>
      <c r="G247" s="144" t="s">
        <v>156</v>
      </c>
      <c r="H247" s="144"/>
      <c r="I247" s="144">
        <v>668092.47</v>
      </c>
      <c r="J247" s="144"/>
      <c r="K247" s="145">
        <f t="shared" si="23"/>
        <v>668092.47</v>
      </c>
      <c r="L247" s="145">
        <f t="shared" si="22"/>
        <v>668092.47</v>
      </c>
      <c r="M247" s="146"/>
      <c r="N247" s="147"/>
    </row>
    <row r="248" spans="1:14" s="148" customFormat="1" ht="30" customHeight="1">
      <c r="A248" s="243"/>
      <c r="B248" s="141">
        <v>12</v>
      </c>
      <c r="C248" s="142" t="s">
        <v>126</v>
      </c>
      <c r="D248" s="143" t="s">
        <v>56</v>
      </c>
      <c r="E248" s="144" t="s">
        <v>135</v>
      </c>
      <c r="F248" s="144" t="s">
        <v>37</v>
      </c>
      <c r="G248" s="144" t="s">
        <v>157</v>
      </c>
      <c r="H248" s="144"/>
      <c r="I248" s="144">
        <v>51780.82</v>
      </c>
      <c r="J248" s="144"/>
      <c r="K248" s="145">
        <f t="shared" si="23"/>
        <v>51780.82</v>
      </c>
      <c r="L248" s="145">
        <f t="shared" si="22"/>
        <v>51780.82</v>
      </c>
      <c r="M248" s="146"/>
      <c r="N248" s="147"/>
    </row>
    <row r="249" spans="1:14" s="148" customFormat="1" ht="30" customHeight="1">
      <c r="A249" s="243"/>
      <c r="B249" s="141">
        <v>13</v>
      </c>
      <c r="C249" s="142" t="s">
        <v>126</v>
      </c>
      <c r="D249" s="143" t="s">
        <v>56</v>
      </c>
      <c r="E249" s="144" t="s">
        <v>135</v>
      </c>
      <c r="F249" s="144" t="s">
        <v>37</v>
      </c>
      <c r="G249" s="144" t="s">
        <v>157</v>
      </c>
      <c r="H249" s="144"/>
      <c r="I249" s="144">
        <v>481822.93</v>
      </c>
      <c r="J249" s="144">
        <v>3575.44</v>
      </c>
      <c r="K249" s="145">
        <f t="shared" si="23"/>
        <v>485398.37</v>
      </c>
      <c r="L249" s="145">
        <f t="shared" si="22"/>
        <v>485398.37</v>
      </c>
      <c r="M249" s="146"/>
      <c r="N249" s="147"/>
    </row>
    <row r="250" spans="1:14" s="184" customFormat="1" ht="30" customHeight="1">
      <c r="A250" s="250"/>
      <c r="B250" s="141">
        <v>14</v>
      </c>
      <c r="C250" s="178" t="s">
        <v>126</v>
      </c>
      <c r="D250" s="179" t="s">
        <v>56</v>
      </c>
      <c r="E250" s="180" t="s">
        <v>158</v>
      </c>
      <c r="F250" s="180" t="s">
        <v>37</v>
      </c>
      <c r="G250" s="180" t="s">
        <v>171</v>
      </c>
      <c r="H250" s="180"/>
      <c r="I250" s="180">
        <v>7655443.38</v>
      </c>
      <c r="J250" s="180"/>
      <c r="K250" s="181">
        <f t="shared" si="23"/>
        <v>7655443.38</v>
      </c>
      <c r="L250" s="181">
        <f t="shared" si="22"/>
        <v>7655443.38</v>
      </c>
      <c r="M250" s="182"/>
      <c r="N250" s="183"/>
    </row>
    <row r="251" spans="1:14" s="184" customFormat="1" ht="30" customHeight="1">
      <c r="A251" s="250"/>
      <c r="B251" s="141">
        <v>15</v>
      </c>
      <c r="C251" s="178" t="s">
        <v>126</v>
      </c>
      <c r="D251" s="179" t="s">
        <v>56</v>
      </c>
      <c r="E251" s="180" t="s">
        <v>158</v>
      </c>
      <c r="F251" s="180" t="s">
        <v>37</v>
      </c>
      <c r="G251" s="180" t="s">
        <v>172</v>
      </c>
      <c r="H251" s="180"/>
      <c r="I251" s="180">
        <v>5287692.89</v>
      </c>
      <c r="J251" s="180"/>
      <c r="K251" s="181">
        <f t="shared" si="23"/>
        <v>5287692.89</v>
      </c>
      <c r="L251" s="181">
        <f t="shared" si="22"/>
        <v>5287692.89</v>
      </c>
      <c r="M251" s="182"/>
      <c r="N251" s="183"/>
    </row>
    <row r="252" spans="1:14" s="184" customFormat="1" ht="30" customHeight="1">
      <c r="A252" s="250"/>
      <c r="B252" s="141">
        <v>16</v>
      </c>
      <c r="C252" s="178" t="s">
        <v>126</v>
      </c>
      <c r="D252" s="179" t="s">
        <v>56</v>
      </c>
      <c r="E252" s="180" t="s">
        <v>158</v>
      </c>
      <c r="F252" s="180" t="s">
        <v>37</v>
      </c>
      <c r="G252" s="180" t="s">
        <v>173</v>
      </c>
      <c r="H252" s="180"/>
      <c r="I252" s="180">
        <v>1712467.23</v>
      </c>
      <c r="J252" s="180"/>
      <c r="K252" s="181">
        <f t="shared" si="23"/>
        <v>1712467.23</v>
      </c>
      <c r="L252" s="181">
        <f t="shared" si="22"/>
        <v>1712467.23</v>
      </c>
      <c r="M252" s="182"/>
      <c r="N252" s="183"/>
    </row>
    <row r="253" spans="1:14" s="184" customFormat="1" ht="30" customHeight="1">
      <c r="A253" s="250"/>
      <c r="B253" s="141">
        <v>17</v>
      </c>
      <c r="C253" s="178" t="s">
        <v>126</v>
      </c>
      <c r="D253" s="179" t="s">
        <v>56</v>
      </c>
      <c r="E253" s="180" t="s">
        <v>158</v>
      </c>
      <c r="F253" s="180" t="s">
        <v>37</v>
      </c>
      <c r="G253" s="180" t="s">
        <v>174</v>
      </c>
      <c r="H253" s="180"/>
      <c r="I253" s="180">
        <v>1712467.23</v>
      </c>
      <c r="J253" s="180"/>
      <c r="K253" s="181">
        <f t="shared" si="23"/>
        <v>1712467.23</v>
      </c>
      <c r="L253" s="181">
        <f t="shared" si="22"/>
        <v>1712467.23</v>
      </c>
      <c r="M253" s="182"/>
      <c r="N253" s="183"/>
    </row>
    <row r="254" spans="1:15" s="184" customFormat="1" ht="30" customHeight="1">
      <c r="A254" s="250"/>
      <c r="B254" s="141">
        <v>18</v>
      </c>
      <c r="C254" s="178" t="s">
        <v>126</v>
      </c>
      <c r="D254" s="179" t="s">
        <v>56</v>
      </c>
      <c r="E254" s="180" t="s">
        <v>158</v>
      </c>
      <c r="F254" s="180" t="s">
        <v>37</v>
      </c>
      <c r="G254" s="180" t="s">
        <v>175</v>
      </c>
      <c r="H254" s="180"/>
      <c r="I254" s="180">
        <v>1916574.25</v>
      </c>
      <c r="J254" s="180"/>
      <c r="K254" s="181">
        <f t="shared" si="23"/>
        <v>1916574.25</v>
      </c>
      <c r="L254" s="181">
        <f t="shared" si="22"/>
        <v>1916574.25</v>
      </c>
      <c r="M254" s="182"/>
      <c r="N254" s="183"/>
      <c r="O254" s="192"/>
    </row>
    <row r="255" spans="1:14" s="184" customFormat="1" ht="30" customHeight="1">
      <c r="A255" s="250"/>
      <c r="B255" s="149">
        <v>19</v>
      </c>
      <c r="C255" s="200" t="s">
        <v>126</v>
      </c>
      <c r="D255" s="201" t="s">
        <v>56</v>
      </c>
      <c r="E255" s="202" t="s">
        <v>158</v>
      </c>
      <c r="F255" s="202" t="s">
        <v>37</v>
      </c>
      <c r="G255" s="202" t="s">
        <v>176</v>
      </c>
      <c r="H255" s="202"/>
      <c r="I255" s="202">
        <v>1547423.46</v>
      </c>
      <c r="J255" s="202"/>
      <c r="K255" s="203">
        <f t="shared" si="23"/>
        <v>1547423.46</v>
      </c>
      <c r="L255" s="203">
        <f t="shared" si="22"/>
        <v>1547423.46</v>
      </c>
      <c r="M255" s="182"/>
      <c r="N255" s="183"/>
    </row>
    <row r="256" spans="1:14" s="148" customFormat="1" ht="30" customHeight="1">
      <c r="A256" s="243"/>
      <c r="B256" s="141">
        <v>20</v>
      </c>
      <c r="C256" s="142" t="s">
        <v>219</v>
      </c>
      <c r="D256" s="143" t="s">
        <v>56</v>
      </c>
      <c r="E256" s="144" t="s">
        <v>135</v>
      </c>
      <c r="F256" s="144" t="s">
        <v>37</v>
      </c>
      <c r="G256" s="144" t="s">
        <v>156</v>
      </c>
      <c r="H256" s="144"/>
      <c r="I256" s="144">
        <v>1104393.84</v>
      </c>
      <c r="J256" s="144"/>
      <c r="K256" s="145">
        <f aca="true" t="shared" si="24" ref="K256:K261">SUM(H256:J256)</f>
        <v>1104393.84</v>
      </c>
      <c r="L256" s="145">
        <f t="shared" si="22"/>
        <v>1104393.84</v>
      </c>
      <c r="M256" s="146"/>
      <c r="N256" s="147"/>
    </row>
    <row r="257" spans="1:14" s="148" customFormat="1" ht="30" customHeight="1">
      <c r="A257" s="243"/>
      <c r="B257" s="149">
        <v>21</v>
      </c>
      <c r="C257" s="150" t="s">
        <v>219</v>
      </c>
      <c r="D257" s="160" t="s">
        <v>56</v>
      </c>
      <c r="E257" s="151" t="s">
        <v>135</v>
      </c>
      <c r="F257" s="151" t="s">
        <v>37</v>
      </c>
      <c r="G257" s="151" t="s">
        <v>157</v>
      </c>
      <c r="H257" s="151"/>
      <c r="I257" s="151">
        <v>1011243.59</v>
      </c>
      <c r="J257" s="151"/>
      <c r="K257" s="152">
        <f t="shared" si="24"/>
        <v>1011243.59</v>
      </c>
      <c r="L257" s="152">
        <f t="shared" si="22"/>
        <v>1011243.59</v>
      </c>
      <c r="M257" s="146"/>
      <c r="N257" s="147"/>
    </row>
    <row r="258" spans="1:14" s="184" customFormat="1" ht="30" customHeight="1">
      <c r="A258" s="250"/>
      <c r="B258" s="177">
        <v>22</v>
      </c>
      <c r="C258" s="178" t="s">
        <v>239</v>
      </c>
      <c r="D258" s="179" t="s">
        <v>56</v>
      </c>
      <c r="E258" s="180" t="s">
        <v>120</v>
      </c>
      <c r="F258" s="180" t="s">
        <v>37</v>
      </c>
      <c r="G258" s="180" t="s">
        <v>130</v>
      </c>
      <c r="H258" s="180"/>
      <c r="I258" s="180">
        <v>681374.25</v>
      </c>
      <c r="J258" s="180"/>
      <c r="K258" s="181">
        <f t="shared" si="24"/>
        <v>681374.25</v>
      </c>
      <c r="L258" s="181">
        <f t="shared" si="22"/>
        <v>681374.25</v>
      </c>
      <c r="M258" s="182"/>
      <c r="N258" s="183"/>
    </row>
    <row r="259" spans="1:14" s="184" customFormat="1" ht="30" customHeight="1">
      <c r="A259" s="250"/>
      <c r="B259" s="199">
        <v>23</v>
      </c>
      <c r="C259" s="200" t="s">
        <v>239</v>
      </c>
      <c r="D259" s="201" t="s">
        <v>56</v>
      </c>
      <c r="E259" s="202" t="s">
        <v>120</v>
      </c>
      <c r="F259" s="202" t="s">
        <v>37</v>
      </c>
      <c r="G259" s="202" t="s">
        <v>131</v>
      </c>
      <c r="H259" s="202"/>
      <c r="I259" s="202">
        <v>717894.07</v>
      </c>
      <c r="J259" s="202"/>
      <c r="K259" s="203">
        <f t="shared" si="24"/>
        <v>717894.07</v>
      </c>
      <c r="L259" s="203">
        <f t="shared" si="22"/>
        <v>717894.07</v>
      </c>
      <c r="M259" s="182"/>
      <c r="N259" s="183"/>
    </row>
    <row r="260" spans="1:14" s="148" customFormat="1" ht="30" customHeight="1">
      <c r="A260" s="244"/>
      <c r="B260" s="141">
        <v>24</v>
      </c>
      <c r="C260" s="142" t="s">
        <v>243</v>
      </c>
      <c r="D260" s="143" t="s">
        <v>56</v>
      </c>
      <c r="E260" s="144" t="s">
        <v>52</v>
      </c>
      <c r="F260" s="144" t="s">
        <v>37</v>
      </c>
      <c r="G260" s="144" t="s">
        <v>241</v>
      </c>
      <c r="H260" s="144">
        <v>1813562.62</v>
      </c>
      <c r="I260" s="144">
        <v>321969.44</v>
      </c>
      <c r="J260" s="144"/>
      <c r="K260" s="145">
        <f t="shared" si="24"/>
        <v>2135532.06</v>
      </c>
      <c r="L260" s="145">
        <f aca="true" t="shared" si="25" ref="L260:L279">K260</f>
        <v>2135532.06</v>
      </c>
      <c r="M260" s="146"/>
      <c r="N260" s="147"/>
    </row>
    <row r="261" spans="1:14" s="148" customFormat="1" ht="30" customHeight="1">
      <c r="A261" s="258">
        <v>467</v>
      </c>
      <c r="B261" s="149">
        <v>25</v>
      </c>
      <c r="C261" s="150" t="s">
        <v>243</v>
      </c>
      <c r="D261" s="160" t="s">
        <v>56</v>
      </c>
      <c r="E261" s="151" t="s">
        <v>52</v>
      </c>
      <c r="F261" s="151" t="s">
        <v>37</v>
      </c>
      <c r="G261" s="151" t="s">
        <v>242</v>
      </c>
      <c r="H261" s="151">
        <v>1491990.51</v>
      </c>
      <c r="I261" s="151">
        <v>338457</v>
      </c>
      <c r="J261" s="151"/>
      <c r="K261" s="152">
        <f t="shared" si="24"/>
        <v>1830447.51</v>
      </c>
      <c r="L261" s="152">
        <f t="shared" si="25"/>
        <v>1830447.51</v>
      </c>
      <c r="M261" s="146"/>
      <c r="N261" s="147"/>
    </row>
    <row r="262" spans="1:14" s="148" customFormat="1" ht="30" customHeight="1">
      <c r="A262" s="258"/>
      <c r="B262" s="141">
        <v>26</v>
      </c>
      <c r="C262" s="142" t="s">
        <v>246</v>
      </c>
      <c r="D262" s="143" t="s">
        <v>56</v>
      </c>
      <c r="E262" s="144" t="s">
        <v>135</v>
      </c>
      <c r="F262" s="144" t="s">
        <v>37</v>
      </c>
      <c r="G262" s="144" t="s">
        <v>156</v>
      </c>
      <c r="H262" s="144">
        <v>6250000</v>
      </c>
      <c r="I262" s="144">
        <v>520205.48</v>
      </c>
      <c r="J262" s="144"/>
      <c r="K262" s="145">
        <f aca="true" t="shared" si="26" ref="K262:K274">SUM(H262:J262)</f>
        <v>6770205.48</v>
      </c>
      <c r="L262" s="145">
        <f t="shared" si="25"/>
        <v>6770205.48</v>
      </c>
      <c r="M262" s="146"/>
      <c r="N262" s="147"/>
    </row>
    <row r="263" spans="1:14" s="148" customFormat="1" ht="30" customHeight="1">
      <c r="A263" s="243"/>
      <c r="B263" s="141">
        <v>27</v>
      </c>
      <c r="C263" s="142" t="s">
        <v>246</v>
      </c>
      <c r="D263" s="143" t="s">
        <v>56</v>
      </c>
      <c r="E263" s="144" t="s">
        <v>135</v>
      </c>
      <c r="F263" s="144" t="s">
        <v>37</v>
      </c>
      <c r="G263" s="144" t="s">
        <v>157</v>
      </c>
      <c r="H263" s="144"/>
      <c r="I263" s="144">
        <v>531048.91</v>
      </c>
      <c r="J263" s="144"/>
      <c r="K263" s="145">
        <f t="shared" si="26"/>
        <v>531048.91</v>
      </c>
      <c r="L263" s="145">
        <f t="shared" si="25"/>
        <v>531048.91</v>
      </c>
      <c r="M263" s="146"/>
      <c r="N263" s="147"/>
    </row>
    <row r="264" spans="1:14" s="184" customFormat="1" ht="30" customHeight="1">
      <c r="A264" s="250"/>
      <c r="B264" s="141">
        <v>28</v>
      </c>
      <c r="C264" s="178" t="s">
        <v>248</v>
      </c>
      <c r="D264" s="179" t="s">
        <v>56</v>
      </c>
      <c r="E264" s="180" t="s">
        <v>158</v>
      </c>
      <c r="F264" s="180" t="s">
        <v>37</v>
      </c>
      <c r="G264" s="180" t="s">
        <v>171</v>
      </c>
      <c r="H264" s="180"/>
      <c r="I264" s="180">
        <v>7847755.91</v>
      </c>
      <c r="J264" s="180">
        <v>859407.24</v>
      </c>
      <c r="K264" s="181">
        <f t="shared" si="26"/>
        <v>8707163.15</v>
      </c>
      <c r="L264" s="181">
        <f t="shared" si="25"/>
        <v>8707163.15</v>
      </c>
      <c r="M264" s="182"/>
      <c r="N264" s="183"/>
    </row>
    <row r="265" spans="1:14" s="184" customFormat="1" ht="30" customHeight="1">
      <c r="A265" s="250"/>
      <c r="B265" s="141">
        <v>29</v>
      </c>
      <c r="C265" s="178" t="s">
        <v>248</v>
      </c>
      <c r="D265" s="179" t="s">
        <v>56</v>
      </c>
      <c r="E265" s="180" t="s">
        <v>158</v>
      </c>
      <c r="F265" s="180" t="s">
        <v>37</v>
      </c>
      <c r="G265" s="180" t="s">
        <v>172</v>
      </c>
      <c r="H265" s="180"/>
      <c r="I265" s="180">
        <v>5420525.15</v>
      </c>
      <c r="J265" s="180">
        <v>593601.36</v>
      </c>
      <c r="K265" s="181">
        <f t="shared" si="26"/>
        <v>6014126.510000001</v>
      </c>
      <c r="L265" s="181">
        <f t="shared" si="25"/>
        <v>6014126.510000001</v>
      </c>
      <c r="M265" s="182"/>
      <c r="N265" s="183"/>
    </row>
    <row r="266" spans="1:14" s="184" customFormat="1" ht="30" customHeight="1">
      <c r="A266" s="250"/>
      <c r="B266" s="141">
        <v>30</v>
      </c>
      <c r="C266" s="178" t="s">
        <v>248</v>
      </c>
      <c r="D266" s="179" t="s">
        <v>56</v>
      </c>
      <c r="E266" s="180" t="s">
        <v>158</v>
      </c>
      <c r="F266" s="180" t="s">
        <v>37</v>
      </c>
      <c r="G266" s="180" t="s">
        <v>173</v>
      </c>
      <c r="H266" s="180"/>
      <c r="I266" s="180">
        <v>1755486.17</v>
      </c>
      <c r="J266" s="180">
        <v>192243.17</v>
      </c>
      <c r="K266" s="181">
        <f t="shared" si="26"/>
        <v>1947729.3399999999</v>
      </c>
      <c r="L266" s="181">
        <f t="shared" si="25"/>
        <v>1947729.3399999999</v>
      </c>
      <c r="M266" s="182"/>
      <c r="N266" s="183"/>
    </row>
    <row r="267" spans="1:14" s="184" customFormat="1" ht="30" customHeight="1">
      <c r="A267" s="250"/>
      <c r="B267" s="141">
        <v>31</v>
      </c>
      <c r="C267" s="178" t="s">
        <v>248</v>
      </c>
      <c r="D267" s="179" t="s">
        <v>56</v>
      </c>
      <c r="E267" s="180" t="s">
        <v>158</v>
      </c>
      <c r="F267" s="180" t="s">
        <v>37</v>
      </c>
      <c r="G267" s="180" t="s">
        <v>174</v>
      </c>
      <c r="H267" s="180"/>
      <c r="I267" s="180">
        <v>1755486.17</v>
      </c>
      <c r="J267" s="180">
        <v>192243.17</v>
      </c>
      <c r="K267" s="181">
        <f t="shared" si="26"/>
        <v>1947729.3399999999</v>
      </c>
      <c r="L267" s="181">
        <f t="shared" si="25"/>
        <v>1947729.3399999999</v>
      </c>
      <c r="M267" s="182"/>
      <c r="N267" s="183"/>
    </row>
    <row r="268" spans="1:14" s="184" customFormat="1" ht="30" customHeight="1">
      <c r="A268" s="250"/>
      <c r="B268" s="149">
        <v>32</v>
      </c>
      <c r="C268" s="200" t="s">
        <v>248</v>
      </c>
      <c r="D268" s="201" t="s">
        <v>56</v>
      </c>
      <c r="E268" s="202" t="s">
        <v>158</v>
      </c>
      <c r="F268" s="202" t="s">
        <v>37</v>
      </c>
      <c r="G268" s="202" t="s">
        <v>176</v>
      </c>
      <c r="H268" s="202"/>
      <c r="I268" s="202">
        <v>1740344.2</v>
      </c>
      <c r="J268" s="202">
        <v>200705.45</v>
      </c>
      <c r="K268" s="203">
        <f t="shared" si="26"/>
        <v>1941049.65</v>
      </c>
      <c r="L268" s="203">
        <f t="shared" si="25"/>
        <v>1941049.65</v>
      </c>
      <c r="M268" s="182"/>
      <c r="N268" s="183"/>
    </row>
    <row r="269" spans="1:14" s="184" customFormat="1" ht="30" customHeight="1">
      <c r="A269" s="250"/>
      <c r="B269" s="177">
        <v>33</v>
      </c>
      <c r="C269" s="178" t="s">
        <v>257</v>
      </c>
      <c r="D269" s="179" t="s">
        <v>56</v>
      </c>
      <c r="E269" s="180" t="s">
        <v>120</v>
      </c>
      <c r="F269" s="180" t="s">
        <v>37</v>
      </c>
      <c r="G269" s="180" t="s">
        <v>130</v>
      </c>
      <c r="H269" s="180"/>
      <c r="I269" s="180">
        <v>1484422.47</v>
      </c>
      <c r="J269" s="180">
        <v>200</v>
      </c>
      <c r="K269" s="181">
        <f t="shared" si="26"/>
        <v>1484622.47</v>
      </c>
      <c r="L269" s="181">
        <f t="shared" si="25"/>
        <v>1484622.47</v>
      </c>
      <c r="M269" s="182"/>
      <c r="N269" s="183"/>
    </row>
    <row r="270" spans="1:14" s="184" customFormat="1" ht="30" customHeight="1">
      <c r="A270" s="250"/>
      <c r="B270" s="199">
        <v>34</v>
      </c>
      <c r="C270" s="200" t="s">
        <v>257</v>
      </c>
      <c r="D270" s="201" t="s">
        <v>56</v>
      </c>
      <c r="E270" s="202" t="s">
        <v>120</v>
      </c>
      <c r="F270" s="202" t="s">
        <v>37</v>
      </c>
      <c r="G270" s="202" t="s">
        <v>131</v>
      </c>
      <c r="H270" s="202"/>
      <c r="I270" s="202">
        <v>1563983.51</v>
      </c>
      <c r="J270" s="202">
        <v>200</v>
      </c>
      <c r="K270" s="203">
        <f t="shared" si="26"/>
        <v>1564183.51</v>
      </c>
      <c r="L270" s="203">
        <f t="shared" si="25"/>
        <v>1564183.51</v>
      </c>
      <c r="M270" s="182"/>
      <c r="N270" s="183"/>
    </row>
    <row r="271" spans="1:14" s="148" customFormat="1" ht="30" customHeight="1">
      <c r="A271" s="243"/>
      <c r="B271" s="141">
        <v>35</v>
      </c>
      <c r="C271" s="142" t="s">
        <v>259</v>
      </c>
      <c r="D271" s="143" t="s">
        <v>56</v>
      </c>
      <c r="E271" s="144" t="s">
        <v>57</v>
      </c>
      <c r="F271" s="144" t="s">
        <v>37</v>
      </c>
      <c r="G271" s="144" t="s">
        <v>58</v>
      </c>
      <c r="H271" s="144"/>
      <c r="I271" s="144">
        <v>107316.2</v>
      </c>
      <c r="J271" s="144">
        <v>28826</v>
      </c>
      <c r="K271" s="145">
        <f t="shared" si="26"/>
        <v>136142.2</v>
      </c>
      <c r="L271" s="145">
        <f t="shared" si="25"/>
        <v>136142.2</v>
      </c>
      <c r="M271" s="146"/>
      <c r="N271" s="147"/>
    </row>
    <row r="272" spans="1:14" s="148" customFormat="1" ht="30" customHeight="1">
      <c r="A272" s="243"/>
      <c r="B272" s="149">
        <v>36</v>
      </c>
      <c r="C272" s="150" t="s">
        <v>259</v>
      </c>
      <c r="D272" s="160" t="s">
        <v>56</v>
      </c>
      <c r="E272" s="151" t="s">
        <v>57</v>
      </c>
      <c r="F272" s="151" t="s">
        <v>37</v>
      </c>
      <c r="G272" s="151" t="s">
        <v>59</v>
      </c>
      <c r="H272" s="151"/>
      <c r="I272" s="151"/>
      <c r="J272" s="151">
        <v>355018.68</v>
      </c>
      <c r="K272" s="152">
        <f t="shared" si="26"/>
        <v>355018.68</v>
      </c>
      <c r="L272" s="152">
        <f t="shared" si="25"/>
        <v>355018.68</v>
      </c>
      <c r="M272" s="146"/>
      <c r="N272" s="147"/>
    </row>
    <row r="273" spans="1:14" s="148" customFormat="1" ht="30" customHeight="1">
      <c r="A273" s="243"/>
      <c r="B273" s="141">
        <v>37</v>
      </c>
      <c r="C273" s="142" t="s">
        <v>262</v>
      </c>
      <c r="D273" s="143" t="s">
        <v>56</v>
      </c>
      <c r="E273" s="144" t="s">
        <v>52</v>
      </c>
      <c r="F273" s="144" t="s">
        <v>37</v>
      </c>
      <c r="G273" s="144" t="s">
        <v>241</v>
      </c>
      <c r="H273" s="144"/>
      <c r="I273" s="144"/>
      <c r="J273" s="144">
        <v>7380.82</v>
      </c>
      <c r="K273" s="145">
        <f t="shared" si="26"/>
        <v>7380.82</v>
      </c>
      <c r="L273" s="145">
        <f t="shared" si="25"/>
        <v>7380.82</v>
      </c>
      <c r="M273" s="146"/>
      <c r="N273" s="147"/>
    </row>
    <row r="274" spans="1:14" s="148" customFormat="1" ht="30" customHeight="1">
      <c r="A274" s="243"/>
      <c r="B274" s="149">
        <v>38</v>
      </c>
      <c r="C274" s="150" t="s">
        <v>262</v>
      </c>
      <c r="D274" s="160" t="s">
        <v>56</v>
      </c>
      <c r="E274" s="151" t="s">
        <v>52</v>
      </c>
      <c r="F274" s="151" t="s">
        <v>37</v>
      </c>
      <c r="G274" s="151" t="s">
        <v>242</v>
      </c>
      <c r="H274" s="151"/>
      <c r="I274" s="151"/>
      <c r="J274" s="151">
        <v>6326.42</v>
      </c>
      <c r="K274" s="152">
        <f t="shared" si="26"/>
        <v>6326.42</v>
      </c>
      <c r="L274" s="152">
        <f t="shared" si="25"/>
        <v>6326.42</v>
      </c>
      <c r="M274" s="146"/>
      <c r="N274" s="147"/>
    </row>
    <row r="275" spans="1:14" s="184" customFormat="1" ht="30" customHeight="1">
      <c r="A275" s="250"/>
      <c r="B275" s="177">
        <v>39</v>
      </c>
      <c r="C275" s="178" t="s">
        <v>288</v>
      </c>
      <c r="D275" s="179" t="s">
        <v>56</v>
      </c>
      <c r="E275" s="180" t="s">
        <v>120</v>
      </c>
      <c r="F275" s="180" t="s">
        <v>37</v>
      </c>
      <c r="G275" s="180" t="s">
        <v>130</v>
      </c>
      <c r="H275" s="180"/>
      <c r="I275" s="180">
        <v>754378.63</v>
      </c>
      <c r="J275" s="180"/>
      <c r="K275" s="181">
        <f>SUM(H275:J275)</f>
        <v>754378.63</v>
      </c>
      <c r="L275" s="181">
        <f t="shared" si="25"/>
        <v>754378.63</v>
      </c>
      <c r="M275" s="182"/>
      <c r="N275" s="183"/>
    </row>
    <row r="276" spans="1:14" s="184" customFormat="1" ht="30" customHeight="1">
      <c r="A276" s="250"/>
      <c r="B276" s="199">
        <v>40</v>
      </c>
      <c r="C276" s="200" t="s">
        <v>288</v>
      </c>
      <c r="D276" s="201" t="s">
        <v>56</v>
      </c>
      <c r="E276" s="202" t="s">
        <v>120</v>
      </c>
      <c r="F276" s="202" t="s">
        <v>37</v>
      </c>
      <c r="G276" s="202" t="s">
        <v>131</v>
      </c>
      <c r="H276" s="202"/>
      <c r="I276" s="202">
        <v>794811.29</v>
      </c>
      <c r="J276" s="202"/>
      <c r="K276" s="203">
        <f>SUM(H276:J276)</f>
        <v>794811.29</v>
      </c>
      <c r="L276" s="203">
        <f t="shared" si="25"/>
        <v>794811.29</v>
      </c>
      <c r="M276" s="182"/>
      <c r="N276" s="183"/>
    </row>
    <row r="277" spans="1:14" s="148" customFormat="1" ht="30" customHeight="1">
      <c r="A277" s="243"/>
      <c r="B277" s="149">
        <v>41</v>
      </c>
      <c r="C277" s="150" t="s">
        <v>289</v>
      </c>
      <c r="D277" s="160" t="s">
        <v>56</v>
      </c>
      <c r="E277" s="151" t="s">
        <v>57</v>
      </c>
      <c r="F277" s="151" t="s">
        <v>37</v>
      </c>
      <c r="G277" s="151" t="s">
        <v>58</v>
      </c>
      <c r="H277" s="151"/>
      <c r="I277" s="151">
        <v>57358.66</v>
      </c>
      <c r="J277" s="151"/>
      <c r="K277" s="152">
        <f>SUM(H277:J277)</f>
        <v>57358.66</v>
      </c>
      <c r="L277" s="152">
        <f t="shared" si="25"/>
        <v>57358.66</v>
      </c>
      <c r="M277" s="146"/>
      <c r="N277" s="147"/>
    </row>
    <row r="278" spans="1:14" s="148" customFormat="1" ht="30" customHeight="1">
      <c r="A278" s="243"/>
      <c r="B278" s="141">
        <v>42</v>
      </c>
      <c r="C278" s="142" t="s">
        <v>289</v>
      </c>
      <c r="D278" s="143" t="s">
        <v>56</v>
      </c>
      <c r="E278" s="144" t="s">
        <v>135</v>
      </c>
      <c r="F278" s="144" t="s">
        <v>37</v>
      </c>
      <c r="G278" s="144" t="s">
        <v>156</v>
      </c>
      <c r="H278" s="144"/>
      <c r="I278" s="144">
        <v>1006849.31</v>
      </c>
      <c r="J278" s="144"/>
      <c r="K278" s="145">
        <f>SUM(H278:J278)</f>
        <v>1006849.31</v>
      </c>
      <c r="L278" s="145">
        <f t="shared" si="25"/>
        <v>1006849.31</v>
      </c>
      <c r="M278" s="146"/>
      <c r="N278" s="147"/>
    </row>
    <row r="279" spans="1:14" s="148" customFormat="1" ht="30" customHeight="1" thickBot="1">
      <c r="A279" s="243"/>
      <c r="B279" s="172">
        <v>43</v>
      </c>
      <c r="C279" s="173" t="s">
        <v>289</v>
      </c>
      <c r="D279" s="174" t="s">
        <v>56</v>
      </c>
      <c r="E279" s="175" t="s">
        <v>135</v>
      </c>
      <c r="F279" s="175" t="s">
        <v>37</v>
      </c>
      <c r="G279" s="175" t="s">
        <v>157</v>
      </c>
      <c r="H279" s="175"/>
      <c r="I279" s="175">
        <v>1020402.19</v>
      </c>
      <c r="J279" s="175"/>
      <c r="K279" s="176">
        <f>SUM(H279:J279)</f>
        <v>1020402.19</v>
      </c>
      <c r="L279" s="176">
        <f t="shared" si="25"/>
        <v>1020402.19</v>
      </c>
      <c r="M279" s="146"/>
      <c r="N279" s="147"/>
    </row>
    <row r="280" spans="1:15" s="148" customFormat="1" ht="27.75" customHeight="1" thickBot="1">
      <c r="A280" s="243"/>
      <c r="B280" s="153"/>
      <c r="C280" s="154"/>
      <c r="D280" s="155" t="s">
        <v>60</v>
      </c>
      <c r="E280" s="156"/>
      <c r="F280" s="156"/>
      <c r="G280" s="157"/>
      <c r="H280" s="260"/>
      <c r="I280" s="261"/>
      <c r="J280" s="262"/>
      <c r="K280" s="157"/>
      <c r="L280" s="158">
        <f>SUM(L237:L279)</f>
        <v>88788560.39000003</v>
      </c>
      <c r="M280" s="146"/>
      <c r="N280" s="147"/>
      <c r="O280" s="159"/>
    </row>
    <row r="281" spans="1:14" s="191" customFormat="1" ht="30" customHeight="1">
      <c r="A281" s="251"/>
      <c r="B281" s="194">
        <v>1</v>
      </c>
      <c r="C281" s="195" t="s">
        <v>126</v>
      </c>
      <c r="D281" s="196" t="s">
        <v>146</v>
      </c>
      <c r="E281" s="197" t="s">
        <v>135</v>
      </c>
      <c r="F281" s="197" t="s">
        <v>37</v>
      </c>
      <c r="G281" s="197" t="s">
        <v>147</v>
      </c>
      <c r="H281" s="197"/>
      <c r="I281" s="197">
        <v>218470.01</v>
      </c>
      <c r="J281" s="197"/>
      <c r="K281" s="198">
        <f>SUM(H281:J281)</f>
        <v>218470.01</v>
      </c>
      <c r="L281" s="198">
        <f>K281</f>
        <v>218470.01</v>
      </c>
      <c r="M281" s="44"/>
      <c r="N281" s="190"/>
    </row>
    <row r="282" spans="1:14" s="191" customFormat="1" ht="30" customHeight="1">
      <c r="A282" s="251"/>
      <c r="B282" s="177">
        <v>2</v>
      </c>
      <c r="C282" s="178" t="s">
        <v>126</v>
      </c>
      <c r="D282" s="179" t="s">
        <v>146</v>
      </c>
      <c r="E282" s="180" t="s">
        <v>135</v>
      </c>
      <c r="F282" s="180" t="s">
        <v>37</v>
      </c>
      <c r="G282" s="180" t="s">
        <v>148</v>
      </c>
      <c r="H282" s="180"/>
      <c r="I282" s="180">
        <v>145660.87</v>
      </c>
      <c r="J282" s="180"/>
      <c r="K282" s="181">
        <f>SUM(H282:J282)</f>
        <v>145660.87</v>
      </c>
      <c r="L282" s="181">
        <f>K282</f>
        <v>145660.87</v>
      </c>
      <c r="M282" s="44"/>
      <c r="N282" s="190"/>
    </row>
    <row r="283" spans="1:14" s="191" customFormat="1" ht="30" customHeight="1">
      <c r="A283" s="251"/>
      <c r="B283" s="177">
        <v>3</v>
      </c>
      <c r="C283" s="178" t="s">
        <v>126</v>
      </c>
      <c r="D283" s="179" t="s">
        <v>146</v>
      </c>
      <c r="E283" s="180" t="s">
        <v>135</v>
      </c>
      <c r="F283" s="180" t="s">
        <v>37</v>
      </c>
      <c r="G283" s="180" t="s">
        <v>149</v>
      </c>
      <c r="H283" s="180"/>
      <c r="I283" s="180">
        <v>582586.7</v>
      </c>
      <c r="J283" s="180"/>
      <c r="K283" s="181">
        <f>SUM(H283:J283)</f>
        <v>582586.7</v>
      </c>
      <c r="L283" s="181">
        <f>K283</f>
        <v>582586.7</v>
      </c>
      <c r="M283" s="44"/>
      <c r="N283" s="190"/>
    </row>
    <row r="284" spans="1:14" s="184" customFormat="1" ht="30" customHeight="1">
      <c r="A284" s="250"/>
      <c r="B284" s="177">
        <v>4</v>
      </c>
      <c r="C284" s="178" t="s">
        <v>126</v>
      </c>
      <c r="D284" s="179" t="s">
        <v>146</v>
      </c>
      <c r="E284" s="180" t="s">
        <v>158</v>
      </c>
      <c r="F284" s="180" t="s">
        <v>37</v>
      </c>
      <c r="G284" s="180" t="s">
        <v>177</v>
      </c>
      <c r="H284" s="180"/>
      <c r="I284" s="180">
        <v>5006045.16</v>
      </c>
      <c r="J284" s="180"/>
      <c r="K284" s="181">
        <f aca="true" t="shared" si="27" ref="K284:K292">SUM(H284:J284)</f>
        <v>5006045.16</v>
      </c>
      <c r="L284" s="181">
        <f aca="true" t="shared" si="28" ref="L284:L292">K284</f>
        <v>5006045.16</v>
      </c>
      <c r="M284" s="182"/>
      <c r="N284" s="183"/>
    </row>
    <row r="285" spans="1:14" s="184" customFormat="1" ht="30" customHeight="1">
      <c r="A285" s="250"/>
      <c r="B285" s="177">
        <v>5</v>
      </c>
      <c r="C285" s="178" t="s">
        <v>126</v>
      </c>
      <c r="D285" s="179" t="s">
        <v>146</v>
      </c>
      <c r="E285" s="180" t="s">
        <v>158</v>
      </c>
      <c r="F285" s="180" t="s">
        <v>37</v>
      </c>
      <c r="G285" s="180" t="s">
        <v>178</v>
      </c>
      <c r="H285" s="180"/>
      <c r="I285" s="180">
        <v>1716277.75</v>
      </c>
      <c r="J285" s="180"/>
      <c r="K285" s="181">
        <f t="shared" si="27"/>
        <v>1716277.75</v>
      </c>
      <c r="L285" s="181">
        <f t="shared" si="28"/>
        <v>1716277.75</v>
      </c>
      <c r="M285" s="182"/>
      <c r="N285" s="183"/>
    </row>
    <row r="286" spans="1:14" s="184" customFormat="1" ht="30" customHeight="1">
      <c r="A286" s="250"/>
      <c r="B286" s="177">
        <v>6</v>
      </c>
      <c r="C286" s="178" t="s">
        <v>126</v>
      </c>
      <c r="D286" s="179" t="s">
        <v>146</v>
      </c>
      <c r="E286" s="180" t="s">
        <v>158</v>
      </c>
      <c r="F286" s="180" t="s">
        <v>37</v>
      </c>
      <c r="G286" s="180" t="s">
        <v>179</v>
      </c>
      <c r="H286" s="180"/>
      <c r="I286" s="180">
        <v>1946143.37</v>
      </c>
      <c r="J286" s="180"/>
      <c r="K286" s="181">
        <f t="shared" si="27"/>
        <v>1946143.37</v>
      </c>
      <c r="L286" s="181">
        <f t="shared" si="28"/>
        <v>1946143.37</v>
      </c>
      <c r="M286" s="182"/>
      <c r="N286" s="183"/>
    </row>
    <row r="287" spans="1:14" s="184" customFormat="1" ht="30" customHeight="1">
      <c r="A287" s="250"/>
      <c r="B287" s="177">
        <v>7</v>
      </c>
      <c r="C287" s="178" t="s">
        <v>126</v>
      </c>
      <c r="D287" s="179" t="s">
        <v>146</v>
      </c>
      <c r="E287" s="180" t="s">
        <v>158</v>
      </c>
      <c r="F287" s="180" t="s">
        <v>37</v>
      </c>
      <c r="G287" s="180" t="s">
        <v>180</v>
      </c>
      <c r="H287" s="180"/>
      <c r="I287" s="180">
        <v>4179997.37</v>
      </c>
      <c r="J287" s="180"/>
      <c r="K287" s="181">
        <f t="shared" si="27"/>
        <v>4179997.37</v>
      </c>
      <c r="L287" s="181">
        <f t="shared" si="28"/>
        <v>4179997.37</v>
      </c>
      <c r="M287" s="182"/>
      <c r="N287" s="183"/>
    </row>
    <row r="288" spans="1:14" s="184" customFormat="1" ht="30" customHeight="1">
      <c r="A288" s="250"/>
      <c r="B288" s="177">
        <v>8</v>
      </c>
      <c r="C288" s="178" t="s">
        <v>126</v>
      </c>
      <c r="D288" s="179" t="s">
        <v>146</v>
      </c>
      <c r="E288" s="180" t="s">
        <v>158</v>
      </c>
      <c r="F288" s="180" t="s">
        <v>37</v>
      </c>
      <c r="G288" s="180" t="s">
        <v>181</v>
      </c>
      <c r="H288" s="180"/>
      <c r="I288" s="180">
        <v>4617812.64</v>
      </c>
      <c r="J288" s="180"/>
      <c r="K288" s="181">
        <f t="shared" si="27"/>
        <v>4617812.64</v>
      </c>
      <c r="L288" s="181">
        <f t="shared" si="28"/>
        <v>4617812.64</v>
      </c>
      <c r="M288" s="182"/>
      <c r="N288" s="183"/>
    </row>
    <row r="289" spans="1:14" s="184" customFormat="1" ht="30" customHeight="1">
      <c r="A289" s="250"/>
      <c r="B289" s="177">
        <v>9</v>
      </c>
      <c r="C289" s="178" t="s">
        <v>126</v>
      </c>
      <c r="D289" s="179" t="s">
        <v>146</v>
      </c>
      <c r="E289" s="180" t="s">
        <v>158</v>
      </c>
      <c r="F289" s="180" t="s">
        <v>37</v>
      </c>
      <c r="G289" s="180" t="s">
        <v>182</v>
      </c>
      <c r="H289" s="180"/>
      <c r="I289" s="180">
        <v>1006546.5</v>
      </c>
      <c r="J289" s="180"/>
      <c r="K289" s="181">
        <f t="shared" si="27"/>
        <v>1006546.5</v>
      </c>
      <c r="L289" s="181">
        <f t="shared" si="28"/>
        <v>1006546.5</v>
      </c>
      <c r="M289" s="182"/>
      <c r="N289" s="183"/>
    </row>
    <row r="290" spans="1:14" s="184" customFormat="1" ht="30" customHeight="1">
      <c r="A290" s="250"/>
      <c r="B290" s="177">
        <v>10</v>
      </c>
      <c r="C290" s="178" t="s">
        <v>126</v>
      </c>
      <c r="D290" s="179" t="s">
        <v>146</v>
      </c>
      <c r="E290" s="180" t="s">
        <v>158</v>
      </c>
      <c r="F290" s="180" t="s">
        <v>37</v>
      </c>
      <c r="G290" s="180" t="s">
        <v>183</v>
      </c>
      <c r="H290" s="180"/>
      <c r="I290" s="180">
        <v>1786948.03</v>
      </c>
      <c r="J290" s="180"/>
      <c r="K290" s="181">
        <f t="shared" si="27"/>
        <v>1786948.03</v>
      </c>
      <c r="L290" s="181">
        <f t="shared" si="28"/>
        <v>1786948.03</v>
      </c>
      <c r="M290" s="182"/>
      <c r="N290" s="183"/>
    </row>
    <row r="291" spans="1:14" s="184" customFormat="1" ht="30" customHeight="1">
      <c r="A291" s="250"/>
      <c r="B291" s="177">
        <v>11</v>
      </c>
      <c r="C291" s="178" t="s">
        <v>126</v>
      </c>
      <c r="D291" s="179" t="s">
        <v>146</v>
      </c>
      <c r="E291" s="180" t="s">
        <v>158</v>
      </c>
      <c r="F291" s="180" t="s">
        <v>37</v>
      </c>
      <c r="G291" s="180" t="s">
        <v>184</v>
      </c>
      <c r="H291" s="180"/>
      <c r="I291" s="180">
        <v>3950220.43</v>
      </c>
      <c r="J291" s="180"/>
      <c r="K291" s="181">
        <f t="shared" si="27"/>
        <v>3950220.43</v>
      </c>
      <c r="L291" s="181">
        <f t="shared" si="28"/>
        <v>3950220.43</v>
      </c>
      <c r="M291" s="182"/>
      <c r="N291" s="183"/>
    </row>
    <row r="292" spans="1:14" s="184" customFormat="1" ht="30" customHeight="1">
      <c r="A292" s="250"/>
      <c r="B292" s="199">
        <v>12</v>
      </c>
      <c r="C292" s="200" t="s">
        <v>126</v>
      </c>
      <c r="D292" s="201" t="s">
        <v>146</v>
      </c>
      <c r="E292" s="202" t="s">
        <v>158</v>
      </c>
      <c r="F292" s="202" t="s">
        <v>37</v>
      </c>
      <c r="G292" s="202" t="s">
        <v>185</v>
      </c>
      <c r="H292" s="202"/>
      <c r="I292" s="202"/>
      <c r="J292" s="202">
        <v>137356.92</v>
      </c>
      <c r="K292" s="203">
        <f t="shared" si="27"/>
        <v>137356.92</v>
      </c>
      <c r="L292" s="203">
        <f t="shared" si="28"/>
        <v>137356.92</v>
      </c>
      <c r="M292" s="182"/>
      <c r="N292" s="193"/>
    </row>
    <row r="293" spans="1:14" s="191" customFormat="1" ht="30" customHeight="1">
      <c r="A293" s="251"/>
      <c r="B293" s="177">
        <v>13</v>
      </c>
      <c r="C293" s="178" t="s">
        <v>219</v>
      </c>
      <c r="D293" s="179" t="s">
        <v>146</v>
      </c>
      <c r="E293" s="180" t="s">
        <v>135</v>
      </c>
      <c r="F293" s="180" t="s">
        <v>37</v>
      </c>
      <c r="G293" s="180" t="s">
        <v>147</v>
      </c>
      <c r="H293" s="180"/>
      <c r="I293" s="180">
        <v>414148.9</v>
      </c>
      <c r="J293" s="180"/>
      <c r="K293" s="181">
        <f aca="true" t="shared" si="29" ref="K293:K307">SUM(H293:J293)</f>
        <v>414148.9</v>
      </c>
      <c r="L293" s="181">
        <f aca="true" t="shared" si="30" ref="L293:L310">K293</f>
        <v>414148.9</v>
      </c>
      <c r="M293" s="44"/>
      <c r="N293" s="190"/>
    </row>
    <row r="294" spans="1:14" s="191" customFormat="1" ht="30" customHeight="1">
      <c r="A294" s="251"/>
      <c r="B294" s="177">
        <v>14</v>
      </c>
      <c r="C294" s="178" t="s">
        <v>219</v>
      </c>
      <c r="D294" s="179" t="s">
        <v>146</v>
      </c>
      <c r="E294" s="180" t="s">
        <v>135</v>
      </c>
      <c r="F294" s="180" t="s">
        <v>37</v>
      </c>
      <c r="G294" s="180" t="s">
        <v>148</v>
      </c>
      <c r="H294" s="180"/>
      <c r="I294" s="180">
        <v>276126.08</v>
      </c>
      <c r="J294" s="180"/>
      <c r="K294" s="181">
        <f t="shared" si="29"/>
        <v>276126.08</v>
      </c>
      <c r="L294" s="181">
        <f t="shared" si="30"/>
        <v>276126.08</v>
      </c>
      <c r="M294" s="44"/>
      <c r="N294" s="190"/>
    </row>
    <row r="295" spans="1:14" s="191" customFormat="1" ht="30" customHeight="1">
      <c r="A295" s="251"/>
      <c r="B295" s="199">
        <v>15</v>
      </c>
      <c r="C295" s="200" t="s">
        <v>219</v>
      </c>
      <c r="D295" s="201" t="s">
        <v>146</v>
      </c>
      <c r="E295" s="202" t="s">
        <v>135</v>
      </c>
      <c r="F295" s="202" t="s">
        <v>37</v>
      </c>
      <c r="G295" s="202" t="s">
        <v>149</v>
      </c>
      <c r="H295" s="202"/>
      <c r="I295" s="202">
        <v>1104396.9</v>
      </c>
      <c r="J295" s="202"/>
      <c r="K295" s="203">
        <f t="shared" si="29"/>
        <v>1104396.9</v>
      </c>
      <c r="L295" s="203">
        <f t="shared" si="30"/>
        <v>1104396.9</v>
      </c>
      <c r="M295" s="44"/>
      <c r="N295" s="190"/>
    </row>
    <row r="296" spans="1:14" s="191" customFormat="1" ht="30" customHeight="1">
      <c r="A296" s="251"/>
      <c r="B296" s="177">
        <v>16</v>
      </c>
      <c r="C296" s="178" t="s">
        <v>246</v>
      </c>
      <c r="D296" s="179" t="s">
        <v>146</v>
      </c>
      <c r="E296" s="180" t="s">
        <v>135</v>
      </c>
      <c r="F296" s="180" t="s">
        <v>37</v>
      </c>
      <c r="G296" s="180" t="s">
        <v>147</v>
      </c>
      <c r="H296" s="180"/>
      <c r="I296" s="180">
        <v>217487.95</v>
      </c>
      <c r="J296" s="180"/>
      <c r="K296" s="181">
        <f t="shared" si="29"/>
        <v>217487.95</v>
      </c>
      <c r="L296" s="181">
        <f t="shared" si="30"/>
        <v>217487.95</v>
      </c>
      <c r="M296" s="44"/>
      <c r="N296" s="190"/>
    </row>
    <row r="297" spans="1:14" s="191" customFormat="1" ht="30" customHeight="1">
      <c r="A297" s="251"/>
      <c r="B297" s="177">
        <v>17</v>
      </c>
      <c r="C297" s="178" t="s">
        <v>246</v>
      </c>
      <c r="D297" s="179" t="s">
        <v>146</v>
      </c>
      <c r="E297" s="180" t="s">
        <v>135</v>
      </c>
      <c r="F297" s="180" t="s">
        <v>37</v>
      </c>
      <c r="G297" s="180" t="s">
        <v>148</v>
      </c>
      <c r="H297" s="180"/>
      <c r="I297" s="180">
        <v>145006.03</v>
      </c>
      <c r="J297" s="180"/>
      <c r="K297" s="181">
        <f t="shared" si="29"/>
        <v>145006.03</v>
      </c>
      <c r="L297" s="181">
        <f t="shared" si="30"/>
        <v>145006.03</v>
      </c>
      <c r="M297" s="44"/>
      <c r="N297" s="190"/>
    </row>
    <row r="298" spans="1:14" s="191" customFormat="1" ht="30" customHeight="1">
      <c r="A298" s="258">
        <v>468</v>
      </c>
      <c r="B298" s="177">
        <v>18</v>
      </c>
      <c r="C298" s="178" t="s">
        <v>246</v>
      </c>
      <c r="D298" s="179" t="s">
        <v>146</v>
      </c>
      <c r="E298" s="180" t="s">
        <v>135</v>
      </c>
      <c r="F298" s="180" t="s">
        <v>37</v>
      </c>
      <c r="G298" s="180" t="s">
        <v>149</v>
      </c>
      <c r="H298" s="180"/>
      <c r="I298" s="180">
        <v>579967.88</v>
      </c>
      <c r="J298" s="180"/>
      <c r="K298" s="181">
        <f t="shared" si="29"/>
        <v>579967.88</v>
      </c>
      <c r="L298" s="181">
        <f t="shared" si="30"/>
        <v>579967.88</v>
      </c>
      <c r="M298" s="44"/>
      <c r="N298" s="190"/>
    </row>
    <row r="299" spans="1:14" s="184" customFormat="1" ht="26.25" customHeight="1">
      <c r="A299" s="258"/>
      <c r="B299" s="177">
        <v>19</v>
      </c>
      <c r="C299" s="178" t="s">
        <v>248</v>
      </c>
      <c r="D299" s="179" t="s">
        <v>146</v>
      </c>
      <c r="E299" s="180" t="s">
        <v>158</v>
      </c>
      <c r="F299" s="180" t="s">
        <v>37</v>
      </c>
      <c r="G299" s="180" t="s">
        <v>177</v>
      </c>
      <c r="H299" s="180"/>
      <c r="I299" s="180">
        <v>4012998.15</v>
      </c>
      <c r="J299" s="180">
        <v>128411.25</v>
      </c>
      <c r="K299" s="181">
        <f t="shared" si="29"/>
        <v>4141409.4</v>
      </c>
      <c r="L299" s="181">
        <f t="shared" si="30"/>
        <v>4141409.4</v>
      </c>
      <c r="M299" s="182"/>
      <c r="N299" s="183"/>
    </row>
    <row r="300" spans="1:14" s="184" customFormat="1" ht="30" customHeight="1">
      <c r="A300" s="253"/>
      <c r="B300" s="177">
        <v>20</v>
      </c>
      <c r="C300" s="178" t="s">
        <v>248</v>
      </c>
      <c r="D300" s="179" t="s">
        <v>146</v>
      </c>
      <c r="E300" s="180" t="s">
        <v>158</v>
      </c>
      <c r="F300" s="180" t="s">
        <v>37</v>
      </c>
      <c r="G300" s="180" t="s">
        <v>178</v>
      </c>
      <c r="H300" s="180"/>
      <c r="I300" s="180">
        <v>1759392.41</v>
      </c>
      <c r="J300" s="180">
        <v>192670.95</v>
      </c>
      <c r="K300" s="181">
        <f t="shared" si="29"/>
        <v>1952063.3599999999</v>
      </c>
      <c r="L300" s="181">
        <f t="shared" si="30"/>
        <v>1952063.3599999999</v>
      </c>
      <c r="M300" s="182"/>
      <c r="N300" s="183"/>
    </row>
    <row r="301" spans="1:14" s="184" customFormat="1" ht="30" customHeight="1">
      <c r="A301" s="250"/>
      <c r="B301" s="177">
        <v>21</v>
      </c>
      <c r="C301" s="178" t="s">
        <v>248</v>
      </c>
      <c r="D301" s="179" t="s">
        <v>146</v>
      </c>
      <c r="E301" s="180" t="s">
        <v>158</v>
      </c>
      <c r="F301" s="180" t="s">
        <v>37</v>
      </c>
      <c r="G301" s="180" t="s">
        <v>179</v>
      </c>
      <c r="H301" s="180"/>
      <c r="I301" s="180">
        <v>1995032.51</v>
      </c>
      <c r="J301" s="180">
        <v>218475.88</v>
      </c>
      <c r="K301" s="181">
        <f t="shared" si="29"/>
        <v>2213508.39</v>
      </c>
      <c r="L301" s="181">
        <f t="shared" si="30"/>
        <v>2213508.39</v>
      </c>
      <c r="M301" s="182"/>
      <c r="N301" s="183"/>
    </row>
    <row r="302" spans="1:14" s="184" customFormat="1" ht="30" customHeight="1">
      <c r="A302" s="250"/>
      <c r="B302" s="177">
        <v>22</v>
      </c>
      <c r="C302" s="178" t="s">
        <v>248</v>
      </c>
      <c r="D302" s="179" t="s">
        <v>146</v>
      </c>
      <c r="E302" s="180" t="s">
        <v>158</v>
      </c>
      <c r="F302" s="180" t="s">
        <v>37</v>
      </c>
      <c r="G302" s="180" t="s">
        <v>180</v>
      </c>
      <c r="H302" s="180"/>
      <c r="I302" s="180">
        <v>3350813.11</v>
      </c>
      <c r="J302" s="180">
        <v>175954.22</v>
      </c>
      <c r="K302" s="181">
        <f t="shared" si="29"/>
        <v>3526767.33</v>
      </c>
      <c r="L302" s="181">
        <f t="shared" si="30"/>
        <v>3526767.33</v>
      </c>
      <c r="M302" s="182"/>
      <c r="N302" s="183"/>
    </row>
    <row r="303" spans="1:14" s="184" customFormat="1" ht="30" customHeight="1">
      <c r="A303" s="250"/>
      <c r="B303" s="177">
        <v>23</v>
      </c>
      <c r="C303" s="178" t="s">
        <v>248</v>
      </c>
      <c r="D303" s="179" t="s">
        <v>146</v>
      </c>
      <c r="E303" s="180" t="s">
        <v>158</v>
      </c>
      <c r="F303" s="180" t="s">
        <v>37</v>
      </c>
      <c r="G303" s="180" t="s">
        <v>181</v>
      </c>
      <c r="H303" s="180"/>
      <c r="I303" s="180">
        <v>3701779.16</v>
      </c>
      <c r="J303" s="180">
        <v>138194.71</v>
      </c>
      <c r="K303" s="181">
        <f t="shared" si="29"/>
        <v>3839973.87</v>
      </c>
      <c r="L303" s="181">
        <f t="shared" si="30"/>
        <v>3839973.87</v>
      </c>
      <c r="M303" s="182"/>
      <c r="N303" s="183"/>
    </row>
    <row r="304" spans="1:14" s="184" customFormat="1" ht="30" customHeight="1">
      <c r="A304" s="250"/>
      <c r="B304" s="177">
        <v>24</v>
      </c>
      <c r="C304" s="178" t="s">
        <v>248</v>
      </c>
      <c r="D304" s="179" t="s">
        <v>146</v>
      </c>
      <c r="E304" s="180" t="s">
        <v>158</v>
      </c>
      <c r="F304" s="180" t="s">
        <v>37</v>
      </c>
      <c r="G304" s="180" t="s">
        <v>182</v>
      </c>
      <c r="H304" s="180"/>
      <c r="I304" s="180">
        <v>1031831.95</v>
      </c>
      <c r="J304" s="180">
        <v>112995.85</v>
      </c>
      <c r="K304" s="181">
        <f t="shared" si="29"/>
        <v>1144827.8</v>
      </c>
      <c r="L304" s="181">
        <f t="shared" si="30"/>
        <v>1144827.8</v>
      </c>
      <c r="M304" s="182"/>
      <c r="N304" s="183"/>
    </row>
    <row r="305" spans="1:14" s="184" customFormat="1" ht="30" customHeight="1">
      <c r="A305" s="250"/>
      <c r="B305" s="177">
        <v>25</v>
      </c>
      <c r="C305" s="178" t="s">
        <v>248</v>
      </c>
      <c r="D305" s="179" t="s">
        <v>146</v>
      </c>
      <c r="E305" s="180" t="s">
        <v>158</v>
      </c>
      <c r="F305" s="180" t="s">
        <v>37</v>
      </c>
      <c r="G305" s="180" t="s">
        <v>183</v>
      </c>
      <c r="H305" s="180"/>
      <c r="I305" s="180">
        <v>1831837.96</v>
      </c>
      <c r="J305" s="180">
        <v>200604.46</v>
      </c>
      <c r="K305" s="181">
        <f t="shared" si="29"/>
        <v>2032442.42</v>
      </c>
      <c r="L305" s="181">
        <f t="shared" si="30"/>
        <v>2032442.42</v>
      </c>
      <c r="M305" s="182"/>
      <c r="N305" s="183"/>
    </row>
    <row r="306" spans="1:14" s="184" customFormat="1" ht="30" customHeight="1">
      <c r="A306" s="250"/>
      <c r="B306" s="177">
        <v>26</v>
      </c>
      <c r="C306" s="178" t="s">
        <v>248</v>
      </c>
      <c r="D306" s="179" t="s">
        <v>146</v>
      </c>
      <c r="E306" s="180" t="s">
        <v>158</v>
      </c>
      <c r="F306" s="180" t="s">
        <v>37</v>
      </c>
      <c r="G306" s="180" t="s">
        <v>184</v>
      </c>
      <c r="H306" s="180"/>
      <c r="I306" s="180">
        <v>4442666.22</v>
      </c>
      <c r="J306" s="180">
        <v>512347.67</v>
      </c>
      <c r="K306" s="181">
        <f t="shared" si="29"/>
        <v>4955013.89</v>
      </c>
      <c r="L306" s="181">
        <f t="shared" si="30"/>
        <v>4955013.89</v>
      </c>
      <c r="M306" s="182"/>
      <c r="N306" s="183"/>
    </row>
    <row r="307" spans="1:15" s="184" customFormat="1" ht="30" customHeight="1">
      <c r="A307" s="250"/>
      <c r="B307" s="199">
        <v>27</v>
      </c>
      <c r="C307" s="200" t="s">
        <v>248</v>
      </c>
      <c r="D307" s="201" t="s">
        <v>146</v>
      </c>
      <c r="E307" s="202" t="s">
        <v>158</v>
      </c>
      <c r="F307" s="202" t="s">
        <v>37</v>
      </c>
      <c r="G307" s="202" t="s">
        <v>185</v>
      </c>
      <c r="H307" s="202">
        <v>46079213.83</v>
      </c>
      <c r="I307" s="202">
        <v>585796.38</v>
      </c>
      <c r="J307" s="202">
        <v>658.13</v>
      </c>
      <c r="K307" s="203">
        <f t="shared" si="29"/>
        <v>46665668.34</v>
      </c>
      <c r="L307" s="203">
        <f t="shared" si="30"/>
        <v>46665668.34</v>
      </c>
      <c r="M307" s="182"/>
      <c r="N307" s="193"/>
      <c r="O307" s="192"/>
    </row>
    <row r="308" spans="1:14" s="191" customFormat="1" ht="30" customHeight="1">
      <c r="A308" s="251"/>
      <c r="B308" s="177">
        <v>28</v>
      </c>
      <c r="C308" s="178" t="s">
        <v>289</v>
      </c>
      <c r="D308" s="179" t="s">
        <v>146</v>
      </c>
      <c r="E308" s="180" t="s">
        <v>135</v>
      </c>
      <c r="F308" s="180" t="s">
        <v>37</v>
      </c>
      <c r="G308" s="180" t="s">
        <v>147</v>
      </c>
      <c r="H308" s="180"/>
      <c r="I308" s="180">
        <v>417899.78</v>
      </c>
      <c r="J308" s="180"/>
      <c r="K308" s="181">
        <f>SUM(H308:J308)</f>
        <v>417899.78</v>
      </c>
      <c r="L308" s="181">
        <f t="shared" si="30"/>
        <v>417899.78</v>
      </c>
      <c r="M308" s="44"/>
      <c r="N308" s="190"/>
    </row>
    <row r="309" spans="1:14" s="191" customFormat="1" ht="30" customHeight="1">
      <c r="A309" s="251"/>
      <c r="B309" s="177">
        <v>29</v>
      </c>
      <c r="C309" s="178" t="s">
        <v>289</v>
      </c>
      <c r="D309" s="179" t="s">
        <v>146</v>
      </c>
      <c r="E309" s="180" t="s">
        <v>135</v>
      </c>
      <c r="F309" s="180" t="s">
        <v>37</v>
      </c>
      <c r="G309" s="180" t="s">
        <v>148</v>
      </c>
      <c r="H309" s="180"/>
      <c r="I309" s="180">
        <v>278626.87</v>
      </c>
      <c r="J309" s="180"/>
      <c r="K309" s="181">
        <f>SUM(H309:J309)</f>
        <v>278626.87</v>
      </c>
      <c r="L309" s="181">
        <f t="shared" si="30"/>
        <v>278626.87</v>
      </c>
      <c r="M309" s="44"/>
      <c r="N309" s="190"/>
    </row>
    <row r="310" spans="1:14" s="191" customFormat="1" ht="30" customHeight="1" thickBot="1">
      <c r="A310" s="251"/>
      <c r="B310" s="185">
        <v>30</v>
      </c>
      <c r="C310" s="186" t="s">
        <v>289</v>
      </c>
      <c r="D310" s="187" t="s">
        <v>146</v>
      </c>
      <c r="E310" s="188" t="s">
        <v>135</v>
      </c>
      <c r="F310" s="188" t="s">
        <v>37</v>
      </c>
      <c r="G310" s="188" t="s">
        <v>149</v>
      </c>
      <c r="H310" s="188"/>
      <c r="I310" s="188">
        <v>1114399.52</v>
      </c>
      <c r="J310" s="188"/>
      <c r="K310" s="189">
        <f>SUM(H310:J310)</f>
        <v>1114399.52</v>
      </c>
      <c r="L310" s="189">
        <f t="shared" si="30"/>
        <v>1114399.52</v>
      </c>
      <c r="M310" s="44"/>
      <c r="N310" s="190"/>
    </row>
    <row r="311" spans="1:15" s="148" customFormat="1" ht="27.75" customHeight="1" thickBot="1">
      <c r="A311" s="243"/>
      <c r="B311" s="153"/>
      <c r="C311" s="154"/>
      <c r="D311" s="155" t="s">
        <v>150</v>
      </c>
      <c r="E311" s="156"/>
      <c r="F311" s="156"/>
      <c r="G311" s="157"/>
      <c r="H311" s="260"/>
      <c r="I311" s="261"/>
      <c r="J311" s="262"/>
      <c r="K311" s="157"/>
      <c r="L311" s="158">
        <f>SUM(L281:L310)</f>
        <v>100313800.46</v>
      </c>
      <c r="M311" s="146"/>
      <c r="N311" s="147"/>
      <c r="O311" s="159"/>
    </row>
    <row r="312" spans="1:14" s="191" customFormat="1" ht="30" customHeight="1">
      <c r="A312" s="251"/>
      <c r="B312" s="194">
        <v>1</v>
      </c>
      <c r="C312" s="195" t="s">
        <v>126</v>
      </c>
      <c r="D312" s="196" t="s">
        <v>151</v>
      </c>
      <c r="E312" s="197" t="s">
        <v>135</v>
      </c>
      <c r="F312" s="197" t="s">
        <v>37</v>
      </c>
      <c r="G312" s="197" t="s">
        <v>152</v>
      </c>
      <c r="H312" s="197"/>
      <c r="I312" s="197">
        <v>392612.9</v>
      </c>
      <c r="J312" s="197">
        <v>769650</v>
      </c>
      <c r="K312" s="198">
        <f>SUM(H312:J312)</f>
        <v>1162262.9</v>
      </c>
      <c r="L312" s="198">
        <f>K312</f>
        <v>1162262.9</v>
      </c>
      <c r="M312" s="44"/>
      <c r="N312" s="190"/>
    </row>
    <row r="313" spans="1:14" s="191" customFormat="1" ht="30" customHeight="1">
      <c r="A313" s="251"/>
      <c r="B313" s="177">
        <v>2</v>
      </c>
      <c r="C313" s="178" t="s">
        <v>126</v>
      </c>
      <c r="D313" s="179" t="s">
        <v>151</v>
      </c>
      <c r="E313" s="180" t="s">
        <v>135</v>
      </c>
      <c r="F313" s="180" t="s">
        <v>37</v>
      </c>
      <c r="G313" s="180" t="s">
        <v>153</v>
      </c>
      <c r="H313" s="180"/>
      <c r="I313" s="180">
        <v>270903.18</v>
      </c>
      <c r="J313" s="180">
        <v>507248.64</v>
      </c>
      <c r="K313" s="181">
        <f>SUM(H313:J313)</f>
        <v>778151.8200000001</v>
      </c>
      <c r="L313" s="181">
        <f>K313</f>
        <v>778151.8200000001</v>
      </c>
      <c r="M313" s="44"/>
      <c r="N313" s="190"/>
    </row>
    <row r="314" spans="1:14" s="191" customFormat="1" ht="30" customHeight="1">
      <c r="A314" s="251"/>
      <c r="B314" s="177">
        <v>3</v>
      </c>
      <c r="C314" s="178" t="s">
        <v>126</v>
      </c>
      <c r="D314" s="179" t="s">
        <v>151</v>
      </c>
      <c r="E314" s="180" t="s">
        <v>135</v>
      </c>
      <c r="F314" s="180" t="s">
        <v>37</v>
      </c>
      <c r="G314" s="180" t="s">
        <v>154</v>
      </c>
      <c r="H314" s="180"/>
      <c r="I314" s="180">
        <v>88722.17</v>
      </c>
      <c r="J314" s="180"/>
      <c r="K314" s="181">
        <f>SUM(H314:J314)</f>
        <v>88722.17</v>
      </c>
      <c r="L314" s="181">
        <f>K314</f>
        <v>88722.17</v>
      </c>
      <c r="M314" s="44"/>
      <c r="N314" s="190"/>
    </row>
    <row r="315" spans="1:14" s="184" customFormat="1" ht="30" customHeight="1">
      <c r="A315" s="250"/>
      <c r="B315" s="177">
        <v>4</v>
      </c>
      <c r="C315" s="178" t="s">
        <v>126</v>
      </c>
      <c r="D315" s="179" t="s">
        <v>151</v>
      </c>
      <c r="E315" s="180" t="s">
        <v>158</v>
      </c>
      <c r="F315" s="180" t="s">
        <v>37</v>
      </c>
      <c r="G315" s="180" t="s">
        <v>186</v>
      </c>
      <c r="H315" s="180"/>
      <c r="I315" s="180">
        <v>921212.24</v>
      </c>
      <c r="J315" s="180"/>
      <c r="K315" s="181">
        <v>920212.24</v>
      </c>
      <c r="L315" s="181">
        <f>K315</f>
        <v>920212.24</v>
      </c>
      <c r="M315" s="182"/>
      <c r="N315" s="183"/>
    </row>
    <row r="316" spans="1:14" s="184" customFormat="1" ht="30" customHeight="1">
      <c r="A316" s="250"/>
      <c r="B316" s="177">
        <v>5</v>
      </c>
      <c r="C316" s="178" t="s">
        <v>126</v>
      </c>
      <c r="D316" s="179" t="s">
        <v>151</v>
      </c>
      <c r="E316" s="180" t="s">
        <v>158</v>
      </c>
      <c r="F316" s="180" t="s">
        <v>37</v>
      </c>
      <c r="G316" s="180" t="s">
        <v>187</v>
      </c>
      <c r="H316" s="180"/>
      <c r="I316" s="180">
        <v>1170996.17</v>
      </c>
      <c r="J316" s="180"/>
      <c r="K316" s="181">
        <f aca="true" t="shared" si="31" ref="K316:K330">SUM(H316:J316)</f>
        <v>1170996.17</v>
      </c>
      <c r="L316" s="181">
        <f aca="true" t="shared" si="32" ref="L316:L326">K316</f>
        <v>1170996.17</v>
      </c>
      <c r="M316" s="182"/>
      <c r="N316" s="183"/>
    </row>
    <row r="317" spans="1:14" s="184" customFormat="1" ht="30" customHeight="1">
      <c r="A317" s="250"/>
      <c r="B317" s="177">
        <v>6</v>
      </c>
      <c r="C317" s="178" t="s">
        <v>126</v>
      </c>
      <c r="D317" s="179" t="s">
        <v>151</v>
      </c>
      <c r="E317" s="180" t="s">
        <v>158</v>
      </c>
      <c r="F317" s="180" t="s">
        <v>37</v>
      </c>
      <c r="G317" s="180" t="s">
        <v>188</v>
      </c>
      <c r="H317" s="180"/>
      <c r="I317" s="180">
        <v>908175.53</v>
      </c>
      <c r="J317" s="180"/>
      <c r="K317" s="181">
        <f t="shared" si="31"/>
        <v>908175.53</v>
      </c>
      <c r="L317" s="181">
        <f t="shared" si="32"/>
        <v>908175.53</v>
      </c>
      <c r="M317" s="182"/>
      <c r="N317" s="183"/>
    </row>
    <row r="318" spans="1:14" s="184" customFormat="1" ht="30" customHeight="1">
      <c r="A318" s="250"/>
      <c r="B318" s="177">
        <v>7</v>
      </c>
      <c r="C318" s="178" t="s">
        <v>126</v>
      </c>
      <c r="D318" s="179" t="s">
        <v>151</v>
      </c>
      <c r="E318" s="180" t="s">
        <v>158</v>
      </c>
      <c r="F318" s="180" t="s">
        <v>37</v>
      </c>
      <c r="G318" s="180" t="s">
        <v>189</v>
      </c>
      <c r="H318" s="180"/>
      <c r="I318" s="180">
        <v>1169729.38</v>
      </c>
      <c r="J318" s="180"/>
      <c r="K318" s="181">
        <f t="shared" si="31"/>
        <v>1169729.38</v>
      </c>
      <c r="L318" s="181">
        <f t="shared" si="32"/>
        <v>1169729.38</v>
      </c>
      <c r="M318" s="182"/>
      <c r="N318" s="183"/>
    </row>
    <row r="319" spans="1:14" s="184" customFormat="1" ht="30" customHeight="1">
      <c r="A319" s="250"/>
      <c r="B319" s="177">
        <v>8</v>
      </c>
      <c r="C319" s="178" t="s">
        <v>126</v>
      </c>
      <c r="D319" s="179" t="s">
        <v>151</v>
      </c>
      <c r="E319" s="180" t="s">
        <v>158</v>
      </c>
      <c r="F319" s="180" t="s">
        <v>37</v>
      </c>
      <c r="G319" s="180" t="s">
        <v>190</v>
      </c>
      <c r="H319" s="180"/>
      <c r="I319" s="180">
        <v>3111919.93</v>
      </c>
      <c r="J319" s="180"/>
      <c r="K319" s="181">
        <f t="shared" si="31"/>
        <v>3111919.93</v>
      </c>
      <c r="L319" s="181">
        <f t="shared" si="32"/>
        <v>3111919.93</v>
      </c>
      <c r="M319" s="182"/>
      <c r="N319" s="183"/>
    </row>
    <row r="320" spans="1:14" s="184" customFormat="1" ht="30" customHeight="1">
      <c r="A320" s="250"/>
      <c r="B320" s="177">
        <v>9</v>
      </c>
      <c r="C320" s="178" t="s">
        <v>126</v>
      </c>
      <c r="D320" s="179" t="s">
        <v>151</v>
      </c>
      <c r="E320" s="180" t="s">
        <v>158</v>
      </c>
      <c r="F320" s="180" t="s">
        <v>37</v>
      </c>
      <c r="G320" s="180" t="s">
        <v>191</v>
      </c>
      <c r="H320" s="180"/>
      <c r="I320" s="180">
        <v>1210591.81</v>
      </c>
      <c r="J320" s="180"/>
      <c r="K320" s="181">
        <f t="shared" si="31"/>
        <v>1210591.81</v>
      </c>
      <c r="L320" s="181">
        <f t="shared" si="32"/>
        <v>1210591.81</v>
      </c>
      <c r="M320" s="182"/>
      <c r="N320" s="183"/>
    </row>
    <row r="321" spans="1:14" s="184" customFormat="1" ht="30" customHeight="1">
      <c r="A321" s="250"/>
      <c r="B321" s="177">
        <v>10</v>
      </c>
      <c r="C321" s="178" t="s">
        <v>126</v>
      </c>
      <c r="D321" s="179" t="s">
        <v>151</v>
      </c>
      <c r="E321" s="180" t="s">
        <v>158</v>
      </c>
      <c r="F321" s="180" t="s">
        <v>37</v>
      </c>
      <c r="G321" s="180" t="s">
        <v>192</v>
      </c>
      <c r="H321" s="180"/>
      <c r="I321" s="180">
        <v>2004006.74</v>
      </c>
      <c r="J321" s="180"/>
      <c r="K321" s="181">
        <f t="shared" si="31"/>
        <v>2004006.74</v>
      </c>
      <c r="L321" s="181">
        <f t="shared" si="32"/>
        <v>2004006.74</v>
      </c>
      <c r="M321" s="182"/>
      <c r="N321" s="183"/>
    </row>
    <row r="322" spans="1:14" s="184" customFormat="1" ht="30" customHeight="1">
      <c r="A322" s="250"/>
      <c r="B322" s="177">
        <v>11</v>
      </c>
      <c r="C322" s="178" t="s">
        <v>126</v>
      </c>
      <c r="D322" s="179" t="s">
        <v>151</v>
      </c>
      <c r="E322" s="180" t="s">
        <v>158</v>
      </c>
      <c r="F322" s="180" t="s">
        <v>37</v>
      </c>
      <c r="G322" s="180" t="s">
        <v>193</v>
      </c>
      <c r="H322" s="180"/>
      <c r="I322" s="180">
        <v>890647.41</v>
      </c>
      <c r="J322" s="180"/>
      <c r="K322" s="181">
        <f t="shared" si="31"/>
        <v>890647.41</v>
      </c>
      <c r="L322" s="181">
        <f t="shared" si="32"/>
        <v>890647.41</v>
      </c>
      <c r="M322" s="182"/>
      <c r="N322" s="183"/>
    </row>
    <row r="323" spans="1:14" s="184" customFormat="1" ht="30" customHeight="1">
      <c r="A323" s="250"/>
      <c r="B323" s="177">
        <v>12</v>
      </c>
      <c r="C323" s="178" t="s">
        <v>126</v>
      </c>
      <c r="D323" s="179" t="s">
        <v>151</v>
      </c>
      <c r="E323" s="180" t="s">
        <v>158</v>
      </c>
      <c r="F323" s="180" t="s">
        <v>37</v>
      </c>
      <c r="G323" s="180" t="s">
        <v>194</v>
      </c>
      <c r="H323" s="180"/>
      <c r="I323" s="180">
        <v>718840.64</v>
      </c>
      <c r="J323" s="180"/>
      <c r="K323" s="181">
        <f t="shared" si="31"/>
        <v>718840.64</v>
      </c>
      <c r="L323" s="181">
        <f t="shared" si="32"/>
        <v>718840.64</v>
      </c>
      <c r="M323" s="182"/>
      <c r="N323" s="183"/>
    </row>
    <row r="324" spans="1:14" s="184" customFormat="1" ht="30" customHeight="1">
      <c r="A324" s="250"/>
      <c r="B324" s="177">
        <v>13</v>
      </c>
      <c r="C324" s="178" t="s">
        <v>126</v>
      </c>
      <c r="D324" s="179" t="s">
        <v>151</v>
      </c>
      <c r="E324" s="180" t="s">
        <v>158</v>
      </c>
      <c r="F324" s="180" t="s">
        <v>37</v>
      </c>
      <c r="G324" s="180" t="s">
        <v>195</v>
      </c>
      <c r="H324" s="180"/>
      <c r="I324" s="180">
        <v>322182.53</v>
      </c>
      <c r="J324" s="180"/>
      <c r="K324" s="181">
        <f t="shared" si="31"/>
        <v>322182.53</v>
      </c>
      <c r="L324" s="181">
        <f t="shared" si="32"/>
        <v>322182.53</v>
      </c>
      <c r="M324" s="182"/>
      <c r="N324" s="183"/>
    </row>
    <row r="325" spans="1:14" s="184" customFormat="1" ht="30" customHeight="1">
      <c r="A325" s="250"/>
      <c r="B325" s="177">
        <v>14</v>
      </c>
      <c r="C325" s="178" t="s">
        <v>126</v>
      </c>
      <c r="D325" s="179" t="s">
        <v>151</v>
      </c>
      <c r="E325" s="180" t="s">
        <v>158</v>
      </c>
      <c r="F325" s="180" t="s">
        <v>37</v>
      </c>
      <c r="G325" s="180" t="s">
        <v>196</v>
      </c>
      <c r="H325" s="180"/>
      <c r="I325" s="180"/>
      <c r="J325" s="180">
        <v>87756.96</v>
      </c>
      <c r="K325" s="181">
        <f t="shared" si="31"/>
        <v>87756.96</v>
      </c>
      <c r="L325" s="181">
        <f t="shared" si="32"/>
        <v>87756.96</v>
      </c>
      <c r="M325" s="182"/>
      <c r="N325" s="183"/>
    </row>
    <row r="326" spans="1:15" s="184" customFormat="1" ht="30" customHeight="1">
      <c r="A326" s="250"/>
      <c r="B326" s="177">
        <v>15</v>
      </c>
      <c r="C326" s="178" t="s">
        <v>126</v>
      </c>
      <c r="D326" s="179" t="s">
        <v>151</v>
      </c>
      <c r="E326" s="180" t="s">
        <v>158</v>
      </c>
      <c r="F326" s="180" t="s">
        <v>37</v>
      </c>
      <c r="G326" s="180" t="s">
        <v>197</v>
      </c>
      <c r="H326" s="180"/>
      <c r="I326" s="180">
        <v>403173.46</v>
      </c>
      <c r="J326" s="180"/>
      <c r="K326" s="181">
        <f t="shared" si="31"/>
        <v>403173.46</v>
      </c>
      <c r="L326" s="181">
        <f t="shared" si="32"/>
        <v>403173.46</v>
      </c>
      <c r="M326" s="182"/>
      <c r="N326" s="183"/>
      <c r="O326" s="192"/>
    </row>
    <row r="327" spans="1:15" s="184" customFormat="1" ht="30" customHeight="1">
      <c r="A327" s="250"/>
      <c r="B327" s="199">
        <v>16</v>
      </c>
      <c r="C327" s="200" t="s">
        <v>126</v>
      </c>
      <c r="D327" s="201" t="s">
        <v>151</v>
      </c>
      <c r="E327" s="202" t="s">
        <v>158</v>
      </c>
      <c r="F327" s="202" t="s">
        <v>37</v>
      </c>
      <c r="G327" s="202" t="s">
        <v>198</v>
      </c>
      <c r="H327" s="202"/>
      <c r="I327" s="202"/>
      <c r="J327" s="202">
        <v>320784.93</v>
      </c>
      <c r="K327" s="203">
        <f t="shared" si="31"/>
        <v>320784.93</v>
      </c>
      <c r="L327" s="203">
        <f aca="true" t="shared" si="33" ref="L327:L336">K327</f>
        <v>320784.93</v>
      </c>
      <c r="M327" s="182"/>
      <c r="N327" s="183"/>
      <c r="O327" s="192"/>
    </row>
    <row r="328" spans="1:14" s="148" customFormat="1" ht="30" customHeight="1">
      <c r="A328" s="243"/>
      <c r="B328" s="141">
        <v>17</v>
      </c>
      <c r="C328" s="142" t="s">
        <v>206</v>
      </c>
      <c r="D328" s="143" t="s">
        <v>151</v>
      </c>
      <c r="E328" s="144" t="s">
        <v>57</v>
      </c>
      <c r="F328" s="144" t="s">
        <v>37</v>
      </c>
      <c r="G328" s="144" t="s">
        <v>208</v>
      </c>
      <c r="H328" s="144"/>
      <c r="I328" s="144">
        <v>770012.35</v>
      </c>
      <c r="J328" s="144"/>
      <c r="K328" s="145">
        <f t="shared" si="31"/>
        <v>770012.35</v>
      </c>
      <c r="L328" s="145">
        <f t="shared" si="33"/>
        <v>770012.35</v>
      </c>
      <c r="M328" s="146"/>
      <c r="N328" s="147"/>
    </row>
    <row r="329" spans="1:14" s="148" customFormat="1" ht="30" customHeight="1">
      <c r="A329" s="243"/>
      <c r="B329" s="141">
        <v>18</v>
      </c>
      <c r="C329" s="142" t="s">
        <v>206</v>
      </c>
      <c r="D329" s="143" t="s">
        <v>151</v>
      </c>
      <c r="E329" s="144" t="s">
        <v>57</v>
      </c>
      <c r="F329" s="144" t="s">
        <v>37</v>
      </c>
      <c r="G329" s="144" t="s">
        <v>209</v>
      </c>
      <c r="H329" s="144"/>
      <c r="I329" s="144">
        <v>31032.15</v>
      </c>
      <c r="J329" s="144">
        <v>867.24</v>
      </c>
      <c r="K329" s="145">
        <f t="shared" si="31"/>
        <v>31899.390000000003</v>
      </c>
      <c r="L329" s="145">
        <f t="shared" si="33"/>
        <v>31899.390000000003</v>
      </c>
      <c r="M329" s="146"/>
      <c r="N329" s="147"/>
    </row>
    <row r="330" spans="1:14" s="148" customFormat="1" ht="30" customHeight="1">
      <c r="A330" s="243"/>
      <c r="B330" s="149">
        <v>19</v>
      </c>
      <c r="C330" s="150" t="s">
        <v>206</v>
      </c>
      <c r="D330" s="160" t="s">
        <v>151</v>
      </c>
      <c r="E330" s="151" t="s">
        <v>57</v>
      </c>
      <c r="F330" s="151" t="s">
        <v>37</v>
      </c>
      <c r="G330" s="151" t="s">
        <v>209</v>
      </c>
      <c r="H330" s="151"/>
      <c r="I330" s="151">
        <v>12668.49</v>
      </c>
      <c r="J330" s="151">
        <v>353.97</v>
      </c>
      <c r="K330" s="152">
        <f t="shared" si="31"/>
        <v>13022.46</v>
      </c>
      <c r="L330" s="152">
        <f t="shared" si="33"/>
        <v>13022.46</v>
      </c>
      <c r="M330" s="146"/>
      <c r="N330" s="147"/>
    </row>
    <row r="331" spans="1:14" s="191" customFormat="1" ht="30" customHeight="1">
      <c r="A331" s="251"/>
      <c r="B331" s="177">
        <v>20</v>
      </c>
      <c r="C331" s="178" t="s">
        <v>219</v>
      </c>
      <c r="D331" s="179" t="s">
        <v>151</v>
      </c>
      <c r="E331" s="180" t="s">
        <v>135</v>
      </c>
      <c r="F331" s="180" t="s">
        <v>37</v>
      </c>
      <c r="G331" s="180" t="s">
        <v>152</v>
      </c>
      <c r="H331" s="180"/>
      <c r="I331" s="180">
        <v>1041414.42</v>
      </c>
      <c r="J331" s="180"/>
      <c r="K331" s="181">
        <f aca="true" t="shared" si="34" ref="K331:K336">SUM(H331:J331)</f>
        <v>1041414.42</v>
      </c>
      <c r="L331" s="181">
        <f t="shared" si="33"/>
        <v>1041414.42</v>
      </c>
      <c r="M331" s="44"/>
      <c r="N331" s="190"/>
    </row>
    <row r="332" spans="1:14" s="191" customFormat="1" ht="30" customHeight="1">
      <c r="A332" s="251"/>
      <c r="B332" s="177">
        <v>21</v>
      </c>
      <c r="C332" s="178" t="s">
        <v>219</v>
      </c>
      <c r="D332" s="179" t="s">
        <v>151</v>
      </c>
      <c r="E332" s="180" t="s">
        <v>135</v>
      </c>
      <c r="F332" s="180" t="s">
        <v>37</v>
      </c>
      <c r="G332" s="180" t="s">
        <v>153</v>
      </c>
      <c r="H332" s="180"/>
      <c r="I332" s="180">
        <v>595054.76</v>
      </c>
      <c r="J332" s="180">
        <v>5871.61</v>
      </c>
      <c r="K332" s="181">
        <f t="shared" si="34"/>
        <v>600926.37</v>
      </c>
      <c r="L332" s="181">
        <f t="shared" si="33"/>
        <v>600926.37</v>
      </c>
      <c r="M332" s="44"/>
      <c r="N332" s="190"/>
    </row>
    <row r="333" spans="1:14" s="191" customFormat="1" ht="30" customHeight="1">
      <c r="A333" s="251"/>
      <c r="B333" s="199">
        <v>22</v>
      </c>
      <c r="C333" s="200" t="s">
        <v>219</v>
      </c>
      <c r="D333" s="201" t="s">
        <v>151</v>
      </c>
      <c r="E333" s="202" t="s">
        <v>135</v>
      </c>
      <c r="F333" s="202" t="s">
        <v>37</v>
      </c>
      <c r="G333" s="202" t="s">
        <v>154</v>
      </c>
      <c r="H333" s="202"/>
      <c r="I333" s="202">
        <v>310457.3</v>
      </c>
      <c r="J333" s="202"/>
      <c r="K333" s="203">
        <f t="shared" si="34"/>
        <v>310457.3</v>
      </c>
      <c r="L333" s="203">
        <f t="shared" si="33"/>
        <v>310457.3</v>
      </c>
      <c r="M333" s="44"/>
      <c r="N333" s="190"/>
    </row>
    <row r="334" spans="1:14" s="191" customFormat="1" ht="30" customHeight="1">
      <c r="A334" s="251"/>
      <c r="B334" s="177">
        <v>23</v>
      </c>
      <c r="C334" s="178" t="s">
        <v>246</v>
      </c>
      <c r="D334" s="179" t="s">
        <v>151</v>
      </c>
      <c r="E334" s="180" t="s">
        <v>135</v>
      </c>
      <c r="F334" s="180" t="s">
        <v>37</v>
      </c>
      <c r="G334" s="180" t="s">
        <v>152</v>
      </c>
      <c r="H334" s="180"/>
      <c r="I334" s="180">
        <v>552180.36</v>
      </c>
      <c r="J334" s="180"/>
      <c r="K334" s="181">
        <f t="shared" si="34"/>
        <v>552180.36</v>
      </c>
      <c r="L334" s="181">
        <f t="shared" si="33"/>
        <v>552180.36</v>
      </c>
      <c r="M334" s="44"/>
      <c r="N334" s="190"/>
    </row>
    <row r="335" spans="1:14" s="191" customFormat="1" ht="30" customHeight="1">
      <c r="A335" s="241"/>
      <c r="B335" s="177">
        <v>24</v>
      </c>
      <c r="C335" s="178" t="s">
        <v>246</v>
      </c>
      <c r="D335" s="179" t="s">
        <v>151</v>
      </c>
      <c r="E335" s="180" t="s">
        <v>135</v>
      </c>
      <c r="F335" s="180" t="s">
        <v>37</v>
      </c>
      <c r="G335" s="180" t="s">
        <v>153</v>
      </c>
      <c r="H335" s="180"/>
      <c r="I335" s="180">
        <v>362253.53</v>
      </c>
      <c r="J335" s="180"/>
      <c r="K335" s="181">
        <f t="shared" si="34"/>
        <v>362253.53</v>
      </c>
      <c r="L335" s="181">
        <f t="shared" si="33"/>
        <v>362253.53</v>
      </c>
      <c r="M335" s="44"/>
      <c r="N335" s="190"/>
    </row>
    <row r="336" spans="1:14" s="191" customFormat="1" ht="30" customHeight="1">
      <c r="A336" s="251"/>
      <c r="B336" s="177">
        <v>25</v>
      </c>
      <c r="C336" s="178" t="s">
        <v>246</v>
      </c>
      <c r="D336" s="179" t="s">
        <v>151</v>
      </c>
      <c r="E336" s="180" t="s">
        <v>135</v>
      </c>
      <c r="F336" s="180" t="s">
        <v>37</v>
      </c>
      <c r="G336" s="180" t="s">
        <v>154</v>
      </c>
      <c r="H336" s="180"/>
      <c r="I336" s="180">
        <v>164812.94</v>
      </c>
      <c r="J336" s="180"/>
      <c r="K336" s="181">
        <f t="shared" si="34"/>
        <v>164812.94</v>
      </c>
      <c r="L336" s="181">
        <f t="shared" si="33"/>
        <v>164812.94</v>
      </c>
      <c r="M336" s="44"/>
      <c r="N336" s="190"/>
    </row>
    <row r="337" spans="1:14" s="184" customFormat="1" ht="30" customHeight="1">
      <c r="A337" s="259">
        <v>469</v>
      </c>
      <c r="B337" s="177">
        <v>26</v>
      </c>
      <c r="C337" s="178" t="s">
        <v>248</v>
      </c>
      <c r="D337" s="179" t="s">
        <v>151</v>
      </c>
      <c r="E337" s="180" t="s">
        <v>158</v>
      </c>
      <c r="F337" s="180" t="s">
        <v>37</v>
      </c>
      <c r="G337" s="180" t="s">
        <v>186</v>
      </c>
      <c r="H337" s="180"/>
      <c r="I337" s="180">
        <v>1043813.2</v>
      </c>
      <c r="J337" s="180">
        <v>118513.34</v>
      </c>
      <c r="K337" s="181">
        <v>1162326.54</v>
      </c>
      <c r="L337" s="181">
        <f>K337</f>
        <v>1162326.54</v>
      </c>
      <c r="M337" s="182"/>
      <c r="N337" s="183"/>
    </row>
    <row r="338" spans="1:14" s="184" customFormat="1" ht="30" customHeight="1">
      <c r="A338" s="259"/>
      <c r="B338" s="177">
        <v>27</v>
      </c>
      <c r="C338" s="178" t="s">
        <v>248</v>
      </c>
      <c r="D338" s="179" t="s">
        <v>151</v>
      </c>
      <c r="E338" s="180" t="s">
        <v>158</v>
      </c>
      <c r="F338" s="180" t="s">
        <v>37</v>
      </c>
      <c r="G338" s="180" t="s">
        <v>187</v>
      </c>
      <c r="H338" s="180"/>
      <c r="I338" s="180">
        <v>940461.78</v>
      </c>
      <c r="J338" s="180">
        <v>30037.5</v>
      </c>
      <c r="K338" s="181">
        <f aca="true" t="shared" si="35" ref="K338:K351">SUM(H338:J338)</f>
        <v>970499.28</v>
      </c>
      <c r="L338" s="181">
        <f aca="true" t="shared" si="36" ref="L338:L351">K338</f>
        <v>970499.28</v>
      </c>
      <c r="M338" s="182"/>
      <c r="N338" s="183"/>
    </row>
    <row r="339" spans="1:14" s="184" customFormat="1" ht="30" customHeight="1">
      <c r="A339" s="257"/>
      <c r="B339" s="177">
        <v>28</v>
      </c>
      <c r="C339" s="178" t="s">
        <v>248</v>
      </c>
      <c r="D339" s="179" t="s">
        <v>151</v>
      </c>
      <c r="E339" s="180" t="s">
        <v>158</v>
      </c>
      <c r="F339" s="180" t="s">
        <v>37</v>
      </c>
      <c r="G339" s="180" t="s">
        <v>188</v>
      </c>
      <c r="H339" s="180"/>
      <c r="I339" s="180">
        <v>930989.92</v>
      </c>
      <c r="J339" s="180">
        <v>101952.64</v>
      </c>
      <c r="K339" s="181">
        <f t="shared" si="35"/>
        <v>1032942.56</v>
      </c>
      <c r="L339" s="181">
        <f t="shared" si="36"/>
        <v>1032942.56</v>
      </c>
      <c r="M339" s="182"/>
      <c r="N339" s="183"/>
    </row>
    <row r="340" spans="1:14" s="184" customFormat="1" ht="30" customHeight="1">
      <c r="A340" s="250"/>
      <c r="B340" s="177">
        <v>29</v>
      </c>
      <c r="C340" s="178" t="s">
        <v>248</v>
      </c>
      <c r="D340" s="179" t="s">
        <v>151</v>
      </c>
      <c r="E340" s="180" t="s">
        <v>158</v>
      </c>
      <c r="F340" s="180" t="s">
        <v>37</v>
      </c>
      <c r="G340" s="180" t="s">
        <v>189</v>
      </c>
      <c r="H340" s="180"/>
      <c r="I340" s="180">
        <v>939444.39</v>
      </c>
      <c r="J340" s="180">
        <v>30005.01</v>
      </c>
      <c r="K340" s="181">
        <f t="shared" si="35"/>
        <v>969449.4</v>
      </c>
      <c r="L340" s="181">
        <f t="shared" si="36"/>
        <v>969449.4</v>
      </c>
      <c r="M340" s="182"/>
      <c r="N340" s="183"/>
    </row>
    <row r="341" spans="1:14" s="184" customFormat="1" ht="30" customHeight="1">
      <c r="A341" s="250"/>
      <c r="B341" s="177">
        <v>30</v>
      </c>
      <c r="C341" s="178" t="s">
        <v>248</v>
      </c>
      <c r="D341" s="179" t="s">
        <v>151</v>
      </c>
      <c r="E341" s="180" t="s">
        <v>158</v>
      </c>
      <c r="F341" s="180" t="s">
        <v>37</v>
      </c>
      <c r="G341" s="180" t="s">
        <v>190</v>
      </c>
      <c r="H341" s="180"/>
      <c r="I341" s="180">
        <v>2499275.28</v>
      </c>
      <c r="J341" s="180">
        <v>79824.6</v>
      </c>
      <c r="K341" s="181">
        <f t="shared" si="35"/>
        <v>2579099.88</v>
      </c>
      <c r="L341" s="181">
        <f t="shared" si="36"/>
        <v>2579099.88</v>
      </c>
      <c r="M341" s="182"/>
      <c r="N341" s="183"/>
    </row>
    <row r="342" spans="1:14" s="184" customFormat="1" ht="30" customHeight="1">
      <c r="A342" s="250"/>
      <c r="B342" s="177">
        <v>31</v>
      </c>
      <c r="C342" s="178" t="s">
        <v>248</v>
      </c>
      <c r="D342" s="179" t="s">
        <v>151</v>
      </c>
      <c r="E342" s="180" t="s">
        <v>158</v>
      </c>
      <c r="F342" s="180" t="s">
        <v>37</v>
      </c>
      <c r="G342" s="180" t="s">
        <v>191</v>
      </c>
      <c r="H342" s="180"/>
      <c r="I342" s="180">
        <v>972262.22</v>
      </c>
      <c r="J342" s="180">
        <v>47319.13</v>
      </c>
      <c r="K342" s="181">
        <f t="shared" si="35"/>
        <v>1019581.35</v>
      </c>
      <c r="L342" s="181">
        <f t="shared" si="36"/>
        <v>1019581.35</v>
      </c>
      <c r="M342" s="182"/>
      <c r="N342" s="183"/>
    </row>
    <row r="343" spans="1:14" s="184" customFormat="1" ht="30" customHeight="1">
      <c r="A343" s="250"/>
      <c r="B343" s="177">
        <v>32</v>
      </c>
      <c r="C343" s="178" t="s">
        <v>248</v>
      </c>
      <c r="D343" s="179" t="s">
        <v>151</v>
      </c>
      <c r="E343" s="180" t="s">
        <v>158</v>
      </c>
      <c r="F343" s="180" t="s">
        <v>37</v>
      </c>
      <c r="G343" s="180" t="s">
        <v>192</v>
      </c>
      <c r="H343" s="180"/>
      <c r="I343" s="180">
        <v>2054349.37</v>
      </c>
      <c r="J343" s="180">
        <v>224971.67</v>
      </c>
      <c r="K343" s="181">
        <f t="shared" si="35"/>
        <v>2279321.04</v>
      </c>
      <c r="L343" s="181">
        <f t="shared" si="36"/>
        <v>2279321.04</v>
      </c>
      <c r="M343" s="182"/>
      <c r="N343" s="183"/>
    </row>
    <row r="344" spans="1:14" s="184" customFormat="1" ht="30" customHeight="1">
      <c r="A344" s="250"/>
      <c r="B344" s="177">
        <v>33</v>
      </c>
      <c r="C344" s="178" t="s">
        <v>248</v>
      </c>
      <c r="D344" s="179" t="s">
        <v>151</v>
      </c>
      <c r="E344" s="180" t="s">
        <v>158</v>
      </c>
      <c r="F344" s="180" t="s">
        <v>37</v>
      </c>
      <c r="G344" s="180" t="s">
        <v>194</v>
      </c>
      <c r="H344" s="180"/>
      <c r="I344" s="180">
        <v>729263.58</v>
      </c>
      <c r="J344" s="180">
        <v>71878.78</v>
      </c>
      <c r="K344" s="181">
        <f t="shared" si="35"/>
        <v>801142.36</v>
      </c>
      <c r="L344" s="181">
        <f t="shared" si="36"/>
        <v>801142.36</v>
      </c>
      <c r="M344" s="182"/>
      <c r="N344" s="183"/>
    </row>
    <row r="345" spans="1:14" s="184" customFormat="1" ht="30" customHeight="1">
      <c r="A345" s="250"/>
      <c r="B345" s="177">
        <v>34</v>
      </c>
      <c r="C345" s="178" t="s">
        <v>248</v>
      </c>
      <c r="D345" s="179" t="s">
        <v>151</v>
      </c>
      <c r="E345" s="180" t="s">
        <v>158</v>
      </c>
      <c r="F345" s="180" t="s">
        <v>37</v>
      </c>
      <c r="G345" s="180" t="s">
        <v>195</v>
      </c>
      <c r="H345" s="180"/>
      <c r="I345" s="180">
        <v>330412.53</v>
      </c>
      <c r="J345" s="180">
        <v>36724.49</v>
      </c>
      <c r="K345" s="181">
        <f t="shared" si="35"/>
        <v>367137.02</v>
      </c>
      <c r="L345" s="181">
        <f t="shared" si="36"/>
        <v>367137.02</v>
      </c>
      <c r="M345" s="182"/>
      <c r="N345" s="183"/>
    </row>
    <row r="346" spans="1:15" s="184" customFormat="1" ht="30" customHeight="1">
      <c r="A346" s="250"/>
      <c r="B346" s="177">
        <v>35</v>
      </c>
      <c r="C346" s="178" t="s">
        <v>248</v>
      </c>
      <c r="D346" s="179" t="s">
        <v>151</v>
      </c>
      <c r="E346" s="180" t="s">
        <v>158</v>
      </c>
      <c r="F346" s="180" t="s">
        <v>37</v>
      </c>
      <c r="G346" s="180" t="s">
        <v>197</v>
      </c>
      <c r="H346" s="180"/>
      <c r="I346" s="180">
        <v>686793.64</v>
      </c>
      <c r="J346" s="180"/>
      <c r="K346" s="181">
        <f t="shared" si="35"/>
        <v>686793.64</v>
      </c>
      <c r="L346" s="181">
        <f t="shared" si="36"/>
        <v>686793.64</v>
      </c>
      <c r="M346" s="182"/>
      <c r="N346" s="183"/>
      <c r="O346" s="192"/>
    </row>
    <row r="347" spans="1:15" s="184" customFormat="1" ht="30" customHeight="1">
      <c r="A347" s="250"/>
      <c r="B347" s="199">
        <v>36</v>
      </c>
      <c r="C347" s="200" t="s">
        <v>248</v>
      </c>
      <c r="D347" s="201" t="s">
        <v>151</v>
      </c>
      <c r="E347" s="202" t="s">
        <v>158</v>
      </c>
      <c r="F347" s="202" t="s">
        <v>37</v>
      </c>
      <c r="G347" s="202" t="s">
        <v>198</v>
      </c>
      <c r="H347" s="202"/>
      <c r="I347" s="202"/>
      <c r="J347" s="202">
        <v>584779.6</v>
      </c>
      <c r="K347" s="203">
        <f t="shared" si="35"/>
        <v>584779.6</v>
      </c>
      <c r="L347" s="203">
        <f t="shared" si="36"/>
        <v>584779.6</v>
      </c>
      <c r="M347" s="182"/>
      <c r="N347" s="183"/>
      <c r="O347" s="192"/>
    </row>
    <row r="348" spans="1:14" s="148" customFormat="1" ht="30" customHeight="1">
      <c r="A348" s="243"/>
      <c r="B348" s="141">
        <v>37</v>
      </c>
      <c r="C348" s="142" t="s">
        <v>289</v>
      </c>
      <c r="D348" s="143" t="s">
        <v>151</v>
      </c>
      <c r="E348" s="144" t="s">
        <v>57</v>
      </c>
      <c r="F348" s="144" t="s">
        <v>37</v>
      </c>
      <c r="G348" s="144" t="s">
        <v>208</v>
      </c>
      <c r="H348" s="144"/>
      <c r="I348" s="144">
        <v>773853.3</v>
      </c>
      <c r="J348" s="144"/>
      <c r="K348" s="145">
        <f t="shared" si="35"/>
        <v>773853.3</v>
      </c>
      <c r="L348" s="145">
        <f t="shared" si="36"/>
        <v>773853.3</v>
      </c>
      <c r="M348" s="146"/>
      <c r="N348" s="147"/>
    </row>
    <row r="349" spans="1:14" s="191" customFormat="1" ht="30" customHeight="1">
      <c r="A349" s="251"/>
      <c r="B349" s="177">
        <v>38</v>
      </c>
      <c r="C349" s="178" t="s">
        <v>289</v>
      </c>
      <c r="D349" s="179" t="s">
        <v>151</v>
      </c>
      <c r="E349" s="180" t="s">
        <v>135</v>
      </c>
      <c r="F349" s="180" t="s">
        <v>37</v>
      </c>
      <c r="G349" s="180" t="s">
        <v>152</v>
      </c>
      <c r="H349" s="180"/>
      <c r="I349" s="180">
        <v>1033277.95</v>
      </c>
      <c r="J349" s="180"/>
      <c r="K349" s="181">
        <f t="shared" si="35"/>
        <v>1033277.95</v>
      </c>
      <c r="L349" s="181">
        <f t="shared" si="36"/>
        <v>1033277.95</v>
      </c>
      <c r="M349" s="44"/>
      <c r="N349" s="190"/>
    </row>
    <row r="350" spans="1:14" s="191" customFormat="1" ht="30" customHeight="1">
      <c r="A350" s="251"/>
      <c r="B350" s="177">
        <v>39</v>
      </c>
      <c r="C350" s="178" t="s">
        <v>289</v>
      </c>
      <c r="D350" s="179" t="s">
        <v>151</v>
      </c>
      <c r="E350" s="180" t="s">
        <v>135</v>
      </c>
      <c r="F350" s="180" t="s">
        <v>37</v>
      </c>
      <c r="G350" s="180" t="s">
        <v>153</v>
      </c>
      <c r="H350" s="180"/>
      <c r="I350" s="180">
        <v>724601.44</v>
      </c>
      <c r="J350" s="180"/>
      <c r="K350" s="181">
        <f t="shared" si="35"/>
        <v>724601.44</v>
      </c>
      <c r="L350" s="181">
        <f t="shared" si="36"/>
        <v>724601.44</v>
      </c>
      <c r="M350" s="44"/>
      <c r="N350" s="190"/>
    </row>
    <row r="351" spans="1:14" s="191" customFormat="1" ht="30" customHeight="1" thickBot="1">
      <c r="A351" s="251"/>
      <c r="B351" s="185">
        <v>40</v>
      </c>
      <c r="C351" s="186" t="s">
        <v>289</v>
      </c>
      <c r="D351" s="187" t="s">
        <v>151</v>
      </c>
      <c r="E351" s="188" t="s">
        <v>135</v>
      </c>
      <c r="F351" s="188" t="s">
        <v>37</v>
      </c>
      <c r="G351" s="188" t="s">
        <v>154</v>
      </c>
      <c r="H351" s="188"/>
      <c r="I351" s="188">
        <v>1181954.76</v>
      </c>
      <c r="J351" s="188"/>
      <c r="K351" s="189">
        <f t="shared" si="35"/>
        <v>1181954.76</v>
      </c>
      <c r="L351" s="189">
        <f t="shared" si="36"/>
        <v>1181954.76</v>
      </c>
      <c r="M351" s="44"/>
      <c r="N351" s="190"/>
    </row>
    <row r="352" spans="1:15" s="148" customFormat="1" ht="27.75" customHeight="1" thickBot="1">
      <c r="A352" s="243"/>
      <c r="B352" s="153"/>
      <c r="C352" s="154"/>
      <c r="D352" s="155" t="s">
        <v>155</v>
      </c>
      <c r="E352" s="156"/>
      <c r="F352" s="156"/>
      <c r="G352" s="157"/>
      <c r="H352" s="260"/>
      <c r="I352" s="261"/>
      <c r="J352" s="262"/>
      <c r="K352" s="157"/>
      <c r="L352" s="158">
        <f>SUM(L312:L351)</f>
        <v>35281893.86000001</v>
      </c>
      <c r="M352" s="146"/>
      <c r="N352" s="147"/>
      <c r="O352" s="159"/>
    </row>
    <row r="353" spans="1:16" s="32" customFormat="1" ht="30" customHeight="1" thickBot="1">
      <c r="A353" s="248"/>
      <c r="B353" s="111"/>
      <c r="C353" s="272" t="s">
        <v>31</v>
      </c>
      <c r="D353" s="272"/>
      <c r="E353" s="272"/>
      <c r="F353" s="113"/>
      <c r="G353" s="120"/>
      <c r="H353" s="120"/>
      <c r="I353" s="115"/>
      <c r="J353" s="115"/>
      <c r="K353" s="115"/>
      <c r="L353" s="117">
        <f>L206+L236+L280+L311+L352</f>
        <v>399382342.39000005</v>
      </c>
      <c r="M353" s="28"/>
      <c r="N353" s="31"/>
      <c r="O353" s="36"/>
      <c r="P353" s="36"/>
    </row>
    <row r="354" spans="1:14" s="30" customFormat="1" ht="30" customHeight="1" thickBot="1">
      <c r="A354" s="242"/>
      <c r="B354" s="136"/>
      <c r="C354" s="277" t="s">
        <v>20</v>
      </c>
      <c r="D354" s="277"/>
      <c r="E354" s="277"/>
      <c r="F354" s="137"/>
      <c r="G354" s="138"/>
      <c r="H354" s="138"/>
      <c r="I354" s="139"/>
      <c r="J354" s="139"/>
      <c r="K354" s="125"/>
      <c r="L354" s="129"/>
      <c r="M354" s="28"/>
      <c r="N354" s="29"/>
    </row>
    <row r="355" spans="1:14" s="148" customFormat="1" ht="30" customHeight="1">
      <c r="A355" s="243"/>
      <c r="B355" s="167">
        <v>1</v>
      </c>
      <c r="C355" s="168" t="s">
        <v>55</v>
      </c>
      <c r="D355" s="169" t="s">
        <v>51</v>
      </c>
      <c r="E355" s="170" t="s">
        <v>52</v>
      </c>
      <c r="F355" s="170" t="s">
        <v>37</v>
      </c>
      <c r="G355" s="170" t="s">
        <v>53</v>
      </c>
      <c r="H355" s="170">
        <v>475599.55</v>
      </c>
      <c r="I355" s="170">
        <v>176219.38</v>
      </c>
      <c r="J355" s="170">
        <v>3021.93</v>
      </c>
      <c r="K355" s="171">
        <f>SUM(H355:J355)</f>
        <v>654840.86</v>
      </c>
      <c r="L355" s="171">
        <f>SUM(K355)</f>
        <v>654840.86</v>
      </c>
      <c r="M355" s="146"/>
      <c r="N355" s="147"/>
    </row>
    <row r="356" spans="1:14" s="148" customFormat="1" ht="30" customHeight="1" thickBot="1">
      <c r="A356" s="243"/>
      <c r="B356" s="172">
        <v>2</v>
      </c>
      <c r="C356" s="173" t="s">
        <v>238</v>
      </c>
      <c r="D356" s="174" t="s">
        <v>51</v>
      </c>
      <c r="E356" s="175" t="s">
        <v>52</v>
      </c>
      <c r="F356" s="175" t="s">
        <v>37</v>
      </c>
      <c r="G356" s="175" t="s">
        <v>53</v>
      </c>
      <c r="H356" s="175">
        <v>475599.55</v>
      </c>
      <c r="I356" s="175">
        <v>165679.66</v>
      </c>
      <c r="J356" s="175"/>
      <c r="K356" s="176">
        <f>SUM(H356:J356)</f>
        <v>641279.21</v>
      </c>
      <c r="L356" s="176">
        <f>SUM(K356)</f>
        <v>641279.21</v>
      </c>
      <c r="M356" s="146"/>
      <c r="N356" s="147"/>
    </row>
    <row r="357" spans="1:14" s="148" customFormat="1" ht="30" customHeight="1" thickBot="1">
      <c r="A357" s="243"/>
      <c r="B357" s="153"/>
      <c r="C357" s="154"/>
      <c r="D357" s="166" t="s">
        <v>54</v>
      </c>
      <c r="E357" s="156"/>
      <c r="F357" s="156"/>
      <c r="G357" s="157"/>
      <c r="H357" s="260"/>
      <c r="I357" s="261"/>
      <c r="J357" s="262"/>
      <c r="K357" s="157"/>
      <c r="L357" s="158">
        <f>SUM(L355:L356)</f>
        <v>1296120.0699999998</v>
      </c>
      <c r="M357" s="146"/>
      <c r="N357" s="147"/>
    </row>
    <row r="358" spans="1:14" s="148" customFormat="1" ht="30" customHeight="1">
      <c r="A358" s="243"/>
      <c r="B358" s="161">
        <v>1</v>
      </c>
      <c r="C358" s="162" t="s">
        <v>115</v>
      </c>
      <c r="D358" s="163" t="s">
        <v>111</v>
      </c>
      <c r="E358" s="164" t="s">
        <v>112</v>
      </c>
      <c r="F358" s="164" t="s">
        <v>37</v>
      </c>
      <c r="G358" s="164" t="s">
        <v>113</v>
      </c>
      <c r="H358" s="164">
        <v>253648.13</v>
      </c>
      <c r="I358" s="164">
        <v>34276.72</v>
      </c>
      <c r="J358" s="164">
        <v>4157.16</v>
      </c>
      <c r="K358" s="165">
        <f>SUM(H358:J358)</f>
        <v>292082.00999999995</v>
      </c>
      <c r="L358" s="165">
        <f>SUM(K358)</f>
        <v>292082.00999999995</v>
      </c>
      <c r="M358" s="146"/>
      <c r="N358" s="147"/>
    </row>
    <row r="359" spans="1:14" s="148" customFormat="1" ht="30" customHeight="1" thickBot="1">
      <c r="A359" s="243"/>
      <c r="B359" s="172">
        <v>2</v>
      </c>
      <c r="C359" s="173" t="s">
        <v>245</v>
      </c>
      <c r="D359" s="174" t="s">
        <v>111</v>
      </c>
      <c r="E359" s="175" t="s">
        <v>112</v>
      </c>
      <c r="F359" s="175" t="s">
        <v>37</v>
      </c>
      <c r="G359" s="175" t="s">
        <v>113</v>
      </c>
      <c r="H359" s="175">
        <v>257751.12</v>
      </c>
      <c r="I359" s="175">
        <v>28715.19</v>
      </c>
      <c r="J359" s="175">
        <v>3184.35</v>
      </c>
      <c r="K359" s="176">
        <f>SUM(H359:J359)</f>
        <v>289650.66</v>
      </c>
      <c r="L359" s="176">
        <f>SUM(K359)</f>
        <v>289650.66</v>
      </c>
      <c r="M359" s="146"/>
      <c r="N359" s="147"/>
    </row>
    <row r="360" spans="1:14" s="148" customFormat="1" ht="30" customHeight="1" thickBot="1">
      <c r="A360" s="243"/>
      <c r="B360" s="153"/>
      <c r="C360" s="154"/>
      <c r="D360" s="166" t="s">
        <v>114</v>
      </c>
      <c r="E360" s="156"/>
      <c r="F360" s="156"/>
      <c r="G360" s="157"/>
      <c r="H360" s="260"/>
      <c r="I360" s="261"/>
      <c r="J360" s="262"/>
      <c r="K360" s="157"/>
      <c r="L360" s="158">
        <f>SUM(L358:L359)</f>
        <v>581732.6699999999</v>
      </c>
      <c r="M360" s="146"/>
      <c r="N360" s="147"/>
    </row>
    <row r="361" spans="1:16" s="30" customFormat="1" ht="30" customHeight="1" thickBot="1">
      <c r="A361" s="242"/>
      <c r="B361" s="140"/>
      <c r="C361" s="277" t="s">
        <v>23</v>
      </c>
      <c r="D361" s="277"/>
      <c r="E361" s="277"/>
      <c r="F361" s="137"/>
      <c r="G361" s="138"/>
      <c r="H361" s="138"/>
      <c r="I361" s="139"/>
      <c r="J361" s="139"/>
      <c r="K361" s="125"/>
      <c r="L361" s="128">
        <f>L357+L360</f>
        <v>1877852.7399999998</v>
      </c>
      <c r="M361" s="28"/>
      <c r="N361" s="93"/>
      <c r="O361" s="70"/>
      <c r="P361" s="79"/>
    </row>
    <row r="362" spans="1:16" s="32" customFormat="1" ht="30" customHeight="1" thickBot="1">
      <c r="A362" s="248"/>
      <c r="B362" s="275" t="s">
        <v>33</v>
      </c>
      <c r="C362" s="276"/>
      <c r="D362" s="276"/>
      <c r="E362" s="276"/>
      <c r="F362" s="51"/>
      <c r="G362" s="51"/>
      <c r="H362" s="51"/>
      <c r="I362" s="51"/>
      <c r="J362" s="51"/>
      <c r="K362" s="52"/>
      <c r="L362" s="50">
        <f>L93+L104+L111+L115+L353+L361</f>
        <v>571027626.08</v>
      </c>
      <c r="M362" s="28"/>
      <c r="N362" s="87"/>
      <c r="O362" s="86"/>
      <c r="P362" s="82"/>
    </row>
    <row r="363" spans="1:14" s="32" customFormat="1" ht="30" customHeight="1" thickBot="1">
      <c r="A363" s="248"/>
      <c r="B363" s="275" t="s">
        <v>29</v>
      </c>
      <c r="C363" s="276"/>
      <c r="D363" s="276"/>
      <c r="E363" s="276"/>
      <c r="F363" s="51"/>
      <c r="G363" s="51"/>
      <c r="H363" s="51"/>
      <c r="I363" s="51"/>
      <c r="J363" s="51"/>
      <c r="K363" s="52"/>
      <c r="L363" s="103">
        <f>E381</f>
        <v>1192843.11</v>
      </c>
      <c r="M363" s="28"/>
      <c r="N363" s="87"/>
    </row>
    <row r="364" spans="1:16" s="32" customFormat="1" ht="30" customHeight="1" thickBot="1">
      <c r="A364" s="248"/>
      <c r="B364" s="275" t="s">
        <v>34</v>
      </c>
      <c r="C364" s="276"/>
      <c r="D364" s="276"/>
      <c r="E364" s="276"/>
      <c r="F364" s="276"/>
      <c r="G364" s="276"/>
      <c r="H364" s="51"/>
      <c r="I364" s="51"/>
      <c r="J364" s="51"/>
      <c r="K364" s="52"/>
      <c r="L364" s="53">
        <f>L362-L363</f>
        <v>569834782.97</v>
      </c>
      <c r="M364" s="28"/>
      <c r="N364" s="31"/>
      <c r="O364" s="88"/>
      <c r="P364" s="85"/>
    </row>
    <row r="365" spans="1:15" s="2" customFormat="1" ht="28.5" thickBot="1">
      <c r="A365" s="24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4"/>
      <c r="N365" s="6"/>
      <c r="O365" s="84"/>
    </row>
    <row r="366" spans="1:16" s="26" customFormat="1" ht="24.75" customHeight="1" thickBot="1">
      <c r="A366" s="248"/>
      <c r="B366" s="21"/>
      <c r="C366" s="21"/>
      <c r="D366" s="21"/>
      <c r="E366" s="21"/>
      <c r="F366" s="21"/>
      <c r="G366" s="21"/>
      <c r="H366" s="21"/>
      <c r="I366" s="23"/>
      <c r="J366" s="24"/>
      <c r="K366" s="99" t="s">
        <v>14</v>
      </c>
      <c r="L366" s="50">
        <f>SUM(L367:L372)</f>
        <v>571027626.0800002</v>
      </c>
      <c r="M366" s="18"/>
      <c r="N366" s="94"/>
      <c r="O366" s="11"/>
      <c r="P366" s="80"/>
    </row>
    <row r="367" spans="1:14" s="26" customFormat="1" ht="24.75" customHeight="1">
      <c r="A367" s="248"/>
      <c r="B367" s="21"/>
      <c r="C367" s="21"/>
      <c r="D367" s="21"/>
      <c r="E367" s="21"/>
      <c r="F367" s="21"/>
      <c r="G367" s="21"/>
      <c r="H367" s="274"/>
      <c r="I367" s="274"/>
      <c r="J367" s="24"/>
      <c r="K367" s="102" t="s">
        <v>26</v>
      </c>
      <c r="L367" s="72">
        <f>SUM(L115)</f>
        <v>363.91</v>
      </c>
      <c r="M367" s="27"/>
      <c r="N367" s="57"/>
    </row>
    <row r="368" spans="1:14" s="26" customFormat="1" ht="24.75" customHeight="1">
      <c r="A368" s="248"/>
      <c r="B368" s="21"/>
      <c r="C368" s="21"/>
      <c r="D368" s="21"/>
      <c r="E368" s="21"/>
      <c r="F368" s="21"/>
      <c r="G368" s="21"/>
      <c r="H368" s="274"/>
      <c r="I368" s="274"/>
      <c r="J368" s="24"/>
      <c r="K368" s="102" t="s">
        <v>32</v>
      </c>
      <c r="L368" s="72">
        <f>L353</f>
        <v>399382342.39000005</v>
      </c>
      <c r="M368" s="27"/>
      <c r="N368" s="57"/>
    </row>
    <row r="369" spans="1:14" s="26" customFormat="1" ht="24.75" customHeight="1">
      <c r="A369" s="248"/>
      <c r="B369" s="21"/>
      <c r="C369" s="21"/>
      <c r="D369" s="21"/>
      <c r="E369" s="21"/>
      <c r="F369" s="21"/>
      <c r="G369" s="21"/>
      <c r="H369" s="21"/>
      <c r="I369" s="21"/>
      <c r="J369" s="21"/>
      <c r="K369" s="101" t="s">
        <v>16</v>
      </c>
      <c r="L369" s="71">
        <f>L104</f>
        <v>16504622.16</v>
      </c>
      <c r="M369" s="27"/>
      <c r="N369" s="95"/>
    </row>
    <row r="370" spans="1:14" s="26" customFormat="1" ht="24.75" customHeight="1">
      <c r="A370" s="248"/>
      <c r="B370" s="21"/>
      <c r="C370" s="89"/>
      <c r="D370" s="90"/>
      <c r="E370" s="89"/>
      <c r="F370" s="91"/>
      <c r="G370" s="90"/>
      <c r="H370" s="21"/>
      <c r="I370" s="21"/>
      <c r="J370" s="21"/>
      <c r="K370" s="102" t="s">
        <v>17</v>
      </c>
      <c r="L370" s="83">
        <f>L111</f>
        <v>84070204.17</v>
      </c>
      <c r="M370" s="27"/>
      <c r="N370" s="57"/>
    </row>
    <row r="371" spans="1:14" s="26" customFormat="1" ht="24.75" customHeight="1">
      <c r="A371" s="248"/>
      <c r="B371" s="21"/>
      <c r="C371" s="21"/>
      <c r="D371" s="21"/>
      <c r="E371" s="21"/>
      <c r="F371" s="21"/>
      <c r="G371" s="21"/>
      <c r="H371" s="21"/>
      <c r="I371" s="21"/>
      <c r="J371" s="21"/>
      <c r="K371" s="100" t="s">
        <v>15</v>
      </c>
      <c r="L371" s="71">
        <f>SUM(L93)</f>
        <v>69192240.71000001</v>
      </c>
      <c r="M371" s="27"/>
      <c r="N371" s="96"/>
    </row>
    <row r="372" spans="1:14" s="26" customFormat="1" ht="24.75" customHeight="1" thickBot="1">
      <c r="A372" s="248"/>
      <c r="B372" s="21"/>
      <c r="C372" s="21"/>
      <c r="F372" s="21"/>
      <c r="G372" s="21"/>
      <c r="H372" s="21"/>
      <c r="I372" s="21"/>
      <c r="J372" s="21"/>
      <c r="K372" s="104" t="s">
        <v>21</v>
      </c>
      <c r="L372" s="105">
        <f>SUM(L361)</f>
        <v>1877852.7399999998</v>
      </c>
      <c r="M372" s="27"/>
      <c r="N372" s="12"/>
    </row>
    <row r="373" spans="1:12" s="26" customFormat="1" ht="24.75" customHeight="1">
      <c r="A373" s="258">
        <v>470</v>
      </c>
      <c r="B373" s="21"/>
      <c r="C373" s="21"/>
      <c r="F373" s="21"/>
      <c r="G373" s="21"/>
      <c r="H373" s="21"/>
      <c r="I373" s="21"/>
      <c r="J373" s="21"/>
      <c r="K373" s="27"/>
      <c r="L373" s="81"/>
    </row>
    <row r="374" spans="1:12" s="26" customFormat="1" ht="37.5" customHeight="1">
      <c r="A374" s="258"/>
      <c r="B374" s="21"/>
      <c r="C374" s="21"/>
      <c r="F374" s="21"/>
      <c r="G374" s="21"/>
      <c r="H374" s="21"/>
      <c r="I374" s="21"/>
      <c r="J374" s="21"/>
      <c r="K374" s="27"/>
      <c r="L374" s="25"/>
    </row>
    <row r="375" spans="1:14" s="2" customFormat="1" ht="27.75">
      <c r="A375" s="248"/>
      <c r="B375" s="9"/>
      <c r="C375" s="9"/>
      <c r="F375" s="9"/>
      <c r="G375" s="9"/>
      <c r="H375" s="9"/>
      <c r="I375" s="9"/>
      <c r="J375" s="9"/>
      <c r="K375" s="9"/>
      <c r="L375" s="69"/>
      <c r="M375" s="4"/>
      <c r="N375" s="6"/>
    </row>
    <row r="376" spans="1:14" s="2" customFormat="1" ht="30.75" customHeight="1">
      <c r="A376" s="247"/>
      <c r="B376" s="9"/>
      <c r="C376" s="9"/>
      <c r="D376" s="41" t="s">
        <v>28</v>
      </c>
      <c r="E376" s="21"/>
      <c r="F376" s="9"/>
      <c r="G376" s="9"/>
      <c r="H376" s="37"/>
      <c r="I376" s="9"/>
      <c r="J376" s="21"/>
      <c r="K376" s="9"/>
      <c r="L376" s="9"/>
      <c r="M376" s="4"/>
      <c r="N376" s="6"/>
    </row>
    <row r="377" spans="1:14" s="2" customFormat="1" ht="27" customHeight="1" thickBot="1">
      <c r="A377" s="248"/>
      <c r="B377" s="9"/>
      <c r="C377" s="9"/>
      <c r="D377" s="26"/>
      <c r="E377" s="21"/>
      <c r="F377" s="9"/>
      <c r="G377" s="9"/>
      <c r="H377" s="9"/>
      <c r="I377" s="9"/>
      <c r="J377" s="9"/>
      <c r="K377" s="9"/>
      <c r="L377" s="9"/>
      <c r="M377" s="4"/>
      <c r="N377" s="6"/>
    </row>
    <row r="378" spans="1:14" s="2" customFormat="1" ht="36" customHeight="1" thickBot="1">
      <c r="A378" s="248"/>
      <c r="B378" s="9"/>
      <c r="C378" s="9"/>
      <c r="D378" s="204" t="s">
        <v>218</v>
      </c>
      <c r="E378" s="98">
        <v>92843.11</v>
      </c>
      <c r="F378" s="21"/>
      <c r="G378" s="9"/>
      <c r="H378" s="21"/>
      <c r="I378" s="9"/>
      <c r="J378" s="22"/>
      <c r="K378" s="21"/>
      <c r="L378" s="9"/>
      <c r="M378" s="4"/>
      <c r="N378" s="6"/>
    </row>
    <row r="379" spans="1:14" s="2" customFormat="1" ht="36" customHeight="1" thickBot="1">
      <c r="A379" s="248"/>
      <c r="B379" s="9"/>
      <c r="C379" s="9"/>
      <c r="D379" s="204" t="s">
        <v>287</v>
      </c>
      <c r="E379" s="98">
        <v>1000000</v>
      </c>
      <c r="F379" s="21"/>
      <c r="G379" s="9"/>
      <c r="H379" s="21"/>
      <c r="I379" s="9"/>
      <c r="J379" s="22"/>
      <c r="K379" s="21"/>
      <c r="L379" s="9"/>
      <c r="M379" s="4"/>
      <c r="N379" s="6"/>
    </row>
    <row r="380" spans="1:14" s="2" customFormat="1" ht="36" customHeight="1" thickBot="1">
      <c r="A380" s="248"/>
      <c r="B380" s="9"/>
      <c r="C380" s="9"/>
      <c r="D380" s="204" t="s">
        <v>290</v>
      </c>
      <c r="E380" s="98">
        <v>100000</v>
      </c>
      <c r="F380" s="21"/>
      <c r="G380" s="9"/>
      <c r="H380" s="21"/>
      <c r="I380" s="9"/>
      <c r="J380" s="22"/>
      <c r="K380" s="21"/>
      <c r="L380" s="9"/>
      <c r="M380" s="4"/>
      <c r="N380" s="6"/>
    </row>
    <row r="381" spans="1:14" s="2" customFormat="1" ht="36" customHeight="1" thickBot="1">
      <c r="A381" s="248"/>
      <c r="B381" s="9"/>
      <c r="C381" s="9"/>
      <c r="D381" s="97" t="s">
        <v>14</v>
      </c>
      <c r="E381" s="98">
        <f>SUM(E378:E380)</f>
        <v>1192843.11</v>
      </c>
      <c r="F381" s="21"/>
      <c r="G381" s="9"/>
      <c r="H381" s="21"/>
      <c r="I381" s="9"/>
      <c r="J381" s="22"/>
      <c r="K381" s="21"/>
      <c r="L381" s="9"/>
      <c r="M381" s="4"/>
      <c r="N381" s="6"/>
    </row>
    <row r="382" spans="1:14" s="2" customFormat="1" ht="24.75" customHeight="1">
      <c r="A382" s="248"/>
      <c r="B382" s="9"/>
      <c r="C382" s="9"/>
      <c r="D382" s="39"/>
      <c r="E382" s="21"/>
      <c r="F382" s="21"/>
      <c r="G382" s="22"/>
      <c r="H382" s="21"/>
      <c r="I382" s="9"/>
      <c r="J382" s="22"/>
      <c r="K382" s="21"/>
      <c r="L382" s="9"/>
      <c r="M382" s="4"/>
      <c r="N382" s="6"/>
    </row>
    <row r="383" spans="1:14" s="2" customFormat="1" ht="24.75" customHeight="1">
      <c r="A383" s="248"/>
      <c r="B383" s="9"/>
      <c r="C383" s="9"/>
      <c r="D383" s="39"/>
      <c r="E383" s="22"/>
      <c r="F383" s="21"/>
      <c r="G383" s="9"/>
      <c r="H383" s="38"/>
      <c r="I383" s="9"/>
      <c r="J383" s="38"/>
      <c r="K383" s="38"/>
      <c r="L383" s="9"/>
      <c r="M383" s="4"/>
      <c r="N383" s="6"/>
    </row>
    <row r="384" spans="1:14" s="2" customFormat="1" ht="24.75" customHeight="1">
      <c r="A384" s="248"/>
      <c r="B384" s="9"/>
      <c r="C384" s="9"/>
      <c r="D384" s="39"/>
      <c r="E384" s="22"/>
      <c r="F384" s="21"/>
      <c r="G384" s="9"/>
      <c r="H384" s="9"/>
      <c r="I384" s="9"/>
      <c r="J384" s="9"/>
      <c r="K384" s="9"/>
      <c r="L384" s="9"/>
      <c r="M384" s="4"/>
      <c r="N384" s="6"/>
    </row>
    <row r="385" spans="1:14" s="2" customFormat="1" ht="24.75" customHeight="1">
      <c r="A385" s="248"/>
      <c r="B385" s="9"/>
      <c r="C385" s="9"/>
      <c r="D385" s="39"/>
      <c r="E385" s="21"/>
      <c r="F385" s="21"/>
      <c r="G385" s="9"/>
      <c r="H385" s="21"/>
      <c r="I385" s="9"/>
      <c r="J385" s="9"/>
      <c r="K385" s="9"/>
      <c r="L385" s="9"/>
      <c r="M385" s="4"/>
      <c r="N385" s="6"/>
    </row>
    <row r="386" spans="1:14" s="2" customFormat="1" ht="24.75" customHeight="1">
      <c r="A386" s="248"/>
      <c r="B386" s="9"/>
      <c r="C386" s="9"/>
      <c r="D386" s="39"/>
      <c r="E386" s="21"/>
      <c r="F386" s="21"/>
      <c r="G386" s="9"/>
      <c r="H386" s="9"/>
      <c r="I386" s="9"/>
      <c r="J386" s="9"/>
      <c r="K386" s="9"/>
      <c r="L386" s="9"/>
      <c r="M386" s="4"/>
      <c r="N386" s="6"/>
    </row>
    <row r="387" spans="1:14" s="2" customFormat="1" ht="24.75" customHeight="1">
      <c r="A387" s="248"/>
      <c r="B387" s="9"/>
      <c r="C387" s="9"/>
      <c r="D387" s="39"/>
      <c r="E387" s="21"/>
      <c r="F387" s="21"/>
      <c r="G387" s="9"/>
      <c r="H387" s="9"/>
      <c r="I387" s="9"/>
      <c r="J387" s="9"/>
      <c r="K387" s="9"/>
      <c r="L387" s="9"/>
      <c r="M387" s="4"/>
      <c r="N387" s="6"/>
    </row>
    <row r="388" spans="1:14" s="2" customFormat="1" ht="24.75" customHeight="1">
      <c r="A388" s="248"/>
      <c r="B388" s="9"/>
      <c r="C388" s="9"/>
      <c r="D388" s="39"/>
      <c r="E388" s="21"/>
      <c r="F388" s="21"/>
      <c r="G388" s="37"/>
      <c r="H388" s="9"/>
      <c r="I388" s="9"/>
      <c r="J388" s="9"/>
      <c r="K388" s="9"/>
      <c r="L388" s="9"/>
      <c r="M388" s="4"/>
      <c r="N388" s="6"/>
    </row>
    <row r="389" spans="1:14" s="2" customFormat="1" ht="24.75" customHeight="1">
      <c r="A389" s="248"/>
      <c r="B389" s="9"/>
      <c r="C389" s="9"/>
      <c r="D389" s="39"/>
      <c r="E389" s="21"/>
      <c r="F389" s="21"/>
      <c r="G389" s="21"/>
      <c r="H389" s="9"/>
      <c r="I389" s="9"/>
      <c r="J389" s="9"/>
      <c r="K389" s="9"/>
      <c r="L389" s="9"/>
      <c r="M389" s="4"/>
      <c r="N389" s="6"/>
    </row>
    <row r="390" spans="1:14" s="2" customFormat="1" ht="24.75" customHeight="1">
      <c r="A390" s="248"/>
      <c r="B390" s="9"/>
      <c r="C390" s="9"/>
      <c r="D390" s="39"/>
      <c r="E390" s="21"/>
      <c r="F390" s="21"/>
      <c r="G390" s="9"/>
      <c r="H390" s="9"/>
      <c r="I390" s="9"/>
      <c r="J390" s="9"/>
      <c r="K390" s="9"/>
      <c r="L390" s="9"/>
      <c r="M390" s="4"/>
      <c r="N390" s="6"/>
    </row>
    <row r="391" spans="1:14" s="2" customFormat="1" ht="24.75" customHeight="1">
      <c r="A391" s="248"/>
      <c r="B391" s="9"/>
      <c r="C391" s="9"/>
      <c r="D391" s="40"/>
      <c r="E391" s="22"/>
      <c r="F391" s="21"/>
      <c r="G391" s="22"/>
      <c r="H391" s="9"/>
      <c r="I391" s="9"/>
      <c r="J391" s="9"/>
      <c r="K391" s="9"/>
      <c r="L391" s="9"/>
      <c r="M391" s="4"/>
      <c r="N391" s="6"/>
    </row>
    <row r="392" spans="1:14" s="2" customFormat="1" ht="24.75" customHeight="1">
      <c r="A392" s="248"/>
      <c r="B392" s="9"/>
      <c r="C392" s="9"/>
      <c r="D392" s="39"/>
      <c r="E392" s="21"/>
      <c r="F392" s="21"/>
      <c r="G392" s="9"/>
      <c r="H392" s="9"/>
      <c r="I392" s="9"/>
      <c r="J392" s="9"/>
      <c r="K392" s="9"/>
      <c r="L392" s="9"/>
      <c r="M392" s="4"/>
      <c r="N392" s="6"/>
    </row>
    <row r="393" spans="1:14" s="2" customFormat="1" ht="24.75" customHeight="1">
      <c r="A393" s="248"/>
      <c r="B393" s="9"/>
      <c r="C393" s="9"/>
      <c r="D393" s="39"/>
      <c r="E393" s="21"/>
      <c r="F393" s="21"/>
      <c r="G393" s="9"/>
      <c r="H393" s="9"/>
      <c r="I393" s="9"/>
      <c r="J393" s="9"/>
      <c r="K393" s="9"/>
      <c r="L393" s="9"/>
      <c r="M393" s="4"/>
      <c r="N393" s="6"/>
    </row>
    <row r="394" spans="1:14" s="2" customFormat="1" ht="24.75" customHeight="1">
      <c r="A394" s="248"/>
      <c r="B394" s="9"/>
      <c r="C394" s="9"/>
      <c r="D394" s="39"/>
      <c r="E394" s="21"/>
      <c r="F394" s="21"/>
      <c r="G394" s="9"/>
      <c r="H394" s="9"/>
      <c r="I394" s="9"/>
      <c r="J394" s="9"/>
      <c r="K394" s="9"/>
      <c r="L394" s="9"/>
      <c r="M394" s="4"/>
      <c r="N394" s="6"/>
    </row>
    <row r="395" spans="1:14" s="2" customFormat="1" ht="24.75" customHeight="1">
      <c r="A395" s="248"/>
      <c r="B395" s="9"/>
      <c r="C395" s="9"/>
      <c r="D395" s="39"/>
      <c r="E395" s="21"/>
      <c r="F395" s="21"/>
      <c r="G395" s="9"/>
      <c r="H395" s="9"/>
      <c r="I395" s="9"/>
      <c r="J395" s="9"/>
      <c r="K395" s="9"/>
      <c r="L395" s="9"/>
      <c r="M395" s="4"/>
      <c r="N395" s="6"/>
    </row>
    <row r="396" spans="1:14" s="2" customFormat="1" ht="24.75" customHeight="1">
      <c r="A396" s="248"/>
      <c r="B396" s="9"/>
      <c r="C396" s="9"/>
      <c r="D396" s="39"/>
      <c r="E396" s="38"/>
      <c r="F396" s="21"/>
      <c r="G396" s="9"/>
      <c r="H396" s="9"/>
      <c r="I396" s="9"/>
      <c r="J396" s="9"/>
      <c r="K396" s="9"/>
      <c r="L396" s="9"/>
      <c r="M396" s="4"/>
      <c r="N396" s="6"/>
    </row>
    <row r="397" spans="1:14" s="2" customFormat="1" ht="15.75" customHeight="1">
      <c r="A397" s="248"/>
      <c r="B397" s="9"/>
      <c r="C397" s="9"/>
      <c r="D397" s="38"/>
      <c r="E397" s="38"/>
      <c r="F397" s="21"/>
      <c r="G397" s="9"/>
      <c r="H397" s="9"/>
      <c r="I397" s="9"/>
      <c r="J397" s="9"/>
      <c r="K397" s="9"/>
      <c r="L397" s="9"/>
      <c r="M397" s="4"/>
      <c r="N397" s="6"/>
    </row>
    <row r="398" spans="1:14" s="2" customFormat="1" ht="27.75">
      <c r="A398" s="248"/>
      <c r="B398" s="9"/>
      <c r="C398" s="9"/>
      <c r="D398" s="38"/>
      <c r="E398" s="9"/>
      <c r="F398" s="9"/>
      <c r="G398" s="9"/>
      <c r="H398" s="9"/>
      <c r="I398" s="9"/>
      <c r="J398" s="9"/>
      <c r="K398" s="9"/>
      <c r="L398" s="9"/>
      <c r="M398" s="4"/>
      <c r="N398" s="6"/>
    </row>
    <row r="399" spans="1:14" s="14" customFormat="1" ht="30" customHeight="1">
      <c r="A399" s="252"/>
      <c r="B399" s="273"/>
      <c r="C399" s="58"/>
      <c r="D399" s="9"/>
      <c r="E399" s="60"/>
      <c r="F399" s="60"/>
      <c r="G399" s="60"/>
      <c r="H399" s="61"/>
      <c r="I399" s="62"/>
      <c r="J399" s="62"/>
      <c r="K399" s="61"/>
      <c r="L399" s="61"/>
      <c r="M399" s="44"/>
      <c r="N399" s="49"/>
    </row>
    <row r="400" spans="1:14" s="14" customFormat="1" ht="30" customHeight="1">
      <c r="A400" s="252"/>
      <c r="B400" s="273"/>
      <c r="C400" s="58"/>
      <c r="D400" s="59"/>
      <c r="E400" s="60"/>
      <c r="F400" s="60"/>
      <c r="G400" s="60"/>
      <c r="H400" s="61"/>
      <c r="I400" s="61"/>
      <c r="J400" s="62"/>
      <c r="K400" s="61"/>
      <c r="L400" s="61"/>
      <c r="M400" s="44"/>
      <c r="N400" s="49"/>
    </row>
    <row r="401" spans="1:14" s="14" customFormat="1" ht="30" customHeight="1">
      <c r="A401" s="252"/>
      <c r="B401" s="273"/>
      <c r="C401" s="58"/>
      <c r="D401" s="59"/>
      <c r="E401" s="60"/>
      <c r="F401" s="60"/>
      <c r="G401" s="60"/>
      <c r="H401" s="61"/>
      <c r="I401" s="61"/>
      <c r="J401" s="61"/>
      <c r="K401" s="61"/>
      <c r="L401" s="61"/>
      <c r="M401" s="44"/>
      <c r="N401" s="49"/>
    </row>
    <row r="402" spans="1:14" s="48" customFormat="1" ht="30" customHeight="1">
      <c r="A402" s="252"/>
      <c r="B402" s="273"/>
      <c r="C402" s="58"/>
      <c r="D402" s="59"/>
      <c r="E402" s="60"/>
      <c r="F402" s="60"/>
      <c r="G402" s="60"/>
      <c r="H402" s="62"/>
      <c r="I402" s="62"/>
      <c r="J402" s="62"/>
      <c r="K402" s="61"/>
      <c r="L402" s="61"/>
      <c r="M402" s="46"/>
      <c r="N402" s="47"/>
    </row>
    <row r="403" spans="1:15" s="11" customFormat="1" ht="30" customHeight="1">
      <c r="A403" s="242"/>
      <c r="B403" s="273"/>
      <c r="C403" s="58"/>
      <c r="D403" s="59"/>
      <c r="E403" s="60"/>
      <c r="F403" s="63"/>
      <c r="G403" s="60"/>
      <c r="H403" s="62"/>
      <c r="I403" s="62"/>
      <c r="J403" s="61"/>
      <c r="K403" s="61"/>
      <c r="L403" s="61"/>
      <c r="M403" s="45"/>
      <c r="N403" s="10"/>
      <c r="O403" s="10"/>
    </row>
    <row r="404" spans="1:14" s="14" customFormat="1" ht="30" customHeight="1">
      <c r="A404" s="252"/>
      <c r="B404" s="273"/>
      <c r="C404" s="58"/>
      <c r="D404" s="59"/>
      <c r="E404" s="60"/>
      <c r="F404" s="60"/>
      <c r="G404" s="60"/>
      <c r="H404" s="65"/>
      <c r="I404" s="65"/>
      <c r="J404" s="65"/>
      <c r="K404" s="66"/>
      <c r="L404" s="66"/>
      <c r="M404" s="44"/>
      <c r="N404" s="13"/>
    </row>
    <row r="405" spans="1:14" s="56" customFormat="1" ht="30" customHeight="1">
      <c r="A405" s="252"/>
      <c r="B405" s="273"/>
      <c r="C405" s="58"/>
      <c r="D405" s="64"/>
      <c r="E405" s="60"/>
      <c r="F405" s="60"/>
      <c r="G405" s="67"/>
      <c r="H405" s="68"/>
      <c r="I405" s="68"/>
      <c r="K405" s="61"/>
      <c r="L405" s="61"/>
      <c r="M405" s="54"/>
      <c r="N405" s="55"/>
    </row>
    <row r="406" spans="1:14" s="2" customFormat="1" ht="27.75">
      <c r="A406" s="248"/>
      <c r="B406" s="9"/>
      <c r="C406" s="9"/>
      <c r="D406" s="64"/>
      <c r="E406" s="9"/>
      <c r="F406" s="9"/>
      <c r="G406" s="9"/>
      <c r="H406" s="9"/>
      <c r="I406" s="9"/>
      <c r="J406" s="9"/>
      <c r="K406" s="9"/>
      <c r="L406" s="9"/>
      <c r="M406" s="4"/>
      <c r="N406" s="6"/>
    </row>
    <row r="407" spans="1:14" s="2" customFormat="1" ht="27.75">
      <c r="A407" s="24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4"/>
      <c r="N407" s="6"/>
    </row>
    <row r="408" spans="1:14" s="2" customFormat="1" ht="27.75">
      <c r="A408" s="24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4"/>
      <c r="N408" s="6"/>
    </row>
    <row r="409" spans="1:14" s="2" customFormat="1" ht="27.75">
      <c r="A409" s="24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4"/>
      <c r="N409" s="6"/>
    </row>
    <row r="410" spans="1:14" s="2" customFormat="1" ht="27.75">
      <c r="A410" s="24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4"/>
      <c r="N410" s="6"/>
    </row>
    <row r="411" spans="1:14" s="2" customFormat="1" ht="27.75">
      <c r="A411" s="24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4"/>
      <c r="N411" s="6"/>
    </row>
    <row r="412" spans="1:14" s="2" customFormat="1" ht="27.75">
      <c r="A412" s="24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4"/>
      <c r="N412" s="6"/>
    </row>
    <row r="413" spans="1:14" s="2" customFormat="1" ht="27.75">
      <c r="A413" s="24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4"/>
      <c r="N413" s="6"/>
    </row>
    <row r="414" spans="1:14" s="2" customFormat="1" ht="27.75">
      <c r="A414" s="24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4"/>
      <c r="N414" s="6"/>
    </row>
    <row r="415" spans="1:14" s="2" customFormat="1" ht="27.75">
      <c r="A415" s="24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4"/>
      <c r="N415" s="6"/>
    </row>
    <row r="416" spans="1:14" s="2" customFormat="1" ht="27.75">
      <c r="A416" s="24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4"/>
      <c r="N416" s="6"/>
    </row>
    <row r="417" spans="1:14" s="2" customFormat="1" ht="27.75">
      <c r="A417" s="24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4"/>
      <c r="N417" s="6"/>
    </row>
    <row r="418" spans="1:14" s="2" customFormat="1" ht="27.75">
      <c r="A418" s="24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4"/>
      <c r="N418" s="6"/>
    </row>
    <row r="419" spans="1:14" s="2" customFormat="1" ht="27.75">
      <c r="A419" s="24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4"/>
      <c r="N419" s="6"/>
    </row>
    <row r="420" spans="1:14" s="2" customFormat="1" ht="27.75">
      <c r="A420" s="24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4"/>
      <c r="N420" s="6"/>
    </row>
    <row r="421" spans="1:14" s="2" customFormat="1" ht="27.75">
      <c r="A421" s="24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4"/>
      <c r="N421" s="6"/>
    </row>
    <row r="422" spans="1:14" s="2" customFormat="1" ht="27.75">
      <c r="A422" s="24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4"/>
      <c r="N422" s="6"/>
    </row>
    <row r="423" spans="1:14" s="2" customFormat="1" ht="27.75">
      <c r="A423" s="24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4"/>
      <c r="N423" s="6"/>
    </row>
    <row r="424" spans="1:14" s="2" customFormat="1" ht="27.75">
      <c r="A424" s="24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4"/>
      <c r="N424" s="6"/>
    </row>
    <row r="425" spans="1:14" s="2" customFormat="1" ht="27.75">
      <c r="A425" s="24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4"/>
      <c r="N425" s="6"/>
    </row>
    <row r="426" spans="1:14" s="2" customFormat="1" ht="27.75">
      <c r="A426" s="24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4"/>
      <c r="N426" s="6"/>
    </row>
    <row r="427" spans="1:14" s="2" customFormat="1" ht="27.75">
      <c r="A427" s="24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4"/>
      <c r="N427" s="6"/>
    </row>
    <row r="428" spans="1:14" s="2" customFormat="1" ht="27.75">
      <c r="A428" s="24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4"/>
      <c r="N428" s="6"/>
    </row>
    <row r="429" spans="1:14" s="2" customFormat="1" ht="27.75">
      <c r="A429" s="24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4"/>
      <c r="N429" s="6"/>
    </row>
    <row r="430" spans="1:14" s="2" customFormat="1" ht="27.75">
      <c r="A430" s="24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4"/>
      <c r="N430" s="6"/>
    </row>
    <row r="431" spans="1:14" s="2" customFormat="1" ht="27.75">
      <c r="A431" s="24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4"/>
      <c r="N431" s="6"/>
    </row>
    <row r="432" spans="1:14" s="2" customFormat="1" ht="27.75">
      <c r="A432" s="24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4"/>
      <c r="N432" s="6"/>
    </row>
    <row r="433" spans="1:14" s="2" customFormat="1" ht="27.75">
      <c r="A433" s="24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4"/>
      <c r="N433" s="6"/>
    </row>
    <row r="434" spans="1:14" s="2" customFormat="1" ht="27.75">
      <c r="A434" s="24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4"/>
      <c r="N434" s="6"/>
    </row>
    <row r="435" spans="1:14" s="2" customFormat="1" ht="27.75">
      <c r="A435" s="24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4"/>
      <c r="N435" s="6"/>
    </row>
    <row r="436" spans="1:14" s="2" customFormat="1" ht="27.75">
      <c r="A436" s="24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4"/>
      <c r="N436" s="6"/>
    </row>
    <row r="437" spans="1:14" s="2" customFormat="1" ht="27.75">
      <c r="A437" s="24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4"/>
      <c r="N437" s="6"/>
    </row>
    <row r="438" spans="1:14" s="2" customFormat="1" ht="27.75">
      <c r="A438" s="24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4"/>
      <c r="N438" s="6"/>
    </row>
    <row r="439" spans="1:14" s="2" customFormat="1" ht="27.75">
      <c r="A439" s="24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4"/>
      <c r="N439" s="6"/>
    </row>
    <row r="440" spans="1:14" s="2" customFormat="1" ht="27.75">
      <c r="A440" s="24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4"/>
      <c r="N440" s="6"/>
    </row>
    <row r="441" spans="1:14" s="2" customFormat="1" ht="27.75">
      <c r="A441" s="24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4"/>
      <c r="N441" s="6"/>
    </row>
    <row r="442" spans="1:14" s="2" customFormat="1" ht="27.75">
      <c r="A442" s="24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4"/>
      <c r="N442" s="6"/>
    </row>
    <row r="443" spans="1:14" s="2" customFormat="1" ht="27.75">
      <c r="A443" s="24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4"/>
      <c r="N443" s="6"/>
    </row>
    <row r="444" spans="1:14" s="2" customFormat="1" ht="27.75">
      <c r="A444" s="24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4"/>
      <c r="N444" s="6"/>
    </row>
    <row r="445" spans="1:14" s="2" customFormat="1" ht="27.75">
      <c r="A445" s="24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4"/>
      <c r="N445" s="6"/>
    </row>
    <row r="446" spans="1:14" s="2" customFormat="1" ht="27.75">
      <c r="A446" s="24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4"/>
      <c r="N446" s="6"/>
    </row>
    <row r="447" spans="1:14" s="2" customFormat="1" ht="27.75">
      <c r="A447" s="24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4"/>
      <c r="N447" s="6"/>
    </row>
    <row r="448" spans="1:14" s="2" customFormat="1" ht="27.75">
      <c r="A448" s="24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4"/>
      <c r="N448" s="6"/>
    </row>
    <row r="449" spans="1:14" s="2" customFormat="1" ht="27.75">
      <c r="A449" s="24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4"/>
      <c r="N449" s="6"/>
    </row>
    <row r="450" spans="1:14" s="2" customFormat="1" ht="27.75">
      <c r="A450" s="24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4"/>
      <c r="N450" s="6"/>
    </row>
    <row r="451" spans="1:14" s="2" customFormat="1" ht="27.75">
      <c r="A451" s="24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4"/>
      <c r="N451" s="6"/>
    </row>
    <row r="452" spans="1:14" s="2" customFormat="1" ht="27.75">
      <c r="A452" s="24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4"/>
      <c r="N452" s="6"/>
    </row>
    <row r="453" spans="1:14" s="2" customFormat="1" ht="27.75">
      <c r="A453" s="24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4"/>
      <c r="N453" s="6"/>
    </row>
    <row r="454" spans="1:14" s="2" customFormat="1" ht="27.75">
      <c r="A454" s="24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4"/>
      <c r="N454" s="6"/>
    </row>
    <row r="455" spans="1:14" s="2" customFormat="1" ht="27.75">
      <c r="A455" s="24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4"/>
      <c r="N455" s="6"/>
    </row>
    <row r="456" spans="1:14" s="2" customFormat="1" ht="27.75">
      <c r="A456" s="24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4"/>
      <c r="N456" s="6"/>
    </row>
    <row r="457" spans="1:14" s="2" customFormat="1" ht="27.75">
      <c r="A457" s="24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4"/>
      <c r="N457" s="6"/>
    </row>
    <row r="458" spans="1:14" s="2" customFormat="1" ht="27.75">
      <c r="A458" s="24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4"/>
      <c r="N458" s="6"/>
    </row>
    <row r="459" spans="1:14" s="2" customFormat="1" ht="27.75">
      <c r="A459" s="24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4"/>
      <c r="N459" s="6"/>
    </row>
    <row r="460" spans="1:14" s="2" customFormat="1" ht="27.75">
      <c r="A460" s="24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4"/>
      <c r="N460" s="6"/>
    </row>
    <row r="461" spans="3:5" ht="27">
      <c r="C461" s="9"/>
      <c r="D461" s="9"/>
      <c r="E461" s="9"/>
    </row>
    <row r="462" spans="3:5" ht="27">
      <c r="C462" s="9"/>
      <c r="D462" s="9"/>
      <c r="E462" s="9"/>
    </row>
    <row r="463" spans="3:5" ht="27">
      <c r="C463" s="9"/>
      <c r="D463" s="9"/>
      <c r="E463" s="9"/>
    </row>
    <row r="464" spans="3:5" ht="27">
      <c r="C464" s="9"/>
      <c r="D464" s="9"/>
      <c r="E464" s="9"/>
    </row>
    <row r="465" spans="3:5" ht="27">
      <c r="C465" s="9"/>
      <c r="D465" s="9"/>
      <c r="E465" s="9"/>
    </row>
    <row r="466" spans="3:5" ht="27">
      <c r="C466" s="9"/>
      <c r="D466" s="9"/>
      <c r="E466" s="9"/>
    </row>
    <row r="467" spans="3:5" ht="27">
      <c r="C467" s="9"/>
      <c r="D467" s="9"/>
      <c r="E467" s="9"/>
    </row>
    <row r="468" spans="3:5" ht="27">
      <c r="C468" s="9"/>
      <c r="D468" s="9"/>
      <c r="E468" s="9"/>
    </row>
    <row r="469" spans="3:5" ht="27">
      <c r="C469" s="9"/>
      <c r="D469" s="9"/>
      <c r="E469" s="9"/>
    </row>
    <row r="470" spans="3:5" ht="27">
      <c r="C470" s="9"/>
      <c r="D470" s="9"/>
      <c r="E470" s="9"/>
    </row>
    <row r="471" spans="3:5" ht="27">
      <c r="C471" s="9"/>
      <c r="D471" s="9"/>
      <c r="E471" s="9"/>
    </row>
    <row r="472" ht="27">
      <c r="D472" s="9"/>
    </row>
  </sheetData>
  <mergeCells count="64">
    <mergeCell ref="H360:J360"/>
    <mergeCell ref="H357:J357"/>
    <mergeCell ref="C115:E115"/>
    <mergeCell ref="C93:E93"/>
    <mergeCell ref="C94:E94"/>
    <mergeCell ref="C104:E104"/>
    <mergeCell ref="C112:E112"/>
    <mergeCell ref="C105:E105"/>
    <mergeCell ref="C111:E111"/>
    <mergeCell ref="H311:J311"/>
    <mergeCell ref="B362:E362"/>
    <mergeCell ref="C361:E361"/>
    <mergeCell ref="C354:E354"/>
    <mergeCell ref="C116:E116"/>
    <mergeCell ref="C353:E353"/>
    <mergeCell ref="H10:J10"/>
    <mergeCell ref="H14:J14"/>
    <mergeCell ref="H33:J33"/>
    <mergeCell ref="B399:B405"/>
    <mergeCell ref="H367:I367"/>
    <mergeCell ref="B364:G364"/>
    <mergeCell ref="B363:E363"/>
    <mergeCell ref="H368:I368"/>
    <mergeCell ref="H206:J206"/>
    <mergeCell ref="H41:J41"/>
    <mergeCell ref="B1:L1"/>
    <mergeCell ref="B2:L2"/>
    <mergeCell ref="C3:D3"/>
    <mergeCell ref="C5:E5"/>
    <mergeCell ref="H352:J352"/>
    <mergeCell ref="H70:J70"/>
    <mergeCell ref="H73:J73"/>
    <mergeCell ref="H84:J84"/>
    <mergeCell ref="H114:J114"/>
    <mergeCell ref="H236:J236"/>
    <mergeCell ref="H101:J101"/>
    <mergeCell ref="H280:J280"/>
    <mergeCell ref="H80:J80"/>
    <mergeCell ref="H86:J86"/>
    <mergeCell ref="I110:K110"/>
    <mergeCell ref="I88:K88"/>
    <mergeCell ref="H38:J38"/>
    <mergeCell ref="H50:J50"/>
    <mergeCell ref="H65:J65"/>
    <mergeCell ref="H76:J76"/>
    <mergeCell ref="H56:J56"/>
    <mergeCell ref="I90:K90"/>
    <mergeCell ref="H22:J22"/>
    <mergeCell ref="H28:J28"/>
    <mergeCell ref="H108:J108"/>
    <mergeCell ref="H62:J62"/>
    <mergeCell ref="I92:K92"/>
    <mergeCell ref="I103:K103"/>
    <mergeCell ref="A56:A57"/>
    <mergeCell ref="A94:A95"/>
    <mergeCell ref="A21:A22"/>
    <mergeCell ref="A122:A123"/>
    <mergeCell ref="A298:A299"/>
    <mergeCell ref="A373:A374"/>
    <mergeCell ref="A160:A161"/>
    <mergeCell ref="A192:A193"/>
    <mergeCell ref="A261:A262"/>
    <mergeCell ref="A224:A225"/>
    <mergeCell ref="A337:A338"/>
  </mergeCells>
  <printOptions horizontalCentered="1"/>
  <pageMargins left="0.21" right="0.2755905511811024" top="0.5511811023622047" bottom="0.4330708661417323" header="0.39" footer="0.2755905511811024"/>
  <pageSetup horizontalDpi="300" verticalDpi="300" orientation="landscape" paperSize="9" scale="41" r:id="rId1"/>
  <rowBreaks count="10" manualBreakCount="10">
    <brk id="38" max="11" man="1"/>
    <brk id="76" max="11" man="1"/>
    <brk id="104" max="11" man="1"/>
    <brk id="142" max="11" man="1"/>
    <brk id="174" max="11" man="1"/>
    <brk id="206" max="11" man="1"/>
    <brk id="243" max="11" man="1"/>
    <brk id="280" max="11" man="1"/>
    <brk id="319" max="11" man="1"/>
    <brk id="3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mfkor</cp:lastModifiedBy>
  <cp:lastPrinted>2010-09-03T11:07:49Z</cp:lastPrinted>
  <dcterms:created xsi:type="dcterms:W3CDTF">2002-01-16T09:34:38Z</dcterms:created>
  <dcterms:modified xsi:type="dcterms:W3CDTF">2010-09-03T11:08:06Z</dcterms:modified>
  <cp:category/>
  <cp:version/>
  <cp:contentType/>
  <cp:contentStatus/>
</cp:coreProperties>
</file>