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75" windowWidth="9690" windowHeight="6810" tabRatio="597" activeTab="0"/>
  </bookViews>
  <sheets>
    <sheet name="konsolidirano" sheetId="1" r:id="rId1"/>
  </sheets>
  <definedNames>
    <definedName name="_xlnm.Print_Area" localSheetId="0">'konsolidirano'!$A$30:$D$57</definedName>
    <definedName name="Print_Area_MI" localSheetId="0">'konsolidirano'!$A$58:$D$71</definedName>
    <definedName name="Z_BFB1D2E1_68E4_11D2_BA60_000021663366_.wvu.PrintArea" localSheetId="0" hidden="1">'konsolidirano'!$A$1:$D$69</definedName>
  </definedNames>
  <calcPr fullCalcOnLoad="1"/>
</workbook>
</file>

<file path=xl/sharedStrings.xml><?xml version="1.0" encoding="utf-8"?>
<sst xmlns="http://schemas.openxmlformats.org/spreadsheetml/2006/main" count="79" uniqueCount="27">
  <si>
    <t xml:space="preserve"> </t>
  </si>
  <si>
    <t>I. UKUPNI PRIHODI I POTPORE</t>
  </si>
  <si>
    <t xml:space="preserve">   Postotak od BDP</t>
  </si>
  <si>
    <t>BDP</t>
  </si>
  <si>
    <t xml:space="preserve">   Državni proračun</t>
  </si>
  <si>
    <t xml:space="preserve">   Izvanproračunski fondovi</t>
  </si>
  <si>
    <t>I. Transakcije eliminirane iz prihoda</t>
  </si>
  <si>
    <t xml:space="preserve">   1.Državni proračun</t>
  </si>
  <si>
    <t>TRANSAKCIJE ELIMINIRANE U KONSOLIDACIJI SREDIŠNJE DRŽAVE</t>
  </si>
  <si>
    <t xml:space="preserve">
1</t>
  </si>
  <si>
    <t>II.UKUPNI RASHODI</t>
  </si>
  <si>
    <t>III.UKUPNI MANJAK/VIŠAK</t>
  </si>
  <si>
    <t>II. UKUPNI RASHODI</t>
  </si>
  <si>
    <t>II.Transakcije eliminirane iz rashoda</t>
  </si>
  <si>
    <t xml:space="preserve">   1. Hrvatske vode</t>
  </si>
  <si>
    <t xml:space="preserve">   2. Fond za zaštitu okoliša i energetsku učinkovitost</t>
  </si>
  <si>
    <t xml:space="preserve">   3. Hrvatske ceste</t>
  </si>
  <si>
    <t xml:space="preserve">   4. Državna agencija za osiguranje štednih uloga i sanaciju banaka</t>
  </si>
  <si>
    <t xml:space="preserve">   5. Hrvatski fond za privatizaciju</t>
  </si>
  <si>
    <t>Povećanje/
 smanjenje
3</t>
  </si>
  <si>
    <t>Plan
 za 2010.
2</t>
  </si>
  <si>
    <t>Novi plan
 za 2010.
4</t>
  </si>
  <si>
    <t>PRIJEDLOG NEKONSOLIDIRANIH IZMJENA I DOPUNA DRŽAVNOG PRORAČUNA I FINANCIJSKIH PLANOVA IZVANPRORAČUNSKIH KORISNIKA ZA 2010. GODINU</t>
  </si>
  <si>
    <t xml:space="preserve">   2.Hrvatske vode</t>
  </si>
  <si>
    <t xml:space="preserve">   3.Hrvatske ceste</t>
  </si>
  <si>
    <t>KONSOLIDIRANE IZMJENE I DOPUNE DRŽAVNOG PRORAČUNA I FINANCIJSKIH PLANOVA IZVANPRORAČUNSKIH KORISNIKA ZA 2010. GODINU</t>
  </si>
  <si>
    <t xml:space="preserve">      - u kunama -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</si>
</sst>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n_-;\-* #,##0\ _K_n_-;_-* &quot;-&quot;\ _K_n_-;_-@_-"/>
    <numFmt numFmtId="181" formatCode="_-* #,##0.00\ _K_n_-;\-* #,##0.00\ _K_n_-;_-* &quot;-&quot;??\ _K_n_-;_-@_-"/>
    <numFmt numFmtId="182" formatCode="0.00_)"/>
    <numFmt numFmtId="183" formatCode="0_)"/>
    <numFmt numFmtId="184" formatCode="0.0_)"/>
    <numFmt numFmtId="185" formatCode="#,##0_)"/>
    <numFmt numFmtId="186" formatCode="#,##0.0"/>
    <numFmt numFmtId="187" formatCode="#,##0.0_)"/>
    <numFmt numFmtId="188" formatCode="#,##0.00_)"/>
  </numFmts>
  <fonts count="12">
    <font>
      <sz val="10"/>
      <name val="Courier"/>
      <family val="0"/>
    </font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b/>
      <sz val="20"/>
      <name val="Times New Roman CE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7" fillId="2" borderId="2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85" fontId="7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 quotePrefix="1">
      <alignment horizontal="left"/>
    </xf>
    <xf numFmtId="185" fontId="7" fillId="0" borderId="1" xfId="0" applyNumberFormat="1" applyFont="1" applyBorder="1" applyAlignment="1">
      <alignment/>
    </xf>
    <xf numFmtId="185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1" xfId="0" applyFont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185" fontId="7" fillId="2" borderId="2" xfId="0" applyNumberFormat="1" applyFont="1" applyFill="1" applyBorder="1" applyAlignment="1">
      <alignment vertical="center"/>
    </xf>
    <xf numFmtId="0" fontId="7" fillId="0" borderId="0" xfId="0" applyFont="1" applyAlignment="1" quotePrefix="1">
      <alignment horizontal="left"/>
    </xf>
    <xf numFmtId="0" fontId="5" fillId="3" borderId="0" xfId="0" applyFont="1" applyFill="1" applyAlignment="1">
      <alignment/>
    </xf>
    <xf numFmtId="0" fontId="7" fillId="2" borderId="1" xfId="0" applyFont="1" applyFill="1" applyBorder="1" applyAlignment="1" quotePrefix="1">
      <alignment horizontal="left" vertical="center"/>
    </xf>
    <xf numFmtId="0" fontId="7" fillId="2" borderId="3" xfId="0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vertical="center"/>
    </xf>
    <xf numFmtId="0" fontId="6" fillId="0" borderId="1" xfId="0" applyFont="1" applyBorder="1" applyAlignment="1" quotePrefix="1">
      <alignment horizontal="left" wrapText="1"/>
    </xf>
    <xf numFmtId="0" fontId="7" fillId="3" borderId="1" xfId="0" applyFont="1" applyFill="1" applyBorder="1" applyAlignment="1">
      <alignment vertical="center"/>
    </xf>
    <xf numFmtId="185" fontId="7" fillId="3" borderId="1" xfId="0" applyNumberFormat="1" applyFont="1" applyFill="1" applyBorder="1" applyAlignment="1">
      <alignment vertical="center"/>
    </xf>
    <xf numFmtId="185" fontId="6" fillId="0" borderId="3" xfId="0" applyNumberFormat="1" applyFont="1" applyBorder="1" applyAlignment="1">
      <alignment/>
    </xf>
    <xf numFmtId="0" fontId="7" fillId="3" borderId="1" xfId="0" applyFont="1" applyFill="1" applyBorder="1" applyAlignment="1" quotePrefix="1">
      <alignment horizontal="left" vertical="center"/>
    </xf>
    <xf numFmtId="0" fontId="6" fillId="0" borderId="1" xfId="0" applyFont="1" applyBorder="1" applyAlignment="1">
      <alignment horizontal="left" wrapText="1"/>
    </xf>
    <xf numFmtId="182" fontId="7" fillId="2" borderId="1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/>
    </xf>
    <xf numFmtId="185" fontId="6" fillId="3" borderId="1" xfId="0" applyNumberFormat="1" applyFont="1" applyFill="1" applyBorder="1" applyAlignment="1">
      <alignment vertical="center"/>
    </xf>
    <xf numFmtId="0" fontId="6" fillId="0" borderId="3" xfId="0" applyFont="1" applyBorder="1" applyAlignment="1" quotePrefix="1">
      <alignment horizontal="left"/>
    </xf>
    <xf numFmtId="185" fontId="7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 quotePrefix="1">
      <alignment horizontal="center" vertical="center" wrapText="1"/>
    </xf>
    <xf numFmtId="3" fontId="8" fillId="0" borderId="0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Alignment="1" quotePrefix="1">
      <alignment horizontal="center" vertic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72"/>
  <sheetViews>
    <sheetView tabSelected="1" zoomScale="75" zoomScaleNormal="75" workbookViewId="0" topLeftCell="A30">
      <selection activeCell="A36" sqref="A36"/>
    </sheetView>
  </sheetViews>
  <sheetFormatPr defaultColWidth="9.625" defaultRowHeight="12.75"/>
  <cols>
    <col min="1" max="1" width="52.75390625" style="1" customWidth="1"/>
    <col min="2" max="2" width="22.125" style="1" customWidth="1"/>
    <col min="3" max="3" width="20.625" style="1" customWidth="1"/>
    <col min="4" max="4" width="22.125" style="1" customWidth="1"/>
    <col min="5" max="7" width="9.625" style="1" customWidth="1"/>
    <col min="8" max="8" width="10.625" style="1" customWidth="1"/>
    <col min="9" max="16384" width="9.625" style="1" customWidth="1"/>
  </cols>
  <sheetData>
    <row r="1" spans="1:4" ht="66" customHeight="1" hidden="1">
      <c r="A1" s="37" t="s">
        <v>22</v>
      </c>
      <c r="B1" s="37"/>
      <c r="C1" s="37"/>
      <c r="D1" s="37"/>
    </row>
    <row r="2" spans="1:4" ht="27" customHeight="1" hidden="1">
      <c r="A2" s="5"/>
      <c r="B2" s="19"/>
      <c r="C2" s="19"/>
      <c r="D2" s="19"/>
    </row>
    <row r="3" spans="1:4" ht="69" customHeight="1" hidden="1">
      <c r="A3" s="6" t="s">
        <v>9</v>
      </c>
      <c r="B3" s="31" t="s">
        <v>20</v>
      </c>
      <c r="C3" s="31" t="s">
        <v>19</v>
      </c>
      <c r="D3" s="31" t="s">
        <v>21</v>
      </c>
    </row>
    <row r="4" spans="1:4" s="3" customFormat="1" ht="41.25" customHeight="1" hidden="1">
      <c r="A4" s="21" t="s">
        <v>1</v>
      </c>
      <c r="B4" s="8">
        <f>B5+B6</f>
        <v>118199827150</v>
      </c>
      <c r="C4" s="8">
        <f>C5+C6</f>
        <v>-4681881304</v>
      </c>
      <c r="D4" s="8">
        <f>D5+D6</f>
        <v>113517945846</v>
      </c>
    </row>
    <row r="5" spans="1:4" s="2" customFormat="1" ht="24.75" customHeight="1" hidden="1">
      <c r="A5" s="9" t="s">
        <v>4</v>
      </c>
      <c r="B5" s="10">
        <f>112578912866+250410000</f>
        <v>112829322866</v>
      </c>
      <c r="C5" s="35">
        <f>D5-B5</f>
        <v>-4546861327</v>
      </c>
      <c r="D5" s="10">
        <f>108015214665+267246874</f>
        <v>108282461539</v>
      </c>
    </row>
    <row r="6" spans="1:4" s="2" customFormat="1" ht="24.75" customHeight="1" hidden="1">
      <c r="A6" s="9" t="s">
        <v>5</v>
      </c>
      <c r="B6" s="10">
        <f>SUM(B7:B11)</f>
        <v>5370504284</v>
      </c>
      <c r="C6" s="10">
        <f>SUM(C7:C11)</f>
        <v>-135019977</v>
      </c>
      <c r="D6" s="10">
        <f>SUM(D7:D11)</f>
        <v>5235484307</v>
      </c>
    </row>
    <row r="7" spans="1:4" ht="24.75" customHeight="1" hidden="1">
      <c r="A7" s="4" t="s">
        <v>14</v>
      </c>
      <c r="B7" s="11">
        <f>2156387977+1000000</f>
        <v>2157387977</v>
      </c>
      <c r="C7" s="11">
        <f>D7-B7</f>
        <v>-135019977</v>
      </c>
      <c r="D7" s="11">
        <f>2021368000+1000000</f>
        <v>2022368000</v>
      </c>
    </row>
    <row r="8" spans="1:4" ht="42.75" customHeight="1" hidden="1">
      <c r="A8" s="29" t="s">
        <v>15</v>
      </c>
      <c r="B8" s="11">
        <v>1060350000</v>
      </c>
      <c r="C8" s="11">
        <f>D8-B8</f>
        <v>0</v>
      </c>
      <c r="D8" s="11">
        <v>1060350000</v>
      </c>
    </row>
    <row r="9" spans="1:4" ht="24.75" customHeight="1" hidden="1">
      <c r="A9" s="4" t="s">
        <v>16</v>
      </c>
      <c r="B9" s="11">
        <v>1410190307</v>
      </c>
      <c r="C9" s="11">
        <f>D9-B9</f>
        <v>0</v>
      </c>
      <c r="D9" s="11">
        <v>1410190307</v>
      </c>
    </row>
    <row r="10" spans="1:4" ht="42.75" customHeight="1" hidden="1">
      <c r="A10" s="24" t="s">
        <v>17</v>
      </c>
      <c r="B10" s="11">
        <v>651794000</v>
      </c>
      <c r="C10" s="11">
        <f>D10-B10</f>
        <v>0</v>
      </c>
      <c r="D10" s="11">
        <v>651794000</v>
      </c>
    </row>
    <row r="11" spans="1:4" ht="24.75" customHeight="1" hidden="1">
      <c r="A11" s="4" t="s">
        <v>18</v>
      </c>
      <c r="B11" s="11">
        <f>40782000+50000000</f>
        <v>90782000</v>
      </c>
      <c r="C11" s="11">
        <f>D11-B11</f>
        <v>0</v>
      </c>
      <c r="D11" s="11">
        <f>40782000+50000000</f>
        <v>90782000</v>
      </c>
    </row>
    <row r="12" spans="1:4" s="3" customFormat="1" ht="41.25" customHeight="1" hidden="1">
      <c r="A12" s="21" t="s">
        <v>12</v>
      </c>
      <c r="B12" s="8">
        <f>B13+B14</f>
        <v>127291246464</v>
      </c>
      <c r="C12" s="8">
        <f>C13+C14</f>
        <v>1069344527</v>
      </c>
      <c r="D12" s="8">
        <f>D13+D14</f>
        <v>128360590991</v>
      </c>
    </row>
    <row r="13" spans="1:4" s="2" customFormat="1" ht="24.75" customHeight="1" hidden="1">
      <c r="A13" s="9" t="s">
        <v>4</v>
      </c>
      <c r="B13" s="10">
        <f>119079208298+2362599394</f>
        <v>121441807692</v>
      </c>
      <c r="C13" s="35">
        <f>D13-B13</f>
        <v>898358000</v>
      </c>
      <c r="D13" s="10">
        <f>120292449215+2047716477</f>
        <v>122340165692</v>
      </c>
    </row>
    <row r="14" spans="1:4" s="2" customFormat="1" ht="24.75" customHeight="1" hidden="1">
      <c r="A14" s="9" t="s">
        <v>5</v>
      </c>
      <c r="B14" s="10">
        <f>SUM(B15:B19)</f>
        <v>5849438772</v>
      </c>
      <c r="C14" s="10">
        <f>SUM(C15:C19)</f>
        <v>170986527</v>
      </c>
      <c r="D14" s="10">
        <f>SUM(D15:D19)</f>
        <v>6020425299</v>
      </c>
    </row>
    <row r="15" spans="1:4" ht="24.75" customHeight="1" hidden="1">
      <c r="A15" s="4" t="s">
        <v>14</v>
      </c>
      <c r="B15" s="11">
        <f>1799468000+439119853</f>
        <v>2238587853</v>
      </c>
      <c r="C15" s="11">
        <f>D15-B15</f>
        <v>175884147</v>
      </c>
      <c r="D15" s="11">
        <f>1844960000+569512000</f>
        <v>2414472000</v>
      </c>
    </row>
    <row r="16" spans="1:4" ht="42.75" customHeight="1" hidden="1">
      <c r="A16" s="29" t="s">
        <v>15</v>
      </c>
      <c r="B16" s="11">
        <f>1041127000+2500000</f>
        <v>1043627000</v>
      </c>
      <c r="C16" s="11">
        <f>D16-B16</f>
        <v>0</v>
      </c>
      <c r="D16" s="11">
        <f>1041127000+2500000</f>
        <v>1043627000</v>
      </c>
    </row>
    <row r="17" spans="1:4" ht="24.75" customHeight="1" hidden="1">
      <c r="A17" s="4" t="s">
        <v>16</v>
      </c>
      <c r="B17" s="11">
        <f>1274497419+1163640000</f>
        <v>2438137419</v>
      </c>
      <c r="C17" s="11">
        <f>D17-B17</f>
        <v>0</v>
      </c>
      <c r="D17" s="11">
        <f>1274497419+1163640000</f>
        <v>2438137419</v>
      </c>
    </row>
    <row r="18" spans="1:4" ht="42.75" customHeight="1" hidden="1">
      <c r="A18" s="24" t="s">
        <v>17</v>
      </c>
      <c r="B18" s="11">
        <f>42693000+1012000</f>
        <v>43705000</v>
      </c>
      <c r="C18" s="11">
        <f>D18-B18</f>
        <v>0</v>
      </c>
      <c r="D18" s="11">
        <f>42693000+1012000</f>
        <v>43705000</v>
      </c>
    </row>
    <row r="19" spans="1:4" ht="24.75" customHeight="1" hidden="1">
      <c r="A19" s="34" t="s">
        <v>18</v>
      </c>
      <c r="B19" s="27">
        <f>82981500+2400000</f>
        <v>85381500</v>
      </c>
      <c r="C19" s="27">
        <f>D19-B19</f>
        <v>-4897620</v>
      </c>
      <c r="D19" s="27">
        <f>78323880+2160000</f>
        <v>80483880</v>
      </c>
    </row>
    <row r="20" spans="1:4" ht="69" customHeight="1" hidden="1">
      <c r="A20" s="6" t="s">
        <v>9</v>
      </c>
      <c r="B20" s="31" t="s">
        <v>20</v>
      </c>
      <c r="C20" s="31" t="s">
        <v>19</v>
      </c>
      <c r="D20" s="31" t="s">
        <v>21</v>
      </c>
    </row>
    <row r="21" spans="1:4" s="3" customFormat="1" ht="41.25" customHeight="1" hidden="1">
      <c r="A21" s="21" t="s">
        <v>11</v>
      </c>
      <c r="B21" s="8">
        <f>B22+B23</f>
        <v>-9091419314</v>
      </c>
      <c r="C21" s="8">
        <f>C22+C23</f>
        <v>-5751225831</v>
      </c>
      <c r="D21" s="8">
        <f>D22+D23</f>
        <v>-14842645145</v>
      </c>
    </row>
    <row r="22" spans="1:4" s="2" customFormat="1" ht="24.75" customHeight="1" hidden="1">
      <c r="A22" s="9" t="s">
        <v>4</v>
      </c>
      <c r="B22" s="10">
        <f>B5-B13</f>
        <v>-8612484826</v>
      </c>
      <c r="C22" s="10">
        <f>C5-C13</f>
        <v>-5445219327</v>
      </c>
      <c r="D22" s="10">
        <f>D5-D13</f>
        <v>-14057704153</v>
      </c>
    </row>
    <row r="23" spans="1:4" s="2" customFormat="1" ht="24.75" customHeight="1" hidden="1">
      <c r="A23" s="9" t="s">
        <v>5</v>
      </c>
      <c r="B23" s="10">
        <f>SUM(B24:B28)</f>
        <v>-478934488</v>
      </c>
      <c r="C23" s="10">
        <f>SUM(C24:C28)</f>
        <v>-306006504</v>
      </c>
      <c r="D23" s="10">
        <f>SUM(D24:D28)</f>
        <v>-784940992</v>
      </c>
    </row>
    <row r="24" spans="1:4" ht="24.75" customHeight="1" hidden="1">
      <c r="A24" s="4" t="s">
        <v>14</v>
      </c>
      <c r="B24" s="11">
        <f aca="true" t="shared" si="0" ref="B24:D28">B7-B15</f>
        <v>-81199876</v>
      </c>
      <c r="C24" s="11">
        <f t="shared" si="0"/>
        <v>-310904124</v>
      </c>
      <c r="D24" s="11">
        <f t="shared" si="0"/>
        <v>-392104000</v>
      </c>
    </row>
    <row r="25" spans="1:4" ht="42.75" customHeight="1" hidden="1">
      <c r="A25" s="29" t="s">
        <v>15</v>
      </c>
      <c r="B25" s="11">
        <f t="shared" si="0"/>
        <v>16723000</v>
      </c>
      <c r="C25" s="11">
        <f t="shared" si="0"/>
        <v>0</v>
      </c>
      <c r="D25" s="11">
        <f t="shared" si="0"/>
        <v>16723000</v>
      </c>
    </row>
    <row r="26" spans="1:4" ht="24.75" customHeight="1" hidden="1">
      <c r="A26" s="4" t="s">
        <v>16</v>
      </c>
      <c r="B26" s="11">
        <f t="shared" si="0"/>
        <v>-1027947112</v>
      </c>
      <c r="C26" s="11">
        <f t="shared" si="0"/>
        <v>0</v>
      </c>
      <c r="D26" s="11">
        <f t="shared" si="0"/>
        <v>-1027947112</v>
      </c>
    </row>
    <row r="27" spans="1:4" ht="42.75" customHeight="1" hidden="1">
      <c r="A27" s="24" t="s">
        <v>17</v>
      </c>
      <c r="B27" s="11">
        <f t="shared" si="0"/>
        <v>608089000</v>
      </c>
      <c r="C27" s="11">
        <f t="shared" si="0"/>
        <v>0</v>
      </c>
      <c r="D27" s="11">
        <f t="shared" si="0"/>
        <v>608089000</v>
      </c>
    </row>
    <row r="28" spans="1:4" ht="24.75" customHeight="1" hidden="1">
      <c r="A28" s="4" t="s">
        <v>18</v>
      </c>
      <c r="B28" s="11">
        <f t="shared" si="0"/>
        <v>5400500</v>
      </c>
      <c r="C28" s="11">
        <f t="shared" si="0"/>
        <v>4897620</v>
      </c>
      <c r="D28" s="11">
        <f t="shared" si="0"/>
        <v>10298120</v>
      </c>
    </row>
    <row r="29" spans="1:4" s="3" customFormat="1" ht="33" customHeight="1" hidden="1">
      <c r="A29" s="22" t="s">
        <v>2</v>
      </c>
      <c r="B29" s="23">
        <f>B21/$B$69*100</f>
        <v>-2.742524811907131</v>
      </c>
      <c r="C29" s="23"/>
      <c r="D29" s="23">
        <f>D21/$D$69*100</f>
        <v>-4.477444189798967</v>
      </c>
    </row>
    <row r="30" spans="1:4" ht="75" customHeight="1">
      <c r="A30" s="39" t="s">
        <v>25</v>
      </c>
      <c r="B30" s="39"/>
      <c r="C30" s="39"/>
      <c r="D30" s="39"/>
    </row>
    <row r="31" spans="1:4" ht="27" customHeight="1">
      <c r="A31" s="5"/>
      <c r="B31" s="19"/>
      <c r="C31" s="19"/>
      <c r="D31" s="15" t="s">
        <v>26</v>
      </c>
    </row>
    <row r="32" spans="1:4" ht="69" customHeight="1">
      <c r="A32" s="6" t="s">
        <v>9</v>
      </c>
      <c r="B32" s="31" t="s">
        <v>20</v>
      </c>
      <c r="C32" s="31" t="s">
        <v>19</v>
      </c>
      <c r="D32" s="31" t="s">
        <v>21</v>
      </c>
    </row>
    <row r="33" spans="1:4" s="3" customFormat="1" ht="36" customHeight="1">
      <c r="A33" s="7" t="s">
        <v>1</v>
      </c>
      <c r="B33" s="8">
        <f>B34+B35</f>
        <v>116505841712</v>
      </c>
      <c r="C33" s="8">
        <f>C34+C35</f>
        <v>-4659369010</v>
      </c>
      <c r="D33" s="8">
        <f>D34+D35</f>
        <v>111838372702</v>
      </c>
    </row>
    <row r="34" spans="1:4" ht="24.75" customHeight="1">
      <c r="A34" s="16" t="s">
        <v>4</v>
      </c>
      <c r="B34" s="10">
        <f>B5</f>
        <v>112829322866</v>
      </c>
      <c r="C34" s="10">
        <f>C5</f>
        <v>-4546861327</v>
      </c>
      <c r="D34" s="10">
        <f>D5-D62</f>
        <v>108274361539</v>
      </c>
    </row>
    <row r="35" spans="1:4" ht="24.75" customHeight="1">
      <c r="A35" s="16" t="s">
        <v>5</v>
      </c>
      <c r="B35" s="10">
        <f>SUM(B36:B40)</f>
        <v>3676518846</v>
      </c>
      <c r="C35" s="10">
        <f>SUM(C36:C40)</f>
        <v>-112507683</v>
      </c>
      <c r="D35" s="10">
        <f>SUM(D36:D40)</f>
        <v>3564011163</v>
      </c>
    </row>
    <row r="36" spans="1:4" ht="24.75" customHeight="1">
      <c r="A36" s="4" t="s">
        <v>14</v>
      </c>
      <c r="B36" s="11">
        <f>B7-B63</f>
        <v>1814000000</v>
      </c>
      <c r="C36" s="11">
        <f>C7-C63</f>
        <v>-112507683</v>
      </c>
      <c r="D36" s="11">
        <f>D7-D63</f>
        <v>1701492317</v>
      </c>
    </row>
    <row r="37" spans="1:4" ht="42.75" customHeight="1">
      <c r="A37" s="29" t="s">
        <v>15</v>
      </c>
      <c r="B37" s="11">
        <f>B8</f>
        <v>1060350000</v>
      </c>
      <c r="C37" s="11">
        <f>C8</f>
        <v>0</v>
      </c>
      <c r="D37" s="11">
        <f>D8</f>
        <v>1060350000</v>
      </c>
    </row>
    <row r="38" spans="1:4" ht="24.75" customHeight="1">
      <c r="A38" s="4" t="s">
        <v>16</v>
      </c>
      <c r="B38" s="11">
        <f>B9-B64</f>
        <v>59592846</v>
      </c>
      <c r="C38" s="11">
        <f>C9-C64</f>
        <v>0</v>
      </c>
      <c r="D38" s="11">
        <f>D9-D64</f>
        <v>59592846</v>
      </c>
    </row>
    <row r="39" spans="1:4" ht="42.75" customHeight="1">
      <c r="A39" s="24" t="s">
        <v>17</v>
      </c>
      <c r="B39" s="11">
        <f aca="true" t="shared" si="1" ref="B39:D40">B10</f>
        <v>651794000</v>
      </c>
      <c r="C39" s="11">
        <f t="shared" si="1"/>
        <v>0</v>
      </c>
      <c r="D39" s="11">
        <f t="shared" si="1"/>
        <v>651794000</v>
      </c>
    </row>
    <row r="40" spans="1:4" ht="24.75" customHeight="1">
      <c r="A40" s="4" t="s">
        <v>18</v>
      </c>
      <c r="B40" s="11">
        <f t="shared" si="1"/>
        <v>90782000</v>
      </c>
      <c r="C40" s="11">
        <f t="shared" si="1"/>
        <v>0</v>
      </c>
      <c r="D40" s="11">
        <f t="shared" si="1"/>
        <v>90782000</v>
      </c>
    </row>
    <row r="41" spans="1:4" s="3" customFormat="1" ht="36" customHeight="1">
      <c r="A41" s="21" t="s">
        <v>10</v>
      </c>
      <c r="B41" s="8">
        <f>B42+B43</f>
        <v>125597261026</v>
      </c>
      <c r="C41" s="8">
        <f>C42+C43</f>
        <v>1091856821</v>
      </c>
      <c r="D41" s="8">
        <f>D42+D43</f>
        <v>126681017847</v>
      </c>
    </row>
    <row r="42" spans="1:4" ht="24.75" customHeight="1">
      <c r="A42" s="16" t="s">
        <v>4</v>
      </c>
      <c r="B42" s="10">
        <f>B13-B66</f>
        <v>119747822254</v>
      </c>
      <c r="C42" s="10">
        <f>C13-C66</f>
        <v>920870294</v>
      </c>
      <c r="D42" s="10">
        <f>D13-D66</f>
        <v>120668692548</v>
      </c>
    </row>
    <row r="43" spans="1:4" ht="24.75" customHeight="1">
      <c r="A43" s="16" t="s">
        <v>5</v>
      </c>
      <c r="B43" s="10">
        <f>SUM(B44:B48)</f>
        <v>5849438772</v>
      </c>
      <c r="C43" s="10">
        <f>SUM(C44:C48)</f>
        <v>170986527</v>
      </c>
      <c r="D43" s="10">
        <f>SUM(D44:D48)</f>
        <v>6012325299</v>
      </c>
    </row>
    <row r="44" spans="1:4" ht="24.75" customHeight="1">
      <c r="A44" s="4" t="s">
        <v>14</v>
      </c>
      <c r="B44" s="11">
        <f aca="true" t="shared" si="2" ref="B44:D45">B15</f>
        <v>2238587853</v>
      </c>
      <c r="C44" s="11">
        <f t="shared" si="2"/>
        <v>175884147</v>
      </c>
      <c r="D44" s="11">
        <f>D15-D67</f>
        <v>2406372000</v>
      </c>
    </row>
    <row r="45" spans="1:4" s="32" customFormat="1" ht="42.75" customHeight="1">
      <c r="A45" s="29" t="s">
        <v>15</v>
      </c>
      <c r="B45" s="11">
        <f t="shared" si="2"/>
        <v>1043627000</v>
      </c>
      <c r="C45" s="11">
        <f t="shared" si="2"/>
        <v>0</v>
      </c>
      <c r="D45" s="11">
        <f t="shared" si="2"/>
        <v>1043627000</v>
      </c>
    </row>
    <row r="46" spans="1:4" ht="21" customHeight="1">
      <c r="A46" s="4" t="s">
        <v>16</v>
      </c>
      <c r="B46" s="11">
        <f>B17-B68</f>
        <v>2438137419</v>
      </c>
      <c r="C46" s="11">
        <f>C17-C68</f>
        <v>0</v>
      </c>
      <c r="D46" s="11">
        <f>D17-D68</f>
        <v>2438137419</v>
      </c>
    </row>
    <row r="47" spans="1:4" ht="42.75" customHeight="1">
      <c r="A47" s="24" t="s">
        <v>17</v>
      </c>
      <c r="B47" s="11">
        <f aca="true" t="shared" si="3" ref="B47:D48">B18</f>
        <v>43705000</v>
      </c>
      <c r="C47" s="11">
        <f t="shared" si="3"/>
        <v>0</v>
      </c>
      <c r="D47" s="11">
        <f t="shared" si="3"/>
        <v>43705000</v>
      </c>
    </row>
    <row r="48" spans="1:4" ht="24.75" customHeight="1">
      <c r="A48" s="4" t="s">
        <v>18</v>
      </c>
      <c r="B48" s="11">
        <f t="shared" si="3"/>
        <v>85381500</v>
      </c>
      <c r="C48" s="11">
        <f t="shared" si="3"/>
        <v>-4897620</v>
      </c>
      <c r="D48" s="11">
        <f t="shared" si="3"/>
        <v>80483880</v>
      </c>
    </row>
    <row r="49" spans="1:4" s="3" customFormat="1" ht="41.25" customHeight="1">
      <c r="A49" s="21" t="s">
        <v>11</v>
      </c>
      <c r="B49" s="8">
        <f>B50+B51</f>
        <v>-9091419314</v>
      </c>
      <c r="C49" s="8">
        <f>C50+C51</f>
        <v>-5751225831</v>
      </c>
      <c r="D49" s="8">
        <f>D50+D51</f>
        <v>-14842645145</v>
      </c>
    </row>
    <row r="50" spans="1:4" s="2" customFormat="1" ht="24.75" customHeight="1">
      <c r="A50" s="9" t="s">
        <v>4</v>
      </c>
      <c r="B50" s="10">
        <f>B34-B42</f>
        <v>-6918499388</v>
      </c>
      <c r="C50" s="10">
        <f>C34-C42</f>
        <v>-5467731621</v>
      </c>
      <c r="D50" s="10">
        <f>D34-D42</f>
        <v>-12394331009</v>
      </c>
    </row>
    <row r="51" spans="1:4" s="2" customFormat="1" ht="24.75" customHeight="1">
      <c r="A51" s="9" t="s">
        <v>5</v>
      </c>
      <c r="B51" s="10">
        <f>SUM(B52:B56)</f>
        <v>-2172919926</v>
      </c>
      <c r="C51" s="10">
        <f>SUM(C52:C56)</f>
        <v>-283494210</v>
      </c>
      <c r="D51" s="10">
        <f>SUM(D52:D56)</f>
        <v>-2448314136</v>
      </c>
    </row>
    <row r="52" spans="1:4" ht="24.75" customHeight="1">
      <c r="A52" s="4" t="s">
        <v>14</v>
      </c>
      <c r="B52" s="11">
        <f aca="true" t="shared" si="4" ref="B52:D56">B36-B44</f>
        <v>-424587853</v>
      </c>
      <c r="C52" s="11">
        <f t="shared" si="4"/>
        <v>-288391830</v>
      </c>
      <c r="D52" s="11">
        <f t="shared" si="4"/>
        <v>-704879683</v>
      </c>
    </row>
    <row r="53" spans="1:4" ht="42.75" customHeight="1">
      <c r="A53" s="29" t="s">
        <v>15</v>
      </c>
      <c r="B53" s="11">
        <f t="shared" si="4"/>
        <v>16723000</v>
      </c>
      <c r="C53" s="11">
        <f t="shared" si="4"/>
        <v>0</v>
      </c>
      <c r="D53" s="11">
        <f t="shared" si="4"/>
        <v>16723000</v>
      </c>
    </row>
    <row r="54" spans="1:4" ht="24.75" customHeight="1">
      <c r="A54" s="4" t="s">
        <v>16</v>
      </c>
      <c r="B54" s="11">
        <f t="shared" si="4"/>
        <v>-2378544573</v>
      </c>
      <c r="C54" s="11">
        <f t="shared" si="4"/>
        <v>0</v>
      </c>
      <c r="D54" s="11">
        <f t="shared" si="4"/>
        <v>-2378544573</v>
      </c>
    </row>
    <row r="55" spans="1:4" ht="42.75" customHeight="1">
      <c r="A55" s="24" t="s">
        <v>17</v>
      </c>
      <c r="B55" s="11">
        <f t="shared" si="4"/>
        <v>608089000</v>
      </c>
      <c r="C55" s="11">
        <f t="shared" si="4"/>
        <v>0</v>
      </c>
      <c r="D55" s="11">
        <f t="shared" si="4"/>
        <v>608089000</v>
      </c>
    </row>
    <row r="56" spans="1:4" ht="24.75" customHeight="1">
      <c r="A56" s="4" t="s">
        <v>18</v>
      </c>
      <c r="B56" s="11">
        <f t="shared" si="4"/>
        <v>5400500</v>
      </c>
      <c r="C56" s="11">
        <f t="shared" si="4"/>
        <v>4897620</v>
      </c>
      <c r="D56" s="11">
        <f t="shared" si="4"/>
        <v>10298120</v>
      </c>
    </row>
    <row r="57" spans="1:4" s="3" customFormat="1" ht="41.25" customHeight="1">
      <c r="A57" s="7" t="s">
        <v>2</v>
      </c>
      <c r="B57" s="30">
        <f>B49/$B$69*100</f>
        <v>-2.742524811907131</v>
      </c>
      <c r="C57" s="30"/>
      <c r="D57" s="30">
        <f>D49/$D$69*100</f>
        <v>-4.477444189798967</v>
      </c>
    </row>
    <row r="58" spans="1:4" ht="50.25" customHeight="1" hidden="1">
      <c r="A58" s="38" t="s">
        <v>8</v>
      </c>
      <c r="B58" s="38"/>
      <c r="C58" s="38"/>
      <c r="D58" s="38"/>
    </row>
    <row r="59" spans="1:4" ht="23.25" customHeight="1" hidden="1">
      <c r="A59" s="13"/>
      <c r="B59" s="14"/>
      <c r="C59" s="14"/>
      <c r="D59" s="14"/>
    </row>
    <row r="60" spans="1:4" ht="69" customHeight="1" hidden="1">
      <c r="A60" s="6" t="s">
        <v>9</v>
      </c>
      <c r="B60" s="31" t="s">
        <v>20</v>
      </c>
      <c r="C60" s="31" t="s">
        <v>19</v>
      </c>
      <c r="D60" s="31" t="s">
        <v>21</v>
      </c>
    </row>
    <row r="61" spans="1:4" s="20" customFormat="1" ht="41.25" customHeight="1" hidden="1">
      <c r="A61" s="25" t="s">
        <v>6</v>
      </c>
      <c r="B61" s="26">
        <f>SUM(B62:B64)</f>
        <v>1693985438</v>
      </c>
      <c r="C61" s="26">
        <f>SUM(C62:C64)</f>
        <v>-14412294</v>
      </c>
      <c r="D61" s="26">
        <f>SUM(D62:D64)</f>
        <v>1679573144</v>
      </c>
    </row>
    <row r="62" spans="1:4" s="20" customFormat="1" ht="29.25" customHeight="1" hidden="1">
      <c r="A62" s="12" t="s">
        <v>7</v>
      </c>
      <c r="B62" s="33">
        <v>0</v>
      </c>
      <c r="C62" s="11">
        <f>D62-B62</f>
        <v>8100000</v>
      </c>
      <c r="D62" s="33">
        <v>8100000</v>
      </c>
    </row>
    <row r="63" spans="1:4" ht="24.75" customHeight="1" hidden="1">
      <c r="A63" s="4" t="s">
        <v>23</v>
      </c>
      <c r="B63" s="11">
        <v>343387977</v>
      </c>
      <c r="C63" s="11">
        <f>D63-B63</f>
        <v>-22512294</v>
      </c>
      <c r="D63" s="11">
        <v>320875683</v>
      </c>
    </row>
    <row r="64" spans="1:4" ht="24.75" customHeight="1" hidden="1">
      <c r="A64" s="4" t="s">
        <v>24</v>
      </c>
      <c r="B64" s="11">
        <v>1350597461</v>
      </c>
      <c r="C64" s="11">
        <f>D64-B64</f>
        <v>0</v>
      </c>
      <c r="D64" s="11">
        <v>1350597461</v>
      </c>
    </row>
    <row r="65" spans="1:4" s="20" customFormat="1" ht="41.25" customHeight="1" hidden="1">
      <c r="A65" s="28" t="s">
        <v>13</v>
      </c>
      <c r="B65" s="26">
        <f>SUM(B66:B68)</f>
        <v>1693985438</v>
      </c>
      <c r="C65" s="26">
        <f>SUM(C66:C68)</f>
        <v>-14412294</v>
      </c>
      <c r="D65" s="26">
        <f>SUM(D66:D68)</f>
        <v>1679573144</v>
      </c>
    </row>
    <row r="66" spans="1:4" ht="24.75" customHeight="1" hidden="1">
      <c r="A66" s="12" t="s">
        <v>7</v>
      </c>
      <c r="B66" s="11">
        <f>B63+B64</f>
        <v>1693985438</v>
      </c>
      <c r="C66" s="11">
        <f>D66-B66</f>
        <v>-22512294</v>
      </c>
      <c r="D66" s="11">
        <f>D63+D64</f>
        <v>1671473144</v>
      </c>
    </row>
    <row r="67" spans="1:4" ht="24.75" customHeight="1" hidden="1">
      <c r="A67" s="4" t="s">
        <v>23</v>
      </c>
      <c r="B67" s="11">
        <v>0</v>
      </c>
      <c r="C67" s="11">
        <f>D67-B67</f>
        <v>8100000</v>
      </c>
      <c r="D67" s="33">
        <v>8100000</v>
      </c>
    </row>
    <row r="68" spans="1:4" s="20" customFormat="1" ht="12" customHeight="1" hidden="1">
      <c r="A68" s="4"/>
      <c r="B68" s="33"/>
      <c r="C68" s="33"/>
      <c r="D68" s="33"/>
    </row>
    <row r="69" spans="1:4" s="3" customFormat="1" ht="41.25" customHeight="1" hidden="1">
      <c r="A69" s="17" t="s">
        <v>3</v>
      </c>
      <c r="B69" s="18">
        <v>331498160911</v>
      </c>
      <c r="C69" s="18"/>
      <c r="D69" s="18">
        <v>331498160911</v>
      </c>
    </row>
    <row r="70" ht="12.75">
      <c r="A70" s="1" t="s">
        <v>0</v>
      </c>
    </row>
    <row r="72" spans="1:2" ht="30" customHeight="1">
      <c r="A72" s="36"/>
      <c r="B72" s="36"/>
    </row>
  </sheetData>
  <mergeCells count="3">
    <mergeCell ref="A1:D1"/>
    <mergeCell ref="A30:D30"/>
    <mergeCell ref="A58:D58"/>
  </mergeCells>
  <printOptions horizontalCentered="1"/>
  <pageMargins left="0.1968503937007874" right="0.1968503937007874" top="0.6692913385826772" bottom="0.5905511811023623" header="0.5118110236220472" footer="0.5118110236220472"/>
  <pageSetup fitToHeight="0" horizontalDpi="600" verticalDpi="600" orientation="portrait" paperSize="9" scale="70" r:id="rId1"/>
  <headerFooter alignWithMargins="0">
    <oddFooter>&amp;R&amp;P</oddFooter>
  </headerFooter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Saša Madžarević</dc:creator>
  <cp:keywords/>
  <dc:description/>
  <cp:lastModifiedBy>MinFin</cp:lastModifiedBy>
  <cp:lastPrinted>2010-08-27T11:47:13Z</cp:lastPrinted>
  <dcterms:created xsi:type="dcterms:W3CDTF">1997-10-24T16:09:51Z</dcterms:created>
  <dcterms:modified xsi:type="dcterms:W3CDTF">2010-08-27T11:47:18Z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