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dio'!$2:$2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'bilanca'!$A$1:$L$26</definedName>
    <definedName name="_xlnm.Print_Area" localSheetId="4">'posebni dio'!$A$1:$I$305</definedName>
    <definedName name="_xlnm.Print_Area" localSheetId="1">'prihodi'!$A$1:$L$45</definedName>
    <definedName name="_xlnm.Print_Area" localSheetId="3">'račun financiranja'!$A$1:$L$24</definedName>
    <definedName name="_xlnm.Print_Area" localSheetId="2">'rashodi-opći dio'!$A$1:$L$87</definedName>
  </definedNames>
  <calcPr fullCalcOnLoad="1"/>
</workbook>
</file>

<file path=xl/sharedStrings.xml><?xml version="1.0" encoding="utf-8"?>
<sst xmlns="http://schemas.openxmlformats.org/spreadsheetml/2006/main" count="641" uniqueCount="265">
  <si>
    <t>Dodatna ulaganja na građevinskim objektima</t>
  </si>
  <si>
    <t>Uređaji, strojevi i oprema za ostale namjene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</si>
  <si>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</si>
  <si>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</si>
  <si>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</si>
  <si>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</si>
  <si>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</si>
  <si>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</si>
  <si>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</si>
  <si>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</si>
  <si>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</si>
  <si>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</si>
  <si>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</si>
  <si>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</si>
  <si>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</si>
  <si>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</si>
  <si>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</si>
  <si>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</si>
  <si>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</si>
  <si>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Kamate za primljene zajmove od banaka i ostalih financijskih institucija u javnom sektoru</t>
  </si>
  <si>
    <t>Financijski rashodi</t>
  </si>
  <si>
    <t>3632</t>
  </si>
  <si>
    <t>Tekuće donacije u novcu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</si>
  <si>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</si>
  <si>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</si>
  <si>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</si>
  <si>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</si>
  <si>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</si>
  <si>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</si>
  <si>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</si>
  <si>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</si>
  <si>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</si>
  <si>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</si>
  <si>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</si>
  <si>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</si>
  <si>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</si>
  <si>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Prijevozna sredstva</t>
  </si>
  <si>
    <t>Prijevozna sredstva u cestovnom prometu</t>
  </si>
  <si>
    <t>4231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</si>
  <si>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</si>
  <si>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</si>
  <si>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</si>
  <si>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</si>
  <si>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Izdaci za dane zajmove</t>
  </si>
  <si>
    <t>PRIHODI OD NEFINANCIJSKE IMOVINE</t>
  </si>
  <si>
    <t>RASHODI ZA NEFINANCIJSKU IMOVINU</t>
  </si>
  <si>
    <t>RAZLIKA - VIŠAK / MANJAK</t>
  </si>
  <si>
    <t>PRIHODI POSLOVANJA</t>
  </si>
  <si>
    <t>Pomoći iz inozemstva (darovnice) i od subjekata unutar opće države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</si>
  <si>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</si>
  <si>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</si>
  <si>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</si>
  <si>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</si>
  <si>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</si>
  <si>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Prihodi od dividendi</t>
  </si>
  <si>
    <t>Naziv prihoda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</si>
  <si>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</si>
  <si>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</si>
  <si>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</si>
  <si>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</si>
  <si>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</si>
  <si>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od administrativnih pristojbi i po posebnim propisima</t>
  </si>
  <si>
    <t>Prihodi po posebnim propisima</t>
  </si>
  <si>
    <t>Naknada za zaštitu voda</t>
  </si>
  <si>
    <t>Naknada za korištenje voda</t>
  </si>
  <si>
    <t>Naknada za šljunak</t>
  </si>
  <si>
    <t>Ostali prihodi</t>
  </si>
  <si>
    <t>Ostali nespomenuti prihodi</t>
  </si>
  <si>
    <t>Donacije od pravnih i fizičkih osoba izvan opće države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</si>
  <si>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</si>
  <si>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</si>
  <si>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</si>
  <si>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</si>
  <si>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</si>
  <si>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</si>
  <si>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</si>
  <si>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</si>
  <si>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</si>
  <si>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</si>
  <si>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</si>
  <si>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</si>
  <si>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</si>
  <si>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</si>
  <si>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</si>
  <si>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</si>
  <si>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</si>
  <si>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</si>
  <si>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</si>
  <si>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</si>
  <si>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</si>
  <si>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</si>
  <si>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</si>
  <si>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</si>
  <si>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</si>
  <si>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</si>
  <si>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</si>
  <si>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</si>
  <si>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</si>
  <si>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</si>
  <si>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</si>
  <si>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</si>
  <si>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</si>
  <si>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</si>
  <si>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</si>
  <si>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Pomoći dane u  inozemstvo i unutar opće države</t>
  </si>
  <si>
    <t>Pomoći unutar opće države</t>
  </si>
  <si>
    <t>Kapitalne pomoći unutar opće države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</si>
  <si>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</si>
  <si>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</si>
  <si>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</si>
  <si>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</si>
  <si>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</si>
  <si>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</si>
  <si>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</si>
  <si>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Primljeni zajmovi od banaka i ostalih financijskih institucija izvan javnog sektora</t>
  </si>
  <si>
    <t>Primljeni zajmovi od tuzemnih banaka i ostalih financijskih institucija izvan javnog sektora</t>
  </si>
  <si>
    <t xml:space="preserve">Primljeni zajmovi od inozemnih banaka i ostalih financijskih institucija </t>
  </si>
  <si>
    <t>Izdaci za dane zajmove trgovačkim društvima, obrtnicima, malom i srednjem poduzetništvu izvan javnog sektora</t>
  </si>
  <si>
    <t>Dani zajmovi tuzemnim trgovačkim društvima, obrtnicima, malom i srednjem poduzetništvu izvan javnog sektora</t>
  </si>
  <si>
    <t>Izdaci za otplatu glavnice primljenih zajmova</t>
  </si>
  <si>
    <t>Otplata glavnice primljenih zajmova od banaka i ostalih financijskih institucija u javnom sektoru</t>
  </si>
  <si>
    <t>Otplata glavnice primljenih zajmova od tuzemnih banaka i ostalih financijskih institucija u javnom sektoru</t>
  </si>
  <si>
    <t>Otplata glavnice primljenih zajmova od banaka i ostalih financijskih institucija izvan javnog sektora</t>
  </si>
  <si>
    <t>Otplata glavnice primljenih zajmova od tuzemnih banaka i ostalih financijskih institucija izvan javnog sektora</t>
  </si>
  <si>
    <t xml:space="preserve">Otplata glavnice primljenih zajmova od inozemnih banaka i ostalih financijskih institucija </t>
  </si>
  <si>
    <t>NETO FINANCIRANJE</t>
  </si>
  <si>
    <t>Naziv rashoda</t>
  </si>
  <si>
    <t>Kamate za primljene zajmove od banaka i ostalih financijskih institucija izvan javnog sektora</t>
  </si>
  <si>
    <t>Ostali financijski rashodi</t>
  </si>
  <si>
    <t>Bankarske usluge i usluge platnog prometa</t>
  </si>
  <si>
    <t>Zatezne kamate</t>
  </si>
  <si>
    <t>Kapitalne pomoći bankama i ostalim fin. inst. i trgovačkim društvima izvan javnog sektora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</si>
  <si>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</si>
  <si>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</si>
  <si>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</si>
  <si>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</si>
  <si>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</si>
  <si>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</si>
  <si>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</si>
  <si>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K2001</t>
  </si>
  <si>
    <t>INFORMATIZACIJA</t>
  </si>
  <si>
    <t>K2002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</si>
  <si>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</si>
  <si>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</si>
  <si>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</si>
  <si>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</si>
  <si>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</si>
  <si>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</si>
  <si>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</si>
  <si>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A1004</t>
  </si>
  <si>
    <t>ZAJMOVI OD INOZEMNIH BANAKA I OSTALIH FINANCIJSKIH INSTITUCIJA IZVAN JAVNOG SEKTORA</t>
  </si>
  <si>
    <t>K2004</t>
  </si>
  <si>
    <t>A1005</t>
  </si>
  <si>
    <t>I. OPĆI DIO</t>
  </si>
  <si>
    <t>II. POSEBNI DIO</t>
  </si>
  <si>
    <t>HRVATSKE VODE</t>
  </si>
  <si>
    <t>TEKUĆE TEHNIČKO I GOSP. ODRŽAVANJE VODOTOKOVA I VODNIH GRAĐEVINA</t>
  </si>
  <si>
    <t>A1006</t>
  </si>
  <si>
    <t>A1007</t>
  </si>
  <si>
    <t>A1008</t>
  </si>
  <si>
    <t>A1009</t>
  </si>
  <si>
    <t>A1010</t>
  </si>
  <si>
    <t>IZDACI ZA OBRAČUN I NAPLATU NAKNADA</t>
  </si>
  <si>
    <t>A1011</t>
  </si>
  <si>
    <t>K2005</t>
  </si>
  <si>
    <t>K2006</t>
  </si>
  <si>
    <t>K2007</t>
  </si>
  <si>
    <t>EKO PROJEKT JADRAN - UČEŠĆE U POVLAČENJU ZAJMA</t>
  </si>
  <si>
    <t>K2010</t>
  </si>
  <si>
    <t>K2011</t>
  </si>
  <si>
    <t>ULAGANJA U MATERIJALNU I NEMATER. IMOVINU (IMOV. PRAVNI POSL. , OSNOVNA SREDSTVA I DR.)</t>
  </si>
  <si>
    <t>Sitni inventar i autogume</t>
  </si>
  <si>
    <t>Kapitalne pomoći trgovačkim društvima</t>
  </si>
  <si>
    <t>Premije osiguranja</t>
  </si>
  <si>
    <t>Ostali nespomenuti troškovi</t>
  </si>
  <si>
    <t>Kapitane pomoći trgovačkim društvima</t>
  </si>
  <si>
    <t>Naknada štete fizičkim i pravnim osobama</t>
  </si>
  <si>
    <t>Intelektualne usluge</t>
  </si>
  <si>
    <t>Bankarske naknade</t>
  </si>
  <si>
    <t>Usluge telefona,pošte i prijevoza</t>
  </si>
  <si>
    <t>Usluge tekućeg  i investicijskog održavanja</t>
  </si>
  <si>
    <t>Usluge tekućeg i investicijskog održavanja</t>
  </si>
  <si>
    <t>A1012</t>
  </si>
  <si>
    <t>VODNOGOSPODARSKI LABORATORIJ</t>
  </si>
  <si>
    <t>PROGRAM INVESTICIJSKIH AKTIVNOSTI</t>
  </si>
  <si>
    <t>SERVISIRANJE UNUTARNJEG DUGA I DANI ZAJMOVI</t>
  </si>
  <si>
    <t>Dani zajmovi tuzemnim trgovačkim društvima izvan javnog sektora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</si>
  <si>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</si>
  <si>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</si>
  <si>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</si>
  <si>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</si>
  <si>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</si>
  <si>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>A1003</t>
  </si>
  <si>
    <t>Pomoći iz proračuna</t>
  </si>
  <si>
    <t>Tekuće pomoći iz proračuna</t>
  </si>
  <si>
    <t>Kapitalne pomoći iz proračuna</t>
  </si>
  <si>
    <t>Prihodi vodoprivrede</t>
  </si>
  <si>
    <t xml:space="preserve">Naknada za uređenje voda </t>
  </si>
  <si>
    <t>Vodni doprinos</t>
  </si>
  <si>
    <t>Ulaganja u računalne programe</t>
  </si>
  <si>
    <t>Nematerijalna proizvedena imovina</t>
  </si>
  <si>
    <t>Indeks                                2010/'09</t>
  </si>
  <si>
    <t>Pomoći od međunarodnih organizacija</t>
  </si>
  <si>
    <t>Poslovni objekti</t>
  </si>
  <si>
    <t>Državni proračun</t>
  </si>
  <si>
    <t>Lokalna uprava</t>
  </si>
  <si>
    <t>K2012</t>
  </si>
  <si>
    <t>PROJEKT UNUTARNJE VODE</t>
  </si>
  <si>
    <t>K2013</t>
  </si>
  <si>
    <t>C. RAČUN FINANCIRANJA</t>
  </si>
  <si>
    <t>VIŠAK PRIHODA IZ PRETHODNE GODINE</t>
  </si>
  <si>
    <t>B. RASPOLOŽIVA SREDSTVA IZ PRETHODNE GODINE</t>
  </si>
  <si>
    <t>IPA I OSTALI PROJEKTI</t>
  </si>
  <si>
    <t>-</t>
  </si>
  <si>
    <t>Projekcija                           2011.</t>
  </si>
  <si>
    <t>Medicinska i laboratorijska oprema</t>
  </si>
  <si>
    <t>Indeks                                2011/'10</t>
  </si>
  <si>
    <t>IZDACI ZA SREĐIVANJE VLASNIŠTVA NA VODNOM DOBRU</t>
  </si>
  <si>
    <t>OSTALI IZVANREDNI IZDACI</t>
  </si>
  <si>
    <t>ULAGANJA U OBNOVU I RAZVITAK VODOOPSKRBE</t>
  </si>
  <si>
    <t>ULAGANJA U OBJEKTE ZAŠTITE VODA I MORA OD ZAGAĐIVANJA</t>
  </si>
  <si>
    <t>PROJEKTI NAVODNJAVANJA</t>
  </si>
  <si>
    <t>KAPITALNI RASHODI I TRANSFERI U PODRUČJU ZAŠTITE OD ŠTETNOG DJELOVANJA VODA I NAVODNJAVANJA</t>
  </si>
  <si>
    <t>PRIJEVOZNA SREDSTVA</t>
  </si>
  <si>
    <t>01</t>
  </si>
  <si>
    <t>REDOVNO ODRŽAVANJE I OBNAVLJANJE VODOTOKA, VODNIH GRAĐEVINA I VODNOG DOBRA</t>
  </si>
  <si>
    <t>OBRANA OD POPLAVA</t>
  </si>
  <si>
    <t>OBNAVLJANJE MELIORACIJSKIH GRAĐEVINA ZA ODVODNJU I NAVODNJAVANJE</t>
  </si>
  <si>
    <t>TEHNIČKI POSLOVI OD OPĆEG INTERESA ZA UPRAVLJANJE VODAMA</t>
  </si>
  <si>
    <t>HITNE INTERVENCIJE U PODRUČJU VODNOG GOSPODARSTVA</t>
  </si>
  <si>
    <t>Zemljiše</t>
  </si>
  <si>
    <t>Projekcija                           2012.</t>
  </si>
  <si>
    <t>Plan                                za 2009.</t>
  </si>
  <si>
    <t>Indeks                                2012/'11</t>
  </si>
  <si>
    <t>Zdravstvene usluge</t>
  </si>
  <si>
    <t>Naknada štete pravnim i fizičkim osobama</t>
  </si>
  <si>
    <t>Kapitalne pomoći od međunarodnih organizacija</t>
  </si>
  <si>
    <t>Financijski  rashodi</t>
  </si>
  <si>
    <t>Rashodi za nabavu nefinancijske imovine</t>
  </si>
  <si>
    <t>Rashodi za nabavu proizvedene dugotrajne  imovine</t>
  </si>
  <si>
    <t xml:space="preserve">Prijevozna sredstva </t>
  </si>
  <si>
    <t xml:space="preserve">Kamate za primljene zajmove od banaka </t>
  </si>
  <si>
    <t>IZDACI ZA FINANCIJSKU IMOVINU I OTPLATU ZAJMOVA</t>
  </si>
  <si>
    <t>Otplata glavnice primljenih zajmova od  banaka i ostalih financijskih institucija izvan javnog sektora</t>
  </si>
  <si>
    <t>Kazne, penali i naknade šteta</t>
  </si>
  <si>
    <t>Materijani rashodi</t>
  </si>
  <si>
    <t>Mterijalni rashodi</t>
  </si>
  <si>
    <t>Pomoći dane u inozemstvo i unutar opće države</t>
  </si>
  <si>
    <t>Rashodi za ulaganja na građevinskim objektima</t>
  </si>
  <si>
    <t xml:space="preserve">Kapitalne pomoći </t>
  </si>
  <si>
    <t>Rashodi za nabavu neproizvedene dugotrajne imovine</t>
  </si>
  <si>
    <t>Izdaci za dane zajmove itrgovačkim društvima, obrtnicima, malom i srednjem poduzetništvu izvan javnog sektora</t>
  </si>
  <si>
    <t>Tekuće pomoći unutar opće države</t>
  </si>
  <si>
    <t>Naknada za melioracijsku odvodnju</t>
  </si>
  <si>
    <t>Prijevozna sredstva  u cestovnom prometu</t>
  </si>
  <si>
    <t>Prihodi od prodaje prijevoznih sredstava</t>
  </si>
  <si>
    <t>Tekuće pomoći unutar oće države</t>
  </si>
  <si>
    <t>Geodetska uprava</t>
  </si>
  <si>
    <t>Primljeni zajmovi od drugih razina vlasti, inozemnih vlada i međunarodnih organizacija</t>
  </si>
  <si>
    <t>Primljeni zajmovi od drugih razina vlasti</t>
  </si>
  <si>
    <t>Otplata glavnice primljenih zajmova od drugih razina vlasti, inozemnih vlada i međunarodnih organizacija</t>
  </si>
  <si>
    <t>Otplata glavnice primljenih zajmova od drugih razina vlasti</t>
  </si>
  <si>
    <t>Tekuće pomoći od mđunarodnih organizacija</t>
  </si>
  <si>
    <t>Plan za                      2010.</t>
  </si>
  <si>
    <t xml:space="preserve">FINANCIJSKI PLAN HRVATSKIH VODA                                                                                                                                   ZA 2010. I PROJEKCIJA  ZA  2011. I 2012. GODINU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</si>
</sst>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6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MS Sans Serif"/>
      <family val="0"/>
    </font>
    <font>
      <sz val="10"/>
      <color indexed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4" borderId="7" applyNumberFormat="0" applyFont="0" applyAlignment="0" applyProtection="0"/>
    <xf numFmtId="0" fontId="36" fillId="16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35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>
      <alignment horizontal="right" vertical="center"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quotePrefix="1">
      <alignment horizontal="right" vertical="top"/>
    </xf>
    <xf numFmtId="0" fontId="8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horizontal="left" vertical="center"/>
    </xf>
    <xf numFmtId="0" fontId="19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 quotePrefix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7" fillId="0" borderId="11" xfId="0" applyFont="1" applyBorder="1" applyAlignment="1" quotePrefix="1">
      <alignment horizontal="left"/>
    </xf>
    <xf numFmtId="0" fontId="18" fillId="0" borderId="0" xfId="0" applyFont="1" applyAlignment="1" quotePrefix="1">
      <alignment horizontal="left"/>
    </xf>
    <xf numFmtId="0" fontId="17" fillId="0" borderId="0" xfId="0" applyFont="1" applyAlignment="1">
      <alignment horizontal="left"/>
    </xf>
    <xf numFmtId="0" fontId="13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21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21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21" fillId="0" borderId="12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172" fontId="3" fillId="0" borderId="10" xfId="0" applyNumberFormat="1" applyFont="1" applyBorder="1" applyAlignment="1">
      <alignment horizontal="left" vertical="center"/>
    </xf>
    <xf numFmtId="4" fontId="4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3" fontId="7" fillId="0" borderId="13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3" fontId="39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41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Alignment="1">
      <alignment horizontal="right" vertical="center"/>
    </xf>
    <xf numFmtId="3" fontId="44" fillId="0" borderId="0" xfId="0" applyNumberFormat="1" applyFont="1" applyAlignment="1">
      <alignment horizontal="right" vertical="center"/>
    </xf>
    <xf numFmtId="3" fontId="43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center" wrapText="1"/>
    </xf>
    <xf numFmtId="0" fontId="7" fillId="0" borderId="10" xfId="0" applyNumberFormat="1" applyFont="1" applyFill="1" applyBorder="1" applyAlignment="1" applyProtection="1" quotePrefix="1">
      <alignment horizontal="left"/>
      <protection/>
    </xf>
    <xf numFmtId="4" fontId="7" fillId="0" borderId="13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2" fontId="13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39" fillId="0" borderId="0" xfId="0" applyNumberFormat="1" applyFont="1" applyFill="1" applyBorder="1" applyAlignment="1" applyProtection="1">
      <alignment horizontal="right"/>
      <protection/>
    </xf>
    <xf numFmtId="3" fontId="41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39" fillId="0" borderId="0" xfId="0" applyNumberFormat="1" applyFont="1" applyFill="1" applyBorder="1" applyAlignment="1" applyProtection="1">
      <alignment horizontal="right"/>
      <protection/>
    </xf>
    <xf numFmtId="2" fontId="41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quotePrefix="1">
      <alignment horizontal="left" wrapText="1"/>
    </xf>
    <xf numFmtId="0" fontId="4" fillId="0" borderId="0" xfId="0" applyFont="1" applyBorder="1" applyAlignment="1" quotePrefix="1">
      <alignment horizontal="left" wrapText="1"/>
    </xf>
    <xf numFmtId="0" fontId="20" fillId="0" borderId="0" xfId="0" applyNumberFormat="1" applyFont="1" applyFill="1" applyBorder="1" applyAlignment="1" applyProtection="1">
      <alignment horizontal="left"/>
      <protection/>
    </xf>
    <xf numFmtId="3" fontId="39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39" fillId="0" borderId="0" xfId="0" applyNumberFormat="1" applyFont="1" applyFill="1" applyBorder="1" applyAlignment="1" applyProtection="1">
      <alignment horizontal="right"/>
      <protection/>
    </xf>
    <xf numFmtId="2" fontId="2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3" fontId="17" fillId="0" borderId="0" xfId="0" applyNumberFormat="1" applyFont="1" applyAlignment="1" quotePrefix="1">
      <alignment horizontal="left" vertical="center"/>
    </xf>
    <xf numFmtId="3" fontId="43" fillId="0" borderId="0" xfId="0" applyNumberFormat="1" applyFont="1" applyAlignment="1">
      <alignment vertical="center"/>
    </xf>
    <xf numFmtId="2" fontId="17" fillId="0" borderId="0" xfId="0" applyNumberFormat="1" applyFon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 quotePrefix="1">
      <alignment horizontal="left" vertical="justify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3" fontId="39" fillId="18" borderId="0" xfId="0" applyNumberFormat="1" applyFont="1" applyFill="1" applyBorder="1" applyAlignment="1" applyProtection="1">
      <alignment horizontal="right"/>
      <protection/>
    </xf>
    <xf numFmtId="3" fontId="39" fillId="4" borderId="0" xfId="0" applyNumberFormat="1" applyFont="1" applyFill="1" applyBorder="1" applyAlignment="1" applyProtection="1">
      <alignment horizontal="right"/>
      <protection/>
    </xf>
    <xf numFmtId="3" fontId="3" fillId="7" borderId="0" xfId="0" applyNumberFormat="1" applyFont="1" applyFill="1" applyBorder="1" applyAlignment="1" applyProtection="1">
      <alignment horizontal="right"/>
      <protection/>
    </xf>
    <xf numFmtId="4" fontId="3" fillId="7" borderId="0" xfId="0" applyNumberFormat="1" applyFont="1" applyFill="1" applyBorder="1" applyAlignment="1" applyProtection="1">
      <alignment horizontal="right" wrapText="1"/>
      <protection/>
    </xf>
    <xf numFmtId="3" fontId="41" fillId="0" borderId="0" xfId="0" applyNumberFormat="1" applyFont="1" applyFill="1" applyBorder="1" applyAlignment="1" applyProtection="1">
      <alignment horizontal="right"/>
      <protection/>
    </xf>
    <xf numFmtId="3" fontId="39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41" fillId="0" borderId="0" xfId="0" applyNumberFormat="1" applyFont="1" applyAlignment="1">
      <alignment horizontal="right"/>
    </xf>
    <xf numFmtId="4" fontId="4" fillId="16" borderId="0" xfId="0" applyNumberFormat="1" applyFont="1" applyFill="1" applyBorder="1" applyAlignment="1" applyProtection="1">
      <alignment horizontal="right" wrapText="1"/>
      <protection/>
    </xf>
    <xf numFmtId="3" fontId="39" fillId="7" borderId="0" xfId="0" applyNumberFormat="1" applyFont="1" applyFill="1" applyBorder="1" applyAlignment="1" applyProtection="1">
      <alignment horizontal="right"/>
      <protection/>
    </xf>
    <xf numFmtId="2" fontId="4" fillId="7" borderId="0" xfId="0" applyNumberFormat="1" applyFont="1" applyFill="1" applyBorder="1" applyAlignment="1" applyProtection="1">
      <alignment horizontal="right"/>
      <protection/>
    </xf>
    <xf numFmtId="3" fontId="4" fillId="16" borderId="0" xfId="0" applyNumberFormat="1" applyFont="1" applyFill="1" applyBorder="1" applyAlignment="1" applyProtection="1">
      <alignment horizontal="right"/>
      <protection/>
    </xf>
    <xf numFmtId="3" fontId="39" fillId="7" borderId="0" xfId="0" applyNumberFormat="1" applyFont="1" applyFill="1" applyBorder="1" applyAlignment="1" applyProtection="1">
      <alignment horizontal="right"/>
      <protection/>
    </xf>
    <xf numFmtId="2" fontId="39" fillId="7" borderId="0" xfId="0" applyNumberFormat="1" applyFont="1" applyFill="1" applyBorder="1" applyAlignment="1" applyProtection="1">
      <alignment horizontal="right"/>
      <protection/>
    </xf>
    <xf numFmtId="3" fontId="39" fillId="7" borderId="0" xfId="0" applyNumberFormat="1" applyFont="1" applyFill="1" applyBorder="1" applyAlignment="1" applyProtection="1">
      <alignment horizontal="right" wrapText="1"/>
      <protection/>
    </xf>
    <xf numFmtId="4" fontId="4" fillId="7" borderId="0" xfId="0" applyNumberFormat="1" applyFont="1" applyFill="1" applyBorder="1" applyAlignment="1" applyProtection="1">
      <alignment horizontal="right" wrapText="1"/>
      <protection/>
    </xf>
    <xf numFmtId="3" fontId="39" fillId="7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47" fillId="0" borderId="0" xfId="0" applyNumberFormat="1" applyFont="1" applyFill="1" applyBorder="1" applyAlignment="1" applyProtection="1">
      <alignment horizontal="right" wrapText="1"/>
      <protection/>
    </xf>
    <xf numFmtId="2" fontId="47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Border="1" applyAlignment="1" quotePrefix="1">
      <alignment horizontal="left" vertical="center"/>
    </xf>
    <xf numFmtId="3" fontId="39" fillId="0" borderId="0" xfId="0" applyNumberFormat="1" applyFont="1" applyBorder="1" applyAlignment="1">
      <alignment horizontal="right"/>
    </xf>
    <xf numFmtId="2" fontId="3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 quotePrefix="1">
      <alignment horizontal="right" vertical="top"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3" fontId="47" fillId="0" borderId="0" xfId="0" applyNumberFormat="1" applyFont="1" applyFill="1" applyBorder="1" applyAlignment="1" applyProtection="1">
      <alignment horizontal="right"/>
      <protection/>
    </xf>
    <xf numFmtId="2" fontId="47" fillId="0" borderId="0" xfId="0" applyNumberFormat="1" applyFont="1" applyFill="1" applyBorder="1" applyAlignment="1" applyProtection="1">
      <alignment horizontal="right"/>
      <protection/>
    </xf>
    <xf numFmtId="3" fontId="47" fillId="0" borderId="0" xfId="0" applyNumberFormat="1" applyFont="1" applyBorder="1" applyAlignment="1">
      <alignment horizontal="right"/>
    </xf>
    <xf numFmtId="2" fontId="47" fillId="0" borderId="0" xfId="0" applyNumberFormat="1" applyFont="1" applyBorder="1" applyAlignment="1">
      <alignment horizontal="right"/>
    </xf>
    <xf numFmtId="3" fontId="47" fillId="16" borderId="0" xfId="0" applyNumberFormat="1" applyFont="1" applyFill="1" applyBorder="1" applyAlignment="1" applyProtection="1">
      <alignment horizontal="right"/>
      <protection/>
    </xf>
    <xf numFmtId="4" fontId="47" fillId="16" borderId="0" xfId="0" applyNumberFormat="1" applyFont="1" applyFill="1" applyBorder="1" applyAlignment="1" applyProtection="1">
      <alignment horizontal="right" wrapText="1"/>
      <protection/>
    </xf>
    <xf numFmtId="3" fontId="47" fillId="18" borderId="0" xfId="0" applyNumberFormat="1" applyFont="1" applyFill="1" applyBorder="1" applyAlignment="1" applyProtection="1">
      <alignment horizontal="right"/>
      <protection/>
    </xf>
    <xf numFmtId="4" fontId="47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0" xfId="0" applyNumberFormat="1" applyFont="1" applyFill="1" applyBorder="1" applyAlignment="1" applyProtection="1" quotePrefix="1">
      <alignment horizontal="left" vertical="justify"/>
      <protection/>
    </xf>
    <xf numFmtId="0" fontId="4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 quotePrefix="1">
      <alignment horizontal="left" vertical="justify"/>
    </xf>
    <xf numFmtId="0" fontId="4" fillId="0" borderId="0" xfId="0" applyFont="1" applyBorder="1" applyAlignment="1" quotePrefix="1">
      <alignment horizontal="left" vertical="justify"/>
    </xf>
    <xf numFmtId="0" fontId="4" fillId="0" borderId="0" xfId="0" applyNumberFormat="1" applyFont="1" applyFill="1" applyBorder="1" applyAlignment="1" applyProtection="1" quotePrefix="1">
      <alignment horizontal="left" vertical="justify"/>
      <protection/>
    </xf>
    <xf numFmtId="0" fontId="3" fillId="0" borderId="0" xfId="0" applyNumberFormat="1" applyFont="1" applyFill="1" applyBorder="1" applyAlignment="1" applyProtection="1">
      <alignment horizontal="left" vertical="justify" wrapText="1"/>
      <protection/>
    </xf>
    <xf numFmtId="0" fontId="6" fillId="0" borderId="0" xfId="0" applyFont="1" applyAlignment="1">
      <alignment horizontal="left" vertical="justify"/>
    </xf>
    <xf numFmtId="0" fontId="3" fillId="0" borderId="0" xfId="0" applyFont="1" applyAlignment="1">
      <alignment horizontal="left" vertical="justify"/>
    </xf>
    <xf numFmtId="0" fontId="4" fillId="0" borderId="0" xfId="0" applyNumberFormat="1" applyFont="1" applyBorder="1" applyAlignment="1">
      <alignment horizontal="left" vertical="justify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7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3" fontId="39" fillId="16" borderId="0" xfId="0" applyNumberFormat="1" applyFont="1" applyFill="1" applyBorder="1" applyAlignment="1" applyProtection="1">
      <alignment horizontal="right"/>
      <protection/>
    </xf>
    <xf numFmtId="2" fontId="4" fillId="16" borderId="0" xfId="0" applyNumberFormat="1" applyFont="1" applyFill="1" applyBorder="1" applyAlignment="1" applyProtection="1">
      <alignment horizontal="right"/>
      <protection/>
    </xf>
    <xf numFmtId="2" fontId="47" fillId="16" borderId="0" xfId="0" applyNumberFormat="1" applyFont="1" applyFill="1" applyBorder="1" applyAlignment="1" applyProtection="1">
      <alignment horizontal="right"/>
      <protection/>
    </xf>
    <xf numFmtId="3" fontId="47" fillId="0" borderId="0" xfId="0" applyNumberFormat="1" applyFont="1" applyAlignment="1">
      <alignment horizontal="right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14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45" fillId="0" borderId="14" xfId="0" applyNumberFormat="1" applyFont="1" applyFill="1" applyBorder="1" applyAlignment="1" applyProtection="1" quotePrefix="1">
      <alignment horizontal="left" wrapText="1"/>
      <protection/>
    </xf>
    <xf numFmtId="0" fontId="46" fillId="0" borderId="10" xfId="0" applyNumberFormat="1" applyFont="1" applyFill="1" applyBorder="1" applyAlignment="1" applyProtection="1">
      <alignment wrapText="1"/>
      <protection/>
    </xf>
    <xf numFmtId="0" fontId="45" fillId="0" borderId="14" xfId="0" applyNumberFormat="1" applyFont="1" applyFill="1" applyBorder="1" applyAlignment="1" applyProtection="1">
      <alignment horizontal="left" wrapText="1"/>
      <protection/>
    </xf>
    <xf numFmtId="172" fontId="40" fillId="0" borderId="0" xfId="0" applyNumberFormat="1" applyFont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2" fillId="0" borderId="10" xfId="0" applyNumberFormat="1" applyFont="1" applyFill="1" applyBorder="1" applyAlignment="1" applyProtection="1">
      <alignment/>
      <protection/>
    </xf>
    <xf numFmtId="0" fontId="45" fillId="0" borderId="14" xfId="0" applyFont="1" applyBorder="1" applyAlignment="1" quotePrefix="1">
      <alignment horizontal="left"/>
    </xf>
    <xf numFmtId="0" fontId="42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12" xfId="0" applyNumberFormat="1" applyFont="1" applyFill="1" applyBorder="1" applyAlignment="1" applyProtection="1" quotePrefix="1">
      <alignment horizontal="left" wrapText="1"/>
      <protection/>
    </xf>
    <xf numFmtId="0" fontId="12" fillId="0" borderId="1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zoomScalePageLayoutView="0" workbookViewId="0" topLeftCell="A1">
      <selection activeCell="P9" sqref="P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25" customWidth="1"/>
    <col min="5" max="5" width="43.7109375" style="0" customWidth="1"/>
    <col min="6" max="6" width="14.28125" style="3" hidden="1" customWidth="1"/>
    <col min="7" max="7" width="14.28125" style="0" customWidth="1"/>
    <col min="8" max="8" width="7.8515625" style="0" hidden="1" customWidth="1"/>
    <col min="9" max="9" width="14.28125" style="0" customWidth="1"/>
    <col min="10" max="10" width="7.8515625" style="0" hidden="1" customWidth="1"/>
    <col min="11" max="11" width="14.28125" style="0" customWidth="1"/>
    <col min="12" max="12" width="7.8515625" style="0" hidden="1" customWidth="1"/>
  </cols>
  <sheetData>
    <row r="1" spans="1:12" ht="22.5" customHeight="1">
      <c r="A1" s="315" t="s">
        <v>264</v>
      </c>
      <c r="B1" s="316"/>
      <c r="C1" s="316"/>
      <c r="D1" s="316"/>
      <c r="E1" s="316"/>
      <c r="F1" s="316"/>
      <c r="G1" s="317"/>
      <c r="H1" s="317"/>
      <c r="I1" s="318"/>
      <c r="J1" s="318"/>
      <c r="K1" s="318"/>
      <c r="L1" s="318"/>
    </row>
    <row r="2" spans="1:12" ht="22.5" customHeight="1">
      <c r="A2" s="316"/>
      <c r="B2" s="316"/>
      <c r="C2" s="316"/>
      <c r="D2" s="316"/>
      <c r="E2" s="316"/>
      <c r="F2" s="316"/>
      <c r="G2" s="317"/>
      <c r="H2" s="317"/>
      <c r="I2" s="318"/>
      <c r="J2" s="318"/>
      <c r="K2" s="318"/>
      <c r="L2" s="318"/>
    </row>
    <row r="3" spans="1:12" s="38" customFormat="1" ht="24" customHeight="1">
      <c r="A3" s="303" t="s">
        <v>153</v>
      </c>
      <c r="B3" s="304"/>
      <c r="C3" s="304"/>
      <c r="D3" s="304"/>
      <c r="E3" s="304"/>
      <c r="F3" s="305"/>
      <c r="G3" s="305"/>
      <c r="H3" s="305"/>
      <c r="I3" s="306"/>
      <c r="J3" s="306"/>
      <c r="K3" s="306"/>
      <c r="L3" s="307"/>
    </row>
    <row r="4" spans="1:12" s="3" customFormat="1" ht="24" customHeight="1">
      <c r="A4" s="303" t="s">
        <v>7</v>
      </c>
      <c r="B4" s="304"/>
      <c r="C4" s="304"/>
      <c r="D4" s="304"/>
      <c r="E4" s="304"/>
      <c r="F4" s="305"/>
      <c r="G4" s="305"/>
      <c r="H4" s="305"/>
      <c r="I4" s="306"/>
      <c r="J4" s="306"/>
      <c r="K4" s="306"/>
      <c r="L4" s="307"/>
    </row>
    <row r="5" spans="1:11" s="3" customFormat="1" ht="9" customHeight="1">
      <c r="A5" s="113"/>
      <c r="B5" s="111"/>
      <c r="C5" s="111"/>
      <c r="D5" s="111"/>
      <c r="E5" s="111"/>
      <c r="F5" s="111"/>
      <c r="G5" s="112"/>
      <c r="H5" s="112"/>
      <c r="I5" s="112"/>
      <c r="J5" s="112"/>
      <c r="K5" s="112"/>
    </row>
    <row r="6" spans="1:12" s="3" customFormat="1" ht="27.75" customHeight="1">
      <c r="A6" s="175"/>
      <c r="B6" s="176"/>
      <c r="C6" s="176"/>
      <c r="D6" s="177"/>
      <c r="E6" s="178"/>
      <c r="F6" s="138" t="s">
        <v>232</v>
      </c>
      <c r="G6" s="334" t="s">
        <v>263</v>
      </c>
      <c r="H6" s="138" t="s">
        <v>201</v>
      </c>
      <c r="I6" s="138" t="s">
        <v>214</v>
      </c>
      <c r="J6" s="138" t="s">
        <v>216</v>
      </c>
      <c r="K6" s="138" t="s">
        <v>231</v>
      </c>
      <c r="L6" s="138" t="s">
        <v>233</v>
      </c>
    </row>
    <row r="7" spans="1:12" s="3" customFormat="1" ht="22.5" customHeight="1">
      <c r="A7" s="314" t="s">
        <v>47</v>
      </c>
      <c r="B7" s="313"/>
      <c r="C7" s="313"/>
      <c r="D7" s="313"/>
      <c r="E7" s="319"/>
      <c r="F7" s="148">
        <f>prihodi!F4</f>
        <v>2093719264</v>
      </c>
      <c r="G7" s="148">
        <f>prihodi!G4</f>
        <v>2156387977</v>
      </c>
      <c r="H7" s="179">
        <f>G7/F7*100</f>
        <v>102.99317650066766</v>
      </c>
      <c r="I7" s="148">
        <f>prihodi!I4</f>
        <v>2358994037</v>
      </c>
      <c r="J7" s="149">
        <f>I7/G7*100</f>
        <v>109.39562185288516</v>
      </c>
      <c r="K7" s="148">
        <f>prihodi!K4</f>
        <v>2264330145</v>
      </c>
      <c r="L7" s="149">
        <f>K7/I7*100</f>
        <v>95.98710761811053</v>
      </c>
    </row>
    <row r="8" spans="1:12" s="3" customFormat="1" ht="22.5" customHeight="1">
      <c r="A8" s="320" t="s">
        <v>44</v>
      </c>
      <c r="B8" s="319"/>
      <c r="C8" s="319"/>
      <c r="D8" s="319"/>
      <c r="E8" s="319"/>
      <c r="F8" s="148">
        <f>prihodi!F39</f>
        <v>900000</v>
      </c>
      <c r="G8" s="148">
        <f>prihodi!G39</f>
        <v>1000000</v>
      </c>
      <c r="H8" s="179">
        <f>G8/F8*100</f>
        <v>111.11111111111111</v>
      </c>
      <c r="I8" s="148">
        <f>prihodi!I39</f>
        <v>100000</v>
      </c>
      <c r="J8" s="149">
        <f>I8/G8*100</f>
        <v>10</v>
      </c>
      <c r="K8" s="148">
        <f>prihodi!K39</f>
        <v>100000</v>
      </c>
      <c r="L8" s="149">
        <f>K8/I8*100</f>
        <v>100</v>
      </c>
    </row>
    <row r="9" spans="1:12" s="3" customFormat="1" ht="22.5" customHeight="1">
      <c r="A9" s="312" t="s">
        <v>190</v>
      </c>
      <c r="B9" s="313"/>
      <c r="C9" s="313"/>
      <c r="D9" s="313"/>
      <c r="E9" s="321"/>
      <c r="F9" s="151">
        <f>'rashodi-opći dio'!F3</f>
        <v>1782701684</v>
      </c>
      <c r="G9" s="151">
        <f>'rashodi-opći dio'!G3</f>
        <v>1799468000</v>
      </c>
      <c r="H9" s="179">
        <f>G9/F9*100</f>
        <v>100.94050037370133</v>
      </c>
      <c r="I9" s="151">
        <f>'rashodi-opći dio'!I3</f>
        <v>1910135000</v>
      </c>
      <c r="J9" s="149">
        <f>I9/G9*100</f>
        <v>106.14998432870159</v>
      </c>
      <c r="K9" s="151">
        <f>'rashodi-opći dio'!K3</f>
        <v>1810273000</v>
      </c>
      <c r="L9" s="149">
        <f>K9/I9*100</f>
        <v>94.7719925555</v>
      </c>
    </row>
    <row r="10" spans="1:12" s="3" customFormat="1" ht="22.5" customHeight="1">
      <c r="A10" s="320" t="s">
        <v>45</v>
      </c>
      <c r="B10" s="319"/>
      <c r="C10" s="319"/>
      <c r="D10" s="319"/>
      <c r="E10" s="319"/>
      <c r="F10" s="151">
        <f>'rashodi-opći dio'!F66</f>
        <v>290842580</v>
      </c>
      <c r="G10" s="151">
        <f>'rashodi-opći dio'!G66</f>
        <v>439119853</v>
      </c>
      <c r="H10" s="179">
        <f>G10/F10*100</f>
        <v>150.98196866497332</v>
      </c>
      <c r="I10" s="151">
        <f>'rashodi-opći dio'!I66</f>
        <v>583899337</v>
      </c>
      <c r="J10" s="149">
        <f>I10/G10*100</f>
        <v>132.97037995683607</v>
      </c>
      <c r="K10" s="151">
        <f>'rashodi-opći dio'!K66</f>
        <v>493009904</v>
      </c>
      <c r="L10" s="149">
        <f>K10/I10*100</f>
        <v>84.43405785199582</v>
      </c>
    </row>
    <row r="11" spans="1:12" s="3" customFormat="1" ht="22.5" customHeight="1">
      <c r="A11" s="312" t="s">
        <v>46</v>
      </c>
      <c r="B11" s="313"/>
      <c r="C11" s="313"/>
      <c r="D11" s="313"/>
      <c r="E11" s="313"/>
      <c r="F11" s="151">
        <f>F7+F8-F9-F10</f>
        <v>21075000</v>
      </c>
      <c r="G11" s="151">
        <f>G7+G8-G9-G10</f>
        <v>-81199876</v>
      </c>
      <c r="H11" s="179">
        <f>G11/F11*100</f>
        <v>-385.2900403321471</v>
      </c>
      <c r="I11" s="151">
        <f>I7+I8-I9-I10</f>
        <v>-134940300</v>
      </c>
      <c r="J11" s="149">
        <f>I11/G11*100</f>
        <v>166.18288924480623</v>
      </c>
      <c r="K11" s="151">
        <f>K7+K8-K9-K10</f>
        <v>-38852759</v>
      </c>
      <c r="L11" s="149">
        <f>K11/I11*100</f>
        <v>28.792554188778297</v>
      </c>
    </row>
    <row r="12" spans="1:11" s="3" customFormat="1" ht="9" customHeight="1">
      <c r="A12" s="117"/>
      <c r="B12" s="118"/>
      <c r="C12" s="118"/>
      <c r="D12" s="118"/>
      <c r="E12" s="118"/>
      <c r="F12" s="119"/>
      <c r="G12" s="120"/>
      <c r="H12" s="120"/>
      <c r="I12" s="120"/>
      <c r="J12" s="120"/>
      <c r="K12" s="120"/>
    </row>
    <row r="13" spans="1:12" s="3" customFormat="1" ht="24" customHeight="1">
      <c r="A13" s="303" t="s">
        <v>211</v>
      </c>
      <c r="B13" s="304"/>
      <c r="C13" s="304"/>
      <c r="D13" s="304"/>
      <c r="E13" s="304"/>
      <c r="F13" s="305"/>
      <c r="G13" s="305"/>
      <c r="H13" s="305"/>
      <c r="I13" s="306"/>
      <c r="J13" s="306"/>
      <c r="K13" s="306"/>
      <c r="L13" s="307"/>
    </row>
    <row r="14" spans="1:11" s="3" customFormat="1" ht="9" customHeight="1">
      <c r="A14" s="113"/>
      <c r="B14" s="111"/>
      <c r="C14" s="111"/>
      <c r="D14" s="111"/>
      <c r="E14" s="111"/>
      <c r="F14" s="111"/>
      <c r="G14" s="112"/>
      <c r="H14" s="112"/>
      <c r="I14" s="112"/>
      <c r="J14" s="112"/>
      <c r="K14" s="112"/>
    </row>
    <row r="15" spans="1:12" s="3" customFormat="1" ht="27.75" customHeight="1">
      <c r="A15" s="175"/>
      <c r="B15" s="176"/>
      <c r="C15" s="176"/>
      <c r="D15" s="177"/>
      <c r="E15" s="178"/>
      <c r="F15" s="138" t="s">
        <v>232</v>
      </c>
      <c r="G15" s="334" t="s">
        <v>263</v>
      </c>
      <c r="H15" s="138" t="s">
        <v>201</v>
      </c>
      <c r="I15" s="138" t="s">
        <v>214</v>
      </c>
      <c r="J15" s="138" t="s">
        <v>216</v>
      </c>
      <c r="K15" s="138" t="s">
        <v>231</v>
      </c>
      <c r="L15" s="138" t="s">
        <v>233</v>
      </c>
    </row>
    <row r="16" spans="1:12" s="3" customFormat="1" ht="22.5" customHeight="1">
      <c r="A16" s="308" t="s">
        <v>210</v>
      </c>
      <c r="B16" s="309"/>
      <c r="C16" s="309"/>
      <c r="D16" s="309"/>
      <c r="E16" s="310"/>
      <c r="F16" s="148">
        <v>36924000</v>
      </c>
      <c r="G16" s="148">
        <v>21075000</v>
      </c>
      <c r="H16" s="179">
        <f>G16/F16*100</f>
        <v>57.076698082547935</v>
      </c>
      <c r="I16" s="148">
        <v>0</v>
      </c>
      <c r="J16" s="149">
        <f>I16/G16*100</f>
        <v>0</v>
      </c>
      <c r="K16" s="148">
        <v>0</v>
      </c>
      <c r="L16" s="149" t="s">
        <v>213</v>
      </c>
    </row>
    <row r="17" spans="1:12" s="3" customFormat="1" ht="9" customHeight="1">
      <c r="A17" s="160"/>
      <c r="B17" s="161"/>
      <c r="C17" s="161"/>
      <c r="D17" s="161"/>
      <c r="E17"/>
      <c r="F17" s="162"/>
      <c r="G17" s="162"/>
      <c r="H17" s="147"/>
      <c r="I17" s="162"/>
      <c r="J17" s="163"/>
      <c r="K17" s="162"/>
      <c r="L17" s="163"/>
    </row>
    <row r="18" spans="1:12" s="34" customFormat="1" ht="24" customHeight="1">
      <c r="A18" s="311" t="s">
        <v>209</v>
      </c>
      <c r="B18" s="305"/>
      <c r="C18" s="305"/>
      <c r="D18" s="305"/>
      <c r="E18" s="305"/>
      <c r="F18" s="305"/>
      <c r="G18" s="305"/>
      <c r="H18" s="305"/>
      <c r="I18" s="306"/>
      <c r="J18" s="306"/>
      <c r="K18" s="306"/>
      <c r="L18" s="307"/>
    </row>
    <row r="19" spans="1:11" s="34" customFormat="1" ht="9" customHeight="1">
      <c r="A19" s="121"/>
      <c r="B19" s="122"/>
      <c r="C19" s="122"/>
      <c r="D19" s="122"/>
      <c r="E19" s="122"/>
      <c r="F19" s="123"/>
      <c r="G19" s="120"/>
      <c r="H19" s="120"/>
      <c r="I19" s="120"/>
      <c r="J19" s="120"/>
      <c r="K19" s="120"/>
    </row>
    <row r="20" spans="1:12" s="34" customFormat="1" ht="27.75" customHeight="1">
      <c r="A20" s="175"/>
      <c r="B20" s="176"/>
      <c r="C20" s="176"/>
      <c r="D20" s="177"/>
      <c r="E20" s="178"/>
      <c r="F20" s="138" t="s">
        <v>232</v>
      </c>
      <c r="G20" s="334" t="s">
        <v>263</v>
      </c>
      <c r="H20" s="138" t="s">
        <v>201</v>
      </c>
      <c r="I20" s="138" t="s">
        <v>214</v>
      </c>
      <c r="J20" s="138" t="s">
        <v>216</v>
      </c>
      <c r="K20" s="138" t="s">
        <v>231</v>
      </c>
      <c r="L20" s="138" t="s">
        <v>233</v>
      </c>
    </row>
    <row r="21" spans="1:12" s="34" customFormat="1" ht="22.5" customHeight="1">
      <c r="A21" s="314" t="s">
        <v>41</v>
      </c>
      <c r="B21" s="313"/>
      <c r="C21" s="313"/>
      <c r="D21" s="313"/>
      <c r="E21" s="313"/>
      <c r="F21" s="148">
        <f>'račun financiranja'!F4</f>
        <v>220000000</v>
      </c>
      <c r="G21" s="148">
        <f>'račun financiranja'!G4</f>
        <v>219712876</v>
      </c>
      <c r="H21" s="179">
        <f>G21/F21*100</f>
        <v>99.8694890909091</v>
      </c>
      <c r="I21" s="148">
        <f>'račun financiranja'!I4</f>
        <v>259940300</v>
      </c>
      <c r="J21" s="149">
        <f>I21/G21*100</f>
        <v>118.30908808457816</v>
      </c>
      <c r="K21" s="148">
        <f>'račun financiranja'!K4</f>
        <v>168852759</v>
      </c>
      <c r="L21" s="149">
        <f>K21/I21*100</f>
        <v>64.9582842675799</v>
      </c>
    </row>
    <row r="22" spans="1:12" s="34" customFormat="1" ht="22.5" customHeight="1">
      <c r="A22" s="314" t="s">
        <v>42</v>
      </c>
      <c r="B22" s="313"/>
      <c r="C22" s="313"/>
      <c r="D22" s="313"/>
      <c r="E22" s="313"/>
      <c r="F22" s="148">
        <f>'račun financiranja'!F12</f>
        <v>220000000</v>
      </c>
      <c r="G22" s="148">
        <f>'račun financiranja'!G12</f>
        <v>159588000</v>
      </c>
      <c r="H22" s="179">
        <f>G22/F22*100</f>
        <v>72.54</v>
      </c>
      <c r="I22" s="148">
        <f>'račun financiranja'!I12</f>
        <v>125000000</v>
      </c>
      <c r="J22" s="149">
        <f>I22/G22*100</f>
        <v>78.32669122991703</v>
      </c>
      <c r="K22" s="148">
        <f>'račun financiranja'!K12</f>
        <v>130000000</v>
      </c>
      <c r="L22" s="149">
        <f>K22/I22*100</f>
        <v>104</v>
      </c>
    </row>
    <row r="23" spans="1:12" s="34" customFormat="1" ht="22.5" customHeight="1">
      <c r="A23" s="312" t="s">
        <v>125</v>
      </c>
      <c r="B23" s="313"/>
      <c r="C23" s="313"/>
      <c r="D23" s="313"/>
      <c r="E23" s="313"/>
      <c r="F23" s="148">
        <f>F21-F22</f>
        <v>0</v>
      </c>
      <c r="G23" s="148">
        <f>G21-G22</f>
        <v>60124876</v>
      </c>
      <c r="H23" s="179" t="s">
        <v>213</v>
      </c>
      <c r="I23" s="148">
        <f>I21-I22</f>
        <v>134940300</v>
      </c>
      <c r="J23" s="149">
        <f>I23/G23*100</f>
        <v>224.43339425764472</v>
      </c>
      <c r="K23" s="148">
        <f>K21-K22</f>
        <v>38852759</v>
      </c>
      <c r="L23" s="149">
        <f>K23/I23*100</f>
        <v>28.792554188778297</v>
      </c>
    </row>
    <row r="24" spans="1:11" s="34" customFormat="1" ht="15" customHeight="1">
      <c r="A24" s="150"/>
      <c r="B24" s="115"/>
      <c r="C24" s="114"/>
      <c r="D24" s="116"/>
      <c r="E24" s="115"/>
      <c r="F24" s="124"/>
      <c r="G24" s="124"/>
      <c r="H24" s="124"/>
      <c r="I24" s="124"/>
      <c r="J24" s="124"/>
      <c r="K24" s="124"/>
    </row>
    <row r="25" spans="1:12" s="34" customFormat="1" ht="22.5" customHeight="1">
      <c r="A25" s="312" t="s">
        <v>132</v>
      </c>
      <c r="B25" s="313"/>
      <c r="C25" s="313"/>
      <c r="D25" s="313"/>
      <c r="E25" s="313"/>
      <c r="F25" s="148">
        <f>SUM(F11,F16,F23)</f>
        <v>57999000</v>
      </c>
      <c r="G25" s="148">
        <f>SUM(G11,G16,G23)</f>
        <v>0</v>
      </c>
      <c r="H25" s="179">
        <f>G25/F25*100</f>
        <v>0</v>
      </c>
      <c r="I25" s="148">
        <f>SUM(I11,I16,I23)</f>
        <v>0</v>
      </c>
      <c r="J25" s="149" t="s">
        <v>213</v>
      </c>
      <c r="K25" s="148">
        <f>SUM(K11,K16,K23)</f>
        <v>0</v>
      </c>
      <c r="L25" s="149" t="s">
        <v>213</v>
      </c>
    </row>
    <row r="26" spans="1:6" s="34" customFormat="1" ht="18" customHeight="1">
      <c r="A26" s="36"/>
      <c r="B26" s="37"/>
      <c r="C26" s="37"/>
      <c r="D26" s="37"/>
      <c r="E26" s="37"/>
      <c r="F26" s="35"/>
    </row>
    <row r="27" spans="4:6" s="3" customFormat="1" ht="12.75">
      <c r="D27" s="24"/>
      <c r="F27" s="4"/>
    </row>
    <row r="28" spans="4:6" s="3" customFormat="1" ht="12.75">
      <c r="D28" s="24"/>
      <c r="F28" s="4"/>
    </row>
    <row r="29" spans="4:6" s="3" customFormat="1" ht="12.75">
      <c r="D29" s="24"/>
      <c r="F29" s="4"/>
    </row>
    <row r="30" spans="4:6" s="3" customFormat="1" ht="12.75">
      <c r="D30" s="24"/>
      <c r="F30" s="4"/>
    </row>
    <row r="31" spans="4:6" s="3" customFormat="1" ht="12.75">
      <c r="D31" s="24"/>
      <c r="F31" s="4"/>
    </row>
    <row r="32" spans="4:6" s="3" customFormat="1" ht="12.75">
      <c r="D32" s="24"/>
      <c r="F32" s="4"/>
    </row>
    <row r="33" spans="4:6" s="3" customFormat="1" ht="12.75">
      <c r="D33" s="24"/>
      <c r="F33" s="4"/>
    </row>
    <row r="34" spans="4:6" s="3" customFormat="1" ht="12.75">
      <c r="D34" s="24"/>
      <c r="F34" s="4"/>
    </row>
    <row r="35" spans="4:6" s="3" customFormat="1" ht="12.75">
      <c r="D35" s="24"/>
      <c r="F35" s="4"/>
    </row>
    <row r="36" spans="4:6" s="3" customFormat="1" ht="12.75">
      <c r="D36" s="24"/>
      <c r="F36" s="4"/>
    </row>
    <row r="37" spans="4:6" s="3" customFormat="1" ht="12.75">
      <c r="D37" s="24"/>
      <c r="F37" s="4"/>
    </row>
    <row r="38" spans="4:6" s="3" customFormat="1" ht="12.75">
      <c r="D38" s="24"/>
      <c r="F38" s="4"/>
    </row>
    <row r="39" spans="4:6" s="3" customFormat="1" ht="12.75">
      <c r="D39" s="24"/>
      <c r="F39" s="4"/>
    </row>
    <row r="40" spans="4:6" s="3" customFormat="1" ht="12.75">
      <c r="D40" s="24"/>
      <c r="F40" s="4"/>
    </row>
    <row r="41" spans="4:6" s="3" customFormat="1" ht="12.75">
      <c r="D41" s="24"/>
      <c r="F41" s="4"/>
    </row>
    <row r="42" spans="4:6" s="3" customFormat="1" ht="12.75">
      <c r="D42" s="24"/>
      <c r="F42" s="4"/>
    </row>
    <row r="43" spans="4:6" s="3" customFormat="1" ht="12.75">
      <c r="D43" s="24"/>
      <c r="F43" s="4"/>
    </row>
    <row r="44" spans="4:6" s="3" customFormat="1" ht="12.75">
      <c r="D44" s="24"/>
      <c r="F44" s="4"/>
    </row>
    <row r="45" spans="4:6" s="3" customFormat="1" ht="12.75">
      <c r="D45" s="24"/>
      <c r="F45" s="4"/>
    </row>
    <row r="46" spans="4:6" s="3" customFormat="1" ht="12.75">
      <c r="D46" s="24"/>
      <c r="F46" s="4"/>
    </row>
    <row r="47" spans="4:6" s="3" customFormat="1" ht="12.75">
      <c r="D47" s="24"/>
      <c r="F47" s="4"/>
    </row>
    <row r="48" spans="4:6" s="3" customFormat="1" ht="12.75">
      <c r="D48" s="24"/>
      <c r="F48" s="4"/>
    </row>
    <row r="49" spans="4:6" s="3" customFormat="1" ht="12.75">
      <c r="D49" s="24"/>
      <c r="F49" s="4"/>
    </row>
    <row r="50" spans="4:6" s="3" customFormat="1" ht="12.75">
      <c r="D50" s="24"/>
      <c r="F50" s="4"/>
    </row>
    <row r="51" spans="4:6" s="3" customFormat="1" ht="12.75">
      <c r="D51" s="24"/>
      <c r="F51" s="4"/>
    </row>
    <row r="52" spans="4:6" s="3" customFormat="1" ht="12.75">
      <c r="D52" s="24"/>
      <c r="F52" s="4"/>
    </row>
    <row r="53" spans="4:6" s="3" customFormat="1" ht="12.75">
      <c r="D53" s="24"/>
      <c r="F53" s="4"/>
    </row>
    <row r="54" spans="4:6" s="3" customFormat="1" ht="12.75">
      <c r="D54" s="24"/>
      <c r="F54" s="4"/>
    </row>
    <row r="55" spans="4:6" s="3" customFormat="1" ht="12.75">
      <c r="D55" s="24"/>
      <c r="F55" s="4"/>
    </row>
    <row r="56" spans="4:6" s="3" customFormat="1" ht="12.75">
      <c r="D56" s="24"/>
      <c r="F56" s="4"/>
    </row>
    <row r="57" spans="4:6" s="3" customFormat="1" ht="12.75">
      <c r="D57" s="24"/>
      <c r="F57" s="4"/>
    </row>
    <row r="58" spans="4:6" s="3" customFormat="1" ht="12.75">
      <c r="D58" s="24"/>
      <c r="F58" s="4"/>
    </row>
    <row r="59" spans="4:6" s="3" customFormat="1" ht="12.75">
      <c r="D59" s="24"/>
      <c r="F59" s="4"/>
    </row>
    <row r="60" spans="4:6" s="3" customFormat="1" ht="12.75">
      <c r="D60" s="24"/>
      <c r="F60" s="4"/>
    </row>
    <row r="61" spans="4:6" s="3" customFormat="1" ht="12.75">
      <c r="D61" s="24"/>
      <c r="F61" s="4"/>
    </row>
    <row r="62" spans="4:6" s="3" customFormat="1" ht="12.75">
      <c r="D62" s="24"/>
      <c r="F62" s="4"/>
    </row>
    <row r="63" spans="4:6" s="3" customFormat="1" ht="12.75">
      <c r="D63" s="24"/>
      <c r="F63" s="4"/>
    </row>
    <row r="64" spans="4:6" s="3" customFormat="1" ht="12.75">
      <c r="D64" s="24"/>
      <c r="F64" s="4"/>
    </row>
    <row r="65" spans="4:6" s="3" customFormat="1" ht="12.75">
      <c r="D65" s="24"/>
      <c r="F65" s="4"/>
    </row>
    <row r="66" spans="4:6" s="3" customFormat="1" ht="12.75">
      <c r="D66" s="24"/>
      <c r="F66" s="4"/>
    </row>
    <row r="67" spans="4:6" s="3" customFormat="1" ht="12.75">
      <c r="D67" s="24"/>
      <c r="F67" s="4"/>
    </row>
    <row r="68" spans="4:6" s="3" customFormat="1" ht="12.75">
      <c r="D68" s="24"/>
      <c r="F68" s="4"/>
    </row>
    <row r="69" spans="4:6" s="3" customFormat="1" ht="12.75">
      <c r="D69" s="24"/>
      <c r="F69" s="4"/>
    </row>
    <row r="70" spans="4:6" s="3" customFormat="1" ht="12.75">
      <c r="D70" s="24"/>
      <c r="F70" s="4"/>
    </row>
    <row r="71" spans="4:6" s="3" customFormat="1" ht="12.75">
      <c r="D71" s="24"/>
      <c r="F71" s="4"/>
    </row>
    <row r="72" spans="4:6" s="3" customFormat="1" ht="12.75">
      <c r="D72" s="24"/>
      <c r="F72" s="4"/>
    </row>
    <row r="73" spans="4:6" s="3" customFormat="1" ht="12.75">
      <c r="D73" s="24"/>
      <c r="F73" s="4"/>
    </row>
    <row r="74" spans="4:6" s="3" customFormat="1" ht="12.75">
      <c r="D74" s="24"/>
      <c r="F74" s="4"/>
    </row>
    <row r="75" spans="4:6" s="3" customFormat="1" ht="12.75">
      <c r="D75" s="24"/>
      <c r="F75" s="4"/>
    </row>
    <row r="76" spans="4:6" s="3" customFormat="1" ht="12.75">
      <c r="D76" s="24"/>
      <c r="F76" s="4"/>
    </row>
    <row r="77" spans="4:6" s="3" customFormat="1" ht="12.75">
      <c r="D77" s="24"/>
      <c r="F77" s="4"/>
    </row>
    <row r="78" spans="4:6" s="3" customFormat="1" ht="12.75">
      <c r="D78" s="24"/>
      <c r="F78" s="4"/>
    </row>
    <row r="79" spans="4:6" s="3" customFormat="1" ht="12.75">
      <c r="D79" s="24"/>
      <c r="F79" s="4"/>
    </row>
    <row r="80" spans="4:6" s="3" customFormat="1" ht="12.75">
      <c r="D80" s="24"/>
      <c r="F80" s="4"/>
    </row>
    <row r="81" spans="4:6" s="3" customFormat="1" ht="12.75">
      <c r="D81" s="24"/>
      <c r="F81" s="4"/>
    </row>
    <row r="82" spans="4:6" s="3" customFormat="1" ht="12.75">
      <c r="D82" s="24"/>
      <c r="F82" s="4"/>
    </row>
    <row r="83" spans="4:6" s="3" customFormat="1" ht="12.75">
      <c r="D83" s="24"/>
      <c r="F83" s="4"/>
    </row>
    <row r="84" spans="4:6" s="3" customFormat="1" ht="12.75">
      <c r="D84" s="24"/>
      <c r="F84" s="4"/>
    </row>
    <row r="85" spans="4:6" s="3" customFormat="1" ht="12.75">
      <c r="D85" s="24"/>
      <c r="F85" s="4"/>
    </row>
    <row r="86" spans="4:6" s="3" customFormat="1" ht="12.75">
      <c r="D86" s="24"/>
      <c r="F86" s="4"/>
    </row>
    <row r="87" spans="4:6" s="3" customFormat="1" ht="12.75">
      <c r="D87" s="24"/>
      <c r="F87" s="4"/>
    </row>
    <row r="88" spans="4:6" s="3" customFormat="1" ht="12.75">
      <c r="D88" s="24"/>
      <c r="F88" s="4"/>
    </row>
    <row r="89" spans="4:6" s="3" customFormat="1" ht="12.75">
      <c r="D89" s="24"/>
      <c r="F89" s="4"/>
    </row>
    <row r="90" spans="4:6" s="3" customFormat="1" ht="12.75">
      <c r="D90" s="24"/>
      <c r="F90" s="4"/>
    </row>
    <row r="91" spans="4:6" s="3" customFormat="1" ht="12.75">
      <c r="D91" s="24"/>
      <c r="F91" s="4"/>
    </row>
    <row r="92" spans="4:6" s="3" customFormat="1" ht="12.75">
      <c r="D92" s="24"/>
      <c r="F92" s="4"/>
    </row>
    <row r="93" spans="4:6" s="3" customFormat="1" ht="12.75">
      <c r="D93" s="24"/>
      <c r="F93" s="4"/>
    </row>
    <row r="94" spans="4:6" s="3" customFormat="1" ht="12.75">
      <c r="D94" s="24"/>
      <c r="F94" s="4"/>
    </row>
    <row r="95" spans="4:6" s="3" customFormat="1" ht="12.75">
      <c r="D95" s="24"/>
      <c r="F95" s="4"/>
    </row>
    <row r="96" spans="4:6" s="3" customFormat="1" ht="12.75">
      <c r="D96" s="24"/>
      <c r="F96" s="4"/>
    </row>
    <row r="97" spans="4:6" s="3" customFormat="1" ht="12.75">
      <c r="D97" s="24"/>
      <c r="F97" s="4"/>
    </row>
    <row r="98" spans="4:6" s="3" customFormat="1" ht="12.75">
      <c r="D98" s="24"/>
      <c r="F98" s="4"/>
    </row>
    <row r="99" spans="4:6" s="3" customFormat="1" ht="12.75">
      <c r="D99" s="24"/>
      <c r="F99" s="4"/>
    </row>
    <row r="100" spans="4:6" s="3" customFormat="1" ht="12.75">
      <c r="D100" s="24"/>
      <c r="F100" s="4"/>
    </row>
    <row r="101" spans="4:6" s="3" customFormat="1" ht="12.75">
      <c r="D101" s="24"/>
      <c r="F101" s="4"/>
    </row>
    <row r="102" spans="4:6" s="3" customFormat="1" ht="12.75">
      <c r="D102" s="24"/>
      <c r="F102" s="4"/>
    </row>
    <row r="103" s="3" customFormat="1" ht="12.75">
      <c r="D103" s="24"/>
    </row>
    <row r="104" s="3" customFormat="1" ht="12.75">
      <c r="D104" s="24"/>
    </row>
    <row r="105" s="3" customFormat="1" ht="12.75">
      <c r="D105" s="24"/>
    </row>
    <row r="106" s="3" customFormat="1" ht="12.75">
      <c r="D106" s="24"/>
    </row>
    <row r="107" s="3" customFormat="1" ht="12.75">
      <c r="D107" s="24"/>
    </row>
    <row r="108" s="3" customFormat="1" ht="12.75">
      <c r="D108" s="24"/>
    </row>
    <row r="109" s="3" customFormat="1" ht="12.75">
      <c r="D109" s="24"/>
    </row>
    <row r="110" s="3" customFormat="1" ht="12.75">
      <c r="D110" s="24"/>
    </row>
    <row r="111" s="3" customFormat="1" ht="12.75">
      <c r="D111" s="24"/>
    </row>
    <row r="112" s="3" customFormat="1" ht="12.75">
      <c r="D112" s="24"/>
    </row>
    <row r="113" s="3" customFormat="1" ht="12.75">
      <c r="D113" s="24"/>
    </row>
    <row r="114" s="3" customFormat="1" ht="12.75">
      <c r="D114" s="24"/>
    </row>
    <row r="115" s="3" customFormat="1" ht="12.75">
      <c r="D115" s="24"/>
    </row>
    <row r="116" s="3" customFormat="1" ht="12.75">
      <c r="D116" s="24"/>
    </row>
    <row r="117" s="3" customFormat="1" ht="12.75">
      <c r="D117" s="24"/>
    </row>
    <row r="118" s="3" customFormat="1" ht="12.75">
      <c r="D118" s="24"/>
    </row>
    <row r="119" s="3" customFormat="1" ht="12.75">
      <c r="D119" s="24"/>
    </row>
    <row r="120" s="3" customFormat="1" ht="12.75">
      <c r="D120" s="24"/>
    </row>
    <row r="121" s="3" customFormat="1" ht="12.75">
      <c r="D121" s="24"/>
    </row>
    <row r="122" s="3" customFormat="1" ht="12.75">
      <c r="D122" s="24"/>
    </row>
    <row r="123" s="3" customFormat="1" ht="12.75">
      <c r="D123" s="24"/>
    </row>
    <row r="124" s="3" customFormat="1" ht="12.75">
      <c r="D124" s="24"/>
    </row>
    <row r="125" s="3" customFormat="1" ht="12.75">
      <c r="D125" s="24"/>
    </row>
    <row r="126" s="3" customFormat="1" ht="12.75">
      <c r="D126" s="24"/>
    </row>
    <row r="127" s="3" customFormat="1" ht="12.75">
      <c r="D127" s="24"/>
    </row>
    <row r="128" s="3" customFormat="1" ht="12.75">
      <c r="D128" s="24"/>
    </row>
    <row r="129" s="3" customFormat="1" ht="12.75">
      <c r="D129" s="24"/>
    </row>
    <row r="130" s="3" customFormat="1" ht="12.75">
      <c r="D130" s="24"/>
    </row>
    <row r="131" s="3" customFormat="1" ht="12.75">
      <c r="D131" s="24"/>
    </row>
    <row r="132" s="3" customFormat="1" ht="12.75">
      <c r="D132" s="24"/>
    </row>
    <row r="133" s="3" customFormat="1" ht="12.75">
      <c r="D133" s="24"/>
    </row>
    <row r="134" s="3" customFormat="1" ht="12.75">
      <c r="D134" s="24"/>
    </row>
    <row r="135" s="3" customFormat="1" ht="12.75">
      <c r="D135" s="24"/>
    </row>
    <row r="136" s="3" customFormat="1" ht="12.75">
      <c r="D136" s="24"/>
    </row>
    <row r="137" s="3" customFormat="1" ht="12.75">
      <c r="D137" s="24"/>
    </row>
    <row r="138" s="3" customFormat="1" ht="12.75">
      <c r="D138" s="24"/>
    </row>
    <row r="139" s="3" customFormat="1" ht="12.75">
      <c r="D139" s="24"/>
    </row>
    <row r="140" s="3" customFormat="1" ht="12.75">
      <c r="D140" s="24"/>
    </row>
    <row r="141" s="3" customFormat="1" ht="12.75">
      <c r="D141" s="24"/>
    </row>
    <row r="142" s="3" customFormat="1" ht="12.75">
      <c r="D142" s="24"/>
    </row>
    <row r="143" s="3" customFormat="1" ht="12.75">
      <c r="D143" s="24"/>
    </row>
    <row r="144" s="3" customFormat="1" ht="12.75">
      <c r="D144" s="24"/>
    </row>
    <row r="145" s="3" customFormat="1" ht="12.75">
      <c r="D145" s="24"/>
    </row>
    <row r="146" s="3" customFormat="1" ht="12.75">
      <c r="D146" s="24"/>
    </row>
    <row r="147" s="3" customFormat="1" ht="12.75">
      <c r="D147" s="24"/>
    </row>
    <row r="148" s="3" customFormat="1" ht="12.75">
      <c r="D148" s="24"/>
    </row>
    <row r="149" s="3" customFormat="1" ht="12.75">
      <c r="D149" s="24"/>
    </row>
    <row r="150" s="3" customFormat="1" ht="12.75">
      <c r="D150" s="24"/>
    </row>
    <row r="151" s="3" customFormat="1" ht="12.75">
      <c r="D151" s="24"/>
    </row>
    <row r="152" s="3" customFormat="1" ht="12.75">
      <c r="D152" s="24"/>
    </row>
    <row r="153" s="3" customFormat="1" ht="12.75">
      <c r="D153" s="24"/>
    </row>
    <row r="154" s="3" customFormat="1" ht="12.75">
      <c r="D154" s="24"/>
    </row>
    <row r="155" s="3" customFormat="1" ht="12.75">
      <c r="D155" s="24"/>
    </row>
    <row r="156" s="3" customFormat="1" ht="12.75">
      <c r="D156" s="24"/>
    </row>
    <row r="157" s="3" customFormat="1" ht="12.75">
      <c r="D157" s="24"/>
    </row>
    <row r="158" s="3" customFormat="1" ht="12.75">
      <c r="D158" s="24"/>
    </row>
    <row r="159" s="3" customFormat="1" ht="12.75">
      <c r="D159" s="24"/>
    </row>
    <row r="160" s="3" customFormat="1" ht="12.75">
      <c r="D160" s="24"/>
    </row>
    <row r="161" s="3" customFormat="1" ht="12.75">
      <c r="D161" s="24"/>
    </row>
    <row r="162" s="3" customFormat="1" ht="12.75">
      <c r="D162" s="24"/>
    </row>
    <row r="163" s="3" customFormat="1" ht="12.75">
      <c r="D163" s="24"/>
    </row>
    <row r="164" s="3" customFormat="1" ht="12.75">
      <c r="D164" s="24"/>
    </row>
    <row r="165" s="3" customFormat="1" ht="12.75">
      <c r="D165" s="24"/>
    </row>
    <row r="166" s="3" customFormat="1" ht="12.75">
      <c r="D166" s="24"/>
    </row>
    <row r="167" s="3" customFormat="1" ht="12.75">
      <c r="D167" s="24"/>
    </row>
    <row r="168" s="3" customFormat="1" ht="12.75">
      <c r="D168" s="24"/>
    </row>
    <row r="169" s="3" customFormat="1" ht="12.75">
      <c r="D169" s="24"/>
    </row>
    <row r="170" s="3" customFormat="1" ht="12.75">
      <c r="D170" s="24"/>
    </row>
    <row r="171" s="3" customFormat="1" ht="12.75">
      <c r="D171" s="24"/>
    </row>
    <row r="172" s="3" customFormat="1" ht="12.75">
      <c r="D172" s="24"/>
    </row>
    <row r="173" s="3" customFormat="1" ht="12.75">
      <c r="D173" s="24"/>
    </row>
    <row r="174" s="3" customFormat="1" ht="12.75">
      <c r="D174" s="24"/>
    </row>
    <row r="175" s="3" customFormat="1" ht="12.75">
      <c r="D175" s="24"/>
    </row>
    <row r="176" s="3" customFormat="1" ht="12.75">
      <c r="D176" s="24"/>
    </row>
    <row r="177" s="3" customFormat="1" ht="12.75">
      <c r="D177" s="24"/>
    </row>
    <row r="178" s="3" customFormat="1" ht="12.75">
      <c r="D178" s="24"/>
    </row>
    <row r="179" s="3" customFormat="1" ht="12.75">
      <c r="D179" s="24"/>
    </row>
    <row r="180" s="3" customFormat="1" ht="12.75">
      <c r="D180" s="24"/>
    </row>
    <row r="181" s="3" customFormat="1" ht="12.75">
      <c r="D181" s="24"/>
    </row>
    <row r="182" s="3" customFormat="1" ht="12.75">
      <c r="D182" s="24"/>
    </row>
    <row r="183" s="3" customFormat="1" ht="12.75">
      <c r="D183" s="24"/>
    </row>
    <row r="184" s="3" customFormat="1" ht="12.75">
      <c r="D184" s="24"/>
    </row>
    <row r="185" s="3" customFormat="1" ht="12.75">
      <c r="D185" s="24"/>
    </row>
    <row r="186" s="3" customFormat="1" ht="12.75">
      <c r="D186" s="24"/>
    </row>
    <row r="187" s="3" customFormat="1" ht="12.75">
      <c r="D187" s="24"/>
    </row>
    <row r="188" s="3" customFormat="1" ht="12.75">
      <c r="D188" s="24"/>
    </row>
    <row r="189" s="3" customFormat="1" ht="12.75">
      <c r="D189" s="24"/>
    </row>
    <row r="190" s="3" customFormat="1" ht="12.75">
      <c r="D190" s="24"/>
    </row>
    <row r="191" s="3" customFormat="1" ht="12.75">
      <c r="D191" s="24"/>
    </row>
    <row r="192" s="3" customFormat="1" ht="12.75">
      <c r="D192" s="24"/>
    </row>
    <row r="193" s="3" customFormat="1" ht="12.75">
      <c r="D193" s="24"/>
    </row>
    <row r="194" s="3" customFormat="1" ht="12.75">
      <c r="D194" s="24"/>
    </row>
    <row r="195" s="3" customFormat="1" ht="12.75">
      <c r="D195" s="24"/>
    </row>
    <row r="196" s="3" customFormat="1" ht="12.75">
      <c r="D196" s="24"/>
    </row>
    <row r="197" s="3" customFormat="1" ht="12.75">
      <c r="D197" s="24"/>
    </row>
    <row r="198" s="3" customFormat="1" ht="12.75">
      <c r="D198" s="24"/>
    </row>
    <row r="199" s="3" customFormat="1" ht="12.75">
      <c r="D199" s="24"/>
    </row>
    <row r="200" s="3" customFormat="1" ht="12.75">
      <c r="D200" s="24"/>
    </row>
    <row r="201" s="3" customFormat="1" ht="12.75">
      <c r="D201" s="24"/>
    </row>
    <row r="202" s="3" customFormat="1" ht="12.75">
      <c r="D202" s="24"/>
    </row>
    <row r="203" s="3" customFormat="1" ht="12.75">
      <c r="D203" s="24"/>
    </row>
    <row r="204" s="3" customFormat="1" ht="12.75">
      <c r="D204" s="24"/>
    </row>
    <row r="205" s="3" customFormat="1" ht="12.75">
      <c r="D205" s="24"/>
    </row>
    <row r="206" s="3" customFormat="1" ht="12.75">
      <c r="D206" s="24"/>
    </row>
    <row r="207" s="3" customFormat="1" ht="12.75">
      <c r="D207" s="24"/>
    </row>
    <row r="208" s="3" customFormat="1" ht="12.75">
      <c r="D208" s="24"/>
    </row>
    <row r="209" s="3" customFormat="1" ht="12.75">
      <c r="D209" s="24"/>
    </row>
    <row r="210" s="3" customFormat="1" ht="12.75">
      <c r="D210" s="24"/>
    </row>
    <row r="211" s="3" customFormat="1" ht="12.75">
      <c r="D211" s="24"/>
    </row>
    <row r="212" s="3" customFormat="1" ht="12.75">
      <c r="D212" s="24"/>
    </row>
    <row r="213" s="3" customFormat="1" ht="12.75">
      <c r="D213" s="24"/>
    </row>
    <row r="214" s="3" customFormat="1" ht="12.75">
      <c r="D214" s="24"/>
    </row>
    <row r="215" s="3" customFormat="1" ht="12.75">
      <c r="D215" s="24"/>
    </row>
    <row r="216" s="3" customFormat="1" ht="12.75">
      <c r="D216" s="24"/>
    </row>
    <row r="217" s="3" customFormat="1" ht="12.75">
      <c r="D217" s="24"/>
    </row>
    <row r="218" s="3" customFormat="1" ht="12.75">
      <c r="D218" s="24"/>
    </row>
    <row r="219" s="3" customFormat="1" ht="12.75">
      <c r="D219" s="24"/>
    </row>
    <row r="220" s="3" customFormat="1" ht="12.75">
      <c r="D220" s="24"/>
    </row>
    <row r="221" s="3" customFormat="1" ht="12.75">
      <c r="D221" s="24"/>
    </row>
    <row r="222" s="3" customFormat="1" ht="12.75">
      <c r="D222" s="24"/>
    </row>
    <row r="223" s="3" customFormat="1" ht="12.75">
      <c r="D223" s="24"/>
    </row>
    <row r="224" s="3" customFormat="1" ht="12.75">
      <c r="D224" s="24"/>
    </row>
    <row r="225" s="3" customFormat="1" ht="12.75">
      <c r="D225" s="24"/>
    </row>
    <row r="226" s="3" customFormat="1" ht="12.75">
      <c r="D226" s="24"/>
    </row>
    <row r="227" s="3" customFormat="1" ht="12.75">
      <c r="D227" s="24"/>
    </row>
    <row r="228" s="3" customFormat="1" ht="12.75">
      <c r="D228" s="24"/>
    </row>
    <row r="229" s="3" customFormat="1" ht="12.75">
      <c r="D229" s="24"/>
    </row>
    <row r="230" s="3" customFormat="1" ht="12.75">
      <c r="D230" s="24"/>
    </row>
    <row r="231" s="3" customFormat="1" ht="12.75">
      <c r="D231" s="24"/>
    </row>
    <row r="232" s="3" customFormat="1" ht="12.75">
      <c r="D232" s="24"/>
    </row>
    <row r="233" s="3" customFormat="1" ht="12.75">
      <c r="D233" s="24"/>
    </row>
    <row r="234" s="3" customFormat="1" ht="12.75">
      <c r="D234" s="24"/>
    </row>
    <row r="235" s="3" customFormat="1" ht="12.75">
      <c r="D235" s="24"/>
    </row>
    <row r="236" s="3" customFormat="1" ht="12.75">
      <c r="D236" s="24"/>
    </row>
    <row r="237" s="3" customFormat="1" ht="12.75">
      <c r="D237" s="24"/>
    </row>
    <row r="238" s="3" customFormat="1" ht="12.75">
      <c r="D238" s="24"/>
    </row>
    <row r="239" s="3" customFormat="1" ht="12.75">
      <c r="D239" s="24"/>
    </row>
    <row r="240" s="3" customFormat="1" ht="12.75">
      <c r="D240" s="24"/>
    </row>
    <row r="241" s="3" customFormat="1" ht="12.75">
      <c r="D241" s="24"/>
    </row>
    <row r="242" s="3" customFormat="1" ht="12.75">
      <c r="D242" s="24"/>
    </row>
    <row r="243" s="3" customFormat="1" ht="12.75">
      <c r="D243" s="24"/>
    </row>
    <row r="244" s="3" customFormat="1" ht="12.75">
      <c r="D244" s="24"/>
    </row>
    <row r="245" s="3" customFormat="1" ht="12.75">
      <c r="D245" s="24"/>
    </row>
    <row r="246" s="3" customFormat="1" ht="12.75">
      <c r="D246" s="24"/>
    </row>
    <row r="247" s="3" customFormat="1" ht="12.75">
      <c r="D247" s="24"/>
    </row>
    <row r="248" s="3" customFormat="1" ht="12.75">
      <c r="D248" s="24"/>
    </row>
    <row r="249" s="3" customFormat="1" ht="12.75">
      <c r="D249" s="24"/>
    </row>
    <row r="250" s="3" customFormat="1" ht="12.75">
      <c r="D250" s="24"/>
    </row>
    <row r="251" s="3" customFormat="1" ht="12.75">
      <c r="D251" s="24"/>
    </row>
  </sheetData>
  <sheetProtection/>
  <mergeCells count="15">
    <mergeCell ref="A11:E11"/>
    <mergeCell ref="A1:L2"/>
    <mergeCell ref="A3:L3"/>
    <mergeCell ref="A4:L4"/>
    <mergeCell ref="A7:E7"/>
    <mergeCell ref="A8:E8"/>
    <mergeCell ref="A9:E9"/>
    <mergeCell ref="A10:E10"/>
    <mergeCell ref="A13:L13"/>
    <mergeCell ref="A16:E16"/>
    <mergeCell ref="A18:L18"/>
    <mergeCell ref="A25:E25"/>
    <mergeCell ref="A21:E21"/>
    <mergeCell ref="A22:E22"/>
    <mergeCell ref="A23:E23"/>
  </mergeCells>
  <printOptions horizontalCentered="1"/>
  <pageMargins left="0.2362204724409449" right="0.2362204724409449" top="0.6299212598425197" bottom="0.43307086614173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7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4.00390625" style="93" bestFit="1" customWidth="1"/>
    <col min="2" max="2" width="4.28125" style="93" customWidth="1"/>
    <col min="3" max="3" width="5.57421875" style="93" customWidth="1"/>
    <col min="4" max="4" width="5.28125" style="86" hidden="1" customWidth="1"/>
    <col min="5" max="5" width="48.57421875" style="0" customWidth="1"/>
    <col min="6" max="6" width="12.8515625" style="0" hidden="1" customWidth="1"/>
    <col min="7" max="7" width="12.8515625" style="0" customWidth="1"/>
    <col min="8" max="8" width="7.8515625" style="192" hidden="1" customWidth="1"/>
    <col min="9" max="9" width="12.8515625" style="0" customWidth="1"/>
    <col min="10" max="10" width="7.8515625" style="192" hidden="1" customWidth="1"/>
    <col min="11" max="11" width="12.8515625" style="0" customWidth="1"/>
    <col min="12" max="12" width="7.8515625" style="192" hidden="1" customWidth="1"/>
  </cols>
  <sheetData>
    <row r="1" spans="1:12" s="3" customFormat="1" ht="30" customHeight="1">
      <c r="A1" s="327" t="s">
        <v>7</v>
      </c>
      <c r="B1" s="328"/>
      <c r="C1" s="328"/>
      <c r="D1" s="328"/>
      <c r="E1" s="328"/>
      <c r="F1" s="329"/>
      <c r="G1" s="329"/>
      <c r="H1" s="329"/>
      <c r="I1" s="329"/>
      <c r="J1" s="329"/>
      <c r="K1" s="329"/>
      <c r="L1" s="307"/>
    </row>
    <row r="2" spans="1:12" s="3" customFormat="1" ht="24" customHeight="1">
      <c r="A2" s="327" t="s">
        <v>188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07"/>
    </row>
    <row r="3" spans="1:12" s="3" customFormat="1" ht="28.5" customHeight="1">
      <c r="A3" s="14" t="s">
        <v>4</v>
      </c>
      <c r="B3" s="14" t="s">
        <v>3</v>
      </c>
      <c r="C3" s="14" t="s">
        <v>2</v>
      </c>
      <c r="D3" s="19" t="s">
        <v>5</v>
      </c>
      <c r="E3" s="43" t="s">
        <v>55</v>
      </c>
      <c r="F3" s="139" t="s">
        <v>232</v>
      </c>
      <c r="G3" s="174" t="s">
        <v>263</v>
      </c>
      <c r="H3" s="184" t="s">
        <v>201</v>
      </c>
      <c r="I3" s="139" t="s">
        <v>214</v>
      </c>
      <c r="J3" s="184" t="s">
        <v>216</v>
      </c>
      <c r="K3" s="139" t="s">
        <v>231</v>
      </c>
      <c r="L3" s="184" t="s">
        <v>233</v>
      </c>
    </row>
    <row r="4" spans="1:12" s="3" customFormat="1" ht="22.5" customHeight="1">
      <c r="A4" s="12">
        <v>6</v>
      </c>
      <c r="B4" s="89"/>
      <c r="C4" s="89"/>
      <c r="D4" s="88"/>
      <c r="E4" s="13" t="s">
        <v>47</v>
      </c>
      <c r="F4" s="180">
        <f>F5+F15+F25+F35</f>
        <v>2093719264</v>
      </c>
      <c r="G4" s="180">
        <f>G5+G15+G25+G35</f>
        <v>2156387977</v>
      </c>
      <c r="H4" s="188">
        <f>G4/F4*100</f>
        <v>102.99317650066766</v>
      </c>
      <c r="I4" s="180">
        <f>I5+I15+I25+I35</f>
        <v>2358994037</v>
      </c>
      <c r="J4" s="188">
        <f>I4/G4*100</f>
        <v>109.39562185288516</v>
      </c>
      <c r="K4" s="180">
        <f>K5+K15+K25+K35</f>
        <v>2264330145</v>
      </c>
      <c r="L4" s="188">
        <f>K4/I4*100</f>
        <v>95.98710761811053</v>
      </c>
    </row>
    <row r="5" spans="1:12" s="3" customFormat="1" ht="25.5">
      <c r="A5" s="89"/>
      <c r="B5" s="91">
        <v>63</v>
      </c>
      <c r="C5" s="89"/>
      <c r="D5" s="88"/>
      <c r="E5" s="12" t="s">
        <v>48</v>
      </c>
      <c r="F5" s="180">
        <f>F6+F9</f>
        <v>320589264</v>
      </c>
      <c r="G5" s="180">
        <f>G6+G9</f>
        <v>383887977</v>
      </c>
      <c r="H5" s="188">
        <f>G5/F5*100</f>
        <v>119.74448932263684</v>
      </c>
      <c r="I5" s="180">
        <f>I6+I9</f>
        <v>581094037</v>
      </c>
      <c r="J5" s="188">
        <f aca="true" t="shared" si="0" ref="J5:J43">I5/G5*100</f>
        <v>151.37073099843394</v>
      </c>
      <c r="K5" s="180">
        <f>K6+K9</f>
        <v>490030145</v>
      </c>
      <c r="L5" s="188">
        <f aca="true" t="shared" si="1" ref="L5:L42">K5/I5*100</f>
        <v>84.32888892301608</v>
      </c>
    </row>
    <row r="6" spans="1:12" s="125" customFormat="1" ht="12.75">
      <c r="A6" s="193"/>
      <c r="B6" s="193"/>
      <c r="C6" s="42">
        <v>632</v>
      </c>
      <c r="D6" s="194"/>
      <c r="E6" s="40" t="s">
        <v>202</v>
      </c>
      <c r="F6" s="182">
        <f>F8+F7</f>
        <v>0</v>
      </c>
      <c r="G6" s="182">
        <f>G8+G7</f>
        <v>3500000</v>
      </c>
      <c r="H6" s="195" t="s">
        <v>213</v>
      </c>
      <c r="I6" s="264">
        <f>I8+I7</f>
        <v>7000000</v>
      </c>
      <c r="J6" s="265">
        <f t="shared" si="0"/>
        <v>200</v>
      </c>
      <c r="K6" s="264">
        <f>K8+K7</f>
        <v>10600000</v>
      </c>
      <c r="L6" s="265">
        <f t="shared" si="1"/>
        <v>151.42857142857142</v>
      </c>
    </row>
    <row r="7" spans="1:12" s="125" customFormat="1" ht="12.75" hidden="1">
      <c r="A7" s="193"/>
      <c r="B7" s="193"/>
      <c r="C7" s="42"/>
      <c r="D7" s="194">
        <v>6321</v>
      </c>
      <c r="E7" s="40" t="s">
        <v>262</v>
      </c>
      <c r="F7" s="182">
        <v>0</v>
      </c>
      <c r="G7" s="182">
        <v>0</v>
      </c>
      <c r="H7" s="195" t="s">
        <v>213</v>
      </c>
      <c r="I7" s="264">
        <v>0</v>
      </c>
      <c r="J7" s="265" t="s">
        <v>213</v>
      </c>
      <c r="K7" s="264">
        <v>0</v>
      </c>
      <c r="L7" s="265" t="s">
        <v>213</v>
      </c>
    </row>
    <row r="8" spans="1:12" s="125" customFormat="1" ht="12.75" hidden="1">
      <c r="A8" s="193"/>
      <c r="B8" s="193"/>
      <c r="C8" s="42"/>
      <c r="D8" s="194">
        <v>6322</v>
      </c>
      <c r="E8" s="145" t="s">
        <v>236</v>
      </c>
      <c r="F8" s="182">
        <v>0</v>
      </c>
      <c r="G8" s="182">
        <v>3500000</v>
      </c>
      <c r="H8" s="195" t="s">
        <v>213</v>
      </c>
      <c r="I8" s="264">
        <v>7000000</v>
      </c>
      <c r="J8" s="265">
        <f t="shared" si="0"/>
        <v>200</v>
      </c>
      <c r="K8" s="264">
        <v>10600000</v>
      </c>
      <c r="L8" s="265">
        <f t="shared" si="1"/>
        <v>151.42857142857142</v>
      </c>
    </row>
    <row r="9" spans="1:12" s="125" customFormat="1" ht="12.75">
      <c r="A9" s="42"/>
      <c r="B9" s="42"/>
      <c r="C9" s="42">
        <v>633</v>
      </c>
      <c r="D9" s="196"/>
      <c r="E9" s="40" t="s">
        <v>193</v>
      </c>
      <c r="F9" s="182">
        <f>F10+F12</f>
        <v>320589264</v>
      </c>
      <c r="G9" s="182">
        <f>G10+G12</f>
        <v>380387977</v>
      </c>
      <c r="H9" s="195">
        <f aca="true" t="shared" si="2" ref="H9:H31">G9/F9*100</f>
        <v>118.65274970655287</v>
      </c>
      <c r="I9" s="264">
        <f>I10+I12</f>
        <v>574094037</v>
      </c>
      <c r="J9" s="265">
        <f t="shared" si="0"/>
        <v>150.92328667370052</v>
      </c>
      <c r="K9" s="264">
        <f>K10+K12</f>
        <v>479430145</v>
      </c>
      <c r="L9" s="265">
        <f t="shared" si="1"/>
        <v>83.51073414824548</v>
      </c>
    </row>
    <row r="10" spans="1:12" s="125" customFormat="1" ht="12.75" hidden="1">
      <c r="A10" s="42"/>
      <c r="B10" s="42"/>
      <c r="C10" s="42"/>
      <c r="D10" s="196">
        <v>6331</v>
      </c>
      <c r="E10" s="40" t="s">
        <v>194</v>
      </c>
      <c r="F10" s="182">
        <f>F11</f>
        <v>15000000</v>
      </c>
      <c r="G10" s="182">
        <f>G11</f>
        <v>20000000</v>
      </c>
      <c r="H10" s="195">
        <f t="shared" si="2"/>
        <v>133.33333333333331</v>
      </c>
      <c r="I10" s="182">
        <f>I11</f>
        <v>20000000</v>
      </c>
      <c r="J10" s="195">
        <f t="shared" si="0"/>
        <v>100</v>
      </c>
      <c r="K10" s="182">
        <f>K11</f>
        <v>20000000</v>
      </c>
      <c r="L10" s="195">
        <f t="shared" si="1"/>
        <v>100</v>
      </c>
    </row>
    <row r="11" spans="1:12" s="125" customFormat="1" ht="12.75" hidden="1">
      <c r="A11" s="42"/>
      <c r="B11" s="42"/>
      <c r="C11" s="42"/>
      <c r="D11" s="196"/>
      <c r="E11" s="40" t="s">
        <v>205</v>
      </c>
      <c r="F11" s="182">
        <v>15000000</v>
      </c>
      <c r="G11" s="197">
        <v>20000000</v>
      </c>
      <c r="H11" s="195">
        <f t="shared" si="2"/>
        <v>133.33333333333331</v>
      </c>
      <c r="I11" s="197">
        <v>20000000</v>
      </c>
      <c r="J11" s="195">
        <f t="shared" si="0"/>
        <v>100</v>
      </c>
      <c r="K11" s="197">
        <v>20000000</v>
      </c>
      <c r="L11" s="195">
        <f t="shared" si="1"/>
        <v>100</v>
      </c>
    </row>
    <row r="12" spans="1:12" s="125" customFormat="1" ht="12.75" hidden="1">
      <c r="A12" s="42"/>
      <c r="B12" s="42"/>
      <c r="C12" s="42"/>
      <c r="D12" s="196">
        <v>6332</v>
      </c>
      <c r="E12" s="145" t="s">
        <v>195</v>
      </c>
      <c r="F12" s="182">
        <f>F13+F14</f>
        <v>305589264</v>
      </c>
      <c r="G12" s="182">
        <f>G13+G14</f>
        <v>360387977</v>
      </c>
      <c r="H12" s="195">
        <f t="shared" si="2"/>
        <v>117.93214600628117</v>
      </c>
      <c r="I12" s="182">
        <f>I13+I14</f>
        <v>554094037</v>
      </c>
      <c r="J12" s="195">
        <f t="shared" si="0"/>
        <v>153.74931250828047</v>
      </c>
      <c r="K12" s="182">
        <f>K13+K14</f>
        <v>459430145</v>
      </c>
      <c r="L12" s="195">
        <f t="shared" si="1"/>
        <v>82.91555481944303</v>
      </c>
    </row>
    <row r="13" spans="1:12" s="125" customFormat="1" ht="12.75" hidden="1">
      <c r="A13" s="42"/>
      <c r="B13" s="42"/>
      <c r="C13" s="42"/>
      <c r="D13" s="196"/>
      <c r="E13" s="40" t="s">
        <v>204</v>
      </c>
      <c r="F13" s="182">
        <v>280589264</v>
      </c>
      <c r="G13" s="258">
        <f>344387977-1000000</f>
        <v>343387977</v>
      </c>
      <c r="H13" s="259">
        <f t="shared" si="2"/>
        <v>122.38101062911659</v>
      </c>
      <c r="I13" s="260">
        <f>538094037-1000000</f>
        <v>537094037</v>
      </c>
      <c r="J13" s="259">
        <f>I13/G13*100</f>
        <v>156.41026272739887</v>
      </c>
      <c r="K13" s="260">
        <f>443430145-1000000</f>
        <v>442430145</v>
      </c>
      <c r="L13" s="195">
        <f t="shared" si="1"/>
        <v>82.37480115609624</v>
      </c>
    </row>
    <row r="14" spans="1:12" s="125" customFormat="1" ht="12.75" hidden="1">
      <c r="A14" s="42"/>
      <c r="B14" s="42"/>
      <c r="C14" s="42"/>
      <c r="D14" s="196"/>
      <c r="E14" s="40" t="s">
        <v>205</v>
      </c>
      <c r="F14" s="182">
        <v>25000000</v>
      </c>
      <c r="G14" s="197">
        <v>17000000</v>
      </c>
      <c r="H14" s="195">
        <f t="shared" si="2"/>
        <v>68</v>
      </c>
      <c r="I14" s="197">
        <v>17000000</v>
      </c>
      <c r="J14" s="195">
        <f t="shared" si="0"/>
        <v>100</v>
      </c>
      <c r="K14" s="197">
        <v>17000000</v>
      </c>
      <c r="L14" s="195">
        <f t="shared" si="1"/>
        <v>100</v>
      </c>
    </row>
    <row r="15" spans="1:12" s="3" customFormat="1" ht="12.75">
      <c r="A15" s="89"/>
      <c r="B15" s="90">
        <v>64</v>
      </c>
      <c r="C15" s="89"/>
      <c r="D15" s="88"/>
      <c r="E15" s="39" t="s">
        <v>49</v>
      </c>
      <c r="F15" s="181">
        <f>F16+F22</f>
        <v>35530000</v>
      </c>
      <c r="G15" s="181">
        <f>G16+G22</f>
        <v>28530000</v>
      </c>
      <c r="H15" s="188">
        <f t="shared" si="2"/>
        <v>80.29833943146637</v>
      </c>
      <c r="I15" s="181">
        <f>I16+I22</f>
        <v>28530000</v>
      </c>
      <c r="J15" s="188">
        <f t="shared" si="0"/>
        <v>100</v>
      </c>
      <c r="K15" s="181">
        <f>K16+K22</f>
        <v>28530000</v>
      </c>
      <c r="L15" s="188">
        <f t="shared" si="1"/>
        <v>100</v>
      </c>
    </row>
    <row r="16" spans="1:12" s="125" customFormat="1" ht="12.75">
      <c r="A16" s="193"/>
      <c r="B16" s="193"/>
      <c r="C16" s="193">
        <v>641</v>
      </c>
      <c r="D16" s="194"/>
      <c r="E16" s="40" t="s">
        <v>50</v>
      </c>
      <c r="F16" s="182">
        <f>SUM(F17:F21)</f>
        <v>31030000</v>
      </c>
      <c r="G16" s="182">
        <f>SUM(G17:G21)</f>
        <v>24030000</v>
      </c>
      <c r="H16" s="195">
        <f t="shared" si="2"/>
        <v>77.44118594908154</v>
      </c>
      <c r="I16" s="264">
        <f>SUM(I17:I21)</f>
        <v>24030000</v>
      </c>
      <c r="J16" s="265">
        <f t="shared" si="0"/>
        <v>100</v>
      </c>
      <c r="K16" s="264">
        <f>SUM(K17:K21)</f>
        <v>24030000</v>
      </c>
      <c r="L16" s="265">
        <f t="shared" si="1"/>
        <v>100</v>
      </c>
    </row>
    <row r="17" spans="1:12" s="125" customFormat="1" ht="12.75" hidden="1">
      <c r="A17" s="193"/>
      <c r="B17" s="193"/>
      <c r="C17" s="193"/>
      <c r="D17" s="194">
        <v>6411</v>
      </c>
      <c r="E17" s="42" t="s">
        <v>51</v>
      </c>
      <c r="F17" s="182">
        <v>30000</v>
      </c>
      <c r="G17" s="182">
        <v>30000</v>
      </c>
      <c r="H17" s="195">
        <f t="shared" si="2"/>
        <v>100</v>
      </c>
      <c r="I17" s="264">
        <v>30000</v>
      </c>
      <c r="J17" s="265">
        <f t="shared" si="0"/>
        <v>100</v>
      </c>
      <c r="K17" s="264">
        <v>30000</v>
      </c>
      <c r="L17" s="265">
        <f t="shared" si="1"/>
        <v>100</v>
      </c>
    </row>
    <row r="18" spans="1:12" s="125" customFormat="1" ht="12.75" hidden="1">
      <c r="A18" s="193"/>
      <c r="B18" s="193"/>
      <c r="C18" s="193"/>
      <c r="D18" s="194">
        <v>6413</v>
      </c>
      <c r="E18" s="42" t="s">
        <v>52</v>
      </c>
      <c r="F18" s="182">
        <v>5000000</v>
      </c>
      <c r="G18" s="182">
        <v>2000000</v>
      </c>
      <c r="H18" s="195">
        <f t="shared" si="2"/>
        <v>40</v>
      </c>
      <c r="I18" s="264">
        <v>2000000</v>
      </c>
      <c r="J18" s="265">
        <f t="shared" si="0"/>
        <v>100</v>
      </c>
      <c r="K18" s="264">
        <v>2000000</v>
      </c>
      <c r="L18" s="265">
        <f t="shared" si="1"/>
        <v>100</v>
      </c>
    </row>
    <row r="19" spans="1:12" s="125" customFormat="1" ht="12.75" hidden="1">
      <c r="A19" s="193"/>
      <c r="B19" s="193"/>
      <c r="C19" s="193"/>
      <c r="D19" s="194">
        <v>6414</v>
      </c>
      <c r="E19" s="42" t="s">
        <v>53</v>
      </c>
      <c r="F19" s="182">
        <v>10000000</v>
      </c>
      <c r="G19" s="182">
        <v>10000000</v>
      </c>
      <c r="H19" s="195">
        <f t="shared" si="2"/>
        <v>100</v>
      </c>
      <c r="I19" s="264">
        <v>10000000</v>
      </c>
      <c r="J19" s="265">
        <f t="shared" si="0"/>
        <v>100</v>
      </c>
      <c r="K19" s="264">
        <v>10000000</v>
      </c>
      <c r="L19" s="265">
        <f t="shared" si="1"/>
        <v>100</v>
      </c>
    </row>
    <row r="20" spans="1:12" s="125" customFormat="1" ht="12.75" hidden="1">
      <c r="A20" s="193"/>
      <c r="B20" s="193"/>
      <c r="C20" s="193"/>
      <c r="D20" s="194">
        <v>6416</v>
      </c>
      <c r="E20" s="42" t="s">
        <v>54</v>
      </c>
      <c r="F20" s="182">
        <v>1000000</v>
      </c>
      <c r="G20" s="182">
        <v>1000000</v>
      </c>
      <c r="H20" s="195">
        <f t="shared" si="2"/>
        <v>100</v>
      </c>
      <c r="I20" s="264">
        <v>1000000</v>
      </c>
      <c r="J20" s="265">
        <f t="shared" si="0"/>
        <v>100</v>
      </c>
      <c r="K20" s="264">
        <v>1000000</v>
      </c>
      <c r="L20" s="265">
        <f t="shared" si="1"/>
        <v>100</v>
      </c>
    </row>
    <row r="21" spans="1:12" s="125" customFormat="1" ht="12.75" hidden="1">
      <c r="A21" s="193"/>
      <c r="B21" s="193"/>
      <c r="C21" s="193"/>
      <c r="D21" s="194">
        <v>6419</v>
      </c>
      <c r="E21" s="40" t="s">
        <v>57</v>
      </c>
      <c r="F21" s="182">
        <v>15000000</v>
      </c>
      <c r="G21" s="182">
        <v>11000000</v>
      </c>
      <c r="H21" s="195">
        <f t="shared" si="2"/>
        <v>73.33333333333333</v>
      </c>
      <c r="I21" s="264">
        <v>11000000</v>
      </c>
      <c r="J21" s="265">
        <f t="shared" si="0"/>
        <v>100</v>
      </c>
      <c r="K21" s="264">
        <v>11000000</v>
      </c>
      <c r="L21" s="265">
        <f t="shared" si="1"/>
        <v>100</v>
      </c>
    </row>
    <row r="22" spans="1:12" s="125" customFormat="1" ht="12.75">
      <c r="A22" s="193"/>
      <c r="B22" s="193"/>
      <c r="C22" s="193">
        <v>642</v>
      </c>
      <c r="D22" s="194"/>
      <c r="E22" s="40" t="s">
        <v>58</v>
      </c>
      <c r="F22" s="182">
        <f>SUM(F23:F24)</f>
        <v>4500000</v>
      </c>
      <c r="G22" s="182">
        <f>SUM(G23:G24)</f>
        <v>4500000</v>
      </c>
      <c r="H22" s="195">
        <f t="shared" si="2"/>
        <v>100</v>
      </c>
      <c r="I22" s="264">
        <f>SUM(I23:I24)</f>
        <v>4500000</v>
      </c>
      <c r="J22" s="265">
        <f t="shared" si="0"/>
        <v>100</v>
      </c>
      <c r="K22" s="264">
        <f>SUM(K23:K24)</f>
        <v>4500000</v>
      </c>
      <c r="L22" s="265">
        <f t="shared" si="1"/>
        <v>100</v>
      </c>
    </row>
    <row r="23" spans="1:12" s="125" customFormat="1" ht="12.75" hidden="1">
      <c r="A23" s="193"/>
      <c r="B23" s="193"/>
      <c r="C23" s="193"/>
      <c r="D23" s="194">
        <v>6422</v>
      </c>
      <c r="E23" s="42" t="s">
        <v>59</v>
      </c>
      <c r="F23" s="182">
        <v>2500000</v>
      </c>
      <c r="G23" s="182">
        <v>2500000</v>
      </c>
      <c r="H23" s="195">
        <f t="shared" si="2"/>
        <v>100</v>
      </c>
      <c r="I23" s="182">
        <v>2500000</v>
      </c>
      <c r="J23" s="195">
        <f t="shared" si="0"/>
        <v>100</v>
      </c>
      <c r="K23" s="182">
        <v>2500000</v>
      </c>
      <c r="L23" s="195">
        <f t="shared" si="1"/>
        <v>100</v>
      </c>
    </row>
    <row r="24" spans="1:12" s="125" customFormat="1" ht="12.75" hidden="1">
      <c r="A24" s="193"/>
      <c r="B24" s="193"/>
      <c r="C24" s="193"/>
      <c r="D24" s="194">
        <v>6423</v>
      </c>
      <c r="E24" s="40" t="s">
        <v>60</v>
      </c>
      <c r="F24" s="182">
        <v>2000000</v>
      </c>
      <c r="G24" s="182">
        <v>2000000</v>
      </c>
      <c r="H24" s="195">
        <f t="shared" si="2"/>
        <v>100</v>
      </c>
      <c r="I24" s="182">
        <v>2000000</v>
      </c>
      <c r="J24" s="195">
        <f t="shared" si="0"/>
        <v>100</v>
      </c>
      <c r="K24" s="182">
        <v>2000000</v>
      </c>
      <c r="L24" s="195">
        <f t="shared" si="1"/>
        <v>100</v>
      </c>
    </row>
    <row r="25" spans="1:12" s="3" customFormat="1" ht="12.75" customHeight="1">
      <c r="A25" s="89"/>
      <c r="B25" s="90">
        <v>65</v>
      </c>
      <c r="C25" s="89"/>
      <c r="D25" s="88"/>
      <c r="E25" s="39" t="s">
        <v>61</v>
      </c>
      <c r="F25" s="181">
        <f>F26</f>
        <v>1710028000</v>
      </c>
      <c r="G25" s="181">
        <f>G26</f>
        <v>1743970000</v>
      </c>
      <c r="H25" s="188">
        <f t="shared" si="2"/>
        <v>101.98487977974631</v>
      </c>
      <c r="I25" s="181">
        <f>I26</f>
        <v>1749370000</v>
      </c>
      <c r="J25" s="188">
        <f t="shared" si="0"/>
        <v>100.30963835387077</v>
      </c>
      <c r="K25" s="181">
        <f>K26</f>
        <v>1745770000</v>
      </c>
      <c r="L25" s="188">
        <f t="shared" si="1"/>
        <v>99.79421163047269</v>
      </c>
    </row>
    <row r="26" spans="1:12" s="125" customFormat="1" ht="12.75">
      <c r="A26" s="193"/>
      <c r="B26" s="193"/>
      <c r="C26" s="193">
        <v>652</v>
      </c>
      <c r="D26" s="194"/>
      <c r="E26" s="40" t="s">
        <v>62</v>
      </c>
      <c r="F26" s="182">
        <f>F27+F34</f>
        <v>1710028000</v>
      </c>
      <c r="G26" s="182">
        <f>G27+G34</f>
        <v>1743970000</v>
      </c>
      <c r="H26" s="195">
        <f t="shared" si="2"/>
        <v>101.98487977974631</v>
      </c>
      <c r="I26" s="264">
        <f>I27+I34</f>
        <v>1749370000</v>
      </c>
      <c r="J26" s="265">
        <f t="shared" si="0"/>
        <v>100.30963835387077</v>
      </c>
      <c r="K26" s="264">
        <f>K27+K34</f>
        <v>1745770000</v>
      </c>
      <c r="L26" s="265">
        <f t="shared" si="1"/>
        <v>99.79421163047269</v>
      </c>
    </row>
    <row r="27" spans="1:12" s="125" customFormat="1" ht="12.75" hidden="1">
      <c r="A27" s="193"/>
      <c r="B27" s="193"/>
      <c r="C27" s="193"/>
      <c r="D27" s="194">
        <v>6522</v>
      </c>
      <c r="E27" s="40" t="s">
        <v>196</v>
      </c>
      <c r="F27" s="182">
        <f>SUM(F28:F33)</f>
        <v>1662000000</v>
      </c>
      <c r="G27" s="182">
        <f>SUM(G28:G33)</f>
        <v>1712000000</v>
      </c>
      <c r="H27" s="195">
        <f t="shared" si="2"/>
        <v>103.00842358604092</v>
      </c>
      <c r="I27" s="182">
        <f>SUM(I28:I33)</f>
        <v>1720000000</v>
      </c>
      <c r="J27" s="195">
        <f t="shared" si="0"/>
        <v>100.46728971962618</v>
      </c>
      <c r="K27" s="182">
        <f>SUM(K28:K33)</f>
        <v>1720000000</v>
      </c>
      <c r="L27" s="195">
        <f t="shared" si="1"/>
        <v>100</v>
      </c>
    </row>
    <row r="28" spans="1:12" s="125" customFormat="1" ht="12.75" hidden="1">
      <c r="A28" s="193"/>
      <c r="B28" s="193"/>
      <c r="C28" s="193"/>
      <c r="D28" s="194"/>
      <c r="E28" s="42" t="s">
        <v>197</v>
      </c>
      <c r="F28" s="182">
        <v>600000000</v>
      </c>
      <c r="G28" s="197">
        <v>650000000</v>
      </c>
      <c r="H28" s="195">
        <f t="shared" si="2"/>
        <v>108.33333333333333</v>
      </c>
      <c r="I28" s="197">
        <v>660000000</v>
      </c>
      <c r="J28" s="195">
        <f t="shared" si="0"/>
        <v>101.53846153846153</v>
      </c>
      <c r="K28" s="197">
        <v>660000000</v>
      </c>
      <c r="L28" s="195">
        <f t="shared" si="1"/>
        <v>100</v>
      </c>
    </row>
    <row r="29" spans="1:12" s="125" customFormat="1" ht="12.75" hidden="1">
      <c r="A29" s="193"/>
      <c r="B29" s="193"/>
      <c r="C29" s="193"/>
      <c r="D29" s="194"/>
      <c r="E29" s="42" t="s">
        <v>63</v>
      </c>
      <c r="F29" s="182">
        <v>220000000</v>
      </c>
      <c r="G29" s="197">
        <v>220000000</v>
      </c>
      <c r="H29" s="195">
        <f t="shared" si="2"/>
        <v>100</v>
      </c>
      <c r="I29" s="197">
        <v>220000000</v>
      </c>
      <c r="J29" s="195">
        <f t="shared" si="0"/>
        <v>100</v>
      </c>
      <c r="K29" s="197">
        <v>220000000</v>
      </c>
      <c r="L29" s="195">
        <f t="shared" si="1"/>
        <v>100</v>
      </c>
    </row>
    <row r="30" spans="1:12" s="125" customFormat="1" ht="12.75" hidden="1">
      <c r="A30" s="193"/>
      <c r="B30" s="193"/>
      <c r="C30" s="193"/>
      <c r="D30" s="194"/>
      <c r="E30" s="42" t="s">
        <v>64</v>
      </c>
      <c r="F30" s="182">
        <v>260000000</v>
      </c>
      <c r="G30" s="197">
        <v>260000000</v>
      </c>
      <c r="H30" s="195">
        <f t="shared" si="2"/>
        <v>100</v>
      </c>
      <c r="I30" s="197">
        <v>260000000</v>
      </c>
      <c r="J30" s="195">
        <f t="shared" si="0"/>
        <v>100</v>
      </c>
      <c r="K30" s="197">
        <v>260000000</v>
      </c>
      <c r="L30" s="195">
        <f t="shared" si="1"/>
        <v>100</v>
      </c>
    </row>
    <row r="31" spans="1:12" s="125" customFormat="1" ht="12.75" hidden="1">
      <c r="A31" s="193"/>
      <c r="B31" s="193"/>
      <c r="C31" s="193"/>
      <c r="D31" s="194"/>
      <c r="E31" s="42" t="s">
        <v>65</v>
      </c>
      <c r="F31" s="182">
        <v>2000000</v>
      </c>
      <c r="G31" s="197">
        <v>2000000</v>
      </c>
      <c r="H31" s="195">
        <f t="shared" si="2"/>
        <v>100</v>
      </c>
      <c r="I31" s="197">
        <v>0</v>
      </c>
      <c r="J31" s="195">
        <f t="shared" si="0"/>
        <v>0</v>
      </c>
      <c r="K31" s="197">
        <v>0</v>
      </c>
      <c r="L31" s="195" t="s">
        <v>213</v>
      </c>
    </row>
    <row r="32" spans="1:12" s="125" customFormat="1" ht="12.75" hidden="1">
      <c r="A32" s="193"/>
      <c r="B32" s="193"/>
      <c r="C32" s="193"/>
      <c r="D32" s="194"/>
      <c r="E32" s="42" t="s">
        <v>253</v>
      </c>
      <c r="F32" s="182">
        <v>0</v>
      </c>
      <c r="G32" s="197">
        <v>0</v>
      </c>
      <c r="H32" s="195" t="s">
        <v>213</v>
      </c>
      <c r="I32" s="197">
        <v>0</v>
      </c>
      <c r="J32" s="195" t="s">
        <v>213</v>
      </c>
      <c r="K32" s="197">
        <v>0</v>
      </c>
      <c r="L32" s="195" t="s">
        <v>213</v>
      </c>
    </row>
    <row r="33" spans="1:12" s="125" customFormat="1" ht="12.75" hidden="1">
      <c r="A33" s="193"/>
      <c r="B33" s="193"/>
      <c r="C33" s="193"/>
      <c r="D33" s="194"/>
      <c r="E33" s="42" t="s">
        <v>198</v>
      </c>
      <c r="F33" s="182">
        <v>580000000</v>
      </c>
      <c r="G33" s="197">
        <v>580000000</v>
      </c>
      <c r="H33" s="195">
        <f aca="true" t="shared" si="3" ref="H33:H43">G33/F33*100</f>
        <v>100</v>
      </c>
      <c r="I33" s="197">
        <v>580000000</v>
      </c>
      <c r="J33" s="195">
        <f t="shared" si="0"/>
        <v>100</v>
      </c>
      <c r="K33" s="197">
        <v>580000000</v>
      </c>
      <c r="L33" s="195">
        <f t="shared" si="1"/>
        <v>100</v>
      </c>
    </row>
    <row r="34" spans="1:12" s="125" customFormat="1" ht="12.75" hidden="1">
      <c r="A34" s="193"/>
      <c r="B34" s="193"/>
      <c r="C34" s="193"/>
      <c r="D34" s="194">
        <v>6526</v>
      </c>
      <c r="E34" s="42" t="s">
        <v>67</v>
      </c>
      <c r="F34" s="182">
        <v>48028000</v>
      </c>
      <c r="G34" s="197">
        <v>31970000</v>
      </c>
      <c r="H34" s="195">
        <f t="shared" si="3"/>
        <v>66.56533688681603</v>
      </c>
      <c r="I34" s="197">
        <v>29370000</v>
      </c>
      <c r="J34" s="195">
        <f t="shared" si="0"/>
        <v>91.86737566468565</v>
      </c>
      <c r="K34" s="197">
        <v>25770000</v>
      </c>
      <c r="L34" s="195">
        <f t="shared" si="1"/>
        <v>87.74259448416751</v>
      </c>
    </row>
    <row r="35" spans="1:12" s="3" customFormat="1" ht="12.75" hidden="1">
      <c r="A35" s="89"/>
      <c r="B35" s="90">
        <v>66</v>
      </c>
      <c r="C35" s="89"/>
      <c r="D35" s="88"/>
      <c r="E35" s="41" t="s">
        <v>66</v>
      </c>
      <c r="F35" s="181">
        <f>F36</f>
        <v>27572000</v>
      </c>
      <c r="G35" s="181">
        <f>G36</f>
        <v>0</v>
      </c>
      <c r="H35" s="188">
        <f t="shared" si="3"/>
        <v>0</v>
      </c>
      <c r="I35" s="181">
        <f>I36</f>
        <v>0</v>
      </c>
      <c r="J35" s="188" t="s">
        <v>213</v>
      </c>
      <c r="K35" s="181">
        <f>K36</f>
        <v>0</v>
      </c>
      <c r="L35" s="188" t="s">
        <v>213</v>
      </c>
    </row>
    <row r="36" spans="1:12" s="125" customFormat="1" ht="12.75" hidden="1">
      <c r="A36" s="193"/>
      <c r="B36" s="193"/>
      <c r="C36" s="193">
        <v>663</v>
      </c>
      <c r="D36" s="194"/>
      <c r="E36" s="42" t="s">
        <v>68</v>
      </c>
      <c r="F36" s="182">
        <f>F37+F38</f>
        <v>27572000</v>
      </c>
      <c r="G36" s="182">
        <f>G37+G38</f>
        <v>0</v>
      </c>
      <c r="H36" s="195">
        <f t="shared" si="3"/>
        <v>0</v>
      </c>
      <c r="I36" s="264">
        <f>I37+I38</f>
        <v>0</v>
      </c>
      <c r="J36" s="265" t="s">
        <v>213</v>
      </c>
      <c r="K36" s="264">
        <f>K37+K38</f>
        <v>0</v>
      </c>
      <c r="L36" s="265" t="s">
        <v>213</v>
      </c>
    </row>
    <row r="37" spans="1:12" s="125" customFormat="1" ht="12.75" hidden="1">
      <c r="A37" s="193"/>
      <c r="B37" s="193"/>
      <c r="C37" s="193"/>
      <c r="D37" s="194">
        <v>6631</v>
      </c>
      <c r="E37" s="42" t="s">
        <v>69</v>
      </c>
      <c r="F37" s="182">
        <v>26472000</v>
      </c>
      <c r="G37" s="182">
        <v>0</v>
      </c>
      <c r="H37" s="195">
        <f t="shared" si="3"/>
        <v>0</v>
      </c>
      <c r="I37" s="182">
        <v>0</v>
      </c>
      <c r="J37" s="195" t="s">
        <v>213</v>
      </c>
      <c r="K37" s="182">
        <v>0</v>
      </c>
      <c r="L37" s="195" t="s">
        <v>213</v>
      </c>
    </row>
    <row r="38" spans="1:12" s="125" customFormat="1" ht="12.75" hidden="1">
      <c r="A38" s="193"/>
      <c r="B38" s="193"/>
      <c r="C38" s="193"/>
      <c r="D38" s="194">
        <v>6632</v>
      </c>
      <c r="E38" s="42" t="s">
        <v>70</v>
      </c>
      <c r="F38" s="182">
        <v>1100000</v>
      </c>
      <c r="G38" s="182">
        <v>0</v>
      </c>
      <c r="H38" s="195">
        <f t="shared" si="3"/>
        <v>0</v>
      </c>
      <c r="I38" s="182">
        <v>0</v>
      </c>
      <c r="J38" s="195" t="s">
        <v>213</v>
      </c>
      <c r="K38" s="182">
        <v>0</v>
      </c>
      <c r="L38" s="195" t="s">
        <v>213</v>
      </c>
    </row>
    <row r="39" spans="1:12" s="3" customFormat="1" ht="22.5" customHeight="1">
      <c r="A39" s="237">
        <v>7</v>
      </c>
      <c r="B39" s="237"/>
      <c r="C39" s="90"/>
      <c r="D39" s="96"/>
      <c r="E39" s="41" t="s">
        <v>71</v>
      </c>
      <c r="F39" s="181">
        <f>F40</f>
        <v>900000</v>
      </c>
      <c r="G39" s="181">
        <f>G40</f>
        <v>1000000</v>
      </c>
      <c r="H39" s="188">
        <f t="shared" si="3"/>
        <v>111.11111111111111</v>
      </c>
      <c r="I39" s="181">
        <f>I40</f>
        <v>100000</v>
      </c>
      <c r="J39" s="188">
        <f t="shared" si="0"/>
        <v>10</v>
      </c>
      <c r="K39" s="181">
        <f>K40</f>
        <v>100000</v>
      </c>
      <c r="L39" s="188">
        <f t="shared" si="1"/>
        <v>100</v>
      </c>
    </row>
    <row r="40" spans="1:12" s="3" customFormat="1" ht="12.75">
      <c r="A40" s="238"/>
      <c r="B40" s="237">
        <v>72</v>
      </c>
      <c r="C40" s="90"/>
      <c r="D40" s="96"/>
      <c r="E40" s="41" t="s">
        <v>75</v>
      </c>
      <c r="F40" s="181">
        <f>F41+F44</f>
        <v>900000</v>
      </c>
      <c r="G40" s="181">
        <f>G41+G44</f>
        <v>1000000</v>
      </c>
      <c r="H40" s="188">
        <f t="shared" si="3"/>
        <v>111.11111111111111</v>
      </c>
      <c r="I40" s="181">
        <f>I41+I44</f>
        <v>100000</v>
      </c>
      <c r="J40" s="188">
        <f t="shared" si="0"/>
        <v>10</v>
      </c>
      <c r="K40" s="181">
        <f>K41+K44</f>
        <v>100000</v>
      </c>
      <c r="L40" s="188">
        <f t="shared" si="1"/>
        <v>100</v>
      </c>
    </row>
    <row r="41" spans="1:12" s="125" customFormat="1" ht="12.75">
      <c r="A41" s="239"/>
      <c r="B41" s="239"/>
      <c r="C41" s="193">
        <v>721</v>
      </c>
      <c r="D41" s="194"/>
      <c r="E41" s="42" t="s">
        <v>73</v>
      </c>
      <c r="F41" s="182">
        <f>F42+F43</f>
        <v>900000</v>
      </c>
      <c r="G41" s="182">
        <f>G42+G43</f>
        <v>1000000</v>
      </c>
      <c r="H41" s="195">
        <f t="shared" si="3"/>
        <v>111.11111111111111</v>
      </c>
      <c r="I41" s="264">
        <f>I42+I43</f>
        <v>100000</v>
      </c>
      <c r="J41" s="265">
        <f t="shared" si="0"/>
        <v>10</v>
      </c>
      <c r="K41" s="264">
        <f>K42+K43</f>
        <v>100000</v>
      </c>
      <c r="L41" s="265">
        <f t="shared" si="1"/>
        <v>100</v>
      </c>
    </row>
    <row r="42" spans="1:12" s="125" customFormat="1" ht="12.75" hidden="1">
      <c r="A42" s="239"/>
      <c r="B42" s="239"/>
      <c r="C42" s="193"/>
      <c r="D42" s="194">
        <v>7211</v>
      </c>
      <c r="E42" s="42" t="s">
        <v>74</v>
      </c>
      <c r="F42" s="182">
        <v>100000</v>
      </c>
      <c r="G42" s="182">
        <v>100000</v>
      </c>
      <c r="H42" s="195">
        <f t="shared" si="3"/>
        <v>100</v>
      </c>
      <c r="I42" s="182">
        <v>100000</v>
      </c>
      <c r="J42" s="195">
        <f t="shared" si="0"/>
        <v>100</v>
      </c>
      <c r="K42" s="182">
        <v>100000</v>
      </c>
      <c r="L42" s="195">
        <f t="shared" si="1"/>
        <v>100</v>
      </c>
    </row>
    <row r="43" spans="1:12" s="125" customFormat="1" ht="12.75" hidden="1">
      <c r="A43" s="239"/>
      <c r="B43" s="239"/>
      <c r="C43" s="193"/>
      <c r="D43" s="194">
        <v>7212</v>
      </c>
      <c r="E43" s="42" t="s">
        <v>203</v>
      </c>
      <c r="F43" s="182">
        <v>800000</v>
      </c>
      <c r="G43" s="199">
        <v>900000</v>
      </c>
      <c r="H43" s="195">
        <f t="shared" si="3"/>
        <v>112.5</v>
      </c>
      <c r="I43" s="199">
        <v>0</v>
      </c>
      <c r="J43" s="195">
        <f t="shared" si="0"/>
        <v>0</v>
      </c>
      <c r="K43" s="199">
        <v>0</v>
      </c>
      <c r="L43" s="195" t="s">
        <v>213</v>
      </c>
    </row>
    <row r="44" spans="1:12" s="3" customFormat="1" ht="12.75" hidden="1">
      <c r="A44" s="238"/>
      <c r="B44" s="238"/>
      <c r="C44" s="90">
        <v>723</v>
      </c>
      <c r="D44" s="88"/>
      <c r="E44" s="41" t="s">
        <v>255</v>
      </c>
      <c r="F44" s="181">
        <f>F45</f>
        <v>0</v>
      </c>
      <c r="G44" s="181">
        <f>G45</f>
        <v>0</v>
      </c>
      <c r="H44" s="188" t="s">
        <v>213</v>
      </c>
      <c r="I44" s="181">
        <f>I45</f>
        <v>0</v>
      </c>
      <c r="J44" s="188" t="s">
        <v>213</v>
      </c>
      <c r="K44" s="181">
        <f>K45</f>
        <v>0</v>
      </c>
      <c r="L44" s="188" t="s">
        <v>213</v>
      </c>
    </row>
    <row r="45" spans="1:12" s="125" customFormat="1" ht="12.75" hidden="1">
      <c r="A45" s="239"/>
      <c r="B45" s="239"/>
      <c r="C45" s="193"/>
      <c r="D45" s="194">
        <v>7231</v>
      </c>
      <c r="E45" s="42" t="s">
        <v>254</v>
      </c>
      <c r="F45" s="182">
        <v>0</v>
      </c>
      <c r="G45" s="182">
        <v>0</v>
      </c>
      <c r="H45" s="195" t="s">
        <v>213</v>
      </c>
      <c r="I45" s="182">
        <v>0</v>
      </c>
      <c r="J45" s="195" t="s">
        <v>213</v>
      </c>
      <c r="K45" s="182">
        <v>0</v>
      </c>
      <c r="L45" s="195" t="s">
        <v>213</v>
      </c>
    </row>
    <row r="46" spans="1:12" s="3" customFormat="1" ht="13.5" customHeight="1">
      <c r="A46" s="89"/>
      <c r="B46" s="89"/>
      <c r="C46" s="90"/>
      <c r="D46" s="88"/>
      <c r="E46" s="41"/>
      <c r="F46" s="181"/>
      <c r="G46" s="181"/>
      <c r="H46" s="185"/>
      <c r="I46" s="181"/>
      <c r="J46" s="185"/>
      <c r="K46" s="181"/>
      <c r="L46" s="185"/>
    </row>
    <row r="47" spans="1:12" s="3" customFormat="1" ht="13.5" customHeight="1">
      <c r="A47" s="89"/>
      <c r="B47" s="89"/>
      <c r="C47" s="89"/>
      <c r="D47" s="88"/>
      <c r="E47" s="42"/>
      <c r="F47" s="238"/>
      <c r="G47" s="238"/>
      <c r="H47" s="185"/>
      <c r="I47" s="238"/>
      <c r="J47" s="185"/>
      <c r="K47" s="238"/>
      <c r="L47" s="185"/>
    </row>
    <row r="48" spans="1:12" s="3" customFormat="1" ht="13.5" customHeight="1">
      <c r="A48" s="89"/>
      <c r="B48" s="89"/>
      <c r="C48" s="89"/>
      <c r="D48" s="88"/>
      <c r="E48" s="42"/>
      <c r="F48" s="238"/>
      <c r="G48" s="154"/>
      <c r="H48" s="189"/>
      <c r="I48" s="154"/>
      <c r="J48" s="189"/>
      <c r="K48" s="154"/>
      <c r="L48" s="189"/>
    </row>
    <row r="49" spans="1:12" s="3" customFormat="1" ht="13.5" customHeight="1">
      <c r="A49" s="89"/>
      <c r="B49" s="89"/>
      <c r="C49" s="89"/>
      <c r="D49" s="88"/>
      <c r="E49" s="42"/>
      <c r="F49" s="9"/>
      <c r="H49" s="189"/>
      <c r="J49" s="189"/>
      <c r="L49" s="189"/>
    </row>
    <row r="50" spans="1:12" s="3" customFormat="1" ht="13.5" customHeight="1">
      <c r="A50" s="89"/>
      <c r="B50" s="89"/>
      <c r="C50" s="89"/>
      <c r="D50" s="88"/>
      <c r="E50" s="42"/>
      <c r="F50" s="9"/>
      <c r="H50" s="189"/>
      <c r="J50" s="189"/>
      <c r="L50" s="189"/>
    </row>
    <row r="51" spans="1:12" s="3" customFormat="1" ht="13.5" customHeight="1">
      <c r="A51" s="89"/>
      <c r="B51" s="89"/>
      <c r="C51" s="89"/>
      <c r="D51" s="88"/>
      <c r="E51" s="42"/>
      <c r="F51" s="9"/>
      <c r="H51" s="189"/>
      <c r="J51" s="189"/>
      <c r="L51" s="189"/>
    </row>
    <row r="52" spans="1:12" s="3" customFormat="1" ht="13.5" customHeight="1">
      <c r="A52" s="89"/>
      <c r="B52" s="89"/>
      <c r="C52" s="89"/>
      <c r="D52" s="88"/>
      <c r="E52" s="42"/>
      <c r="F52" s="9"/>
      <c r="H52" s="189"/>
      <c r="J52" s="189"/>
      <c r="L52" s="189"/>
    </row>
    <row r="53" spans="1:12" s="3" customFormat="1" ht="13.5" customHeight="1">
      <c r="A53" s="89"/>
      <c r="B53" s="89"/>
      <c r="C53" s="89"/>
      <c r="D53" s="88"/>
      <c r="E53" s="42"/>
      <c r="F53" s="9"/>
      <c r="H53" s="189"/>
      <c r="J53" s="189"/>
      <c r="L53" s="189"/>
    </row>
    <row r="54" spans="1:12" s="3" customFormat="1" ht="13.5" customHeight="1">
      <c r="A54" s="89"/>
      <c r="B54" s="89"/>
      <c r="C54" s="89"/>
      <c r="D54" s="88"/>
      <c r="E54" s="42"/>
      <c r="F54" s="9"/>
      <c r="H54" s="189"/>
      <c r="J54" s="189"/>
      <c r="L54" s="189"/>
    </row>
    <row r="55" spans="1:12" s="3" customFormat="1" ht="13.5" customHeight="1">
      <c r="A55" s="89"/>
      <c r="B55" s="89"/>
      <c r="C55" s="89"/>
      <c r="D55" s="88"/>
      <c r="E55" s="42"/>
      <c r="F55" s="9"/>
      <c r="H55" s="189"/>
      <c r="J55" s="189"/>
      <c r="L55" s="189"/>
    </row>
    <row r="56" spans="1:12" s="9" customFormat="1" ht="27" customHeight="1">
      <c r="A56" s="89"/>
      <c r="B56" s="89"/>
      <c r="C56" s="89"/>
      <c r="D56" s="88"/>
      <c r="E56" s="87"/>
      <c r="H56" s="190"/>
      <c r="J56" s="190"/>
      <c r="L56" s="190"/>
    </row>
    <row r="57" spans="1:12" s="3" customFormat="1" ht="13.5" customHeight="1">
      <c r="A57" s="89"/>
      <c r="B57" s="89"/>
      <c r="C57" s="89"/>
      <c r="D57" s="88"/>
      <c r="E57" s="87"/>
      <c r="F57" s="9"/>
      <c r="H57" s="189"/>
      <c r="J57" s="189"/>
      <c r="L57" s="189"/>
    </row>
    <row r="58" spans="1:12" s="3" customFormat="1" ht="13.5" customHeight="1">
      <c r="A58" s="89"/>
      <c r="B58" s="89"/>
      <c r="C58" s="89"/>
      <c r="D58" s="88"/>
      <c r="E58" s="87"/>
      <c r="F58" s="9"/>
      <c r="H58" s="189"/>
      <c r="J58" s="189"/>
      <c r="L58" s="189"/>
    </row>
    <row r="59" spans="1:12" s="3" customFormat="1" ht="13.5" customHeight="1">
      <c r="A59" s="89"/>
      <c r="B59" s="89"/>
      <c r="C59" s="89"/>
      <c r="D59" s="88"/>
      <c r="E59" s="87"/>
      <c r="F59" s="9"/>
      <c r="H59" s="189"/>
      <c r="J59" s="189"/>
      <c r="L59" s="189"/>
    </row>
    <row r="60" spans="1:12" s="3" customFormat="1" ht="13.5" customHeight="1">
      <c r="A60" s="89"/>
      <c r="B60" s="89"/>
      <c r="C60" s="89"/>
      <c r="D60" s="88"/>
      <c r="E60" s="87"/>
      <c r="F60" s="9"/>
      <c r="H60" s="189"/>
      <c r="J60" s="189"/>
      <c r="L60" s="189"/>
    </row>
    <row r="61" spans="1:12" s="3" customFormat="1" ht="13.5" customHeight="1">
      <c r="A61" s="89"/>
      <c r="B61" s="89"/>
      <c r="C61" s="89"/>
      <c r="D61" s="88"/>
      <c r="E61" s="87"/>
      <c r="F61" s="9"/>
      <c r="H61" s="189"/>
      <c r="J61" s="189"/>
      <c r="L61" s="189"/>
    </row>
    <row r="62" spans="1:12" s="3" customFormat="1" ht="13.5" customHeight="1">
      <c r="A62" s="89"/>
      <c r="B62" s="89"/>
      <c r="C62" s="89"/>
      <c r="D62" s="88"/>
      <c r="E62" s="87"/>
      <c r="F62" s="9"/>
      <c r="H62" s="189"/>
      <c r="J62" s="189"/>
      <c r="L62" s="189"/>
    </row>
    <row r="63" spans="1:12" s="3" customFormat="1" ht="13.5" customHeight="1">
      <c r="A63" s="89"/>
      <c r="B63" s="89"/>
      <c r="C63" s="89"/>
      <c r="D63" s="88"/>
      <c r="E63" s="87"/>
      <c r="F63" s="9"/>
      <c r="H63" s="189"/>
      <c r="J63" s="189"/>
      <c r="L63" s="189"/>
    </row>
    <row r="64" spans="1:12" s="3" customFormat="1" ht="13.5" customHeight="1">
      <c r="A64" s="89"/>
      <c r="B64" s="89"/>
      <c r="C64" s="89"/>
      <c r="D64" s="88"/>
      <c r="E64" s="87"/>
      <c r="F64" s="9"/>
      <c r="H64" s="189"/>
      <c r="J64" s="189"/>
      <c r="L64" s="189"/>
    </row>
    <row r="65" spans="1:12" s="3" customFormat="1" ht="13.5" customHeight="1">
      <c r="A65" s="89"/>
      <c r="B65" s="89"/>
      <c r="C65" s="89"/>
      <c r="D65" s="88"/>
      <c r="E65" s="87"/>
      <c r="F65" s="9"/>
      <c r="H65" s="189"/>
      <c r="J65" s="189"/>
      <c r="L65" s="189"/>
    </row>
    <row r="66" spans="1:12" s="3" customFormat="1" ht="13.5" customHeight="1">
      <c r="A66" s="89"/>
      <c r="B66" s="89"/>
      <c r="C66" s="89"/>
      <c r="D66" s="88"/>
      <c r="E66" s="87"/>
      <c r="F66" s="9"/>
      <c r="H66" s="189"/>
      <c r="J66" s="189"/>
      <c r="L66" s="189"/>
    </row>
    <row r="67" spans="1:12" s="3" customFormat="1" ht="13.5" customHeight="1">
      <c r="A67" s="89"/>
      <c r="B67" s="89"/>
      <c r="C67" s="89"/>
      <c r="D67" s="88"/>
      <c r="E67" s="87"/>
      <c r="F67" s="9"/>
      <c r="H67" s="189"/>
      <c r="J67" s="189"/>
      <c r="L67" s="189"/>
    </row>
    <row r="68" spans="1:12" s="3" customFormat="1" ht="13.5" customHeight="1">
      <c r="A68" s="89"/>
      <c r="B68" s="89"/>
      <c r="C68" s="89"/>
      <c r="D68" s="88"/>
      <c r="E68" s="87"/>
      <c r="F68" s="9"/>
      <c r="H68" s="189"/>
      <c r="J68" s="189"/>
      <c r="L68" s="189"/>
    </row>
    <row r="69" spans="1:12" s="3" customFormat="1" ht="13.5" customHeight="1">
      <c r="A69" s="89"/>
      <c r="B69" s="89"/>
      <c r="C69" s="89"/>
      <c r="D69" s="88"/>
      <c r="E69" s="87"/>
      <c r="F69" s="9"/>
      <c r="H69" s="189"/>
      <c r="J69" s="189"/>
      <c r="L69" s="189"/>
    </row>
    <row r="70" spans="1:12" s="3" customFormat="1" ht="18" customHeight="1">
      <c r="A70" s="33"/>
      <c r="B70" s="92"/>
      <c r="C70" s="92"/>
      <c r="D70" s="30"/>
      <c r="E70" s="87"/>
      <c r="F70" s="9"/>
      <c r="H70" s="189"/>
      <c r="J70" s="189"/>
      <c r="L70" s="189"/>
    </row>
    <row r="71" spans="1:12" s="3" customFormat="1" ht="12.75">
      <c r="A71" s="94"/>
      <c r="B71" s="93"/>
      <c r="C71" s="93"/>
      <c r="D71" s="20"/>
      <c r="E71" s="87"/>
      <c r="H71" s="189"/>
      <c r="J71" s="189"/>
      <c r="L71" s="189"/>
    </row>
    <row r="72" spans="1:12" s="3" customFormat="1" ht="12.75">
      <c r="A72" s="94"/>
      <c r="B72" s="94"/>
      <c r="C72" s="93"/>
      <c r="D72" s="20"/>
      <c r="E72" s="87"/>
      <c r="H72" s="189"/>
      <c r="J72" s="189"/>
      <c r="L72" s="189"/>
    </row>
    <row r="73" spans="1:12" s="3" customFormat="1" ht="12.75">
      <c r="A73" s="94"/>
      <c r="B73" s="93"/>
      <c r="C73" s="94"/>
      <c r="D73" s="20"/>
      <c r="E73" s="87"/>
      <c r="H73" s="189"/>
      <c r="J73" s="189"/>
      <c r="L73" s="189"/>
    </row>
    <row r="74" spans="1:12" s="3" customFormat="1" ht="12.75">
      <c r="A74" s="94"/>
      <c r="B74" s="93"/>
      <c r="C74" s="94"/>
      <c r="D74" s="21"/>
      <c r="E74" s="87"/>
      <c r="H74" s="189"/>
      <c r="J74" s="189"/>
      <c r="L74" s="189"/>
    </row>
    <row r="75" spans="1:12" s="3" customFormat="1" ht="12.75">
      <c r="A75" s="94"/>
      <c r="B75" s="93"/>
      <c r="C75" s="94"/>
      <c r="D75" s="21"/>
      <c r="E75" s="87"/>
      <c r="H75" s="189"/>
      <c r="J75" s="189"/>
      <c r="L75" s="189"/>
    </row>
    <row r="76" spans="1:12" s="3" customFormat="1" ht="12.75">
      <c r="A76" s="94"/>
      <c r="B76" s="93"/>
      <c r="C76" s="94"/>
      <c r="D76" s="21"/>
      <c r="E76" s="87"/>
      <c r="H76" s="189"/>
      <c r="J76" s="189"/>
      <c r="L76" s="189"/>
    </row>
    <row r="77" spans="1:12" s="3" customFormat="1" ht="12.75">
      <c r="A77" s="93"/>
      <c r="B77" s="94"/>
      <c r="C77" s="93"/>
      <c r="D77" s="22"/>
      <c r="E77" s="87"/>
      <c r="H77" s="189"/>
      <c r="J77" s="189"/>
      <c r="L77" s="189"/>
    </row>
    <row r="78" spans="1:12" s="3" customFormat="1" ht="12.75">
      <c r="A78" s="93"/>
      <c r="B78" s="93"/>
      <c r="C78" s="93"/>
      <c r="D78" s="22"/>
      <c r="E78" s="87"/>
      <c r="H78" s="189"/>
      <c r="J78" s="189"/>
      <c r="L78" s="189"/>
    </row>
    <row r="79" spans="1:12" s="3" customFormat="1" ht="12.75">
      <c r="A79" s="93"/>
      <c r="B79" s="93"/>
      <c r="C79" s="93"/>
      <c r="D79" s="21"/>
      <c r="E79" s="87"/>
      <c r="H79" s="189"/>
      <c r="J79" s="189"/>
      <c r="L79" s="189"/>
    </row>
    <row r="80" spans="1:12" s="3" customFormat="1" ht="12.75">
      <c r="A80" s="93"/>
      <c r="B80" s="93"/>
      <c r="C80" s="93"/>
      <c r="D80" s="22"/>
      <c r="E80" s="87"/>
      <c r="H80" s="189"/>
      <c r="J80" s="189"/>
      <c r="L80" s="189"/>
    </row>
    <row r="81" spans="1:12" s="3" customFormat="1" ht="12.75">
      <c r="A81" s="93"/>
      <c r="B81" s="93"/>
      <c r="C81" s="94"/>
      <c r="D81" s="22"/>
      <c r="E81" s="87"/>
      <c r="H81" s="189"/>
      <c r="J81" s="189"/>
      <c r="L81" s="189"/>
    </row>
    <row r="82" spans="1:12" s="3" customFormat="1" ht="12.75">
      <c r="A82" s="93"/>
      <c r="B82" s="93"/>
      <c r="C82" s="94"/>
      <c r="D82" s="22"/>
      <c r="E82" s="87"/>
      <c r="H82" s="189"/>
      <c r="J82" s="189"/>
      <c r="L82" s="189"/>
    </row>
    <row r="83" spans="1:12" s="3" customFormat="1" ht="12.75">
      <c r="A83" s="93"/>
      <c r="B83" s="93"/>
      <c r="C83" s="93"/>
      <c r="D83" s="22"/>
      <c r="E83" s="11"/>
      <c r="H83" s="189"/>
      <c r="J83" s="189"/>
      <c r="L83" s="189"/>
    </row>
    <row r="84" spans="1:12" s="3" customFormat="1" ht="12.75">
      <c r="A84" s="93"/>
      <c r="B84" s="93"/>
      <c r="C84" s="93"/>
      <c r="D84" s="22"/>
      <c r="E84" s="11"/>
      <c r="H84" s="189"/>
      <c r="J84" s="189"/>
      <c r="L84" s="189"/>
    </row>
    <row r="85" spans="1:12" s="3" customFormat="1" ht="12.75">
      <c r="A85" s="93"/>
      <c r="B85" s="93"/>
      <c r="C85" s="93"/>
      <c r="D85" s="22"/>
      <c r="E85" s="18"/>
      <c r="H85" s="189"/>
      <c r="J85" s="189"/>
      <c r="L85" s="189"/>
    </row>
    <row r="86" spans="1:12" s="3" customFormat="1" ht="12.75">
      <c r="A86" s="93"/>
      <c r="B86" s="93"/>
      <c r="C86" s="93"/>
      <c r="D86" s="22"/>
      <c r="E86" s="11"/>
      <c r="H86" s="189"/>
      <c r="J86" s="189"/>
      <c r="L86" s="189"/>
    </row>
    <row r="87" spans="1:12" s="3" customFormat="1" ht="12.75">
      <c r="A87" s="93"/>
      <c r="B87" s="93"/>
      <c r="C87" s="93"/>
      <c r="D87" s="22"/>
      <c r="E87" s="11"/>
      <c r="H87" s="189"/>
      <c r="J87" s="189"/>
      <c r="L87" s="189"/>
    </row>
    <row r="88" spans="1:12" s="3" customFormat="1" ht="12.75">
      <c r="A88" s="93"/>
      <c r="B88" s="93"/>
      <c r="C88" s="93"/>
      <c r="D88" s="22"/>
      <c r="E88" s="18"/>
      <c r="H88" s="189"/>
      <c r="J88" s="189"/>
      <c r="L88" s="189"/>
    </row>
    <row r="89" spans="1:12" s="3" customFormat="1" ht="12.75">
      <c r="A89" s="93"/>
      <c r="B89" s="93"/>
      <c r="C89" s="93"/>
      <c r="D89" s="22"/>
      <c r="E89" s="11"/>
      <c r="H89" s="189"/>
      <c r="J89" s="189"/>
      <c r="L89" s="189"/>
    </row>
    <row r="90" spans="1:12" s="3" customFormat="1" ht="12.75">
      <c r="A90" s="93"/>
      <c r="B90" s="93"/>
      <c r="C90" s="93"/>
      <c r="D90" s="22"/>
      <c r="E90" s="11"/>
      <c r="H90" s="189"/>
      <c r="J90" s="189"/>
      <c r="L90" s="189"/>
    </row>
    <row r="91" spans="1:12" s="3" customFormat="1" ht="13.5" customHeight="1">
      <c r="A91" s="93"/>
      <c r="B91" s="93"/>
      <c r="C91" s="93"/>
      <c r="D91" s="22"/>
      <c r="E91" s="11"/>
      <c r="H91" s="189"/>
      <c r="J91" s="189"/>
      <c r="L91" s="189"/>
    </row>
    <row r="92" spans="1:12" s="3" customFormat="1" ht="13.5" customHeight="1">
      <c r="A92" s="93"/>
      <c r="B92" s="94"/>
      <c r="C92" s="93"/>
      <c r="D92" s="22"/>
      <c r="E92" s="10"/>
      <c r="H92" s="189"/>
      <c r="J92" s="189"/>
      <c r="L92" s="189"/>
    </row>
    <row r="93" spans="1:12" s="3" customFormat="1" ht="13.5" customHeight="1">
      <c r="A93" s="93"/>
      <c r="B93" s="93"/>
      <c r="C93" s="94"/>
      <c r="D93" s="22"/>
      <c r="E93" s="7"/>
      <c r="H93" s="189"/>
      <c r="J93" s="189"/>
      <c r="L93" s="189"/>
    </row>
    <row r="94" spans="1:12" s="3" customFormat="1" ht="26.25" customHeight="1">
      <c r="A94" s="93"/>
      <c r="B94" s="93"/>
      <c r="C94" s="94"/>
      <c r="D94" s="21"/>
      <c r="E94" s="322"/>
      <c r="F94" s="261"/>
      <c r="H94" s="189"/>
      <c r="J94" s="189"/>
      <c r="L94" s="189"/>
    </row>
    <row r="95" spans="1:12" s="3" customFormat="1" ht="13.5" customHeight="1">
      <c r="A95" s="93"/>
      <c r="B95" s="93"/>
      <c r="C95" s="93"/>
      <c r="D95" s="22"/>
      <c r="E95" s="11"/>
      <c r="H95" s="189"/>
      <c r="J95" s="189"/>
      <c r="L95" s="189"/>
    </row>
    <row r="96" spans="1:12" s="3" customFormat="1" ht="13.5" customHeight="1">
      <c r="A96" s="93"/>
      <c r="B96" s="94"/>
      <c r="C96" s="93"/>
      <c r="D96" s="22"/>
      <c r="E96" s="10"/>
      <c r="H96" s="189"/>
      <c r="J96" s="189"/>
      <c r="L96" s="189"/>
    </row>
    <row r="97" spans="1:12" s="3" customFormat="1" ht="13.5" customHeight="1">
      <c r="A97" s="93"/>
      <c r="B97" s="93"/>
      <c r="C97" s="94"/>
      <c r="D97" s="22"/>
      <c r="E97" s="10"/>
      <c r="H97" s="189"/>
      <c r="J97" s="189"/>
      <c r="L97" s="189"/>
    </row>
    <row r="98" spans="1:12" s="3" customFormat="1" ht="13.5" customHeight="1">
      <c r="A98" s="93"/>
      <c r="B98" s="93"/>
      <c r="C98" s="94"/>
      <c r="D98" s="26"/>
      <c r="E98" s="18"/>
      <c r="H98" s="189"/>
      <c r="J98" s="189"/>
      <c r="L98" s="189"/>
    </row>
    <row r="99" spans="1:12" s="3" customFormat="1" ht="13.5" customHeight="1">
      <c r="A99" s="93"/>
      <c r="B99" s="93"/>
      <c r="C99" s="93"/>
      <c r="D99" s="23"/>
      <c r="E99" s="15"/>
      <c r="H99" s="189"/>
      <c r="J99" s="189"/>
      <c r="L99" s="189"/>
    </row>
    <row r="100" spans="1:12" s="3" customFormat="1" ht="13.5" customHeight="1">
      <c r="A100" s="93"/>
      <c r="B100" s="93"/>
      <c r="C100" s="93"/>
      <c r="D100" s="21"/>
      <c r="E100" s="17"/>
      <c r="H100" s="189"/>
      <c r="J100" s="189"/>
      <c r="L100" s="189"/>
    </row>
    <row r="101" spans="1:12" s="3" customFormat="1" ht="13.5" customHeight="1">
      <c r="A101" s="93"/>
      <c r="B101" s="93"/>
      <c r="C101" s="93"/>
      <c r="D101" s="22"/>
      <c r="E101" s="11"/>
      <c r="H101" s="189"/>
      <c r="J101" s="189"/>
      <c r="L101" s="189"/>
    </row>
    <row r="102" spans="1:12" s="3" customFormat="1" ht="28.5" customHeight="1">
      <c r="A102" s="93"/>
      <c r="B102" s="93"/>
      <c r="C102" s="94"/>
      <c r="D102" s="22"/>
      <c r="E102" s="262"/>
      <c r="F102" s="261"/>
      <c r="H102" s="189"/>
      <c r="J102" s="189"/>
      <c r="L102" s="189"/>
    </row>
    <row r="103" spans="1:12" s="3" customFormat="1" ht="13.5" customHeight="1">
      <c r="A103" s="93"/>
      <c r="B103" s="93"/>
      <c r="C103" s="94"/>
      <c r="D103" s="22"/>
      <c r="E103" s="18"/>
      <c r="F103" s="8"/>
      <c r="H103" s="189"/>
      <c r="J103" s="189"/>
      <c r="L103" s="189"/>
    </row>
    <row r="104" spans="1:12" s="3" customFormat="1" ht="13.5" customHeight="1">
      <c r="A104" s="93"/>
      <c r="B104" s="93"/>
      <c r="C104" s="93"/>
      <c r="D104" s="22"/>
      <c r="E104" s="11"/>
      <c r="H104" s="189"/>
      <c r="J104" s="189"/>
      <c r="L104" s="189"/>
    </row>
    <row r="105" spans="1:12" s="3" customFormat="1" ht="13.5" customHeight="1">
      <c r="A105" s="93"/>
      <c r="B105" s="93"/>
      <c r="C105" s="93"/>
      <c r="D105" s="22"/>
      <c r="E105" s="17"/>
      <c r="H105" s="189"/>
      <c r="J105" s="189"/>
      <c r="L105" s="189"/>
    </row>
    <row r="106" spans="1:12" s="3" customFormat="1" ht="13.5" customHeight="1">
      <c r="A106" s="93"/>
      <c r="B106" s="93"/>
      <c r="C106" s="93"/>
      <c r="D106" s="22"/>
      <c r="E106" s="11"/>
      <c r="H106" s="189"/>
      <c r="J106" s="189"/>
      <c r="L106" s="189"/>
    </row>
    <row r="107" spans="1:12" s="3" customFormat="1" ht="22.5" customHeight="1">
      <c r="A107" s="93"/>
      <c r="B107" s="93"/>
      <c r="C107" s="93"/>
      <c r="D107" s="22"/>
      <c r="E107" s="322"/>
      <c r="F107" s="261"/>
      <c r="H107" s="189"/>
      <c r="J107" s="189"/>
      <c r="L107" s="189"/>
    </row>
    <row r="108" spans="1:12" s="3" customFormat="1" ht="13.5" customHeight="1">
      <c r="A108" s="93"/>
      <c r="B108" s="93"/>
      <c r="C108" s="93"/>
      <c r="D108" s="23"/>
      <c r="E108" s="15"/>
      <c r="H108" s="189"/>
      <c r="J108" s="189"/>
      <c r="L108" s="189"/>
    </row>
    <row r="109" spans="1:12" s="3" customFormat="1" ht="13.5" customHeight="1">
      <c r="A109" s="93"/>
      <c r="B109" s="94"/>
      <c r="C109" s="93"/>
      <c r="D109" s="23"/>
      <c r="E109" s="7"/>
      <c r="H109" s="189"/>
      <c r="J109" s="189"/>
      <c r="L109" s="189"/>
    </row>
    <row r="110" spans="1:12" s="3" customFormat="1" ht="13.5" customHeight="1">
      <c r="A110" s="93"/>
      <c r="B110" s="93"/>
      <c r="C110" s="94"/>
      <c r="D110" s="23"/>
      <c r="E110" s="27"/>
      <c r="F110" s="2"/>
      <c r="H110" s="189"/>
      <c r="J110" s="189"/>
      <c r="L110" s="189"/>
    </row>
    <row r="111" spans="1:12" s="3" customFormat="1" ht="13.5" customHeight="1">
      <c r="A111" s="93"/>
      <c r="B111" s="93"/>
      <c r="C111" s="94"/>
      <c r="D111" s="21"/>
      <c r="E111" s="18"/>
      <c r="H111" s="189"/>
      <c r="J111" s="189"/>
      <c r="L111" s="189"/>
    </row>
    <row r="112" spans="1:12" s="3" customFormat="1" ht="13.5" customHeight="1">
      <c r="A112" s="93"/>
      <c r="B112" s="93"/>
      <c r="C112" s="93"/>
      <c r="D112" s="22"/>
      <c r="E112" s="11"/>
      <c r="H112" s="189"/>
      <c r="J112" s="189"/>
      <c r="L112" s="189"/>
    </row>
    <row r="113" spans="1:12" s="3" customFormat="1" ht="13.5" customHeight="1">
      <c r="A113" s="93"/>
      <c r="B113" s="94"/>
      <c r="C113" s="93"/>
      <c r="D113" s="22"/>
      <c r="E113" s="10"/>
      <c r="F113" s="2"/>
      <c r="H113" s="189"/>
      <c r="J113" s="189"/>
      <c r="L113" s="189"/>
    </row>
    <row r="114" spans="1:12" s="3" customFormat="1" ht="13.5" customHeight="1">
      <c r="A114" s="93"/>
      <c r="B114" s="93"/>
      <c r="C114" s="94"/>
      <c r="D114" s="22"/>
      <c r="E114" s="7"/>
      <c r="H114" s="189"/>
      <c r="J114" s="189"/>
      <c r="L114" s="189"/>
    </row>
    <row r="115" spans="1:12" s="3" customFormat="1" ht="13.5" customHeight="1">
      <c r="A115" s="93"/>
      <c r="B115" s="93"/>
      <c r="C115" s="94"/>
      <c r="D115" s="21"/>
      <c r="E115" s="18"/>
      <c r="H115" s="189"/>
      <c r="J115" s="189"/>
      <c r="L115" s="189"/>
    </row>
    <row r="116" spans="1:12" s="3" customFormat="1" ht="13.5" customHeight="1">
      <c r="A116" s="93"/>
      <c r="B116" s="93"/>
      <c r="C116" s="93"/>
      <c r="D116" s="23"/>
      <c r="E116" s="11"/>
      <c r="H116" s="189"/>
      <c r="J116" s="189"/>
      <c r="L116" s="189"/>
    </row>
    <row r="117" spans="1:12" s="3" customFormat="1" ht="13.5" customHeight="1">
      <c r="A117" s="93"/>
      <c r="B117" s="93"/>
      <c r="C117" s="94"/>
      <c r="D117" s="23"/>
      <c r="E117" s="7"/>
      <c r="H117" s="189"/>
      <c r="J117" s="189"/>
      <c r="L117" s="189"/>
    </row>
    <row r="118" spans="1:12" s="3" customFormat="1" ht="22.5" customHeight="1">
      <c r="A118" s="93"/>
      <c r="B118" s="93"/>
      <c r="C118" s="93"/>
      <c r="D118" s="21"/>
      <c r="E118" s="322"/>
      <c r="F118" s="261"/>
      <c r="H118" s="189"/>
      <c r="J118" s="189"/>
      <c r="L118" s="189"/>
    </row>
    <row r="119" spans="1:12" s="3" customFormat="1" ht="13.5" customHeight="1">
      <c r="A119" s="93"/>
      <c r="B119" s="93"/>
      <c r="C119" s="93"/>
      <c r="D119" s="22"/>
      <c r="E119" s="11"/>
      <c r="H119" s="189"/>
      <c r="J119" s="189"/>
      <c r="L119" s="189"/>
    </row>
    <row r="120" spans="1:12" s="3" customFormat="1" ht="13.5" customHeight="1">
      <c r="A120" s="93"/>
      <c r="B120" s="93"/>
      <c r="C120" s="93"/>
      <c r="D120" s="21"/>
      <c r="E120" s="18"/>
      <c r="H120" s="189"/>
      <c r="J120" s="189"/>
      <c r="L120" s="189"/>
    </row>
    <row r="121" spans="1:12" s="3" customFormat="1" ht="13.5" customHeight="1">
      <c r="A121" s="93"/>
      <c r="B121" s="93"/>
      <c r="C121" s="93"/>
      <c r="D121" s="22"/>
      <c r="E121" s="11"/>
      <c r="H121" s="189"/>
      <c r="J121" s="189"/>
      <c r="L121" s="189"/>
    </row>
    <row r="122" spans="1:12" s="3" customFormat="1" ht="13.5" customHeight="1">
      <c r="A122" s="93"/>
      <c r="B122" s="93"/>
      <c r="C122" s="93"/>
      <c r="D122" s="22"/>
      <c r="E122" s="11"/>
      <c r="H122" s="189"/>
      <c r="J122" s="189"/>
      <c r="L122" s="189"/>
    </row>
    <row r="123" spans="1:12" s="3" customFormat="1" ht="13.5" customHeight="1">
      <c r="A123" s="94"/>
      <c r="B123" s="93"/>
      <c r="C123" s="93"/>
      <c r="D123" s="20"/>
      <c r="E123" s="7"/>
      <c r="H123" s="189"/>
      <c r="J123" s="189"/>
      <c r="L123" s="189"/>
    </row>
    <row r="124" spans="1:12" s="3" customFormat="1" ht="13.5" customHeight="1">
      <c r="A124" s="93"/>
      <c r="B124" s="94"/>
      <c r="C124" s="94"/>
      <c r="D124" s="28"/>
      <c r="E124" s="7"/>
      <c r="F124" s="2"/>
      <c r="H124" s="189"/>
      <c r="J124" s="189"/>
      <c r="L124" s="189"/>
    </row>
    <row r="125" spans="1:12" s="3" customFormat="1" ht="13.5" customHeight="1">
      <c r="A125" s="93"/>
      <c r="B125" s="94"/>
      <c r="C125" s="94"/>
      <c r="D125" s="28"/>
      <c r="E125" s="10"/>
      <c r="F125" s="2"/>
      <c r="H125" s="189"/>
      <c r="J125" s="189"/>
      <c r="L125" s="189"/>
    </row>
    <row r="126" spans="1:12" s="3" customFormat="1" ht="13.5" customHeight="1">
      <c r="A126" s="93"/>
      <c r="B126" s="94"/>
      <c r="C126" s="94"/>
      <c r="D126" s="21"/>
      <c r="E126" s="17"/>
      <c r="F126" s="2"/>
      <c r="H126" s="189"/>
      <c r="J126" s="189"/>
      <c r="L126" s="189"/>
    </row>
    <row r="127" spans="1:12" s="3" customFormat="1" ht="12.75">
      <c r="A127" s="93"/>
      <c r="B127" s="93"/>
      <c r="C127" s="93"/>
      <c r="D127" s="22"/>
      <c r="E127" s="11"/>
      <c r="H127" s="189"/>
      <c r="J127" s="189"/>
      <c r="L127" s="189"/>
    </row>
    <row r="128" spans="1:12" s="3" customFormat="1" ht="12.75">
      <c r="A128" s="93"/>
      <c r="B128" s="94"/>
      <c r="C128" s="93"/>
      <c r="D128" s="22"/>
      <c r="E128" s="7"/>
      <c r="H128" s="189"/>
      <c r="J128" s="189"/>
      <c r="L128" s="189"/>
    </row>
    <row r="129" spans="1:12" s="3" customFormat="1" ht="12.75">
      <c r="A129" s="93"/>
      <c r="B129" s="93"/>
      <c r="C129" s="94"/>
      <c r="D129" s="22"/>
      <c r="E129" s="10"/>
      <c r="H129" s="189"/>
      <c r="J129" s="189"/>
      <c r="L129" s="189"/>
    </row>
    <row r="130" spans="1:12" s="3" customFormat="1" ht="12.75">
      <c r="A130" s="93"/>
      <c r="B130" s="93"/>
      <c r="C130" s="94"/>
      <c r="D130" s="21"/>
      <c r="E130" s="18"/>
      <c r="H130" s="189"/>
      <c r="J130" s="189"/>
      <c r="L130" s="189"/>
    </row>
    <row r="131" spans="1:12" s="3" customFormat="1" ht="12.75">
      <c r="A131" s="93"/>
      <c r="B131" s="93"/>
      <c r="C131" s="93"/>
      <c r="D131" s="22"/>
      <c r="E131" s="11"/>
      <c r="H131" s="189"/>
      <c r="J131" s="189"/>
      <c r="L131" s="189"/>
    </row>
    <row r="132" spans="1:12" s="3" customFormat="1" ht="12.75">
      <c r="A132" s="93"/>
      <c r="B132" s="93"/>
      <c r="C132" s="93"/>
      <c r="D132" s="22"/>
      <c r="E132" s="11"/>
      <c r="H132" s="189"/>
      <c r="J132" s="189"/>
      <c r="L132" s="189"/>
    </row>
    <row r="133" spans="1:12" s="3" customFormat="1" ht="12.75">
      <c r="A133" s="93"/>
      <c r="B133" s="93"/>
      <c r="C133" s="93"/>
      <c r="D133" s="97"/>
      <c r="E133" s="5"/>
      <c r="F133" s="16"/>
      <c r="H133" s="189"/>
      <c r="J133" s="189"/>
      <c r="L133" s="189"/>
    </row>
    <row r="134" spans="1:12" s="3" customFormat="1" ht="12.75">
      <c r="A134" s="93"/>
      <c r="B134" s="93"/>
      <c r="C134" s="93"/>
      <c r="D134" s="22"/>
      <c r="E134" s="11"/>
      <c r="H134" s="189"/>
      <c r="J134" s="189"/>
      <c r="L134" s="189"/>
    </row>
    <row r="135" spans="1:12" s="3" customFormat="1" ht="12.75">
      <c r="A135" s="93"/>
      <c r="B135" s="93"/>
      <c r="C135" s="93"/>
      <c r="D135" s="22"/>
      <c r="E135" s="11"/>
      <c r="H135" s="189"/>
      <c r="J135" s="189"/>
      <c r="L135" s="189"/>
    </row>
    <row r="136" spans="1:12" s="3" customFormat="1" ht="12.75">
      <c r="A136" s="93"/>
      <c r="B136" s="93"/>
      <c r="C136" s="93"/>
      <c r="D136" s="22"/>
      <c r="E136" s="11"/>
      <c r="H136" s="189"/>
      <c r="J136" s="189"/>
      <c r="L136" s="189"/>
    </row>
    <row r="137" spans="1:12" s="3" customFormat="1" ht="12.75">
      <c r="A137" s="93"/>
      <c r="B137" s="93"/>
      <c r="C137" s="93"/>
      <c r="D137" s="21"/>
      <c r="E137" s="18"/>
      <c r="H137" s="189"/>
      <c r="J137" s="189"/>
      <c r="L137" s="189"/>
    </row>
    <row r="138" spans="1:12" s="3" customFormat="1" ht="12.75">
      <c r="A138" s="93"/>
      <c r="B138" s="93"/>
      <c r="C138" s="93"/>
      <c r="D138" s="22"/>
      <c r="E138" s="11"/>
      <c r="H138" s="189"/>
      <c r="J138" s="189"/>
      <c r="L138" s="189"/>
    </row>
    <row r="139" spans="1:12" s="3" customFormat="1" ht="12.75">
      <c r="A139" s="93"/>
      <c r="B139" s="93"/>
      <c r="C139" s="93"/>
      <c r="D139" s="21"/>
      <c r="E139" s="18"/>
      <c r="H139" s="189"/>
      <c r="J139" s="189"/>
      <c r="L139" s="189"/>
    </row>
    <row r="140" spans="1:12" s="3" customFormat="1" ht="12.75">
      <c r="A140" s="93"/>
      <c r="B140" s="93"/>
      <c r="C140" s="93"/>
      <c r="D140" s="22"/>
      <c r="E140" s="11"/>
      <c r="H140" s="189"/>
      <c r="J140" s="189"/>
      <c r="L140" s="189"/>
    </row>
    <row r="141" spans="1:12" s="3" customFormat="1" ht="12.75">
      <c r="A141" s="93"/>
      <c r="B141" s="93"/>
      <c r="C141" s="93"/>
      <c r="D141" s="22"/>
      <c r="E141" s="11"/>
      <c r="H141" s="189"/>
      <c r="J141" s="189"/>
      <c r="L141" s="189"/>
    </row>
    <row r="142" spans="1:12" s="3" customFormat="1" ht="12.75">
      <c r="A142" s="93"/>
      <c r="B142" s="93"/>
      <c r="C142" s="93"/>
      <c r="D142" s="22"/>
      <c r="E142" s="11"/>
      <c r="H142" s="189"/>
      <c r="J142" s="189"/>
      <c r="L142" s="189"/>
    </row>
    <row r="143" spans="1:12" s="3" customFormat="1" ht="12.75">
      <c r="A143" s="93"/>
      <c r="B143" s="93"/>
      <c r="C143" s="93"/>
      <c r="D143" s="22"/>
      <c r="E143" s="11"/>
      <c r="H143" s="189"/>
      <c r="J143" s="189"/>
      <c r="L143" s="189"/>
    </row>
    <row r="144" spans="1:12" s="3" customFormat="1" ht="28.5" customHeight="1">
      <c r="A144" s="14"/>
      <c r="B144" s="14"/>
      <c r="C144" s="14"/>
      <c r="D144" s="19"/>
      <c r="E144" s="263"/>
      <c r="F144" s="323"/>
      <c r="H144" s="189"/>
      <c r="J144" s="189"/>
      <c r="L144" s="189"/>
    </row>
    <row r="145" spans="1:12" s="3" customFormat="1" ht="12.75">
      <c r="A145" s="93"/>
      <c r="B145" s="93"/>
      <c r="C145" s="94"/>
      <c r="D145" s="22"/>
      <c r="E145" s="10"/>
      <c r="H145" s="189"/>
      <c r="J145" s="189"/>
      <c r="L145" s="189"/>
    </row>
    <row r="146" spans="1:12" s="3" customFormat="1" ht="12.75">
      <c r="A146" s="93"/>
      <c r="B146" s="93"/>
      <c r="C146" s="93"/>
      <c r="D146" s="98"/>
      <c r="E146" s="6"/>
      <c r="H146" s="189"/>
      <c r="J146" s="189"/>
      <c r="L146" s="189"/>
    </row>
    <row r="147" spans="1:12" s="3" customFormat="1" ht="12.75">
      <c r="A147" s="93"/>
      <c r="B147" s="93"/>
      <c r="C147" s="93"/>
      <c r="D147" s="22"/>
      <c r="E147" s="11"/>
      <c r="H147" s="189"/>
      <c r="J147" s="189"/>
      <c r="L147" s="189"/>
    </row>
    <row r="148" spans="1:12" s="3" customFormat="1" ht="12.75">
      <c r="A148" s="93"/>
      <c r="B148" s="93"/>
      <c r="C148" s="93"/>
      <c r="D148" s="97"/>
      <c r="E148" s="5"/>
      <c r="H148" s="189"/>
      <c r="J148" s="189"/>
      <c r="L148" s="189"/>
    </row>
    <row r="149" spans="1:12" s="3" customFormat="1" ht="12.75">
      <c r="A149" s="93"/>
      <c r="B149" s="93"/>
      <c r="C149" s="93"/>
      <c r="D149" s="97"/>
      <c r="E149" s="5"/>
      <c r="H149" s="189"/>
      <c r="J149" s="189"/>
      <c r="L149" s="189"/>
    </row>
    <row r="150" spans="1:12" s="3" customFormat="1" ht="12.75">
      <c r="A150" s="93"/>
      <c r="B150" s="93"/>
      <c r="C150" s="93"/>
      <c r="D150" s="22"/>
      <c r="E150" s="11"/>
      <c r="H150" s="189"/>
      <c r="J150" s="189"/>
      <c r="L150" s="189"/>
    </row>
    <row r="151" spans="1:12" s="3" customFormat="1" ht="12.75">
      <c r="A151" s="93"/>
      <c r="B151" s="93"/>
      <c r="C151" s="93"/>
      <c r="D151" s="21"/>
      <c r="E151" s="18"/>
      <c r="H151" s="189"/>
      <c r="J151" s="189"/>
      <c r="L151" s="189"/>
    </row>
    <row r="152" spans="1:12" s="3" customFormat="1" ht="12.75">
      <c r="A152" s="93"/>
      <c r="B152" s="93"/>
      <c r="C152" s="93"/>
      <c r="D152" s="22"/>
      <c r="E152" s="11"/>
      <c r="H152" s="189"/>
      <c r="J152" s="189"/>
      <c r="L152" s="189"/>
    </row>
    <row r="153" spans="1:12" s="3" customFormat="1" ht="12.75">
      <c r="A153" s="93"/>
      <c r="B153" s="93"/>
      <c r="C153" s="93"/>
      <c r="D153" s="22"/>
      <c r="E153" s="11"/>
      <c r="H153" s="189"/>
      <c r="J153" s="189"/>
      <c r="L153" s="189"/>
    </row>
    <row r="154" spans="1:12" s="3" customFormat="1" ht="12.75">
      <c r="A154" s="93"/>
      <c r="B154" s="93"/>
      <c r="C154" s="93"/>
      <c r="D154" s="21"/>
      <c r="E154" s="18"/>
      <c r="H154" s="189"/>
      <c r="J154" s="189"/>
      <c r="L154" s="189"/>
    </row>
    <row r="155" spans="1:12" s="3" customFormat="1" ht="12.75">
      <c r="A155" s="93"/>
      <c r="B155" s="93"/>
      <c r="C155" s="93"/>
      <c r="D155" s="22"/>
      <c r="E155" s="11"/>
      <c r="H155" s="189"/>
      <c r="J155" s="189"/>
      <c r="L155" s="189"/>
    </row>
    <row r="156" spans="1:12" s="3" customFormat="1" ht="12.75">
      <c r="A156" s="93"/>
      <c r="B156" s="93"/>
      <c r="C156" s="93"/>
      <c r="D156" s="97"/>
      <c r="E156" s="5"/>
      <c r="H156" s="189"/>
      <c r="J156" s="189"/>
      <c r="L156" s="189"/>
    </row>
    <row r="157" spans="1:12" s="3" customFormat="1" ht="12.75">
      <c r="A157" s="93"/>
      <c r="B157" s="93"/>
      <c r="C157" s="93"/>
      <c r="D157" s="21"/>
      <c r="E157" s="6"/>
      <c r="H157" s="189"/>
      <c r="J157" s="189"/>
      <c r="L157" s="189"/>
    </row>
    <row r="158" spans="1:12" s="3" customFormat="1" ht="12.75">
      <c r="A158" s="93"/>
      <c r="B158" s="93"/>
      <c r="C158" s="93"/>
      <c r="D158" s="23"/>
      <c r="E158" s="5"/>
      <c r="H158" s="189"/>
      <c r="J158" s="189"/>
      <c r="L158" s="189"/>
    </row>
    <row r="159" spans="1:12" s="3" customFormat="1" ht="12.75">
      <c r="A159" s="93"/>
      <c r="B159" s="93"/>
      <c r="C159" s="93"/>
      <c r="D159" s="21"/>
      <c r="E159" s="18"/>
      <c r="H159" s="189"/>
      <c r="J159" s="189"/>
      <c r="L159" s="189"/>
    </row>
    <row r="160" spans="1:12" s="3" customFormat="1" ht="12.75">
      <c r="A160" s="93"/>
      <c r="B160" s="93"/>
      <c r="C160" s="93"/>
      <c r="D160" s="22"/>
      <c r="E160" s="11"/>
      <c r="H160" s="189"/>
      <c r="J160" s="189"/>
      <c r="L160" s="189"/>
    </row>
    <row r="161" spans="1:12" s="3" customFormat="1" ht="12.75">
      <c r="A161" s="93"/>
      <c r="B161" s="93"/>
      <c r="C161" s="94"/>
      <c r="D161" s="22"/>
      <c r="E161" s="10"/>
      <c r="H161" s="189"/>
      <c r="J161" s="189"/>
      <c r="L161" s="189"/>
    </row>
    <row r="162" spans="1:12" s="3" customFormat="1" ht="12.75">
      <c r="A162" s="93"/>
      <c r="B162" s="93"/>
      <c r="C162" s="93"/>
      <c r="D162" s="23"/>
      <c r="E162" s="18"/>
      <c r="H162" s="189"/>
      <c r="J162" s="189"/>
      <c r="L162" s="189"/>
    </row>
    <row r="163" spans="1:12" s="3" customFormat="1" ht="12.75">
      <c r="A163" s="93"/>
      <c r="B163" s="93"/>
      <c r="C163" s="93"/>
      <c r="D163" s="23"/>
      <c r="E163" s="5"/>
      <c r="H163" s="189"/>
      <c r="J163" s="189"/>
      <c r="L163" s="189"/>
    </row>
    <row r="164" spans="1:12" s="3" customFormat="1" ht="12.75">
      <c r="A164" s="93"/>
      <c r="B164" s="93"/>
      <c r="C164" s="94"/>
      <c r="D164" s="23"/>
      <c r="E164" s="29"/>
      <c r="H164" s="189"/>
      <c r="J164" s="189"/>
      <c r="L164" s="189"/>
    </row>
    <row r="165" spans="1:12" s="3" customFormat="1" ht="12.75">
      <c r="A165" s="93"/>
      <c r="B165" s="93"/>
      <c r="C165" s="94"/>
      <c r="D165" s="21"/>
      <c r="E165" s="17"/>
      <c r="H165" s="189"/>
      <c r="J165" s="189"/>
      <c r="L165" s="189"/>
    </row>
    <row r="166" spans="1:12" s="3" customFormat="1" ht="12.75">
      <c r="A166" s="93"/>
      <c r="B166" s="93"/>
      <c r="C166" s="93"/>
      <c r="D166" s="22"/>
      <c r="E166" s="11"/>
      <c r="H166" s="189"/>
      <c r="J166" s="189"/>
      <c r="L166" s="189"/>
    </row>
    <row r="167" spans="1:12" s="3" customFormat="1" ht="12.75">
      <c r="A167" s="93"/>
      <c r="B167" s="93"/>
      <c r="C167" s="93"/>
      <c r="D167" s="98"/>
      <c r="E167" s="4"/>
      <c r="H167" s="189"/>
      <c r="J167" s="189"/>
      <c r="L167" s="189"/>
    </row>
    <row r="168" spans="1:12" s="3" customFormat="1" ht="11.25" customHeight="1">
      <c r="A168" s="93"/>
      <c r="B168" s="93"/>
      <c r="C168" s="93"/>
      <c r="D168" s="97"/>
      <c r="E168" s="5"/>
      <c r="F168" s="16"/>
      <c r="H168" s="189"/>
      <c r="J168" s="189"/>
      <c r="L168" s="189"/>
    </row>
    <row r="169" spans="1:12" s="3" customFormat="1" ht="24" customHeight="1">
      <c r="A169" s="93"/>
      <c r="B169" s="94"/>
      <c r="C169" s="93"/>
      <c r="D169" s="97"/>
      <c r="E169" s="324"/>
      <c r="F169" s="261"/>
      <c r="H169" s="189"/>
      <c r="J169" s="189"/>
      <c r="L169" s="189"/>
    </row>
    <row r="170" spans="1:12" s="3" customFormat="1" ht="15" customHeight="1">
      <c r="A170" s="93"/>
      <c r="B170" s="93"/>
      <c r="C170" s="94"/>
      <c r="D170" s="97"/>
      <c r="E170" s="324"/>
      <c r="F170" s="261"/>
      <c r="H170" s="189"/>
      <c r="J170" s="189"/>
      <c r="L170" s="189"/>
    </row>
    <row r="171" spans="1:12" s="3" customFormat="1" ht="11.25" customHeight="1">
      <c r="A171" s="93"/>
      <c r="B171" s="93"/>
      <c r="C171" s="93"/>
      <c r="D171" s="98"/>
      <c r="E171" s="6"/>
      <c r="F171" s="16"/>
      <c r="H171" s="189"/>
      <c r="J171" s="189"/>
      <c r="L171" s="189"/>
    </row>
    <row r="172" spans="1:12" s="3" customFormat="1" ht="12.75">
      <c r="A172" s="93"/>
      <c r="B172" s="93"/>
      <c r="C172" s="93"/>
      <c r="D172" s="97"/>
      <c r="E172" s="5"/>
      <c r="H172" s="189"/>
      <c r="J172" s="189"/>
      <c r="L172" s="189"/>
    </row>
    <row r="173" spans="1:12" s="3" customFormat="1" ht="13.5" customHeight="1">
      <c r="A173" s="93"/>
      <c r="B173" s="94"/>
      <c r="C173" s="93"/>
      <c r="D173" s="97"/>
      <c r="E173" s="1"/>
      <c r="H173" s="189"/>
      <c r="J173" s="189"/>
      <c r="L173" s="189"/>
    </row>
    <row r="174" spans="1:12" s="3" customFormat="1" ht="12.75" customHeight="1">
      <c r="A174" s="93"/>
      <c r="B174" s="93"/>
      <c r="C174" s="94"/>
      <c r="D174" s="97"/>
      <c r="E174" s="10"/>
      <c r="H174" s="189"/>
      <c r="J174" s="189"/>
      <c r="L174" s="189"/>
    </row>
    <row r="175" spans="1:12" s="3" customFormat="1" ht="12.75" customHeight="1">
      <c r="A175" s="93"/>
      <c r="B175" s="93"/>
      <c r="C175" s="94"/>
      <c r="D175" s="21"/>
      <c r="E175" s="17"/>
      <c r="H175" s="189"/>
      <c r="J175" s="189"/>
      <c r="L175" s="189"/>
    </row>
    <row r="176" spans="1:12" s="3" customFormat="1" ht="12.75">
      <c r="A176" s="93"/>
      <c r="B176" s="93"/>
      <c r="C176" s="93"/>
      <c r="D176" s="22"/>
      <c r="E176" s="11"/>
      <c r="H176" s="189"/>
      <c r="J176" s="189"/>
      <c r="L176" s="189"/>
    </row>
    <row r="177" spans="1:12" s="3" customFormat="1" ht="12.75">
      <c r="A177" s="93"/>
      <c r="B177" s="93"/>
      <c r="C177" s="94"/>
      <c r="D177" s="22"/>
      <c r="E177" s="29"/>
      <c r="H177" s="189"/>
      <c r="J177" s="189"/>
      <c r="L177" s="189"/>
    </row>
    <row r="178" spans="1:12" s="3" customFormat="1" ht="12.75">
      <c r="A178" s="93"/>
      <c r="B178" s="93"/>
      <c r="C178" s="93"/>
      <c r="D178" s="98"/>
      <c r="E178" s="6"/>
      <c r="H178" s="189"/>
      <c r="J178" s="189"/>
      <c r="L178" s="189"/>
    </row>
    <row r="179" spans="1:12" s="3" customFormat="1" ht="12.75">
      <c r="A179" s="93"/>
      <c r="B179" s="93"/>
      <c r="C179" s="93"/>
      <c r="D179" s="97"/>
      <c r="E179" s="5"/>
      <c r="H179" s="189"/>
      <c r="J179" s="189"/>
      <c r="L179" s="189"/>
    </row>
    <row r="180" spans="1:12" s="3" customFormat="1" ht="12.75">
      <c r="A180" s="93"/>
      <c r="B180" s="93"/>
      <c r="C180" s="93"/>
      <c r="D180" s="22"/>
      <c r="E180" s="11"/>
      <c r="H180" s="189"/>
      <c r="J180" s="189"/>
      <c r="L180" s="189"/>
    </row>
    <row r="181" spans="1:12" s="3" customFormat="1" ht="19.5" customHeight="1">
      <c r="A181" s="33"/>
      <c r="B181" s="95"/>
      <c r="C181" s="95"/>
      <c r="D181" s="95"/>
      <c r="E181" s="7"/>
      <c r="H181" s="189"/>
      <c r="J181" s="189"/>
      <c r="L181" s="189"/>
    </row>
    <row r="182" spans="1:12" s="3" customFormat="1" ht="15" customHeight="1">
      <c r="A182" s="94"/>
      <c r="B182" s="93"/>
      <c r="C182" s="93"/>
      <c r="D182" s="20"/>
      <c r="E182" s="7"/>
      <c r="H182" s="189"/>
      <c r="J182" s="189"/>
      <c r="L182" s="189"/>
    </row>
    <row r="183" spans="1:12" s="3" customFormat="1" ht="12.75">
      <c r="A183" s="94"/>
      <c r="B183" s="94"/>
      <c r="C183" s="93"/>
      <c r="D183" s="20"/>
      <c r="E183" s="10"/>
      <c r="H183" s="189"/>
      <c r="J183" s="189"/>
      <c r="L183" s="189"/>
    </row>
    <row r="184" spans="1:12" s="3" customFormat="1" ht="12.75">
      <c r="A184" s="93"/>
      <c r="B184" s="93"/>
      <c r="C184" s="94"/>
      <c r="D184" s="22"/>
      <c r="E184" s="7"/>
      <c r="H184" s="189"/>
      <c r="J184" s="189"/>
      <c r="L184" s="189"/>
    </row>
    <row r="185" spans="1:12" s="3" customFormat="1" ht="12.75">
      <c r="A185" s="93"/>
      <c r="B185" s="93"/>
      <c r="C185" s="93"/>
      <c r="D185" s="26"/>
      <c r="E185" s="18"/>
      <c r="H185" s="189"/>
      <c r="J185" s="189"/>
      <c r="L185" s="189"/>
    </row>
    <row r="186" spans="1:12" s="3" customFormat="1" ht="12.75">
      <c r="A186" s="93"/>
      <c r="B186" s="94"/>
      <c r="C186" s="93"/>
      <c r="D186" s="22"/>
      <c r="E186" s="10"/>
      <c r="F186" s="10"/>
      <c r="H186" s="189"/>
      <c r="J186" s="189"/>
      <c r="L186" s="189"/>
    </row>
    <row r="187" spans="1:12" s="3" customFormat="1" ht="12.75">
      <c r="A187" s="93"/>
      <c r="B187" s="93"/>
      <c r="C187" s="94"/>
      <c r="D187" s="22"/>
      <c r="E187" s="10"/>
      <c r="F187" s="10"/>
      <c r="H187" s="189"/>
      <c r="J187" s="189"/>
      <c r="L187" s="189"/>
    </row>
    <row r="188" spans="1:12" s="3" customFormat="1" ht="12.75">
      <c r="A188" s="93"/>
      <c r="B188" s="93"/>
      <c r="C188" s="93"/>
      <c r="D188" s="21"/>
      <c r="E188" s="17"/>
      <c r="H188" s="189"/>
      <c r="J188" s="189"/>
      <c r="L188" s="189"/>
    </row>
    <row r="189" spans="1:12" s="3" customFormat="1" ht="22.5" customHeight="1">
      <c r="A189" s="93"/>
      <c r="B189" s="93"/>
      <c r="C189" s="94"/>
      <c r="D189" s="22"/>
      <c r="E189" s="262"/>
      <c r="F189" s="261"/>
      <c r="H189" s="189"/>
      <c r="J189" s="189"/>
      <c r="L189" s="189"/>
    </row>
    <row r="190" spans="1:12" s="3" customFormat="1" ht="12.75">
      <c r="A190" s="93"/>
      <c r="B190" s="93"/>
      <c r="C190" s="93"/>
      <c r="D190" s="22"/>
      <c r="E190" s="17"/>
      <c r="H190" s="189"/>
      <c r="J190" s="189"/>
      <c r="L190" s="189"/>
    </row>
    <row r="191" spans="1:12" s="3" customFormat="1" ht="12.75">
      <c r="A191" s="93"/>
      <c r="B191" s="94"/>
      <c r="C191" s="93"/>
      <c r="D191" s="23"/>
      <c r="E191" s="7"/>
      <c r="H191" s="189"/>
      <c r="J191" s="189"/>
      <c r="L191" s="189"/>
    </row>
    <row r="192" spans="1:12" s="3" customFormat="1" ht="12.75">
      <c r="A192" s="93"/>
      <c r="B192" s="93"/>
      <c r="C192" s="94"/>
      <c r="D192" s="23"/>
      <c r="E192" s="27"/>
      <c r="H192" s="189"/>
      <c r="J192" s="189"/>
      <c r="L192" s="189"/>
    </row>
    <row r="193" spans="1:12" s="3" customFormat="1" ht="12.75">
      <c r="A193" s="93"/>
      <c r="B193" s="93"/>
      <c r="C193" s="93"/>
      <c r="D193" s="21"/>
      <c r="E193" s="18"/>
      <c r="F193" s="18"/>
      <c r="H193" s="189"/>
      <c r="J193" s="189"/>
      <c r="L193" s="189"/>
    </row>
    <row r="194" spans="1:12" s="3" customFormat="1" ht="13.5" customHeight="1">
      <c r="A194" s="94"/>
      <c r="B194" s="93"/>
      <c r="C194" s="93"/>
      <c r="D194" s="20"/>
      <c r="E194" s="7"/>
      <c r="F194" s="18"/>
      <c r="H194" s="189"/>
      <c r="J194" s="189"/>
      <c r="L194" s="189"/>
    </row>
    <row r="195" spans="1:12" s="3" customFormat="1" ht="13.5" customHeight="1">
      <c r="A195" s="93"/>
      <c r="B195" s="94"/>
      <c r="C195" s="93"/>
      <c r="D195" s="22"/>
      <c r="E195" s="7"/>
      <c r="H195" s="189"/>
      <c r="J195" s="189"/>
      <c r="L195" s="189"/>
    </row>
    <row r="196" spans="1:12" s="3" customFormat="1" ht="13.5" customHeight="1">
      <c r="A196" s="93"/>
      <c r="B196" s="93"/>
      <c r="C196" s="94"/>
      <c r="D196" s="22"/>
      <c r="E196" s="10"/>
      <c r="H196" s="189"/>
      <c r="J196" s="189"/>
      <c r="L196" s="189"/>
    </row>
    <row r="197" spans="1:12" s="3" customFormat="1" ht="12.75">
      <c r="A197" s="93"/>
      <c r="B197" s="93"/>
      <c r="C197" s="94"/>
      <c r="D197" s="21"/>
      <c r="E197" s="18"/>
      <c r="H197" s="189"/>
      <c r="J197" s="189"/>
      <c r="L197" s="189"/>
    </row>
    <row r="198" spans="1:12" s="3" customFormat="1" ht="12.75">
      <c r="A198" s="93"/>
      <c r="B198" s="93"/>
      <c r="C198" s="94"/>
      <c r="D198" s="22"/>
      <c r="E198" s="10"/>
      <c r="H198" s="189"/>
      <c r="J198" s="189"/>
      <c r="L198" s="189"/>
    </row>
    <row r="199" spans="1:12" s="3" customFormat="1" ht="12.75">
      <c r="A199" s="93"/>
      <c r="B199" s="93"/>
      <c r="C199" s="93"/>
      <c r="D199" s="98"/>
      <c r="E199" s="6"/>
      <c r="F199" s="17"/>
      <c r="H199" s="189"/>
      <c r="J199" s="189"/>
      <c r="L199" s="189"/>
    </row>
    <row r="200" spans="1:12" s="3" customFormat="1" ht="12.75">
      <c r="A200" s="93"/>
      <c r="B200" s="93"/>
      <c r="C200" s="94"/>
      <c r="D200" s="23"/>
      <c r="E200" s="29"/>
      <c r="H200" s="189"/>
      <c r="J200" s="189"/>
      <c r="L200" s="189"/>
    </row>
    <row r="201" spans="1:12" s="3" customFormat="1" ht="12.75">
      <c r="A201" s="93"/>
      <c r="B201" s="93"/>
      <c r="C201" s="94"/>
      <c r="D201" s="21"/>
      <c r="E201" s="17"/>
      <c r="H201" s="189"/>
      <c r="J201" s="189"/>
      <c r="L201" s="189"/>
    </row>
    <row r="202" spans="1:12" s="3" customFormat="1" ht="12.75">
      <c r="A202" s="93"/>
      <c r="B202" s="93"/>
      <c r="C202" s="93"/>
      <c r="D202" s="98"/>
      <c r="E202" s="31"/>
      <c r="H202" s="189"/>
      <c r="J202" s="189"/>
      <c r="L202" s="189"/>
    </row>
    <row r="203" spans="1:12" s="3" customFormat="1" ht="12.75">
      <c r="A203" s="93"/>
      <c r="B203" s="94"/>
      <c r="C203" s="93"/>
      <c r="D203" s="97"/>
      <c r="E203" s="1"/>
      <c r="H203" s="189"/>
      <c r="J203" s="189"/>
      <c r="L203" s="189"/>
    </row>
    <row r="204" spans="1:12" s="3" customFormat="1" ht="12.75">
      <c r="A204" s="93"/>
      <c r="B204" s="93"/>
      <c r="C204" s="94"/>
      <c r="D204" s="97"/>
      <c r="E204" s="10"/>
      <c r="H204" s="189"/>
      <c r="J204" s="189"/>
      <c r="L204" s="189"/>
    </row>
    <row r="205" spans="1:12" s="3" customFormat="1" ht="12.75">
      <c r="A205" s="93"/>
      <c r="B205" s="93"/>
      <c r="C205" s="94"/>
      <c r="D205" s="21"/>
      <c r="E205" s="17"/>
      <c r="H205" s="189"/>
      <c r="J205" s="189"/>
      <c r="L205" s="189"/>
    </row>
    <row r="206" spans="1:12" s="3" customFormat="1" ht="12.75">
      <c r="A206" s="93"/>
      <c r="B206" s="93"/>
      <c r="C206" s="94"/>
      <c r="D206" s="21"/>
      <c r="E206" s="17"/>
      <c r="H206" s="189"/>
      <c r="J206" s="189"/>
      <c r="L206" s="189"/>
    </row>
    <row r="207" spans="1:12" s="3" customFormat="1" ht="12.75">
      <c r="A207" s="93"/>
      <c r="B207" s="93"/>
      <c r="C207" s="93"/>
      <c r="D207" s="22"/>
      <c r="E207" s="11"/>
      <c r="H207" s="189"/>
      <c r="J207" s="189"/>
      <c r="L207" s="189"/>
    </row>
    <row r="208" spans="1:12" s="34" customFormat="1" ht="18" customHeight="1">
      <c r="A208" s="325"/>
      <c r="B208" s="326"/>
      <c r="C208" s="326"/>
      <c r="D208" s="326"/>
      <c r="E208" s="326"/>
      <c r="H208" s="191"/>
      <c r="J208" s="191"/>
      <c r="L208" s="191"/>
    </row>
    <row r="209" spans="1:12" s="3" customFormat="1" ht="28.5" customHeight="1">
      <c r="A209" s="14"/>
      <c r="B209" s="14"/>
      <c r="C209" s="14"/>
      <c r="D209" s="19"/>
      <c r="E209" s="263"/>
      <c r="F209" s="263"/>
      <c r="H209" s="189"/>
      <c r="J209" s="189"/>
      <c r="L209" s="189"/>
    </row>
    <row r="210" spans="1:12" s="3" customFormat="1" ht="12.75">
      <c r="A210" s="93"/>
      <c r="B210" s="93"/>
      <c r="C210" s="93"/>
      <c r="D210" s="99"/>
      <c r="H210" s="189"/>
      <c r="J210" s="189"/>
      <c r="L210" s="189"/>
    </row>
    <row r="211" spans="1:12" s="3" customFormat="1" ht="15.75">
      <c r="A211" s="100"/>
      <c r="B211" s="94"/>
      <c r="C211" s="94"/>
      <c r="D211" s="101"/>
      <c r="E211" s="2"/>
      <c r="H211" s="189"/>
      <c r="J211" s="189"/>
      <c r="L211" s="189"/>
    </row>
    <row r="212" spans="1:12" s="3" customFormat="1" ht="12.75">
      <c r="A212" s="94"/>
      <c r="B212" s="94"/>
      <c r="C212" s="94"/>
      <c r="D212" s="101"/>
      <c r="E212" s="2"/>
      <c r="H212" s="189"/>
      <c r="J212" s="189"/>
      <c r="L212" s="189"/>
    </row>
    <row r="213" spans="1:12" s="3" customFormat="1" ht="17.25" customHeight="1">
      <c r="A213" s="94"/>
      <c r="B213" s="94"/>
      <c r="C213" s="94"/>
      <c r="D213" s="101"/>
      <c r="E213" s="2"/>
      <c r="H213" s="189"/>
      <c r="J213" s="189"/>
      <c r="L213" s="189"/>
    </row>
    <row r="214" spans="1:12" s="3" customFormat="1" ht="13.5" customHeight="1">
      <c r="A214" s="94"/>
      <c r="B214" s="94"/>
      <c r="C214" s="94"/>
      <c r="D214" s="101"/>
      <c r="E214" s="2"/>
      <c r="H214" s="189"/>
      <c r="J214" s="189"/>
      <c r="L214" s="189"/>
    </row>
    <row r="215" spans="1:12" s="3" customFormat="1" ht="12.75">
      <c r="A215" s="94"/>
      <c r="B215" s="94"/>
      <c r="C215" s="94"/>
      <c r="D215" s="101"/>
      <c r="E215" s="2"/>
      <c r="H215" s="189"/>
      <c r="J215" s="189"/>
      <c r="L215" s="189"/>
    </row>
    <row r="216" spans="1:12" s="3" customFormat="1" ht="12.75">
      <c r="A216" s="94"/>
      <c r="B216" s="94"/>
      <c r="C216" s="94"/>
      <c r="D216" s="99"/>
      <c r="H216" s="189"/>
      <c r="J216" s="189"/>
      <c r="L216" s="189"/>
    </row>
    <row r="217" spans="1:12" s="3" customFormat="1" ht="12.75">
      <c r="A217" s="94"/>
      <c r="B217" s="94"/>
      <c r="C217" s="94"/>
      <c r="D217" s="101"/>
      <c r="E217" s="2"/>
      <c r="H217" s="189"/>
      <c r="J217" s="189"/>
      <c r="L217" s="189"/>
    </row>
    <row r="218" spans="1:12" s="3" customFormat="1" ht="12.75">
      <c r="A218" s="94"/>
      <c r="B218" s="94"/>
      <c r="C218" s="94"/>
      <c r="D218" s="101"/>
      <c r="E218" s="32"/>
      <c r="H218" s="189"/>
      <c r="J218" s="189"/>
      <c r="L218" s="189"/>
    </row>
    <row r="219" spans="1:12" s="3" customFormat="1" ht="12.75">
      <c r="A219" s="94"/>
      <c r="B219" s="94"/>
      <c r="C219" s="94"/>
      <c r="D219" s="101"/>
      <c r="E219" s="2"/>
      <c r="H219" s="189"/>
      <c r="J219" s="189"/>
      <c r="L219" s="189"/>
    </row>
    <row r="220" spans="1:12" s="3" customFormat="1" ht="22.5" customHeight="1">
      <c r="A220" s="94"/>
      <c r="B220" s="94"/>
      <c r="C220" s="94"/>
      <c r="D220" s="101"/>
      <c r="E220" s="262"/>
      <c r="F220" s="261"/>
      <c r="H220" s="189"/>
      <c r="J220" s="189"/>
      <c r="L220" s="189"/>
    </row>
    <row r="221" spans="1:12" s="3" customFormat="1" ht="22.5" customHeight="1">
      <c r="A221" s="93"/>
      <c r="B221" s="93"/>
      <c r="C221" s="93"/>
      <c r="D221" s="21"/>
      <c r="E221" s="322"/>
      <c r="F221" s="261"/>
      <c r="H221" s="189"/>
      <c r="J221" s="189"/>
      <c r="L221" s="189"/>
    </row>
    <row r="222" spans="1:12" s="3" customFormat="1" ht="12.75">
      <c r="A222" s="93"/>
      <c r="B222" s="93"/>
      <c r="C222" s="93"/>
      <c r="D222" s="99"/>
      <c r="H222" s="189"/>
      <c r="J222" s="189"/>
      <c r="L222" s="189"/>
    </row>
    <row r="223" spans="1:12" s="3" customFormat="1" ht="12.75">
      <c r="A223" s="93"/>
      <c r="B223" s="93"/>
      <c r="C223" s="93"/>
      <c r="D223" s="99"/>
      <c r="H223" s="189"/>
      <c r="J223" s="189"/>
      <c r="L223" s="189"/>
    </row>
    <row r="224" spans="1:12" s="3" customFormat="1" ht="12.75">
      <c r="A224" s="93"/>
      <c r="B224" s="93"/>
      <c r="C224" s="93"/>
      <c r="D224" s="99"/>
      <c r="H224" s="189"/>
      <c r="J224" s="189"/>
      <c r="L224" s="189"/>
    </row>
    <row r="225" spans="1:12" s="3" customFormat="1" ht="12.75">
      <c r="A225" s="93"/>
      <c r="B225" s="93"/>
      <c r="C225" s="93"/>
      <c r="D225" s="99"/>
      <c r="H225" s="189"/>
      <c r="J225" s="189"/>
      <c r="L225" s="189"/>
    </row>
    <row r="226" spans="1:12" s="3" customFormat="1" ht="12.75">
      <c r="A226" s="93"/>
      <c r="B226" s="93"/>
      <c r="C226" s="93"/>
      <c r="D226" s="99"/>
      <c r="H226" s="189"/>
      <c r="J226" s="189"/>
      <c r="L226" s="189"/>
    </row>
    <row r="227" spans="1:12" s="3" customFormat="1" ht="12.75">
      <c r="A227" s="93"/>
      <c r="B227" s="93"/>
      <c r="C227" s="93"/>
      <c r="D227" s="99"/>
      <c r="H227" s="189"/>
      <c r="J227" s="189"/>
      <c r="L227" s="189"/>
    </row>
    <row r="228" spans="1:12" s="3" customFormat="1" ht="12.75">
      <c r="A228" s="93"/>
      <c r="B228" s="93"/>
      <c r="C228" s="93"/>
      <c r="D228" s="99"/>
      <c r="H228" s="189"/>
      <c r="J228" s="189"/>
      <c r="L228" s="189"/>
    </row>
    <row r="229" spans="1:12" s="3" customFormat="1" ht="12.75">
      <c r="A229" s="93"/>
      <c r="B229" s="93"/>
      <c r="C229" s="93"/>
      <c r="D229" s="99"/>
      <c r="H229" s="189"/>
      <c r="J229" s="189"/>
      <c r="L229" s="189"/>
    </row>
    <row r="230" spans="1:12" s="3" customFormat="1" ht="12.75">
      <c r="A230" s="93"/>
      <c r="B230" s="93"/>
      <c r="C230" s="93"/>
      <c r="D230" s="99"/>
      <c r="H230" s="189"/>
      <c r="J230" s="189"/>
      <c r="L230" s="189"/>
    </row>
    <row r="231" spans="1:12" s="3" customFormat="1" ht="12.75">
      <c r="A231" s="93"/>
      <c r="B231" s="93"/>
      <c r="C231" s="93"/>
      <c r="D231" s="99"/>
      <c r="H231" s="189"/>
      <c r="J231" s="189"/>
      <c r="L231" s="189"/>
    </row>
    <row r="232" spans="1:12" s="3" customFormat="1" ht="12.75">
      <c r="A232" s="93"/>
      <c r="B232" s="93"/>
      <c r="C232" s="93"/>
      <c r="D232" s="99"/>
      <c r="H232" s="189"/>
      <c r="J232" s="189"/>
      <c r="L232" s="189"/>
    </row>
    <row r="233" spans="1:12" s="3" customFormat="1" ht="12.75">
      <c r="A233" s="93"/>
      <c r="B233" s="93"/>
      <c r="C233" s="93"/>
      <c r="D233" s="99"/>
      <c r="H233" s="189"/>
      <c r="J233" s="189"/>
      <c r="L233" s="189"/>
    </row>
    <row r="234" spans="1:12" s="3" customFormat="1" ht="12.75">
      <c r="A234" s="93"/>
      <c r="B234" s="93"/>
      <c r="C234" s="93"/>
      <c r="D234" s="99"/>
      <c r="H234" s="189"/>
      <c r="J234" s="189"/>
      <c r="L234" s="189"/>
    </row>
    <row r="235" spans="1:12" s="3" customFormat="1" ht="12.75">
      <c r="A235" s="93"/>
      <c r="B235" s="93"/>
      <c r="C235" s="93"/>
      <c r="D235" s="99"/>
      <c r="H235" s="189"/>
      <c r="J235" s="189"/>
      <c r="L235" s="189"/>
    </row>
    <row r="236" spans="1:12" s="3" customFormat="1" ht="12.75">
      <c r="A236" s="93"/>
      <c r="B236" s="93"/>
      <c r="C236" s="93"/>
      <c r="D236" s="99"/>
      <c r="H236" s="189"/>
      <c r="J236" s="189"/>
      <c r="L236" s="189"/>
    </row>
    <row r="237" spans="1:12" s="3" customFormat="1" ht="12.75">
      <c r="A237" s="93"/>
      <c r="B237" s="93"/>
      <c r="C237" s="93"/>
      <c r="D237" s="99"/>
      <c r="H237" s="189"/>
      <c r="J237" s="189"/>
      <c r="L237" s="189"/>
    </row>
    <row r="238" spans="1:12" s="3" customFormat="1" ht="12.75">
      <c r="A238" s="93"/>
      <c r="B238" s="93"/>
      <c r="C238" s="93"/>
      <c r="D238" s="99"/>
      <c r="H238" s="189"/>
      <c r="J238" s="189"/>
      <c r="L238" s="189"/>
    </row>
    <row r="239" spans="1:12" s="3" customFormat="1" ht="12.75">
      <c r="A239" s="93"/>
      <c r="B239" s="93"/>
      <c r="C239" s="93"/>
      <c r="D239" s="99"/>
      <c r="H239" s="189"/>
      <c r="J239" s="189"/>
      <c r="L239" s="189"/>
    </row>
    <row r="240" spans="1:12" s="3" customFormat="1" ht="12.75">
      <c r="A240" s="93"/>
      <c r="B240" s="93"/>
      <c r="C240" s="93"/>
      <c r="D240" s="99"/>
      <c r="H240" s="189"/>
      <c r="J240" s="189"/>
      <c r="L240" s="189"/>
    </row>
    <row r="241" spans="1:12" s="3" customFormat="1" ht="12.75">
      <c r="A241" s="93"/>
      <c r="B241" s="93"/>
      <c r="C241" s="93"/>
      <c r="D241" s="99"/>
      <c r="H241" s="189"/>
      <c r="J241" s="189"/>
      <c r="L241" s="189"/>
    </row>
    <row r="242" spans="1:12" s="3" customFormat="1" ht="12.75">
      <c r="A242" s="93"/>
      <c r="B242" s="93"/>
      <c r="C242" s="93"/>
      <c r="D242" s="99"/>
      <c r="H242" s="189"/>
      <c r="J242" s="189"/>
      <c r="L242" s="189"/>
    </row>
    <row r="243" spans="1:12" s="3" customFormat="1" ht="12.75">
      <c r="A243" s="93"/>
      <c r="B243" s="93"/>
      <c r="C243" s="93"/>
      <c r="D243" s="99"/>
      <c r="H243" s="189"/>
      <c r="J243" s="189"/>
      <c r="L243" s="189"/>
    </row>
    <row r="244" spans="1:12" s="3" customFormat="1" ht="12.75">
      <c r="A244" s="93"/>
      <c r="B244" s="93"/>
      <c r="C244" s="93"/>
      <c r="D244" s="99"/>
      <c r="H244" s="189"/>
      <c r="J244" s="189"/>
      <c r="L244" s="189"/>
    </row>
    <row r="245" spans="1:12" s="3" customFormat="1" ht="12.75">
      <c r="A245" s="93"/>
      <c r="B245" s="93"/>
      <c r="C245" s="93"/>
      <c r="D245" s="99"/>
      <c r="H245" s="189"/>
      <c r="J245" s="189"/>
      <c r="L245" s="189"/>
    </row>
    <row r="246" spans="1:12" s="3" customFormat="1" ht="12.75">
      <c r="A246" s="93"/>
      <c r="B246" s="93"/>
      <c r="C246" s="93"/>
      <c r="D246" s="99"/>
      <c r="H246" s="189"/>
      <c r="J246" s="189"/>
      <c r="L246" s="189"/>
    </row>
    <row r="247" spans="1:12" s="3" customFormat="1" ht="12.75">
      <c r="A247" s="93"/>
      <c r="B247" s="93"/>
      <c r="C247" s="93"/>
      <c r="D247" s="99"/>
      <c r="H247" s="189"/>
      <c r="J247" s="189"/>
      <c r="L247" s="189"/>
    </row>
    <row r="248" spans="1:12" s="3" customFormat="1" ht="12.75">
      <c r="A248" s="93"/>
      <c r="B248" s="93"/>
      <c r="C248" s="93"/>
      <c r="D248" s="99"/>
      <c r="H248" s="189"/>
      <c r="J248" s="189"/>
      <c r="L248" s="189"/>
    </row>
    <row r="249" spans="1:12" s="3" customFormat="1" ht="12.75">
      <c r="A249" s="93"/>
      <c r="B249" s="93"/>
      <c r="C249" s="93"/>
      <c r="D249" s="99"/>
      <c r="H249" s="189"/>
      <c r="J249" s="189"/>
      <c r="L249" s="189"/>
    </row>
    <row r="250" spans="1:12" s="3" customFormat="1" ht="12.75">
      <c r="A250" s="93"/>
      <c r="B250" s="93"/>
      <c r="C250" s="93"/>
      <c r="D250" s="99"/>
      <c r="H250" s="189"/>
      <c r="J250" s="189"/>
      <c r="L250" s="189"/>
    </row>
    <row r="251" spans="1:12" s="3" customFormat="1" ht="12.75">
      <c r="A251" s="93"/>
      <c r="B251" s="93"/>
      <c r="C251" s="93"/>
      <c r="D251" s="99"/>
      <c r="H251" s="189"/>
      <c r="J251" s="189"/>
      <c r="L251" s="189"/>
    </row>
    <row r="252" spans="1:12" s="3" customFormat="1" ht="12.75">
      <c r="A252" s="93"/>
      <c r="B252" s="93"/>
      <c r="C252" s="93"/>
      <c r="D252" s="99"/>
      <c r="H252" s="189"/>
      <c r="J252" s="189"/>
      <c r="L252" s="189"/>
    </row>
    <row r="253" spans="1:12" s="3" customFormat="1" ht="12.75">
      <c r="A253" s="93"/>
      <c r="B253" s="93"/>
      <c r="C253" s="93"/>
      <c r="D253" s="99"/>
      <c r="H253" s="189"/>
      <c r="J253" s="189"/>
      <c r="L253" s="189"/>
    </row>
    <row r="254" spans="1:12" s="3" customFormat="1" ht="12.75">
      <c r="A254" s="93"/>
      <c r="B254" s="93"/>
      <c r="C254" s="93"/>
      <c r="D254" s="99"/>
      <c r="H254" s="189"/>
      <c r="J254" s="189"/>
      <c r="L254" s="189"/>
    </row>
    <row r="255" spans="1:12" s="3" customFormat="1" ht="12.75">
      <c r="A255" s="93"/>
      <c r="B255" s="93"/>
      <c r="C255" s="93"/>
      <c r="D255" s="99"/>
      <c r="H255" s="189"/>
      <c r="J255" s="189"/>
      <c r="L255" s="189"/>
    </row>
    <row r="256" spans="1:12" s="3" customFormat="1" ht="12.75">
      <c r="A256" s="93"/>
      <c r="B256" s="93"/>
      <c r="C256" s="93"/>
      <c r="D256" s="99"/>
      <c r="H256" s="189"/>
      <c r="J256" s="189"/>
      <c r="L256" s="189"/>
    </row>
    <row r="257" spans="1:12" s="3" customFormat="1" ht="12.75">
      <c r="A257" s="93"/>
      <c r="B257" s="93"/>
      <c r="C257" s="93"/>
      <c r="D257" s="99"/>
      <c r="H257" s="189"/>
      <c r="J257" s="189"/>
      <c r="L257" s="189"/>
    </row>
    <row r="258" spans="1:12" s="3" customFormat="1" ht="12.75">
      <c r="A258" s="93"/>
      <c r="B258" s="93"/>
      <c r="C258" s="93"/>
      <c r="D258" s="99"/>
      <c r="H258" s="189"/>
      <c r="J258" s="189"/>
      <c r="L258" s="189"/>
    </row>
    <row r="259" spans="1:12" s="3" customFormat="1" ht="12.75">
      <c r="A259" s="93"/>
      <c r="B259" s="93"/>
      <c r="C259" s="93"/>
      <c r="D259" s="99"/>
      <c r="H259" s="189"/>
      <c r="J259" s="189"/>
      <c r="L259" s="189"/>
    </row>
    <row r="260" spans="1:12" s="3" customFormat="1" ht="12.75">
      <c r="A260" s="93"/>
      <c r="B260" s="93"/>
      <c r="C260" s="93"/>
      <c r="D260" s="99"/>
      <c r="H260" s="189"/>
      <c r="J260" s="189"/>
      <c r="L260" s="189"/>
    </row>
    <row r="261" spans="1:12" s="3" customFormat="1" ht="12.75">
      <c r="A261" s="93"/>
      <c r="B261" s="93"/>
      <c r="C261" s="93"/>
      <c r="D261" s="99"/>
      <c r="H261" s="189"/>
      <c r="J261" s="189"/>
      <c r="L261" s="189"/>
    </row>
    <row r="262" spans="1:12" s="3" customFormat="1" ht="12.75">
      <c r="A262" s="93"/>
      <c r="B262" s="93"/>
      <c r="C262" s="93"/>
      <c r="D262" s="99"/>
      <c r="H262" s="189"/>
      <c r="J262" s="189"/>
      <c r="L262" s="189"/>
    </row>
    <row r="263" spans="1:12" s="3" customFormat="1" ht="12.75">
      <c r="A263" s="93"/>
      <c r="B263" s="93"/>
      <c r="C263" s="93"/>
      <c r="D263" s="99"/>
      <c r="H263" s="189"/>
      <c r="J263" s="189"/>
      <c r="L263" s="189"/>
    </row>
    <row r="264" spans="1:12" s="3" customFormat="1" ht="12.75">
      <c r="A264" s="93"/>
      <c r="B264" s="93"/>
      <c r="C264" s="93"/>
      <c r="D264" s="99"/>
      <c r="H264" s="189"/>
      <c r="J264" s="189"/>
      <c r="L264" s="189"/>
    </row>
    <row r="265" spans="1:12" s="3" customFormat="1" ht="12.75">
      <c r="A265" s="93"/>
      <c r="B265" s="93"/>
      <c r="C265" s="93"/>
      <c r="D265" s="99"/>
      <c r="H265" s="189"/>
      <c r="J265" s="189"/>
      <c r="L265" s="189"/>
    </row>
    <row r="266" spans="1:12" s="3" customFormat="1" ht="12.75">
      <c r="A266" s="93"/>
      <c r="B266" s="93"/>
      <c r="C266" s="93"/>
      <c r="D266" s="99"/>
      <c r="H266" s="189"/>
      <c r="J266" s="189"/>
      <c r="L266" s="189"/>
    </row>
    <row r="267" spans="1:12" s="3" customFormat="1" ht="12.75">
      <c r="A267" s="93"/>
      <c r="B267" s="93"/>
      <c r="C267" s="93"/>
      <c r="D267" s="99"/>
      <c r="H267" s="189"/>
      <c r="J267" s="189"/>
      <c r="L267" s="189"/>
    </row>
    <row r="268" spans="1:12" s="3" customFormat="1" ht="12.75">
      <c r="A268" s="93"/>
      <c r="B268" s="93"/>
      <c r="C268" s="93"/>
      <c r="D268" s="99"/>
      <c r="H268" s="189"/>
      <c r="J268" s="189"/>
      <c r="L268" s="189"/>
    </row>
    <row r="269" spans="1:12" s="3" customFormat="1" ht="12.75">
      <c r="A269" s="93"/>
      <c r="B269" s="93"/>
      <c r="C269" s="93"/>
      <c r="D269" s="99"/>
      <c r="H269" s="189"/>
      <c r="J269" s="189"/>
      <c r="L269" s="189"/>
    </row>
    <row r="270" spans="1:12" s="3" customFormat="1" ht="12.75">
      <c r="A270" s="93"/>
      <c r="B270" s="93"/>
      <c r="C270" s="93"/>
      <c r="D270" s="99"/>
      <c r="H270" s="189"/>
      <c r="J270" s="189"/>
      <c r="L270" s="189"/>
    </row>
    <row r="271" spans="1:12" s="3" customFormat="1" ht="12.75">
      <c r="A271" s="93"/>
      <c r="B271" s="93"/>
      <c r="C271" s="93"/>
      <c r="D271" s="99"/>
      <c r="H271" s="189"/>
      <c r="J271" s="189"/>
      <c r="L271" s="189"/>
    </row>
    <row r="272" spans="1:12" s="3" customFormat="1" ht="12.75">
      <c r="A272" s="93"/>
      <c r="B272" s="93"/>
      <c r="C272" s="93"/>
      <c r="D272" s="99"/>
      <c r="H272" s="189"/>
      <c r="J272" s="189"/>
      <c r="L272" s="189"/>
    </row>
    <row r="273" spans="1:12" s="3" customFormat="1" ht="12.75">
      <c r="A273" s="93"/>
      <c r="B273" s="93"/>
      <c r="C273" s="93"/>
      <c r="D273" s="99"/>
      <c r="H273" s="189"/>
      <c r="J273" s="189"/>
      <c r="L273" s="189"/>
    </row>
    <row r="274" spans="1:12" s="3" customFormat="1" ht="12.75">
      <c r="A274" s="93"/>
      <c r="B274" s="93"/>
      <c r="C274" s="93"/>
      <c r="D274" s="99"/>
      <c r="H274" s="189"/>
      <c r="J274" s="189"/>
      <c r="L274" s="189"/>
    </row>
    <row r="275" spans="1:12" s="3" customFormat="1" ht="12.75">
      <c r="A275" s="93"/>
      <c r="B275" s="93"/>
      <c r="C275" s="93"/>
      <c r="D275" s="99"/>
      <c r="H275" s="189"/>
      <c r="J275" s="189"/>
      <c r="L275" s="189"/>
    </row>
    <row r="276" spans="1:12" s="3" customFormat="1" ht="12.75">
      <c r="A276" s="93"/>
      <c r="B276" s="93"/>
      <c r="C276" s="93"/>
      <c r="D276" s="99"/>
      <c r="H276" s="189"/>
      <c r="J276" s="189"/>
      <c r="L276" s="189"/>
    </row>
    <row r="277" spans="1:12" s="3" customFormat="1" ht="12.75">
      <c r="A277" s="93"/>
      <c r="B277" s="93"/>
      <c r="C277" s="93"/>
      <c r="D277" s="99"/>
      <c r="H277" s="189"/>
      <c r="J277" s="189"/>
      <c r="L277" s="189"/>
    </row>
    <row r="278" spans="1:12" s="3" customFormat="1" ht="12.75">
      <c r="A278" s="93"/>
      <c r="B278" s="93"/>
      <c r="C278" s="93"/>
      <c r="D278" s="99"/>
      <c r="H278" s="189"/>
      <c r="J278" s="189"/>
      <c r="L278" s="189"/>
    </row>
    <row r="279" spans="1:12" s="3" customFormat="1" ht="12.75">
      <c r="A279" s="93"/>
      <c r="B279" s="93"/>
      <c r="C279" s="93"/>
      <c r="D279" s="99"/>
      <c r="H279" s="189"/>
      <c r="J279" s="189"/>
      <c r="L279" s="189"/>
    </row>
    <row r="280" spans="1:12" s="3" customFormat="1" ht="12.75">
      <c r="A280" s="93"/>
      <c r="B280" s="93"/>
      <c r="C280" s="93"/>
      <c r="D280" s="99"/>
      <c r="H280" s="189"/>
      <c r="J280" s="189"/>
      <c r="L280" s="189"/>
    </row>
    <row r="281" spans="1:12" s="3" customFormat="1" ht="12.75">
      <c r="A281" s="93"/>
      <c r="B281" s="93"/>
      <c r="C281" s="93"/>
      <c r="D281" s="99"/>
      <c r="H281" s="189"/>
      <c r="J281" s="189"/>
      <c r="L281" s="189"/>
    </row>
    <row r="282" spans="1:12" s="3" customFormat="1" ht="12.75">
      <c r="A282" s="93"/>
      <c r="B282" s="93"/>
      <c r="C282" s="93"/>
      <c r="D282" s="99"/>
      <c r="H282" s="189"/>
      <c r="J282" s="189"/>
      <c r="L282" s="189"/>
    </row>
    <row r="283" spans="1:12" s="3" customFormat="1" ht="12.75">
      <c r="A283" s="93"/>
      <c r="B283" s="93"/>
      <c r="C283" s="93"/>
      <c r="D283" s="99"/>
      <c r="H283" s="189"/>
      <c r="J283" s="189"/>
      <c r="L283" s="189"/>
    </row>
    <row r="284" spans="1:12" s="3" customFormat="1" ht="12.75">
      <c r="A284" s="93"/>
      <c r="B284" s="93"/>
      <c r="C284" s="93"/>
      <c r="D284" s="99"/>
      <c r="H284" s="189"/>
      <c r="J284" s="189"/>
      <c r="L284" s="189"/>
    </row>
    <row r="285" spans="1:12" s="3" customFormat="1" ht="12.75">
      <c r="A285" s="93"/>
      <c r="B285" s="93"/>
      <c r="C285" s="93"/>
      <c r="D285" s="99"/>
      <c r="H285" s="189"/>
      <c r="J285" s="189"/>
      <c r="L285" s="189"/>
    </row>
    <row r="286" spans="1:12" s="3" customFormat="1" ht="12.75">
      <c r="A286" s="93"/>
      <c r="B286" s="93"/>
      <c r="C286" s="93"/>
      <c r="D286" s="99"/>
      <c r="H286" s="189"/>
      <c r="J286" s="189"/>
      <c r="L286" s="189"/>
    </row>
    <row r="287" spans="1:12" s="3" customFormat="1" ht="12.75">
      <c r="A287" s="93"/>
      <c r="B287" s="93"/>
      <c r="C287" s="93"/>
      <c r="D287" s="99"/>
      <c r="H287" s="189"/>
      <c r="J287" s="189"/>
      <c r="L287" s="189"/>
    </row>
    <row r="288" spans="1:12" s="3" customFormat="1" ht="12.75">
      <c r="A288" s="93"/>
      <c r="B288" s="93"/>
      <c r="C288" s="93"/>
      <c r="D288" s="99"/>
      <c r="H288" s="189"/>
      <c r="J288" s="189"/>
      <c r="L288" s="189"/>
    </row>
    <row r="289" spans="1:12" s="3" customFormat="1" ht="12.75">
      <c r="A289" s="93"/>
      <c r="B289" s="93"/>
      <c r="C289" s="93"/>
      <c r="D289" s="99"/>
      <c r="H289" s="189"/>
      <c r="J289" s="189"/>
      <c r="L289" s="189"/>
    </row>
    <row r="290" spans="1:12" s="3" customFormat="1" ht="12.75">
      <c r="A290" s="93"/>
      <c r="B290" s="93"/>
      <c r="C290" s="93"/>
      <c r="D290" s="99"/>
      <c r="H290" s="189"/>
      <c r="J290" s="189"/>
      <c r="L290" s="189"/>
    </row>
    <row r="291" spans="1:12" s="3" customFormat="1" ht="12.75">
      <c r="A291" s="93"/>
      <c r="B291" s="93"/>
      <c r="C291" s="93"/>
      <c r="D291" s="99"/>
      <c r="H291" s="189"/>
      <c r="J291" s="189"/>
      <c r="L291" s="189"/>
    </row>
    <row r="292" spans="1:12" s="3" customFormat="1" ht="12.75">
      <c r="A292" s="93"/>
      <c r="B292" s="93"/>
      <c r="C292" s="93"/>
      <c r="D292" s="99"/>
      <c r="H292" s="189"/>
      <c r="J292" s="189"/>
      <c r="L292" s="189"/>
    </row>
    <row r="293" spans="1:12" s="3" customFormat="1" ht="12.75">
      <c r="A293" s="93"/>
      <c r="B293" s="93"/>
      <c r="C293" s="93"/>
      <c r="D293" s="99"/>
      <c r="H293" s="189"/>
      <c r="J293" s="189"/>
      <c r="L293" s="189"/>
    </row>
    <row r="294" spans="1:12" s="3" customFormat="1" ht="12.75">
      <c r="A294" s="93"/>
      <c r="B294" s="93"/>
      <c r="C294" s="93"/>
      <c r="D294" s="99"/>
      <c r="H294" s="189"/>
      <c r="J294" s="189"/>
      <c r="L294" s="189"/>
    </row>
    <row r="295" spans="1:12" s="3" customFormat="1" ht="12.75">
      <c r="A295" s="93"/>
      <c r="B295" s="93"/>
      <c r="C295" s="93"/>
      <c r="D295" s="99"/>
      <c r="H295" s="189"/>
      <c r="J295" s="189"/>
      <c r="L295" s="189"/>
    </row>
    <row r="296" spans="1:12" s="3" customFormat="1" ht="12.75">
      <c r="A296" s="93"/>
      <c r="B296" s="93"/>
      <c r="C296" s="93"/>
      <c r="D296" s="99"/>
      <c r="H296" s="189"/>
      <c r="J296" s="189"/>
      <c r="L296" s="189"/>
    </row>
    <row r="297" spans="1:12" s="3" customFormat="1" ht="12.75">
      <c r="A297" s="93"/>
      <c r="B297" s="93"/>
      <c r="C297" s="93"/>
      <c r="D297" s="99"/>
      <c r="H297" s="189"/>
      <c r="J297" s="189"/>
      <c r="L297" s="189"/>
    </row>
    <row r="298" spans="1:12" s="3" customFormat="1" ht="12.75">
      <c r="A298" s="93"/>
      <c r="B298" s="93"/>
      <c r="C298" s="93"/>
      <c r="D298" s="99"/>
      <c r="H298" s="189"/>
      <c r="J298" s="189"/>
      <c r="L298" s="189"/>
    </row>
    <row r="299" spans="1:12" s="3" customFormat="1" ht="12.75">
      <c r="A299" s="93"/>
      <c r="B299" s="93"/>
      <c r="C299" s="93"/>
      <c r="D299" s="99"/>
      <c r="H299" s="189"/>
      <c r="J299" s="189"/>
      <c r="L299" s="189"/>
    </row>
    <row r="300" spans="1:12" s="3" customFormat="1" ht="12.75">
      <c r="A300" s="93"/>
      <c r="B300" s="93"/>
      <c r="C300" s="93"/>
      <c r="D300" s="99"/>
      <c r="H300" s="189"/>
      <c r="J300" s="189"/>
      <c r="L300" s="189"/>
    </row>
    <row r="301" spans="1:12" s="3" customFormat="1" ht="12.75">
      <c r="A301" s="93"/>
      <c r="B301" s="93"/>
      <c r="C301" s="93"/>
      <c r="D301" s="99"/>
      <c r="H301" s="189"/>
      <c r="J301" s="189"/>
      <c r="L301" s="189"/>
    </row>
    <row r="302" spans="1:12" s="3" customFormat="1" ht="12.75">
      <c r="A302" s="93"/>
      <c r="B302" s="93"/>
      <c r="C302" s="93"/>
      <c r="D302" s="99"/>
      <c r="H302" s="189"/>
      <c r="J302" s="189"/>
      <c r="L302" s="189"/>
    </row>
    <row r="303" spans="1:12" s="3" customFormat="1" ht="12.75">
      <c r="A303" s="93"/>
      <c r="B303" s="93"/>
      <c r="C303" s="93"/>
      <c r="D303" s="99"/>
      <c r="H303" s="189"/>
      <c r="J303" s="189"/>
      <c r="L303" s="189"/>
    </row>
    <row r="304" spans="1:12" s="3" customFormat="1" ht="12.75">
      <c r="A304" s="93"/>
      <c r="B304" s="93"/>
      <c r="C304" s="93"/>
      <c r="D304" s="99"/>
      <c r="H304" s="189"/>
      <c r="J304" s="189"/>
      <c r="L304" s="189"/>
    </row>
    <row r="305" spans="1:12" s="3" customFormat="1" ht="12.75">
      <c r="A305" s="93"/>
      <c r="B305" s="93"/>
      <c r="C305" s="93"/>
      <c r="D305" s="99"/>
      <c r="H305" s="189"/>
      <c r="J305" s="189"/>
      <c r="L305" s="189"/>
    </row>
    <row r="306" spans="1:12" s="3" customFormat="1" ht="12.75">
      <c r="A306" s="93"/>
      <c r="B306" s="93"/>
      <c r="C306" s="93"/>
      <c r="D306" s="99"/>
      <c r="H306" s="189"/>
      <c r="J306" s="189"/>
      <c r="L306" s="189"/>
    </row>
    <row r="307" spans="1:12" s="3" customFormat="1" ht="12.75">
      <c r="A307" s="93"/>
      <c r="B307" s="93"/>
      <c r="C307" s="93"/>
      <c r="D307" s="99"/>
      <c r="H307" s="189"/>
      <c r="J307" s="189"/>
      <c r="L307" s="189"/>
    </row>
    <row r="308" spans="1:12" s="3" customFormat="1" ht="12.75">
      <c r="A308" s="93"/>
      <c r="B308" s="93"/>
      <c r="C308" s="93"/>
      <c r="D308" s="99"/>
      <c r="H308" s="189"/>
      <c r="J308" s="189"/>
      <c r="L308" s="189"/>
    </row>
    <row r="309" spans="1:12" s="3" customFormat="1" ht="12.75">
      <c r="A309" s="93"/>
      <c r="B309" s="93"/>
      <c r="C309" s="93"/>
      <c r="D309" s="99"/>
      <c r="H309" s="189"/>
      <c r="J309" s="189"/>
      <c r="L309" s="189"/>
    </row>
    <row r="310" spans="1:12" s="3" customFormat="1" ht="12.75">
      <c r="A310" s="93"/>
      <c r="B310" s="93"/>
      <c r="C310" s="93"/>
      <c r="D310" s="99"/>
      <c r="H310" s="189"/>
      <c r="J310" s="189"/>
      <c r="L310" s="189"/>
    </row>
    <row r="311" spans="1:12" s="3" customFormat="1" ht="12.75">
      <c r="A311" s="93"/>
      <c r="B311" s="93"/>
      <c r="C311" s="93"/>
      <c r="D311" s="99"/>
      <c r="H311" s="189"/>
      <c r="J311" s="189"/>
      <c r="L311" s="189"/>
    </row>
    <row r="312" spans="1:12" s="3" customFormat="1" ht="12.75">
      <c r="A312" s="93"/>
      <c r="B312" s="93"/>
      <c r="C312" s="93"/>
      <c r="D312" s="99"/>
      <c r="H312" s="189"/>
      <c r="J312" s="189"/>
      <c r="L312" s="189"/>
    </row>
    <row r="313" spans="1:12" s="3" customFormat="1" ht="12.75">
      <c r="A313" s="93"/>
      <c r="B313" s="93"/>
      <c r="C313" s="93"/>
      <c r="D313" s="99"/>
      <c r="H313" s="189"/>
      <c r="J313" s="189"/>
      <c r="L313" s="189"/>
    </row>
    <row r="314" spans="1:12" s="3" customFormat="1" ht="12.75">
      <c r="A314" s="93"/>
      <c r="B314" s="93"/>
      <c r="C314" s="93"/>
      <c r="D314" s="99"/>
      <c r="H314" s="189"/>
      <c r="J314" s="189"/>
      <c r="L314" s="189"/>
    </row>
    <row r="315" spans="1:12" s="3" customFormat="1" ht="12.75">
      <c r="A315" s="93"/>
      <c r="B315" s="93"/>
      <c r="C315" s="93"/>
      <c r="D315" s="99"/>
      <c r="H315" s="189"/>
      <c r="J315" s="189"/>
      <c r="L315" s="189"/>
    </row>
    <row r="316" spans="1:12" s="3" customFormat="1" ht="12.75">
      <c r="A316" s="93"/>
      <c r="B316" s="93"/>
      <c r="C316" s="93"/>
      <c r="D316" s="99"/>
      <c r="H316" s="189"/>
      <c r="J316" s="189"/>
      <c r="L316" s="189"/>
    </row>
    <row r="317" spans="1:12" s="3" customFormat="1" ht="12.75">
      <c r="A317" s="93"/>
      <c r="B317" s="93"/>
      <c r="C317" s="93"/>
      <c r="D317" s="99"/>
      <c r="H317" s="189"/>
      <c r="J317" s="189"/>
      <c r="L317" s="189"/>
    </row>
    <row r="318" spans="1:12" s="3" customFormat="1" ht="12.75">
      <c r="A318" s="93"/>
      <c r="B318" s="93"/>
      <c r="C318" s="93"/>
      <c r="D318" s="99"/>
      <c r="H318" s="189"/>
      <c r="J318" s="189"/>
      <c r="L318" s="189"/>
    </row>
    <row r="319" spans="1:12" s="3" customFormat="1" ht="12.75">
      <c r="A319" s="93"/>
      <c r="B319" s="93"/>
      <c r="C319" s="93"/>
      <c r="D319" s="99"/>
      <c r="H319" s="189"/>
      <c r="J319" s="189"/>
      <c r="L319" s="189"/>
    </row>
    <row r="320" spans="1:12" s="3" customFormat="1" ht="12.75">
      <c r="A320" s="93"/>
      <c r="B320" s="93"/>
      <c r="C320" s="93"/>
      <c r="D320" s="99"/>
      <c r="H320" s="189"/>
      <c r="J320" s="189"/>
      <c r="L320" s="189"/>
    </row>
    <row r="321" spans="1:12" s="3" customFormat="1" ht="12.75">
      <c r="A321" s="93"/>
      <c r="B321" s="93"/>
      <c r="C321" s="93"/>
      <c r="D321" s="99"/>
      <c r="H321" s="189"/>
      <c r="J321" s="189"/>
      <c r="L321" s="189"/>
    </row>
    <row r="322" spans="1:12" s="3" customFormat="1" ht="12.75">
      <c r="A322" s="93"/>
      <c r="B322" s="93"/>
      <c r="C322" s="93"/>
      <c r="D322" s="99"/>
      <c r="H322" s="189"/>
      <c r="J322" s="189"/>
      <c r="L322" s="189"/>
    </row>
    <row r="323" spans="1:12" s="3" customFormat="1" ht="12.75">
      <c r="A323" s="93"/>
      <c r="B323" s="93"/>
      <c r="C323" s="93"/>
      <c r="D323" s="99"/>
      <c r="H323" s="189"/>
      <c r="J323" s="189"/>
      <c r="L323" s="189"/>
    </row>
    <row r="324" spans="1:12" s="3" customFormat="1" ht="12.75">
      <c r="A324" s="93"/>
      <c r="B324" s="93"/>
      <c r="C324" s="93"/>
      <c r="D324" s="99"/>
      <c r="H324" s="189"/>
      <c r="J324" s="189"/>
      <c r="L324" s="189"/>
    </row>
    <row r="325" spans="1:12" s="3" customFormat="1" ht="12.75">
      <c r="A325" s="93"/>
      <c r="B325" s="93"/>
      <c r="C325" s="93"/>
      <c r="D325" s="99"/>
      <c r="H325" s="189"/>
      <c r="J325" s="189"/>
      <c r="L325" s="189"/>
    </row>
    <row r="326" spans="1:12" s="3" customFormat="1" ht="12.75">
      <c r="A326" s="93"/>
      <c r="B326" s="93"/>
      <c r="C326" s="93"/>
      <c r="D326" s="99"/>
      <c r="H326" s="189"/>
      <c r="J326" s="189"/>
      <c r="L326" s="189"/>
    </row>
    <row r="327" spans="1:12" s="3" customFormat="1" ht="12.75">
      <c r="A327" s="93"/>
      <c r="B327" s="93"/>
      <c r="C327" s="93"/>
      <c r="D327" s="99"/>
      <c r="H327" s="189"/>
      <c r="J327" s="189"/>
      <c r="L327" s="189"/>
    </row>
    <row r="328" spans="1:12" s="3" customFormat="1" ht="12.75">
      <c r="A328" s="93"/>
      <c r="B328" s="93"/>
      <c r="C328" s="93"/>
      <c r="D328" s="99"/>
      <c r="H328" s="189"/>
      <c r="J328" s="189"/>
      <c r="L328" s="189"/>
    </row>
    <row r="329" spans="1:12" s="3" customFormat="1" ht="12.75">
      <c r="A329" s="93"/>
      <c r="B329" s="93"/>
      <c r="C329" s="93"/>
      <c r="D329" s="99"/>
      <c r="H329" s="189"/>
      <c r="J329" s="189"/>
      <c r="L329" s="189"/>
    </row>
    <row r="330" spans="1:12" s="3" customFormat="1" ht="12.75">
      <c r="A330" s="93"/>
      <c r="B330" s="93"/>
      <c r="C330" s="93"/>
      <c r="D330" s="99"/>
      <c r="H330" s="189"/>
      <c r="J330" s="189"/>
      <c r="L330" s="189"/>
    </row>
    <row r="331" spans="1:12" s="3" customFormat="1" ht="12.75">
      <c r="A331" s="93"/>
      <c r="B331" s="93"/>
      <c r="C331" s="93"/>
      <c r="D331" s="99"/>
      <c r="H331" s="189"/>
      <c r="J331" s="189"/>
      <c r="L331" s="189"/>
    </row>
    <row r="332" spans="1:12" s="3" customFormat="1" ht="12.75">
      <c r="A332" s="93"/>
      <c r="B332" s="93"/>
      <c r="C332" s="93"/>
      <c r="D332" s="99"/>
      <c r="H332" s="189"/>
      <c r="J332" s="189"/>
      <c r="L332" s="189"/>
    </row>
    <row r="333" spans="1:12" s="3" customFormat="1" ht="12.75">
      <c r="A333" s="93"/>
      <c r="B333" s="93"/>
      <c r="C333" s="93"/>
      <c r="D333" s="99"/>
      <c r="H333" s="189"/>
      <c r="J333" s="189"/>
      <c r="L333" s="189"/>
    </row>
    <row r="334" spans="1:12" s="3" customFormat="1" ht="12.75">
      <c r="A334" s="93"/>
      <c r="B334" s="93"/>
      <c r="C334" s="93"/>
      <c r="D334" s="99"/>
      <c r="H334" s="189"/>
      <c r="J334" s="189"/>
      <c r="L334" s="189"/>
    </row>
    <row r="335" spans="1:12" s="3" customFormat="1" ht="12.75">
      <c r="A335" s="93"/>
      <c r="B335" s="93"/>
      <c r="C335" s="93"/>
      <c r="D335" s="99"/>
      <c r="H335" s="189"/>
      <c r="J335" s="189"/>
      <c r="L335" s="189"/>
    </row>
    <row r="336" spans="1:12" s="3" customFormat="1" ht="12.75">
      <c r="A336" s="93"/>
      <c r="B336" s="93"/>
      <c r="C336" s="93"/>
      <c r="D336" s="99"/>
      <c r="H336" s="189"/>
      <c r="J336" s="189"/>
      <c r="L336" s="189"/>
    </row>
    <row r="337" spans="1:12" s="3" customFormat="1" ht="12.75">
      <c r="A337" s="93"/>
      <c r="B337" s="93"/>
      <c r="C337" s="93"/>
      <c r="D337" s="99"/>
      <c r="H337" s="189"/>
      <c r="J337" s="189"/>
      <c r="L337" s="189"/>
    </row>
    <row r="338" spans="1:12" s="3" customFormat="1" ht="12.75">
      <c r="A338" s="93"/>
      <c r="B338" s="93"/>
      <c r="C338" s="93"/>
      <c r="D338" s="99"/>
      <c r="H338" s="189"/>
      <c r="J338" s="189"/>
      <c r="L338" s="189"/>
    </row>
    <row r="339" spans="1:12" s="3" customFormat="1" ht="12.75">
      <c r="A339" s="93"/>
      <c r="B339" s="93"/>
      <c r="C339" s="93"/>
      <c r="D339" s="99"/>
      <c r="H339" s="189"/>
      <c r="J339" s="189"/>
      <c r="L339" s="189"/>
    </row>
    <row r="340" spans="1:12" s="3" customFormat="1" ht="12.75">
      <c r="A340" s="93"/>
      <c r="B340" s="93"/>
      <c r="C340" s="93"/>
      <c r="D340" s="99"/>
      <c r="H340" s="189"/>
      <c r="J340" s="189"/>
      <c r="L340" s="189"/>
    </row>
    <row r="341" spans="1:12" s="3" customFormat="1" ht="12.75">
      <c r="A341" s="93"/>
      <c r="B341" s="93"/>
      <c r="C341" s="93"/>
      <c r="D341" s="99"/>
      <c r="H341" s="189"/>
      <c r="J341" s="189"/>
      <c r="L341" s="189"/>
    </row>
    <row r="342" spans="1:12" s="3" customFormat="1" ht="12.75">
      <c r="A342" s="93"/>
      <c r="B342" s="93"/>
      <c r="C342" s="93"/>
      <c r="D342" s="99"/>
      <c r="H342" s="189"/>
      <c r="J342" s="189"/>
      <c r="L342" s="189"/>
    </row>
    <row r="343" spans="1:12" s="3" customFormat="1" ht="12.75">
      <c r="A343" s="93"/>
      <c r="B343" s="93"/>
      <c r="C343" s="93"/>
      <c r="D343" s="99"/>
      <c r="H343" s="189"/>
      <c r="J343" s="189"/>
      <c r="L343" s="189"/>
    </row>
    <row r="344" spans="1:12" s="3" customFormat="1" ht="12.75">
      <c r="A344" s="93"/>
      <c r="B344" s="93"/>
      <c r="C344" s="93"/>
      <c r="D344" s="99"/>
      <c r="H344" s="189"/>
      <c r="J344" s="189"/>
      <c r="L344" s="189"/>
    </row>
    <row r="345" spans="1:12" s="3" customFormat="1" ht="12.75">
      <c r="A345" s="93"/>
      <c r="B345" s="93"/>
      <c r="C345" s="93"/>
      <c r="D345" s="99"/>
      <c r="H345" s="189"/>
      <c r="J345" s="189"/>
      <c r="L345" s="189"/>
    </row>
    <row r="346" spans="1:12" s="3" customFormat="1" ht="12.75">
      <c r="A346" s="93"/>
      <c r="B346" s="93"/>
      <c r="C346" s="93"/>
      <c r="D346" s="99"/>
      <c r="H346" s="189"/>
      <c r="J346" s="189"/>
      <c r="L346" s="189"/>
    </row>
    <row r="347" spans="1:12" s="3" customFormat="1" ht="12.75">
      <c r="A347" s="93"/>
      <c r="B347" s="93"/>
      <c r="C347" s="93"/>
      <c r="D347" s="99"/>
      <c r="H347" s="189"/>
      <c r="J347" s="189"/>
      <c r="L347" s="189"/>
    </row>
    <row r="348" spans="1:12" s="3" customFormat="1" ht="12.75">
      <c r="A348" s="93"/>
      <c r="B348" s="93"/>
      <c r="C348" s="93"/>
      <c r="D348" s="99"/>
      <c r="H348" s="189"/>
      <c r="J348" s="189"/>
      <c r="L348" s="189"/>
    </row>
    <row r="349" spans="1:12" s="3" customFormat="1" ht="12.75">
      <c r="A349" s="93"/>
      <c r="B349" s="93"/>
      <c r="C349" s="93"/>
      <c r="D349" s="99"/>
      <c r="H349" s="189"/>
      <c r="J349" s="189"/>
      <c r="L349" s="189"/>
    </row>
    <row r="350" spans="1:12" s="3" customFormat="1" ht="12.75">
      <c r="A350" s="93"/>
      <c r="B350" s="93"/>
      <c r="C350" s="93"/>
      <c r="D350" s="99"/>
      <c r="H350" s="189"/>
      <c r="J350" s="189"/>
      <c r="L350" s="189"/>
    </row>
    <row r="351" spans="1:12" s="3" customFormat="1" ht="12.75">
      <c r="A351" s="93"/>
      <c r="B351" s="93"/>
      <c r="C351" s="93"/>
      <c r="D351" s="99"/>
      <c r="H351" s="189"/>
      <c r="J351" s="189"/>
      <c r="L351" s="189"/>
    </row>
    <row r="352" spans="1:12" s="3" customFormat="1" ht="12.75">
      <c r="A352" s="93"/>
      <c r="B352" s="93"/>
      <c r="C352" s="93"/>
      <c r="D352" s="99"/>
      <c r="H352" s="189"/>
      <c r="J352" s="189"/>
      <c r="L352" s="189"/>
    </row>
    <row r="353" spans="1:12" s="3" customFormat="1" ht="12.75">
      <c r="A353" s="93"/>
      <c r="B353" s="93"/>
      <c r="C353" s="93"/>
      <c r="D353" s="99"/>
      <c r="H353" s="189"/>
      <c r="J353" s="189"/>
      <c r="L353" s="189"/>
    </row>
    <row r="354" spans="1:12" s="3" customFormat="1" ht="12.75">
      <c r="A354" s="93"/>
      <c r="B354" s="93"/>
      <c r="C354" s="93"/>
      <c r="D354" s="99"/>
      <c r="H354" s="189"/>
      <c r="J354" s="189"/>
      <c r="L354" s="189"/>
    </row>
    <row r="355" spans="1:12" s="3" customFormat="1" ht="12.75">
      <c r="A355" s="93"/>
      <c r="B355" s="93"/>
      <c r="C355" s="93"/>
      <c r="D355" s="99"/>
      <c r="H355" s="189"/>
      <c r="J355" s="189"/>
      <c r="L355" s="189"/>
    </row>
    <row r="356" spans="1:12" s="3" customFormat="1" ht="12.75">
      <c r="A356" s="93"/>
      <c r="B356" s="93"/>
      <c r="C356" s="93"/>
      <c r="D356" s="99"/>
      <c r="H356" s="189"/>
      <c r="J356" s="189"/>
      <c r="L356" s="189"/>
    </row>
    <row r="357" spans="1:12" s="3" customFormat="1" ht="12.75">
      <c r="A357" s="93"/>
      <c r="B357" s="93"/>
      <c r="C357" s="93"/>
      <c r="D357" s="99"/>
      <c r="H357" s="189"/>
      <c r="J357" s="189"/>
      <c r="L357" s="189"/>
    </row>
    <row r="358" spans="1:12" s="3" customFormat="1" ht="12.75">
      <c r="A358" s="93"/>
      <c r="B358" s="93"/>
      <c r="C358" s="93"/>
      <c r="D358" s="99"/>
      <c r="H358" s="189"/>
      <c r="J358" s="189"/>
      <c r="L358" s="189"/>
    </row>
    <row r="359" spans="1:12" s="3" customFormat="1" ht="12.75">
      <c r="A359" s="93"/>
      <c r="B359" s="93"/>
      <c r="C359" s="93"/>
      <c r="D359" s="99"/>
      <c r="H359" s="189"/>
      <c r="J359" s="189"/>
      <c r="L359" s="189"/>
    </row>
    <row r="360" spans="1:12" s="3" customFormat="1" ht="12.75">
      <c r="A360" s="93"/>
      <c r="B360" s="93"/>
      <c r="C360" s="93"/>
      <c r="D360" s="99"/>
      <c r="H360" s="189"/>
      <c r="J360" s="189"/>
      <c r="L360" s="189"/>
    </row>
    <row r="361" spans="1:12" s="3" customFormat="1" ht="12.75">
      <c r="A361" s="93"/>
      <c r="B361" s="93"/>
      <c r="C361" s="93"/>
      <c r="D361" s="99"/>
      <c r="H361" s="189"/>
      <c r="J361" s="189"/>
      <c r="L361" s="189"/>
    </row>
    <row r="362" spans="1:12" s="3" customFormat="1" ht="12.75">
      <c r="A362" s="93"/>
      <c r="B362" s="93"/>
      <c r="C362" s="93"/>
      <c r="D362" s="99"/>
      <c r="H362" s="189"/>
      <c r="J362" s="189"/>
      <c r="L362" s="189"/>
    </row>
    <row r="363" spans="1:12" s="3" customFormat="1" ht="12.75">
      <c r="A363" s="93"/>
      <c r="B363" s="93"/>
      <c r="C363" s="93"/>
      <c r="D363" s="99"/>
      <c r="H363" s="189"/>
      <c r="J363" s="189"/>
      <c r="L363" s="189"/>
    </row>
    <row r="364" spans="1:12" s="3" customFormat="1" ht="12.75">
      <c r="A364" s="93"/>
      <c r="B364" s="93"/>
      <c r="C364" s="93"/>
      <c r="D364" s="99"/>
      <c r="H364" s="189"/>
      <c r="J364" s="189"/>
      <c r="L364" s="189"/>
    </row>
    <row r="365" spans="1:12" s="3" customFormat="1" ht="12.75">
      <c r="A365" s="93"/>
      <c r="B365" s="93"/>
      <c r="C365" s="93"/>
      <c r="D365" s="99"/>
      <c r="H365" s="189"/>
      <c r="J365" s="189"/>
      <c r="L365" s="189"/>
    </row>
    <row r="366" spans="1:12" s="3" customFormat="1" ht="12.75">
      <c r="A366" s="93"/>
      <c r="B366" s="93"/>
      <c r="C366" s="93"/>
      <c r="D366" s="99"/>
      <c r="H366" s="189"/>
      <c r="J366" s="189"/>
      <c r="L366" s="189"/>
    </row>
    <row r="367" spans="1:12" s="3" customFormat="1" ht="12.75">
      <c r="A367" s="93"/>
      <c r="B367" s="93"/>
      <c r="C367" s="93"/>
      <c r="D367" s="99"/>
      <c r="H367" s="189"/>
      <c r="J367" s="189"/>
      <c r="L367" s="189"/>
    </row>
    <row r="368" spans="1:12" s="3" customFormat="1" ht="12.75">
      <c r="A368" s="93"/>
      <c r="B368" s="93"/>
      <c r="C368" s="93"/>
      <c r="D368" s="99"/>
      <c r="H368" s="189"/>
      <c r="J368" s="189"/>
      <c r="L368" s="189"/>
    </row>
    <row r="369" spans="1:12" s="3" customFormat="1" ht="12.75">
      <c r="A369" s="93"/>
      <c r="B369" s="93"/>
      <c r="C369" s="93"/>
      <c r="D369" s="99"/>
      <c r="H369" s="189"/>
      <c r="J369" s="189"/>
      <c r="L369" s="189"/>
    </row>
    <row r="370" spans="1:12" s="3" customFormat="1" ht="12.75">
      <c r="A370" s="93"/>
      <c r="B370" s="93"/>
      <c r="C370" s="93"/>
      <c r="D370" s="99"/>
      <c r="H370" s="189"/>
      <c r="J370" s="189"/>
      <c r="L370" s="189"/>
    </row>
    <row r="371" spans="1:12" s="3" customFormat="1" ht="12.75">
      <c r="A371" s="93"/>
      <c r="B371" s="93"/>
      <c r="C371" s="93"/>
      <c r="D371" s="99"/>
      <c r="H371" s="189"/>
      <c r="J371" s="189"/>
      <c r="L371" s="189"/>
    </row>
    <row r="372" spans="1:12" s="3" customFormat="1" ht="12.75">
      <c r="A372" s="93"/>
      <c r="B372" s="93"/>
      <c r="C372" s="93"/>
      <c r="D372" s="99"/>
      <c r="H372" s="189"/>
      <c r="J372" s="189"/>
      <c r="L372" s="189"/>
    </row>
    <row r="373" spans="1:12" s="3" customFormat="1" ht="12.75">
      <c r="A373" s="93"/>
      <c r="B373" s="93"/>
      <c r="C373" s="93"/>
      <c r="D373" s="99"/>
      <c r="H373" s="189"/>
      <c r="J373" s="189"/>
      <c r="L373" s="189"/>
    </row>
    <row r="374" spans="1:12" s="3" customFormat="1" ht="12.75">
      <c r="A374" s="93"/>
      <c r="B374" s="93"/>
      <c r="C374" s="93"/>
      <c r="D374" s="99"/>
      <c r="H374" s="189"/>
      <c r="J374" s="189"/>
      <c r="L374" s="189"/>
    </row>
    <row r="375" spans="1:12" s="3" customFormat="1" ht="12.75">
      <c r="A375" s="93"/>
      <c r="B375" s="93"/>
      <c r="C375" s="93"/>
      <c r="D375" s="99"/>
      <c r="H375" s="189"/>
      <c r="J375" s="189"/>
      <c r="L375" s="189"/>
    </row>
    <row r="376" spans="1:12" s="3" customFormat="1" ht="12.75">
      <c r="A376" s="93"/>
      <c r="B376" s="93"/>
      <c r="C376" s="93"/>
      <c r="D376" s="99"/>
      <c r="H376" s="189"/>
      <c r="J376" s="189"/>
      <c r="L376" s="189"/>
    </row>
    <row r="377" spans="1:12" s="3" customFormat="1" ht="12.75">
      <c r="A377" s="93"/>
      <c r="B377" s="93"/>
      <c r="C377" s="93"/>
      <c r="D377" s="99"/>
      <c r="H377" s="189"/>
      <c r="J377" s="189"/>
      <c r="L377" s="189"/>
    </row>
    <row r="378" spans="1:12" s="3" customFormat="1" ht="12.75">
      <c r="A378" s="93"/>
      <c r="B378" s="93"/>
      <c r="C378" s="93"/>
      <c r="D378" s="99"/>
      <c r="H378" s="189"/>
      <c r="J378" s="189"/>
      <c r="L378" s="189"/>
    </row>
    <row r="379" spans="1:12" s="3" customFormat="1" ht="12.75">
      <c r="A379" s="93"/>
      <c r="B379" s="93"/>
      <c r="C379" s="93"/>
      <c r="D379" s="99"/>
      <c r="H379" s="189"/>
      <c r="J379" s="189"/>
      <c r="L379" s="189"/>
    </row>
    <row r="380" spans="1:12" s="3" customFormat="1" ht="12.75">
      <c r="A380" s="93"/>
      <c r="B380" s="93"/>
      <c r="C380" s="93"/>
      <c r="D380" s="99"/>
      <c r="H380" s="189"/>
      <c r="J380" s="189"/>
      <c r="L380" s="189"/>
    </row>
    <row r="381" spans="1:12" s="3" customFormat="1" ht="12.75">
      <c r="A381" s="93"/>
      <c r="B381" s="93"/>
      <c r="C381" s="93"/>
      <c r="D381" s="99"/>
      <c r="H381" s="189"/>
      <c r="J381" s="189"/>
      <c r="L381" s="189"/>
    </row>
    <row r="382" spans="1:12" s="3" customFormat="1" ht="12.75">
      <c r="A382" s="93"/>
      <c r="B382" s="93"/>
      <c r="C382" s="93"/>
      <c r="D382" s="99"/>
      <c r="H382" s="189"/>
      <c r="J382" s="189"/>
      <c r="L382" s="189"/>
    </row>
    <row r="383" spans="1:12" s="3" customFormat="1" ht="12.75">
      <c r="A383" s="93"/>
      <c r="B383" s="93"/>
      <c r="C383" s="93"/>
      <c r="D383" s="99"/>
      <c r="H383" s="189"/>
      <c r="J383" s="189"/>
      <c r="L383" s="189"/>
    </row>
    <row r="384" spans="1:12" s="3" customFormat="1" ht="12.75">
      <c r="A384" s="93"/>
      <c r="B384" s="93"/>
      <c r="C384" s="93"/>
      <c r="D384" s="99"/>
      <c r="H384" s="189"/>
      <c r="J384" s="189"/>
      <c r="L384" s="189"/>
    </row>
    <row r="385" spans="1:12" s="3" customFormat="1" ht="12.75">
      <c r="A385" s="93"/>
      <c r="B385" s="93"/>
      <c r="C385" s="93"/>
      <c r="D385" s="99"/>
      <c r="H385" s="189"/>
      <c r="J385" s="189"/>
      <c r="L385" s="189"/>
    </row>
    <row r="386" spans="1:12" s="3" customFormat="1" ht="12.75">
      <c r="A386" s="93"/>
      <c r="B386" s="93"/>
      <c r="C386" s="93"/>
      <c r="D386" s="99"/>
      <c r="H386" s="189"/>
      <c r="J386" s="189"/>
      <c r="L386" s="189"/>
    </row>
    <row r="387" spans="1:12" s="3" customFormat="1" ht="12.75">
      <c r="A387" s="93"/>
      <c r="B387" s="93"/>
      <c r="C387" s="93"/>
      <c r="D387" s="99"/>
      <c r="H387" s="189"/>
      <c r="J387" s="189"/>
      <c r="L387" s="189"/>
    </row>
    <row r="388" spans="1:12" s="3" customFormat="1" ht="12.75">
      <c r="A388" s="93"/>
      <c r="B388" s="93"/>
      <c r="C388" s="93"/>
      <c r="D388" s="99"/>
      <c r="H388" s="189"/>
      <c r="J388" s="189"/>
      <c r="L388" s="189"/>
    </row>
    <row r="389" spans="1:12" s="3" customFormat="1" ht="12.75">
      <c r="A389" s="93"/>
      <c r="B389" s="93"/>
      <c r="C389" s="93"/>
      <c r="D389" s="99"/>
      <c r="H389" s="189"/>
      <c r="J389" s="189"/>
      <c r="L389" s="189"/>
    </row>
    <row r="390" spans="1:12" s="3" customFormat="1" ht="12.75">
      <c r="A390" s="93"/>
      <c r="B390" s="93"/>
      <c r="C390" s="93"/>
      <c r="D390" s="99"/>
      <c r="H390" s="189"/>
      <c r="J390" s="189"/>
      <c r="L390" s="189"/>
    </row>
    <row r="391" spans="1:12" s="3" customFormat="1" ht="12.75">
      <c r="A391" s="93"/>
      <c r="B391" s="93"/>
      <c r="C391" s="93"/>
      <c r="D391" s="99"/>
      <c r="H391" s="189"/>
      <c r="J391" s="189"/>
      <c r="L391" s="189"/>
    </row>
    <row r="392" spans="1:12" s="3" customFormat="1" ht="12.75">
      <c r="A392" s="93"/>
      <c r="B392" s="93"/>
      <c r="C392" s="93"/>
      <c r="D392" s="99"/>
      <c r="H392" s="189"/>
      <c r="J392" s="189"/>
      <c r="L392" s="189"/>
    </row>
    <row r="393" spans="1:12" s="3" customFormat="1" ht="12.75">
      <c r="A393" s="93"/>
      <c r="B393" s="93"/>
      <c r="C393" s="93"/>
      <c r="D393" s="99"/>
      <c r="H393" s="189"/>
      <c r="J393" s="189"/>
      <c r="L393" s="189"/>
    </row>
    <row r="394" spans="1:12" s="3" customFormat="1" ht="12.75">
      <c r="A394" s="93"/>
      <c r="B394" s="93"/>
      <c r="C394" s="93"/>
      <c r="D394" s="99"/>
      <c r="H394" s="189"/>
      <c r="J394" s="189"/>
      <c r="L394" s="189"/>
    </row>
    <row r="395" spans="1:12" s="3" customFormat="1" ht="12.75">
      <c r="A395" s="93"/>
      <c r="B395" s="93"/>
      <c r="C395" s="93"/>
      <c r="D395" s="99"/>
      <c r="H395" s="189"/>
      <c r="J395" s="189"/>
      <c r="L395" s="189"/>
    </row>
    <row r="396" spans="1:12" s="3" customFormat="1" ht="12.75">
      <c r="A396" s="93"/>
      <c r="B396" s="93"/>
      <c r="C396" s="93"/>
      <c r="D396" s="99"/>
      <c r="H396" s="189"/>
      <c r="J396" s="189"/>
      <c r="L396" s="189"/>
    </row>
    <row r="397" spans="1:12" s="3" customFormat="1" ht="12.75">
      <c r="A397" s="93"/>
      <c r="B397" s="93"/>
      <c r="C397" s="93"/>
      <c r="D397" s="99"/>
      <c r="H397" s="189"/>
      <c r="J397" s="189"/>
      <c r="L397" s="189"/>
    </row>
    <row r="398" spans="1:12" s="3" customFormat="1" ht="12.75">
      <c r="A398" s="93"/>
      <c r="B398" s="93"/>
      <c r="C398" s="93"/>
      <c r="D398" s="99"/>
      <c r="H398" s="189"/>
      <c r="J398" s="189"/>
      <c r="L398" s="189"/>
    </row>
    <row r="399" spans="1:12" s="3" customFormat="1" ht="12.75">
      <c r="A399" s="93"/>
      <c r="B399" s="93"/>
      <c r="C399" s="93"/>
      <c r="D399" s="99"/>
      <c r="H399" s="189"/>
      <c r="J399" s="189"/>
      <c r="L399" s="189"/>
    </row>
    <row r="400" spans="1:12" s="3" customFormat="1" ht="12.75">
      <c r="A400" s="93"/>
      <c r="B400" s="93"/>
      <c r="C400" s="93"/>
      <c r="D400" s="99"/>
      <c r="H400" s="189"/>
      <c r="J400" s="189"/>
      <c r="L400" s="189"/>
    </row>
    <row r="401" spans="1:12" s="3" customFormat="1" ht="12.75">
      <c r="A401" s="93"/>
      <c r="B401" s="93"/>
      <c r="C401" s="93"/>
      <c r="D401" s="99"/>
      <c r="H401" s="189"/>
      <c r="J401" s="189"/>
      <c r="L401" s="189"/>
    </row>
    <row r="402" spans="1:12" s="3" customFormat="1" ht="12.75">
      <c r="A402" s="93"/>
      <c r="B402" s="93"/>
      <c r="C402" s="93"/>
      <c r="D402" s="99"/>
      <c r="H402" s="189"/>
      <c r="J402" s="189"/>
      <c r="L402" s="189"/>
    </row>
    <row r="403" spans="1:12" s="3" customFormat="1" ht="12.75">
      <c r="A403" s="93"/>
      <c r="B403" s="93"/>
      <c r="C403" s="93"/>
      <c r="D403" s="99"/>
      <c r="H403" s="189"/>
      <c r="J403" s="189"/>
      <c r="L403" s="189"/>
    </row>
    <row r="404" spans="1:12" s="3" customFormat="1" ht="12.75">
      <c r="A404" s="93"/>
      <c r="B404" s="93"/>
      <c r="C404" s="93"/>
      <c r="D404" s="99"/>
      <c r="H404" s="189"/>
      <c r="J404" s="189"/>
      <c r="L404" s="189"/>
    </row>
    <row r="405" spans="1:12" s="3" customFormat="1" ht="12.75">
      <c r="A405" s="93"/>
      <c r="B405" s="93"/>
      <c r="C405" s="93"/>
      <c r="D405" s="99"/>
      <c r="H405" s="189"/>
      <c r="J405" s="189"/>
      <c r="L405" s="189"/>
    </row>
    <row r="406" spans="1:12" s="3" customFormat="1" ht="12.75">
      <c r="A406" s="93"/>
      <c r="B406" s="93"/>
      <c r="C406" s="93"/>
      <c r="D406" s="99"/>
      <c r="H406" s="189"/>
      <c r="J406" s="189"/>
      <c r="L406" s="189"/>
    </row>
    <row r="407" spans="1:12" s="3" customFormat="1" ht="12.75">
      <c r="A407" s="93"/>
      <c r="B407" s="93"/>
      <c r="C407" s="93"/>
      <c r="D407" s="99"/>
      <c r="H407" s="189"/>
      <c r="J407" s="189"/>
      <c r="L407" s="189"/>
    </row>
    <row r="408" spans="1:12" s="3" customFormat="1" ht="12.75">
      <c r="A408" s="93"/>
      <c r="B408" s="93"/>
      <c r="C408" s="93"/>
      <c r="D408" s="99"/>
      <c r="H408" s="189"/>
      <c r="J408" s="189"/>
      <c r="L408" s="189"/>
    </row>
    <row r="409" spans="1:12" s="3" customFormat="1" ht="12.75">
      <c r="A409" s="93"/>
      <c r="B409" s="93"/>
      <c r="C409" s="93"/>
      <c r="D409" s="99"/>
      <c r="H409" s="189"/>
      <c r="J409" s="189"/>
      <c r="L409" s="189"/>
    </row>
    <row r="410" spans="1:12" s="3" customFormat="1" ht="12.75">
      <c r="A410" s="93"/>
      <c r="B410" s="93"/>
      <c r="C410" s="93"/>
      <c r="D410" s="99"/>
      <c r="H410" s="189"/>
      <c r="J410" s="189"/>
      <c r="L410" s="189"/>
    </row>
    <row r="411" spans="1:12" s="3" customFormat="1" ht="12.75">
      <c r="A411" s="93"/>
      <c r="B411" s="93"/>
      <c r="C411" s="93"/>
      <c r="D411" s="99"/>
      <c r="H411" s="189"/>
      <c r="J411" s="189"/>
      <c r="L411" s="189"/>
    </row>
    <row r="412" spans="1:12" s="3" customFormat="1" ht="12.75">
      <c r="A412" s="93"/>
      <c r="B412" s="93"/>
      <c r="C412" s="93"/>
      <c r="D412" s="99"/>
      <c r="H412" s="189"/>
      <c r="J412" s="189"/>
      <c r="L412" s="189"/>
    </row>
    <row r="413" spans="1:12" s="3" customFormat="1" ht="12.75">
      <c r="A413" s="93"/>
      <c r="B413" s="93"/>
      <c r="C413" s="93"/>
      <c r="D413" s="99"/>
      <c r="H413" s="189"/>
      <c r="J413" s="189"/>
      <c r="L413" s="189"/>
    </row>
    <row r="414" spans="1:12" s="3" customFormat="1" ht="12.75">
      <c r="A414" s="93"/>
      <c r="B414" s="93"/>
      <c r="C414" s="93"/>
      <c r="D414" s="99"/>
      <c r="H414" s="189"/>
      <c r="J414" s="189"/>
      <c r="L414" s="189"/>
    </row>
    <row r="415" spans="1:12" s="3" customFormat="1" ht="12.75">
      <c r="A415" s="93"/>
      <c r="B415" s="93"/>
      <c r="C415" s="93"/>
      <c r="D415" s="99"/>
      <c r="H415" s="189"/>
      <c r="J415" s="189"/>
      <c r="L415" s="189"/>
    </row>
    <row r="416" spans="1:12" s="3" customFormat="1" ht="12.75">
      <c r="A416" s="93"/>
      <c r="B416" s="93"/>
      <c r="C416" s="93"/>
      <c r="D416" s="99"/>
      <c r="H416" s="189"/>
      <c r="J416" s="189"/>
      <c r="L416" s="189"/>
    </row>
    <row r="417" spans="1:12" s="3" customFormat="1" ht="12.75">
      <c r="A417" s="93"/>
      <c r="B417" s="93"/>
      <c r="C417" s="93"/>
      <c r="D417" s="99"/>
      <c r="H417" s="189"/>
      <c r="J417" s="189"/>
      <c r="L417" s="189"/>
    </row>
    <row r="418" spans="1:12" s="3" customFormat="1" ht="12.75">
      <c r="A418" s="93"/>
      <c r="B418" s="93"/>
      <c r="C418" s="93"/>
      <c r="D418" s="99"/>
      <c r="H418" s="189"/>
      <c r="J418" s="189"/>
      <c r="L418" s="189"/>
    </row>
    <row r="419" spans="1:12" s="3" customFormat="1" ht="12.75">
      <c r="A419" s="93"/>
      <c r="B419" s="93"/>
      <c r="C419" s="93"/>
      <c r="D419" s="99"/>
      <c r="H419" s="189"/>
      <c r="J419" s="189"/>
      <c r="L419" s="189"/>
    </row>
    <row r="420" spans="1:12" s="3" customFormat="1" ht="12.75">
      <c r="A420" s="93"/>
      <c r="B420" s="93"/>
      <c r="C420" s="93"/>
      <c r="D420" s="99"/>
      <c r="H420" s="189"/>
      <c r="J420" s="189"/>
      <c r="L420" s="189"/>
    </row>
    <row r="421" spans="1:12" s="3" customFormat="1" ht="12.75">
      <c r="A421" s="93"/>
      <c r="B421" s="93"/>
      <c r="C421" s="93"/>
      <c r="D421" s="99"/>
      <c r="H421" s="189"/>
      <c r="J421" s="189"/>
      <c r="L421" s="189"/>
    </row>
    <row r="422" spans="1:12" s="3" customFormat="1" ht="12.75">
      <c r="A422" s="93"/>
      <c r="B422" s="93"/>
      <c r="C422" s="93"/>
      <c r="D422" s="99"/>
      <c r="H422" s="189"/>
      <c r="J422" s="189"/>
      <c r="L422" s="189"/>
    </row>
    <row r="423" spans="1:12" s="3" customFormat="1" ht="12.75">
      <c r="A423" s="93"/>
      <c r="B423" s="93"/>
      <c r="C423" s="93"/>
      <c r="D423" s="99"/>
      <c r="H423" s="189"/>
      <c r="J423" s="189"/>
      <c r="L423" s="189"/>
    </row>
    <row r="424" spans="1:12" s="3" customFormat="1" ht="12.75">
      <c r="A424" s="93"/>
      <c r="B424" s="93"/>
      <c r="C424" s="93"/>
      <c r="D424" s="99"/>
      <c r="H424" s="189"/>
      <c r="J424" s="189"/>
      <c r="L424" s="189"/>
    </row>
    <row r="425" spans="1:12" s="3" customFormat="1" ht="12.75">
      <c r="A425" s="93"/>
      <c r="B425" s="93"/>
      <c r="C425" s="93"/>
      <c r="D425" s="99"/>
      <c r="H425" s="189"/>
      <c r="J425" s="189"/>
      <c r="L425" s="189"/>
    </row>
    <row r="426" spans="1:12" s="3" customFormat="1" ht="12.75">
      <c r="A426" s="93"/>
      <c r="B426" s="93"/>
      <c r="C426" s="93"/>
      <c r="D426" s="99"/>
      <c r="H426" s="189"/>
      <c r="J426" s="189"/>
      <c r="L426" s="189"/>
    </row>
    <row r="427" spans="1:12" s="3" customFormat="1" ht="12.75">
      <c r="A427" s="93"/>
      <c r="B427" s="93"/>
      <c r="C427" s="93"/>
      <c r="D427" s="99"/>
      <c r="H427" s="189"/>
      <c r="J427" s="189"/>
      <c r="L427" s="189"/>
    </row>
    <row r="428" spans="1:12" s="3" customFormat="1" ht="12.75">
      <c r="A428" s="93"/>
      <c r="B428" s="93"/>
      <c r="C428" s="93"/>
      <c r="D428" s="99"/>
      <c r="H428" s="189"/>
      <c r="J428" s="189"/>
      <c r="L428" s="189"/>
    </row>
    <row r="429" spans="1:12" s="3" customFormat="1" ht="12.75">
      <c r="A429" s="93"/>
      <c r="B429" s="93"/>
      <c r="C429" s="93"/>
      <c r="D429" s="99"/>
      <c r="H429" s="189"/>
      <c r="J429" s="189"/>
      <c r="L429" s="189"/>
    </row>
    <row r="430" spans="1:12" s="3" customFormat="1" ht="12.75">
      <c r="A430" s="93"/>
      <c r="B430" s="93"/>
      <c r="C430" s="93"/>
      <c r="D430" s="99"/>
      <c r="H430" s="189"/>
      <c r="J430" s="189"/>
      <c r="L430" s="189"/>
    </row>
    <row r="431" spans="1:12" s="3" customFormat="1" ht="12.75">
      <c r="A431" s="93"/>
      <c r="B431" s="93"/>
      <c r="C431" s="93"/>
      <c r="D431" s="99"/>
      <c r="H431" s="189"/>
      <c r="J431" s="189"/>
      <c r="L431" s="189"/>
    </row>
    <row r="432" spans="1:12" s="3" customFormat="1" ht="12.75">
      <c r="A432" s="93"/>
      <c r="B432" s="93"/>
      <c r="C432" s="93"/>
      <c r="D432" s="99"/>
      <c r="H432" s="189"/>
      <c r="J432" s="189"/>
      <c r="L432" s="189"/>
    </row>
    <row r="433" spans="1:12" s="3" customFormat="1" ht="12.75">
      <c r="A433" s="93"/>
      <c r="B433" s="93"/>
      <c r="C433" s="93"/>
      <c r="D433" s="99"/>
      <c r="H433" s="189"/>
      <c r="J433" s="189"/>
      <c r="L433" s="189"/>
    </row>
    <row r="434" spans="1:12" s="3" customFormat="1" ht="12.75">
      <c r="A434" s="93"/>
      <c r="B434" s="93"/>
      <c r="C434" s="93"/>
      <c r="D434" s="99"/>
      <c r="H434" s="189"/>
      <c r="J434" s="189"/>
      <c r="L434" s="189"/>
    </row>
    <row r="435" spans="1:12" s="3" customFormat="1" ht="12.75">
      <c r="A435" s="93"/>
      <c r="B435" s="93"/>
      <c r="C435" s="93"/>
      <c r="D435" s="99"/>
      <c r="H435" s="189"/>
      <c r="J435" s="189"/>
      <c r="L435" s="189"/>
    </row>
    <row r="436" spans="1:12" s="3" customFormat="1" ht="12.75">
      <c r="A436" s="93"/>
      <c r="B436" s="93"/>
      <c r="C436" s="93"/>
      <c r="D436" s="99"/>
      <c r="H436" s="189"/>
      <c r="J436" s="189"/>
      <c r="L436" s="189"/>
    </row>
    <row r="437" spans="1:12" s="3" customFormat="1" ht="12.75">
      <c r="A437" s="93"/>
      <c r="B437" s="93"/>
      <c r="C437" s="93"/>
      <c r="D437" s="99"/>
      <c r="H437" s="189"/>
      <c r="J437" s="189"/>
      <c r="L437" s="189"/>
    </row>
    <row r="438" spans="1:12" s="3" customFormat="1" ht="12.75">
      <c r="A438" s="93"/>
      <c r="B438" s="93"/>
      <c r="C438" s="93"/>
      <c r="D438" s="99"/>
      <c r="H438" s="189"/>
      <c r="J438" s="189"/>
      <c r="L438" s="189"/>
    </row>
    <row r="439" spans="1:12" s="3" customFormat="1" ht="12.75">
      <c r="A439" s="93"/>
      <c r="B439" s="93"/>
      <c r="C439" s="93"/>
      <c r="D439" s="99"/>
      <c r="H439" s="189"/>
      <c r="J439" s="189"/>
      <c r="L439" s="189"/>
    </row>
    <row r="440" spans="1:12" s="3" customFormat="1" ht="12.75">
      <c r="A440" s="93"/>
      <c r="B440" s="93"/>
      <c r="C440" s="93"/>
      <c r="D440" s="99"/>
      <c r="H440" s="189"/>
      <c r="J440" s="189"/>
      <c r="L440" s="189"/>
    </row>
    <row r="441" spans="1:12" s="3" customFormat="1" ht="12.75">
      <c r="A441" s="93"/>
      <c r="B441" s="93"/>
      <c r="C441" s="93"/>
      <c r="D441" s="99"/>
      <c r="H441" s="189"/>
      <c r="J441" s="189"/>
      <c r="L441" s="189"/>
    </row>
    <row r="442" spans="1:12" s="3" customFormat="1" ht="12.75">
      <c r="A442" s="93"/>
      <c r="B442" s="93"/>
      <c r="C442" s="93"/>
      <c r="D442" s="99"/>
      <c r="H442" s="189"/>
      <c r="J442" s="189"/>
      <c r="L442" s="189"/>
    </row>
    <row r="443" spans="1:12" s="3" customFormat="1" ht="12.75">
      <c r="A443" s="93"/>
      <c r="B443" s="93"/>
      <c r="C443" s="93"/>
      <c r="D443" s="99"/>
      <c r="H443" s="189"/>
      <c r="J443" s="189"/>
      <c r="L443" s="189"/>
    </row>
    <row r="444" spans="1:12" s="3" customFormat="1" ht="12.75">
      <c r="A444" s="93"/>
      <c r="B444" s="93"/>
      <c r="C444" s="93"/>
      <c r="D444" s="99"/>
      <c r="H444" s="189"/>
      <c r="J444" s="189"/>
      <c r="L444" s="189"/>
    </row>
    <row r="445" spans="1:12" s="3" customFormat="1" ht="12.75">
      <c r="A445" s="93"/>
      <c r="B445" s="93"/>
      <c r="C445" s="93"/>
      <c r="D445" s="99"/>
      <c r="H445" s="189"/>
      <c r="J445" s="189"/>
      <c r="L445" s="189"/>
    </row>
    <row r="446" spans="1:12" s="3" customFormat="1" ht="12.75">
      <c r="A446" s="93"/>
      <c r="B446" s="93"/>
      <c r="C446" s="93"/>
      <c r="D446" s="99"/>
      <c r="H446" s="189"/>
      <c r="J446" s="189"/>
      <c r="L446" s="189"/>
    </row>
    <row r="447" spans="1:12" s="3" customFormat="1" ht="12.75">
      <c r="A447" s="93"/>
      <c r="B447" s="93"/>
      <c r="C447" s="93"/>
      <c r="D447" s="99"/>
      <c r="H447" s="189"/>
      <c r="J447" s="189"/>
      <c r="L447" s="189"/>
    </row>
  </sheetData>
  <sheetProtection/>
  <mergeCells count="14">
    <mergeCell ref="E118:F118"/>
    <mergeCell ref="E94:F94"/>
    <mergeCell ref="A1:L1"/>
    <mergeCell ref="A2:L2"/>
    <mergeCell ref="E102:F102"/>
    <mergeCell ref="E107:F107"/>
    <mergeCell ref="E221:F221"/>
    <mergeCell ref="E189:F189"/>
    <mergeCell ref="E144:F144"/>
    <mergeCell ref="E169:F169"/>
    <mergeCell ref="E170:F170"/>
    <mergeCell ref="E209:F209"/>
    <mergeCell ref="E220:F220"/>
    <mergeCell ref="A208:E208"/>
  </mergeCells>
  <printOptions horizontalCentered="1"/>
  <pageMargins left="0.2362204724409449" right="0.2362204724409449" top="0.4330708661417323" bottom="0.5905511811023623" header="0.5118110236220472" footer="0.31496062992125984"/>
  <pageSetup firstPageNumber="2" useFirstPageNumber="1" horizontalDpi="300" verticalDpi="300" orientation="portrait" paperSize="9" scale="90" r:id="rId1"/>
  <headerFooter alignWithMargins="0">
    <oddFooter>&amp;R&amp;P</oddFooter>
  </headerFooter>
  <rowBreaks count="2" manualBreakCount="2">
    <brk id="142" max="9" man="1"/>
    <brk id="20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12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4.00390625" style="55" customWidth="1"/>
    <col min="2" max="2" width="4.28125" style="55" customWidth="1"/>
    <col min="3" max="3" width="5.57421875" style="55" customWidth="1"/>
    <col min="4" max="4" width="5.28125" style="68" hidden="1" customWidth="1"/>
    <col min="5" max="5" width="48.57421875" style="0" customWidth="1"/>
    <col min="6" max="6" width="12.8515625" style="0" hidden="1" customWidth="1"/>
    <col min="7" max="7" width="12.8515625" style="167" customWidth="1"/>
    <col min="8" max="8" width="7.8515625" style="187" hidden="1" customWidth="1"/>
    <col min="9" max="9" width="12.8515625" style="0" customWidth="1"/>
    <col min="10" max="10" width="7.8515625" style="187" hidden="1" customWidth="1"/>
    <col min="11" max="11" width="12.8515625" style="0" customWidth="1"/>
    <col min="12" max="12" width="7.8515625" style="187" hidden="1" customWidth="1"/>
  </cols>
  <sheetData>
    <row r="1" spans="1:12" s="3" customFormat="1" ht="28.5" customHeight="1">
      <c r="A1" s="331" t="s">
        <v>189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s="3" customFormat="1" ht="28.5" customHeight="1">
      <c r="A2" s="19" t="s">
        <v>4</v>
      </c>
      <c r="B2" s="19" t="s">
        <v>3</v>
      </c>
      <c r="C2" s="19" t="s">
        <v>2</v>
      </c>
      <c r="D2" s="19" t="s">
        <v>5</v>
      </c>
      <c r="E2" s="43" t="s">
        <v>126</v>
      </c>
      <c r="F2" s="139" t="s">
        <v>232</v>
      </c>
      <c r="G2" s="174" t="s">
        <v>263</v>
      </c>
      <c r="H2" s="184" t="s">
        <v>201</v>
      </c>
      <c r="I2" s="139" t="s">
        <v>214</v>
      </c>
      <c r="J2" s="184" t="s">
        <v>216</v>
      </c>
      <c r="K2" s="139" t="s">
        <v>231</v>
      </c>
      <c r="L2" s="184" t="s">
        <v>233</v>
      </c>
    </row>
    <row r="3" spans="1:12" s="3" customFormat="1" ht="22.5" customHeight="1">
      <c r="A3" s="153">
        <v>3</v>
      </c>
      <c r="B3" s="154"/>
      <c r="C3" s="154"/>
      <c r="D3" s="155"/>
      <c r="E3" s="156" t="s">
        <v>76</v>
      </c>
      <c r="F3" s="200">
        <f>F4+F15+F42+F52+F59</f>
        <v>1782701684</v>
      </c>
      <c r="G3" s="200">
        <f>G4+G15+G42+G52+G59</f>
        <v>1799468000</v>
      </c>
      <c r="H3" s="203">
        <f aca="true" t="shared" si="0" ref="H3:H13">G3/F3*100</f>
        <v>100.94050037370133</v>
      </c>
      <c r="I3" s="200">
        <f>I4+I15+I42+I52+I59</f>
        <v>1910135000</v>
      </c>
      <c r="J3" s="203">
        <f>I3/G3*100</f>
        <v>106.14998432870159</v>
      </c>
      <c r="K3" s="200">
        <f>K4+K15+K42+K52+K59</f>
        <v>1810273000</v>
      </c>
      <c r="L3" s="203">
        <f>K3/I3*100</f>
        <v>94.7719925555</v>
      </c>
    </row>
    <row r="4" spans="1:12" s="3" customFormat="1" ht="13.5" customHeight="1">
      <c r="A4" s="54"/>
      <c r="B4" s="57">
        <v>31</v>
      </c>
      <c r="C4" s="57"/>
      <c r="D4" s="58"/>
      <c r="E4" s="44" t="s">
        <v>77</v>
      </c>
      <c r="F4" s="200">
        <f>F5+F9+F11</f>
        <v>140325000</v>
      </c>
      <c r="G4" s="200">
        <f>G5+G9+G11</f>
        <v>135325000</v>
      </c>
      <c r="H4" s="203">
        <f t="shared" si="0"/>
        <v>96.43684304293603</v>
      </c>
      <c r="I4" s="200">
        <f>I5+I9+I11</f>
        <v>147568000</v>
      </c>
      <c r="J4" s="203">
        <f aca="true" t="shared" si="1" ref="J4:J66">I4/G4*100</f>
        <v>109.04710881211896</v>
      </c>
      <c r="K4" s="200">
        <f>K5+K9+K11</f>
        <v>161904620</v>
      </c>
      <c r="L4" s="203">
        <f aca="true" t="shared" si="2" ref="L4:L66">K4/I4*100</f>
        <v>109.71526347175539</v>
      </c>
    </row>
    <row r="5" spans="1:12" s="125" customFormat="1" ht="12.75">
      <c r="A5" s="63"/>
      <c r="B5" s="63"/>
      <c r="C5" s="63">
        <v>311</v>
      </c>
      <c r="D5" s="59"/>
      <c r="E5" s="52" t="s">
        <v>78</v>
      </c>
      <c r="F5" s="199">
        <f>SUM(F6:F8)</f>
        <v>116225000</v>
      </c>
      <c r="G5" s="199">
        <f>SUM(G6:G8)</f>
        <v>111105000</v>
      </c>
      <c r="H5" s="215">
        <f t="shared" si="0"/>
        <v>95.59475155947516</v>
      </c>
      <c r="I5" s="274">
        <f>SUM(I6:I8)</f>
        <v>122105800</v>
      </c>
      <c r="J5" s="275">
        <f t="shared" si="1"/>
        <v>109.90126456955132</v>
      </c>
      <c r="K5" s="274">
        <f>SUM(K6:K8)</f>
        <v>134205800</v>
      </c>
      <c r="L5" s="275">
        <f t="shared" si="2"/>
        <v>109.90943919125873</v>
      </c>
    </row>
    <row r="6" spans="1:12" s="125" customFormat="1" ht="12.75" hidden="1">
      <c r="A6" s="63"/>
      <c r="B6" s="63"/>
      <c r="C6" s="63"/>
      <c r="D6" s="59">
        <v>3111</v>
      </c>
      <c r="E6" s="45" t="s">
        <v>79</v>
      </c>
      <c r="F6" s="199">
        <v>115112000</v>
      </c>
      <c r="G6" s="212">
        <v>110000000</v>
      </c>
      <c r="H6" s="216">
        <f t="shared" si="0"/>
        <v>95.55910765167836</v>
      </c>
      <c r="I6" s="274">
        <v>121000000</v>
      </c>
      <c r="J6" s="275">
        <f t="shared" si="1"/>
        <v>110.00000000000001</v>
      </c>
      <c r="K6" s="274">
        <v>133100000</v>
      </c>
      <c r="L6" s="275">
        <f t="shared" si="2"/>
        <v>110.00000000000001</v>
      </c>
    </row>
    <row r="7" spans="1:12" s="125" customFormat="1" ht="12.75" hidden="1">
      <c r="A7" s="63"/>
      <c r="B7" s="63"/>
      <c r="C7" s="63"/>
      <c r="D7" s="59">
        <v>3112</v>
      </c>
      <c r="E7" s="45" t="s">
        <v>81</v>
      </c>
      <c r="F7" s="199">
        <v>636000</v>
      </c>
      <c r="G7" s="212">
        <v>636000</v>
      </c>
      <c r="H7" s="216">
        <f t="shared" si="0"/>
        <v>100</v>
      </c>
      <c r="I7" s="274">
        <v>636000</v>
      </c>
      <c r="J7" s="275">
        <f>I7/G7*100</f>
        <v>100</v>
      </c>
      <c r="K7" s="274">
        <v>636000</v>
      </c>
      <c r="L7" s="275">
        <f>K7/I7*100</f>
        <v>100</v>
      </c>
    </row>
    <row r="8" spans="1:12" s="125" customFormat="1" ht="12.75" hidden="1">
      <c r="A8" s="63"/>
      <c r="B8" s="63"/>
      <c r="C8" s="63"/>
      <c r="D8" s="59">
        <v>3113</v>
      </c>
      <c r="E8" s="45" t="s">
        <v>80</v>
      </c>
      <c r="F8" s="199">
        <v>477000</v>
      </c>
      <c r="G8" s="212">
        <v>469000</v>
      </c>
      <c r="H8" s="216">
        <f t="shared" si="0"/>
        <v>98.32285115303984</v>
      </c>
      <c r="I8" s="274">
        <v>469800</v>
      </c>
      <c r="J8" s="275">
        <f t="shared" si="1"/>
        <v>100.17057569296375</v>
      </c>
      <c r="K8" s="274">
        <v>469800</v>
      </c>
      <c r="L8" s="275">
        <f t="shared" si="2"/>
        <v>100</v>
      </c>
    </row>
    <row r="9" spans="1:12" s="125" customFormat="1" ht="12.75">
      <c r="A9" s="63"/>
      <c r="B9" s="63"/>
      <c r="C9" s="63">
        <v>312</v>
      </c>
      <c r="D9" s="59"/>
      <c r="E9" s="45" t="s">
        <v>82</v>
      </c>
      <c r="F9" s="199">
        <f>F10</f>
        <v>3800000</v>
      </c>
      <c r="G9" s="199">
        <f>G10</f>
        <v>4800000</v>
      </c>
      <c r="H9" s="215">
        <f t="shared" si="0"/>
        <v>126.3157894736842</v>
      </c>
      <c r="I9" s="274">
        <f>I10</f>
        <v>4100000</v>
      </c>
      <c r="J9" s="275">
        <f t="shared" si="1"/>
        <v>85.41666666666666</v>
      </c>
      <c r="K9" s="274">
        <f>K10</f>
        <v>4200000</v>
      </c>
      <c r="L9" s="275">
        <f t="shared" si="2"/>
        <v>102.4390243902439</v>
      </c>
    </row>
    <row r="10" spans="1:12" s="125" customFormat="1" ht="12.75" hidden="1">
      <c r="A10" s="63"/>
      <c r="B10" s="63"/>
      <c r="C10" s="63"/>
      <c r="D10" s="59">
        <v>3121</v>
      </c>
      <c r="E10" s="45" t="s">
        <v>82</v>
      </c>
      <c r="F10" s="199">
        <v>3800000</v>
      </c>
      <c r="G10" s="212">
        <v>4800000</v>
      </c>
      <c r="H10" s="216">
        <f t="shared" si="0"/>
        <v>126.3157894736842</v>
      </c>
      <c r="I10" s="274">
        <v>4100000</v>
      </c>
      <c r="J10" s="275">
        <f t="shared" si="1"/>
        <v>85.41666666666666</v>
      </c>
      <c r="K10" s="274">
        <v>4200000</v>
      </c>
      <c r="L10" s="275">
        <f t="shared" si="2"/>
        <v>102.4390243902439</v>
      </c>
    </row>
    <row r="11" spans="1:12" s="125" customFormat="1" ht="12.75">
      <c r="A11" s="63"/>
      <c r="B11" s="63"/>
      <c r="C11" s="63">
        <v>313</v>
      </c>
      <c r="D11" s="59"/>
      <c r="E11" s="45" t="s">
        <v>83</v>
      </c>
      <c r="F11" s="199">
        <f>F12+F13</f>
        <v>20300000</v>
      </c>
      <c r="G11" s="199">
        <f>G12+G13</f>
        <v>19420000</v>
      </c>
      <c r="H11" s="215">
        <f t="shared" si="0"/>
        <v>95.66502463054188</v>
      </c>
      <c r="I11" s="274">
        <f>I12+I13</f>
        <v>21362200</v>
      </c>
      <c r="J11" s="275">
        <f t="shared" si="1"/>
        <v>110.00102986611739</v>
      </c>
      <c r="K11" s="274">
        <f>K12+K13</f>
        <v>23498820</v>
      </c>
      <c r="L11" s="275">
        <f t="shared" si="2"/>
        <v>110.001872466319</v>
      </c>
    </row>
    <row r="12" spans="1:12" s="3" customFormat="1" ht="12.75" hidden="1">
      <c r="A12" s="54"/>
      <c r="B12" s="55"/>
      <c r="C12" s="55"/>
      <c r="D12" s="59">
        <v>3132</v>
      </c>
      <c r="E12" s="45" t="s">
        <v>84</v>
      </c>
      <c r="F12" s="183">
        <v>18270000</v>
      </c>
      <c r="G12" s="201">
        <v>17478000</v>
      </c>
      <c r="H12" s="204">
        <f t="shared" si="0"/>
        <v>95.66502463054188</v>
      </c>
      <c r="I12" s="201">
        <v>19226000</v>
      </c>
      <c r="J12" s="204">
        <f t="shared" si="1"/>
        <v>110.00114429568602</v>
      </c>
      <c r="K12" s="201">
        <v>21149000</v>
      </c>
      <c r="L12" s="204">
        <f t="shared" si="2"/>
        <v>110.00208051596796</v>
      </c>
    </row>
    <row r="13" spans="1:12" s="3" customFormat="1" ht="12.75" hidden="1">
      <c r="A13" s="54"/>
      <c r="B13" s="55"/>
      <c r="C13" s="55"/>
      <c r="D13" s="59">
        <v>3133</v>
      </c>
      <c r="E13" s="45" t="s">
        <v>85</v>
      </c>
      <c r="F13" s="183">
        <v>2030000</v>
      </c>
      <c r="G13" s="201">
        <v>1942000</v>
      </c>
      <c r="H13" s="204">
        <f t="shared" si="0"/>
        <v>95.66502463054188</v>
      </c>
      <c r="I13" s="201">
        <v>2136200</v>
      </c>
      <c r="J13" s="204">
        <f t="shared" si="1"/>
        <v>110.00000000000001</v>
      </c>
      <c r="K13" s="201">
        <v>2349820</v>
      </c>
      <c r="L13" s="204">
        <f t="shared" si="2"/>
        <v>110.00000000000001</v>
      </c>
    </row>
    <row r="14" spans="1:12" s="3" customFormat="1" ht="11.25" customHeight="1">
      <c r="A14" s="54"/>
      <c r="B14" s="55"/>
      <c r="C14" s="55"/>
      <c r="D14" s="59"/>
      <c r="E14" s="45"/>
      <c r="F14" s="183"/>
      <c r="G14" s="202"/>
      <c r="H14" s="205"/>
      <c r="I14" s="202"/>
      <c r="J14" s="205"/>
      <c r="K14" s="202"/>
      <c r="L14" s="205"/>
    </row>
    <row r="15" spans="1:12" s="3" customFormat="1" ht="13.5" customHeight="1">
      <c r="A15" s="54"/>
      <c r="B15" s="54">
        <v>32</v>
      </c>
      <c r="C15" s="55"/>
      <c r="D15" s="56"/>
      <c r="E15" s="10" t="s">
        <v>6</v>
      </c>
      <c r="F15" s="200">
        <f>F16+F20+F26+F35</f>
        <v>1088836000</v>
      </c>
      <c r="G15" s="200">
        <f>G16+G20+G26+G35</f>
        <v>1099514000</v>
      </c>
      <c r="H15" s="203">
        <f aca="true" t="shared" si="3" ref="H15:H40">G15/F15*100</f>
        <v>100.98068028610369</v>
      </c>
      <c r="I15" s="200">
        <f>I16+I20+I26+I35</f>
        <v>1080830000</v>
      </c>
      <c r="J15" s="203">
        <f t="shared" si="1"/>
        <v>98.30070376548184</v>
      </c>
      <c r="K15" s="200">
        <f>K16+K20+K26+K35</f>
        <v>1070980000</v>
      </c>
      <c r="L15" s="203">
        <f t="shared" si="2"/>
        <v>99.0886633420612</v>
      </c>
    </row>
    <row r="16" spans="1:12" s="125" customFormat="1" ht="12.75">
      <c r="A16" s="63"/>
      <c r="B16" s="63"/>
      <c r="C16" s="63">
        <v>321</v>
      </c>
      <c r="D16" s="59"/>
      <c r="E16" s="46" t="s">
        <v>10</v>
      </c>
      <c r="F16" s="199">
        <f>F17+F18+F19</f>
        <v>9000000</v>
      </c>
      <c r="G16" s="199">
        <f>G17+G18+G19</f>
        <v>8400000</v>
      </c>
      <c r="H16" s="215">
        <f t="shared" si="3"/>
        <v>93.33333333333333</v>
      </c>
      <c r="I16" s="274">
        <f>I17+I18+I19</f>
        <v>8800000</v>
      </c>
      <c r="J16" s="275">
        <f t="shared" si="1"/>
        <v>104.76190476190477</v>
      </c>
      <c r="K16" s="274">
        <f>K17+K18+K19</f>
        <v>8800000</v>
      </c>
      <c r="L16" s="275">
        <f t="shared" si="2"/>
        <v>100</v>
      </c>
    </row>
    <row r="17" spans="1:12" s="125" customFormat="1" ht="12.75" hidden="1">
      <c r="A17" s="63"/>
      <c r="B17" s="63"/>
      <c r="C17" s="63"/>
      <c r="D17" s="59">
        <v>3211</v>
      </c>
      <c r="E17" s="46" t="s">
        <v>86</v>
      </c>
      <c r="F17" s="199">
        <v>2500000</v>
      </c>
      <c r="G17" s="212">
        <v>2400000</v>
      </c>
      <c r="H17" s="216">
        <f t="shared" si="3"/>
        <v>96</v>
      </c>
      <c r="I17" s="274">
        <v>2500000</v>
      </c>
      <c r="J17" s="275">
        <f t="shared" si="1"/>
        <v>104.16666666666667</v>
      </c>
      <c r="K17" s="274">
        <v>2500000</v>
      </c>
      <c r="L17" s="275">
        <f t="shared" si="2"/>
        <v>100</v>
      </c>
    </row>
    <row r="18" spans="1:12" s="125" customFormat="1" ht="12.75" hidden="1">
      <c r="A18" s="63"/>
      <c r="B18" s="63"/>
      <c r="C18" s="63"/>
      <c r="D18" s="59">
        <v>3212</v>
      </c>
      <c r="E18" s="46" t="s">
        <v>87</v>
      </c>
      <c r="F18" s="199">
        <v>4000000</v>
      </c>
      <c r="G18" s="212">
        <v>4000000</v>
      </c>
      <c r="H18" s="216">
        <f t="shared" si="3"/>
        <v>100</v>
      </c>
      <c r="I18" s="274">
        <v>4100000</v>
      </c>
      <c r="J18" s="275">
        <f t="shared" si="1"/>
        <v>102.49999999999999</v>
      </c>
      <c r="K18" s="274">
        <v>4100000</v>
      </c>
      <c r="L18" s="275">
        <f t="shared" si="2"/>
        <v>100</v>
      </c>
    </row>
    <row r="19" spans="1:12" s="125" customFormat="1" ht="12.75" hidden="1">
      <c r="A19" s="63"/>
      <c r="B19" s="63"/>
      <c r="C19" s="63"/>
      <c r="D19" s="66" t="s">
        <v>8</v>
      </c>
      <c r="E19" s="46" t="s">
        <v>9</v>
      </c>
      <c r="F19" s="199">
        <v>2500000</v>
      </c>
      <c r="G19" s="212">
        <v>2000000</v>
      </c>
      <c r="H19" s="216">
        <f t="shared" si="3"/>
        <v>80</v>
      </c>
      <c r="I19" s="274">
        <v>2200000</v>
      </c>
      <c r="J19" s="275">
        <f t="shared" si="1"/>
        <v>110.00000000000001</v>
      </c>
      <c r="K19" s="274">
        <v>2200000</v>
      </c>
      <c r="L19" s="275">
        <f t="shared" si="2"/>
        <v>100</v>
      </c>
    </row>
    <row r="20" spans="1:12" s="125" customFormat="1" ht="12.75">
      <c r="A20" s="63"/>
      <c r="B20" s="63"/>
      <c r="C20" s="63">
        <v>322</v>
      </c>
      <c r="D20" s="66"/>
      <c r="E20" s="266" t="s">
        <v>88</v>
      </c>
      <c r="F20" s="199">
        <f>SUM(F21:F25)</f>
        <v>13800000</v>
      </c>
      <c r="G20" s="199">
        <f>SUM(G21:G25)</f>
        <v>13800000</v>
      </c>
      <c r="H20" s="215">
        <f t="shared" si="3"/>
        <v>100</v>
      </c>
      <c r="I20" s="274">
        <f>SUM(I21:I25)</f>
        <v>14400000</v>
      </c>
      <c r="J20" s="275">
        <f t="shared" si="1"/>
        <v>104.34782608695652</v>
      </c>
      <c r="K20" s="274">
        <f>SUM(K21:K25)</f>
        <v>14400000</v>
      </c>
      <c r="L20" s="275">
        <f t="shared" si="2"/>
        <v>100</v>
      </c>
    </row>
    <row r="21" spans="1:12" s="125" customFormat="1" ht="12.75" hidden="1">
      <c r="A21" s="63"/>
      <c r="B21" s="63"/>
      <c r="C21" s="63"/>
      <c r="D21" s="66">
        <v>3221</v>
      </c>
      <c r="E21" s="45" t="s">
        <v>89</v>
      </c>
      <c r="F21" s="199">
        <v>3400000</v>
      </c>
      <c r="G21" s="212">
        <v>3400000</v>
      </c>
      <c r="H21" s="216">
        <f t="shared" si="3"/>
        <v>100</v>
      </c>
      <c r="I21" s="274">
        <v>3500000</v>
      </c>
      <c r="J21" s="275">
        <f t="shared" si="1"/>
        <v>102.94117647058823</v>
      </c>
      <c r="K21" s="274">
        <v>3500000</v>
      </c>
      <c r="L21" s="275">
        <f t="shared" si="2"/>
        <v>100</v>
      </c>
    </row>
    <row r="22" spans="1:12" s="125" customFormat="1" ht="12.75" hidden="1">
      <c r="A22" s="63"/>
      <c r="B22" s="63"/>
      <c r="C22" s="63"/>
      <c r="D22" s="66">
        <v>3222</v>
      </c>
      <c r="E22" s="45" t="s">
        <v>90</v>
      </c>
      <c r="F22" s="199">
        <v>700000</v>
      </c>
      <c r="G22" s="212">
        <v>700000</v>
      </c>
      <c r="H22" s="216">
        <f t="shared" si="3"/>
        <v>100</v>
      </c>
      <c r="I22" s="274">
        <v>800000</v>
      </c>
      <c r="J22" s="275">
        <f t="shared" si="1"/>
        <v>114.28571428571428</v>
      </c>
      <c r="K22" s="274">
        <v>800000</v>
      </c>
      <c r="L22" s="275">
        <f t="shared" si="2"/>
        <v>100</v>
      </c>
    </row>
    <row r="23" spans="1:12" s="125" customFormat="1" ht="12.75" hidden="1">
      <c r="A23" s="63"/>
      <c r="B23" s="63"/>
      <c r="C23" s="63"/>
      <c r="D23" s="66">
        <v>3223</v>
      </c>
      <c r="E23" s="45" t="s">
        <v>91</v>
      </c>
      <c r="F23" s="199">
        <v>9050000</v>
      </c>
      <c r="G23" s="212">
        <v>9050000</v>
      </c>
      <c r="H23" s="216">
        <f t="shared" si="3"/>
        <v>100</v>
      </c>
      <c r="I23" s="274">
        <v>9350000</v>
      </c>
      <c r="J23" s="275">
        <f t="shared" si="1"/>
        <v>103.31491712707181</v>
      </c>
      <c r="K23" s="274">
        <v>9350000</v>
      </c>
      <c r="L23" s="275">
        <f t="shared" si="2"/>
        <v>100</v>
      </c>
    </row>
    <row r="24" spans="1:12" s="125" customFormat="1" ht="12.75" hidden="1">
      <c r="A24" s="63"/>
      <c r="B24" s="63"/>
      <c r="C24" s="63"/>
      <c r="D24" s="66">
        <v>3224</v>
      </c>
      <c r="E24" s="266" t="s">
        <v>11</v>
      </c>
      <c r="F24" s="199">
        <v>200000</v>
      </c>
      <c r="G24" s="212">
        <v>200000</v>
      </c>
      <c r="H24" s="216">
        <f t="shared" si="3"/>
        <v>100</v>
      </c>
      <c r="I24" s="274">
        <v>200000</v>
      </c>
      <c r="J24" s="275">
        <f t="shared" si="1"/>
        <v>100</v>
      </c>
      <c r="K24" s="274">
        <v>200000</v>
      </c>
      <c r="L24" s="275">
        <f t="shared" si="2"/>
        <v>100</v>
      </c>
    </row>
    <row r="25" spans="1:12" s="125" customFormat="1" ht="12.75" hidden="1">
      <c r="A25" s="63"/>
      <c r="B25" s="63"/>
      <c r="C25" s="63"/>
      <c r="D25" s="66" t="s">
        <v>12</v>
      </c>
      <c r="E25" s="266" t="s">
        <v>13</v>
      </c>
      <c r="F25" s="199">
        <v>450000</v>
      </c>
      <c r="G25" s="267">
        <v>450000</v>
      </c>
      <c r="H25" s="268">
        <f t="shared" si="3"/>
        <v>100</v>
      </c>
      <c r="I25" s="276">
        <v>550000</v>
      </c>
      <c r="J25" s="277">
        <f t="shared" si="1"/>
        <v>122.22222222222223</v>
      </c>
      <c r="K25" s="276">
        <v>550000</v>
      </c>
      <c r="L25" s="277">
        <f t="shared" si="2"/>
        <v>100</v>
      </c>
    </row>
    <row r="26" spans="1:12" s="125" customFormat="1" ht="12.75">
      <c r="A26" s="63"/>
      <c r="B26" s="63"/>
      <c r="C26" s="63">
        <v>323</v>
      </c>
      <c r="D26" s="269"/>
      <c r="E26" s="266" t="s">
        <v>14</v>
      </c>
      <c r="F26" s="199">
        <f>SUM(F27:F34)</f>
        <v>1054706000</v>
      </c>
      <c r="G26" s="199">
        <f>SUM(G27:G34)</f>
        <v>1066024000</v>
      </c>
      <c r="H26" s="215">
        <f t="shared" si="3"/>
        <v>101.07309525118848</v>
      </c>
      <c r="I26" s="274">
        <f>SUM(I27:I34)</f>
        <v>1046020000</v>
      </c>
      <c r="J26" s="275">
        <f t="shared" si="1"/>
        <v>98.12349440537925</v>
      </c>
      <c r="K26" s="274">
        <f>SUM(K27:K34)</f>
        <v>1036020000</v>
      </c>
      <c r="L26" s="275">
        <f t="shared" si="2"/>
        <v>99.04399533469723</v>
      </c>
    </row>
    <row r="27" spans="1:12" s="125" customFormat="1" ht="12.75" hidden="1">
      <c r="A27" s="63"/>
      <c r="B27" s="63"/>
      <c r="C27" s="63"/>
      <c r="D27" s="59">
        <v>3231</v>
      </c>
      <c r="E27" s="45" t="s">
        <v>92</v>
      </c>
      <c r="F27" s="199">
        <v>15140000</v>
      </c>
      <c r="G27" s="212">
        <v>15140000</v>
      </c>
      <c r="H27" s="216">
        <f t="shared" si="3"/>
        <v>100</v>
      </c>
      <c r="I27" s="274">
        <v>15640000</v>
      </c>
      <c r="J27" s="275">
        <f t="shared" si="1"/>
        <v>103.30250990752971</v>
      </c>
      <c r="K27" s="274">
        <v>15640000</v>
      </c>
      <c r="L27" s="275">
        <f t="shared" si="2"/>
        <v>100</v>
      </c>
    </row>
    <row r="28" spans="1:12" s="125" customFormat="1" ht="12.75" hidden="1">
      <c r="A28" s="63"/>
      <c r="B28" s="63"/>
      <c r="C28" s="63"/>
      <c r="D28" s="59">
        <v>3232</v>
      </c>
      <c r="E28" s="266" t="s">
        <v>15</v>
      </c>
      <c r="F28" s="199">
        <v>917522000</v>
      </c>
      <c r="G28" s="255">
        <v>925696000</v>
      </c>
      <c r="H28" s="216">
        <f t="shared" si="3"/>
        <v>100.89087782091329</v>
      </c>
      <c r="I28" s="274">
        <v>903867000</v>
      </c>
      <c r="J28" s="275">
        <f t="shared" si="1"/>
        <v>97.64188243224558</v>
      </c>
      <c r="K28" s="274">
        <v>900867000</v>
      </c>
      <c r="L28" s="275">
        <f t="shared" si="2"/>
        <v>99.66809276143503</v>
      </c>
    </row>
    <row r="29" spans="1:12" s="125" customFormat="1" ht="12.75" hidden="1">
      <c r="A29" s="63"/>
      <c r="B29" s="63"/>
      <c r="C29" s="63"/>
      <c r="D29" s="59">
        <v>3233</v>
      </c>
      <c r="E29" s="46" t="s">
        <v>93</v>
      </c>
      <c r="F29" s="199">
        <v>800000</v>
      </c>
      <c r="G29" s="212">
        <v>700000</v>
      </c>
      <c r="H29" s="216">
        <f t="shared" si="3"/>
        <v>87.5</v>
      </c>
      <c r="I29" s="274">
        <v>800000</v>
      </c>
      <c r="J29" s="275">
        <f t="shared" si="1"/>
        <v>114.28571428571428</v>
      </c>
      <c r="K29" s="274">
        <v>800000</v>
      </c>
      <c r="L29" s="275">
        <f t="shared" si="2"/>
        <v>100</v>
      </c>
    </row>
    <row r="30" spans="1:12" s="125" customFormat="1" ht="12.75" hidden="1">
      <c r="A30" s="63"/>
      <c r="B30" s="63"/>
      <c r="C30" s="63"/>
      <c r="D30" s="59">
        <v>3234</v>
      </c>
      <c r="E30" s="46" t="s">
        <v>94</v>
      </c>
      <c r="F30" s="199">
        <v>2528000</v>
      </c>
      <c r="G30" s="212">
        <v>2528000</v>
      </c>
      <c r="H30" s="216">
        <f t="shared" si="3"/>
        <v>100</v>
      </c>
      <c r="I30" s="274">
        <v>2628000</v>
      </c>
      <c r="J30" s="275">
        <f t="shared" si="1"/>
        <v>103.95569620253164</v>
      </c>
      <c r="K30" s="274">
        <v>2628000</v>
      </c>
      <c r="L30" s="275">
        <f t="shared" si="2"/>
        <v>100</v>
      </c>
    </row>
    <row r="31" spans="1:12" s="125" customFormat="1" ht="12.75" hidden="1">
      <c r="A31" s="63"/>
      <c r="B31" s="63"/>
      <c r="C31" s="63"/>
      <c r="D31" s="59">
        <v>3235</v>
      </c>
      <c r="E31" s="46" t="s">
        <v>95</v>
      </c>
      <c r="F31" s="199">
        <v>1540000</v>
      </c>
      <c r="G31" s="212">
        <v>1540000</v>
      </c>
      <c r="H31" s="216">
        <f t="shared" si="3"/>
        <v>100</v>
      </c>
      <c r="I31" s="274">
        <v>1640000</v>
      </c>
      <c r="J31" s="275">
        <f t="shared" si="1"/>
        <v>106.49350649350649</v>
      </c>
      <c r="K31" s="274">
        <v>1640000</v>
      </c>
      <c r="L31" s="275">
        <f t="shared" si="2"/>
        <v>100</v>
      </c>
    </row>
    <row r="32" spans="1:12" s="125" customFormat="1" ht="12.75" hidden="1">
      <c r="A32" s="63"/>
      <c r="B32" s="63"/>
      <c r="C32" s="63"/>
      <c r="D32" s="59">
        <v>3236</v>
      </c>
      <c r="E32" s="46" t="s">
        <v>234</v>
      </c>
      <c r="F32" s="199">
        <v>500000</v>
      </c>
      <c r="G32" s="212">
        <v>750000</v>
      </c>
      <c r="H32" s="216">
        <f t="shared" si="3"/>
        <v>150</v>
      </c>
      <c r="I32" s="274">
        <v>750000</v>
      </c>
      <c r="J32" s="275">
        <f t="shared" si="1"/>
        <v>100</v>
      </c>
      <c r="K32" s="274">
        <v>750000</v>
      </c>
      <c r="L32" s="275">
        <f t="shared" si="2"/>
        <v>100</v>
      </c>
    </row>
    <row r="33" spans="1:12" s="125" customFormat="1" ht="12.75" hidden="1">
      <c r="A33" s="63"/>
      <c r="B33" s="63"/>
      <c r="C33" s="63"/>
      <c r="D33" s="59">
        <v>3237</v>
      </c>
      <c r="E33" s="266" t="s">
        <v>16</v>
      </c>
      <c r="F33" s="199">
        <v>52675000</v>
      </c>
      <c r="G33" s="212">
        <v>52250000</v>
      </c>
      <c r="H33" s="216">
        <f t="shared" si="3"/>
        <v>99.19316563834836</v>
      </c>
      <c r="I33" s="274">
        <v>52375000</v>
      </c>
      <c r="J33" s="275">
        <f t="shared" si="1"/>
        <v>100.23923444976077</v>
      </c>
      <c r="K33" s="274">
        <v>52375000</v>
      </c>
      <c r="L33" s="275">
        <f t="shared" si="2"/>
        <v>100</v>
      </c>
    </row>
    <row r="34" spans="1:12" s="125" customFormat="1" ht="13.5" customHeight="1" hidden="1">
      <c r="A34" s="63"/>
      <c r="B34" s="63"/>
      <c r="C34" s="63"/>
      <c r="D34" s="59">
        <v>3239</v>
      </c>
      <c r="E34" s="266" t="s">
        <v>96</v>
      </c>
      <c r="F34" s="199">
        <v>64001000</v>
      </c>
      <c r="G34" s="212">
        <v>67420000</v>
      </c>
      <c r="H34" s="216">
        <f t="shared" si="3"/>
        <v>105.34210402962454</v>
      </c>
      <c r="I34" s="274">
        <v>68320000</v>
      </c>
      <c r="J34" s="275">
        <f t="shared" si="1"/>
        <v>101.33491545535449</v>
      </c>
      <c r="K34" s="274">
        <v>61320000</v>
      </c>
      <c r="L34" s="275">
        <f t="shared" si="2"/>
        <v>89.75409836065575</v>
      </c>
    </row>
    <row r="35" spans="1:12" s="125" customFormat="1" ht="13.5" customHeight="1">
      <c r="A35" s="63"/>
      <c r="B35" s="63"/>
      <c r="C35" s="63">
        <v>329</v>
      </c>
      <c r="D35" s="59"/>
      <c r="E35" s="45" t="s">
        <v>98</v>
      </c>
      <c r="F35" s="199">
        <f>SUM(F36:F40)</f>
        <v>11330000</v>
      </c>
      <c r="G35" s="199">
        <f>SUM(G36:G40)</f>
        <v>11290000</v>
      </c>
      <c r="H35" s="215">
        <f t="shared" si="3"/>
        <v>99.64695498676082</v>
      </c>
      <c r="I35" s="274">
        <f>SUM(I36:I40)</f>
        <v>11610000</v>
      </c>
      <c r="J35" s="275">
        <f t="shared" si="1"/>
        <v>102.83436669619132</v>
      </c>
      <c r="K35" s="274">
        <f>SUM(K36:K40)</f>
        <v>11760000</v>
      </c>
      <c r="L35" s="275">
        <f t="shared" si="2"/>
        <v>101.29198966408268</v>
      </c>
    </row>
    <row r="36" spans="1:12" s="3" customFormat="1" ht="13.5" customHeight="1" hidden="1">
      <c r="A36" s="55"/>
      <c r="B36" s="55"/>
      <c r="C36" s="55"/>
      <c r="D36" s="62">
        <v>3291</v>
      </c>
      <c r="E36" s="47" t="s">
        <v>191</v>
      </c>
      <c r="F36" s="183">
        <v>150000</v>
      </c>
      <c r="G36" s="201">
        <v>150000</v>
      </c>
      <c r="H36" s="204">
        <f t="shared" si="3"/>
        <v>100</v>
      </c>
      <c r="I36" s="201">
        <v>150000</v>
      </c>
      <c r="J36" s="204">
        <f t="shared" si="1"/>
        <v>100</v>
      </c>
      <c r="K36" s="201">
        <v>150000</v>
      </c>
      <c r="L36" s="204">
        <f t="shared" si="2"/>
        <v>100</v>
      </c>
    </row>
    <row r="37" spans="1:12" s="3" customFormat="1" ht="13.5" customHeight="1" hidden="1">
      <c r="A37" s="55"/>
      <c r="B37" s="55"/>
      <c r="C37" s="55"/>
      <c r="D37" s="62">
        <v>3292</v>
      </c>
      <c r="E37" s="47" t="s">
        <v>99</v>
      </c>
      <c r="F37" s="183">
        <v>3600000</v>
      </c>
      <c r="G37" s="201">
        <v>3600000</v>
      </c>
      <c r="H37" s="204">
        <f t="shared" si="3"/>
        <v>100</v>
      </c>
      <c r="I37" s="201">
        <v>3600000</v>
      </c>
      <c r="J37" s="204">
        <f t="shared" si="1"/>
        <v>100</v>
      </c>
      <c r="K37" s="201">
        <v>3600000</v>
      </c>
      <c r="L37" s="204">
        <f t="shared" si="2"/>
        <v>100</v>
      </c>
    </row>
    <row r="38" spans="1:12" s="3" customFormat="1" ht="13.5" customHeight="1" hidden="1">
      <c r="A38" s="55"/>
      <c r="B38" s="55"/>
      <c r="C38" s="55"/>
      <c r="D38" s="62">
        <v>3293</v>
      </c>
      <c r="E38" s="47" t="s">
        <v>100</v>
      </c>
      <c r="F38" s="183">
        <v>800000</v>
      </c>
      <c r="G38" s="201">
        <v>780000</v>
      </c>
      <c r="H38" s="204">
        <f t="shared" si="3"/>
        <v>97.5</v>
      </c>
      <c r="I38" s="201">
        <v>800000</v>
      </c>
      <c r="J38" s="204">
        <f t="shared" si="1"/>
        <v>102.56410256410255</v>
      </c>
      <c r="K38" s="201">
        <v>900000</v>
      </c>
      <c r="L38" s="204">
        <f t="shared" si="2"/>
        <v>112.5</v>
      </c>
    </row>
    <row r="39" spans="1:12" s="3" customFormat="1" ht="13.5" customHeight="1" hidden="1">
      <c r="A39" s="55"/>
      <c r="B39" s="55"/>
      <c r="C39" s="55"/>
      <c r="D39" s="62">
        <v>3294</v>
      </c>
      <c r="E39" s="47" t="s">
        <v>101</v>
      </c>
      <c r="F39" s="183">
        <v>300000</v>
      </c>
      <c r="G39" s="201">
        <v>300000</v>
      </c>
      <c r="H39" s="204">
        <f t="shared" si="3"/>
        <v>100</v>
      </c>
      <c r="I39" s="201">
        <v>400000</v>
      </c>
      <c r="J39" s="204">
        <f t="shared" si="1"/>
        <v>133.33333333333331</v>
      </c>
      <c r="K39" s="201">
        <v>400000</v>
      </c>
      <c r="L39" s="204">
        <f t="shared" si="2"/>
        <v>100</v>
      </c>
    </row>
    <row r="40" spans="1:12" s="3" customFormat="1" ht="13.5" customHeight="1" hidden="1">
      <c r="A40" s="55"/>
      <c r="B40" s="55"/>
      <c r="C40" s="55"/>
      <c r="D40" s="62">
        <v>3299</v>
      </c>
      <c r="E40" s="45" t="s">
        <v>98</v>
      </c>
      <c r="F40" s="183">
        <v>6480000</v>
      </c>
      <c r="G40" s="201">
        <v>6460000</v>
      </c>
      <c r="H40" s="204">
        <f t="shared" si="3"/>
        <v>99.69135802469135</v>
      </c>
      <c r="I40" s="201">
        <v>6660000</v>
      </c>
      <c r="J40" s="204">
        <f t="shared" si="1"/>
        <v>103.09597523219813</v>
      </c>
      <c r="K40" s="201">
        <v>6710000</v>
      </c>
      <c r="L40" s="204">
        <f t="shared" si="2"/>
        <v>100.75075075075075</v>
      </c>
    </row>
    <row r="41" spans="1:12" s="3" customFormat="1" ht="13.5" customHeight="1">
      <c r="A41" s="55"/>
      <c r="B41" s="55"/>
      <c r="C41" s="55"/>
      <c r="D41" s="62"/>
      <c r="E41" s="45"/>
      <c r="F41" s="183"/>
      <c r="G41" s="201"/>
      <c r="H41" s="204"/>
      <c r="I41" s="201"/>
      <c r="J41" s="204"/>
      <c r="K41" s="201"/>
      <c r="L41" s="204"/>
    </row>
    <row r="42" spans="1:12" s="3" customFormat="1" ht="13.5" customHeight="1">
      <c r="A42" s="55"/>
      <c r="B42" s="54">
        <v>34</v>
      </c>
      <c r="C42" s="55"/>
      <c r="D42" s="61"/>
      <c r="E42" s="10" t="s">
        <v>20</v>
      </c>
      <c r="F42" s="200">
        <f>F43+F48</f>
        <v>34970000</v>
      </c>
      <c r="G42" s="200">
        <f>G43+G48</f>
        <v>30215000</v>
      </c>
      <c r="H42" s="203">
        <f aca="true" t="shared" si="4" ref="H42:H50">G42/F42*100</f>
        <v>86.40263082642264</v>
      </c>
      <c r="I42" s="200">
        <f>I43+I48</f>
        <v>25252000</v>
      </c>
      <c r="J42" s="203">
        <f t="shared" si="1"/>
        <v>83.57438358431243</v>
      </c>
      <c r="K42" s="200">
        <f>K43+K48</f>
        <v>27815380</v>
      </c>
      <c r="L42" s="203">
        <f t="shared" si="2"/>
        <v>110.15119594487565</v>
      </c>
    </row>
    <row r="43" spans="1:12" s="125" customFormat="1" ht="13.5" customHeight="1">
      <c r="A43" s="63"/>
      <c r="B43" s="63"/>
      <c r="C43" s="63">
        <v>342</v>
      </c>
      <c r="D43" s="269"/>
      <c r="E43" s="266" t="s">
        <v>17</v>
      </c>
      <c r="F43" s="199">
        <f>F44+F45</f>
        <v>32670000</v>
      </c>
      <c r="G43" s="199">
        <f>G44+G45</f>
        <v>27915000</v>
      </c>
      <c r="H43" s="215">
        <f t="shared" si="4"/>
        <v>85.44536271809</v>
      </c>
      <c r="I43" s="274">
        <f>I44+I45</f>
        <v>22902000</v>
      </c>
      <c r="J43" s="275">
        <f t="shared" si="1"/>
        <v>82.04191295002687</v>
      </c>
      <c r="K43" s="274">
        <f>K44+K45</f>
        <v>25645380</v>
      </c>
      <c r="L43" s="275">
        <f t="shared" si="2"/>
        <v>111.97877914592611</v>
      </c>
    </row>
    <row r="44" spans="1:12" s="125" customFormat="1" ht="24" customHeight="1" hidden="1">
      <c r="A44" s="63"/>
      <c r="B44" s="63"/>
      <c r="C44" s="63"/>
      <c r="D44" s="66" t="s">
        <v>18</v>
      </c>
      <c r="E44" s="270" t="s">
        <v>19</v>
      </c>
      <c r="F44" s="199">
        <v>11000000</v>
      </c>
      <c r="G44" s="212">
        <v>8315000</v>
      </c>
      <c r="H44" s="216">
        <f t="shared" si="4"/>
        <v>75.5909090909091</v>
      </c>
      <c r="I44" s="274">
        <v>4627000</v>
      </c>
      <c r="J44" s="275">
        <f t="shared" si="1"/>
        <v>55.646422128683106</v>
      </c>
      <c r="K44" s="274">
        <v>2340000</v>
      </c>
      <c r="L44" s="275">
        <f t="shared" si="2"/>
        <v>50.57272530797493</v>
      </c>
    </row>
    <row r="45" spans="1:12" s="125" customFormat="1" ht="24" customHeight="1" hidden="1">
      <c r="A45" s="63"/>
      <c r="B45" s="63"/>
      <c r="C45" s="63"/>
      <c r="D45" s="66" t="s">
        <v>97</v>
      </c>
      <c r="E45" s="270" t="s">
        <v>127</v>
      </c>
      <c r="F45" s="199">
        <f>F46+F47</f>
        <v>21670000</v>
      </c>
      <c r="G45" s="199">
        <f>G46+G47</f>
        <v>19600000</v>
      </c>
      <c r="H45" s="215">
        <f t="shared" si="4"/>
        <v>90.4476234425473</v>
      </c>
      <c r="I45" s="274">
        <f>I46+I47</f>
        <v>18275000</v>
      </c>
      <c r="J45" s="275">
        <f t="shared" si="1"/>
        <v>93.23979591836735</v>
      </c>
      <c r="K45" s="274">
        <f>K46+K47</f>
        <v>23305380</v>
      </c>
      <c r="L45" s="275">
        <f t="shared" si="2"/>
        <v>127.52601915184678</v>
      </c>
    </row>
    <row r="46" spans="1:12" s="125" customFormat="1" ht="13.5" customHeight="1" hidden="1">
      <c r="A46" s="63"/>
      <c r="B46" s="63"/>
      <c r="C46" s="63"/>
      <c r="D46" s="66"/>
      <c r="E46" s="271" t="s">
        <v>102</v>
      </c>
      <c r="F46" s="199">
        <v>18670000</v>
      </c>
      <c r="G46" s="212">
        <v>17550000</v>
      </c>
      <c r="H46" s="216">
        <f t="shared" si="4"/>
        <v>94.00107123727905</v>
      </c>
      <c r="I46" s="274">
        <v>16660000</v>
      </c>
      <c r="J46" s="275">
        <f t="shared" si="1"/>
        <v>94.92877492877493</v>
      </c>
      <c r="K46" s="274">
        <v>11950000</v>
      </c>
      <c r="L46" s="275">
        <f t="shared" si="2"/>
        <v>71.72869147659064</v>
      </c>
    </row>
    <row r="47" spans="1:12" s="125" customFormat="1" ht="13.5" customHeight="1" hidden="1">
      <c r="A47" s="63"/>
      <c r="B47" s="63"/>
      <c r="C47" s="63"/>
      <c r="D47" s="66"/>
      <c r="E47" s="271" t="s">
        <v>103</v>
      </c>
      <c r="F47" s="199">
        <v>3000000</v>
      </c>
      <c r="G47" s="212">
        <v>2050000</v>
      </c>
      <c r="H47" s="216">
        <f t="shared" si="4"/>
        <v>68.33333333333333</v>
      </c>
      <c r="I47" s="274">
        <v>1615000</v>
      </c>
      <c r="J47" s="275">
        <f t="shared" si="1"/>
        <v>78.78048780487805</v>
      </c>
      <c r="K47" s="274">
        <v>11355380</v>
      </c>
      <c r="L47" s="275">
        <f t="shared" si="2"/>
        <v>703.1195046439628</v>
      </c>
    </row>
    <row r="48" spans="1:12" s="125" customFormat="1" ht="13.5" customHeight="1">
      <c r="A48" s="63"/>
      <c r="B48" s="63"/>
      <c r="C48" s="63">
        <v>343</v>
      </c>
      <c r="D48" s="59"/>
      <c r="E48" s="45" t="s">
        <v>128</v>
      </c>
      <c r="F48" s="199">
        <f>SUM(F49:F50)</f>
        <v>2300000</v>
      </c>
      <c r="G48" s="199">
        <f>SUM(G49:G50)</f>
        <v>2300000</v>
      </c>
      <c r="H48" s="215">
        <f t="shared" si="4"/>
        <v>100</v>
      </c>
      <c r="I48" s="274">
        <f>SUM(I49:I50)</f>
        <v>2350000</v>
      </c>
      <c r="J48" s="275">
        <f t="shared" si="1"/>
        <v>102.17391304347827</v>
      </c>
      <c r="K48" s="274">
        <f>SUM(K49:K50)</f>
        <v>2170000</v>
      </c>
      <c r="L48" s="275">
        <f t="shared" si="2"/>
        <v>92.34042553191489</v>
      </c>
    </row>
    <row r="49" spans="1:12" s="3" customFormat="1" ht="13.5" customHeight="1" hidden="1">
      <c r="A49" s="55"/>
      <c r="B49" s="55"/>
      <c r="C49" s="55"/>
      <c r="D49" s="63">
        <v>3431</v>
      </c>
      <c r="E49" s="48" t="s">
        <v>129</v>
      </c>
      <c r="F49" s="183">
        <v>2140000</v>
      </c>
      <c r="G49" s="201">
        <v>2140000</v>
      </c>
      <c r="H49" s="204">
        <f t="shared" si="4"/>
        <v>100</v>
      </c>
      <c r="I49" s="201">
        <v>2190000</v>
      </c>
      <c r="J49" s="204">
        <f t="shared" si="1"/>
        <v>102.33644859813084</v>
      </c>
      <c r="K49" s="201">
        <v>2010000</v>
      </c>
      <c r="L49" s="204">
        <f t="shared" si="2"/>
        <v>91.78082191780823</v>
      </c>
    </row>
    <row r="50" spans="1:12" s="3" customFormat="1" ht="13.5" customHeight="1" hidden="1">
      <c r="A50" s="55"/>
      <c r="B50" s="55"/>
      <c r="C50" s="55"/>
      <c r="D50" s="63">
        <v>3433</v>
      </c>
      <c r="E50" s="48" t="s">
        <v>130</v>
      </c>
      <c r="F50" s="183">
        <v>160000</v>
      </c>
      <c r="G50" s="201">
        <v>160000</v>
      </c>
      <c r="H50" s="204">
        <f t="shared" si="4"/>
        <v>100</v>
      </c>
      <c r="I50" s="201">
        <v>160000</v>
      </c>
      <c r="J50" s="204">
        <f t="shared" si="1"/>
        <v>100</v>
      </c>
      <c r="K50" s="201">
        <v>160000</v>
      </c>
      <c r="L50" s="204">
        <f t="shared" si="2"/>
        <v>100</v>
      </c>
    </row>
    <row r="51" spans="1:12" s="3" customFormat="1" ht="13.5" customHeight="1">
      <c r="A51" s="55"/>
      <c r="B51" s="55"/>
      <c r="C51" s="55"/>
      <c r="D51" s="59"/>
      <c r="E51" s="17"/>
      <c r="F51" s="183"/>
      <c r="G51" s="201"/>
      <c r="H51" s="204"/>
      <c r="I51" s="201"/>
      <c r="J51" s="204"/>
      <c r="K51" s="201"/>
      <c r="L51" s="204"/>
    </row>
    <row r="52" spans="1:12" s="3" customFormat="1" ht="13.5" customHeight="1">
      <c r="A52" s="55"/>
      <c r="B52" s="54">
        <v>36</v>
      </c>
      <c r="C52" s="55"/>
      <c r="D52" s="64"/>
      <c r="E52" s="12" t="s">
        <v>104</v>
      </c>
      <c r="F52" s="200">
        <f>F53</f>
        <v>79180897</v>
      </c>
      <c r="G52" s="200">
        <f>G53</f>
        <v>61200000</v>
      </c>
      <c r="H52" s="203">
        <f>G52/F52*100</f>
        <v>77.29136991211402</v>
      </c>
      <c r="I52" s="200">
        <f>I53</f>
        <v>68300000</v>
      </c>
      <c r="J52" s="203">
        <f t="shared" si="1"/>
        <v>111.60130718954248</v>
      </c>
      <c r="K52" s="200">
        <f>K53</f>
        <v>77000000</v>
      </c>
      <c r="L52" s="203">
        <f t="shared" si="2"/>
        <v>112.73792093704247</v>
      </c>
    </row>
    <row r="53" spans="1:12" s="125" customFormat="1" ht="13.5" customHeight="1">
      <c r="A53" s="63"/>
      <c r="B53" s="63"/>
      <c r="C53" s="63">
        <v>363</v>
      </c>
      <c r="D53" s="272"/>
      <c r="E53" s="266" t="s">
        <v>105</v>
      </c>
      <c r="F53" s="199">
        <f>F54+F56</f>
        <v>79180897</v>
      </c>
      <c r="G53" s="199">
        <f>G54+G56</f>
        <v>61200000</v>
      </c>
      <c r="H53" s="215">
        <f>G53/F53*100</f>
        <v>77.29136991211402</v>
      </c>
      <c r="I53" s="274">
        <f>I54+I56</f>
        <v>68300000</v>
      </c>
      <c r="J53" s="275">
        <f t="shared" si="1"/>
        <v>111.60130718954248</v>
      </c>
      <c r="K53" s="274">
        <f>K54+K56</f>
        <v>77000000</v>
      </c>
      <c r="L53" s="275">
        <f t="shared" si="2"/>
        <v>112.73792093704247</v>
      </c>
    </row>
    <row r="54" spans="1:12" s="3" customFormat="1" ht="13.5" customHeight="1" hidden="1">
      <c r="A54" s="55"/>
      <c r="B54" s="55"/>
      <c r="C54" s="54"/>
      <c r="D54" s="60">
        <v>3631</v>
      </c>
      <c r="E54" s="47" t="s">
        <v>256</v>
      </c>
      <c r="F54" s="183">
        <f>F55</f>
        <v>0</v>
      </c>
      <c r="G54" s="183">
        <f>G55</f>
        <v>0</v>
      </c>
      <c r="H54" s="189" t="s">
        <v>213</v>
      </c>
      <c r="I54" s="183">
        <f>I55</f>
        <v>0</v>
      </c>
      <c r="J54" s="189" t="s">
        <v>213</v>
      </c>
      <c r="K54" s="183">
        <f>K55</f>
        <v>0</v>
      </c>
      <c r="L54" s="189" t="s">
        <v>213</v>
      </c>
    </row>
    <row r="55" spans="1:12" s="3" customFormat="1" ht="13.5" customHeight="1" hidden="1">
      <c r="A55" s="55"/>
      <c r="B55" s="55"/>
      <c r="C55" s="54"/>
      <c r="D55" s="60"/>
      <c r="E55" s="47" t="s">
        <v>257</v>
      </c>
      <c r="F55" s="183">
        <v>0</v>
      </c>
      <c r="G55" s="201">
        <v>0</v>
      </c>
      <c r="H55" s="204" t="s">
        <v>213</v>
      </c>
      <c r="I55" s="201">
        <v>0</v>
      </c>
      <c r="J55" s="204" t="s">
        <v>213</v>
      </c>
      <c r="K55" s="201">
        <v>0</v>
      </c>
      <c r="L55" s="204" t="s">
        <v>213</v>
      </c>
    </row>
    <row r="56" spans="1:12" s="3" customFormat="1" ht="13.5" customHeight="1" hidden="1">
      <c r="A56" s="55"/>
      <c r="B56" s="55"/>
      <c r="C56" s="54"/>
      <c r="D56" s="60" t="s">
        <v>21</v>
      </c>
      <c r="E56" s="18" t="s">
        <v>106</v>
      </c>
      <c r="F56" s="183">
        <f>F57</f>
        <v>79180897</v>
      </c>
      <c r="G56" s="183">
        <f>G57</f>
        <v>61200000</v>
      </c>
      <c r="H56" s="189">
        <f>G56/F56*100</f>
        <v>77.29136991211402</v>
      </c>
      <c r="I56" s="183">
        <f>I57</f>
        <v>68300000</v>
      </c>
      <c r="J56" s="189">
        <f t="shared" si="1"/>
        <v>111.60130718954248</v>
      </c>
      <c r="K56" s="183">
        <f>K57</f>
        <v>77000000</v>
      </c>
      <c r="L56" s="189">
        <f t="shared" si="2"/>
        <v>112.73792093704247</v>
      </c>
    </row>
    <row r="57" spans="1:12" s="3" customFormat="1" ht="13.5" customHeight="1" hidden="1">
      <c r="A57" s="55"/>
      <c r="B57" s="55"/>
      <c r="C57" s="55"/>
      <c r="D57" s="61"/>
      <c r="E57" s="48" t="s">
        <v>205</v>
      </c>
      <c r="F57" s="183">
        <v>79180897</v>
      </c>
      <c r="G57" s="201">
        <v>61200000</v>
      </c>
      <c r="H57" s="204">
        <f>G57/F57*100</f>
        <v>77.29136991211402</v>
      </c>
      <c r="I57" s="201">
        <v>68300000</v>
      </c>
      <c r="J57" s="204">
        <f t="shared" si="1"/>
        <v>111.60130718954248</v>
      </c>
      <c r="K57" s="201">
        <v>77000000</v>
      </c>
      <c r="L57" s="204">
        <f t="shared" si="2"/>
        <v>112.73792093704247</v>
      </c>
    </row>
    <row r="58" spans="1:12" s="3" customFormat="1" ht="13.5" customHeight="1">
      <c r="A58" s="55"/>
      <c r="B58" s="55"/>
      <c r="C58" s="55"/>
      <c r="D58" s="61"/>
      <c r="E58" s="48"/>
      <c r="F58" s="183"/>
      <c r="G58" s="201"/>
      <c r="H58" s="204"/>
      <c r="I58" s="201"/>
      <c r="J58" s="204"/>
      <c r="K58" s="201"/>
      <c r="L58" s="204"/>
    </row>
    <row r="59" spans="1:12" s="3" customFormat="1" ht="13.5" customHeight="1">
      <c r="A59" s="55"/>
      <c r="B59" s="57">
        <v>38</v>
      </c>
      <c r="C59" s="55"/>
      <c r="D59" s="61"/>
      <c r="E59" s="49" t="s">
        <v>107</v>
      </c>
      <c r="F59" s="200">
        <f>F60+F62+F64</f>
        <v>439389787</v>
      </c>
      <c r="G59" s="200">
        <f>G60+G62+G64</f>
        <v>473214000</v>
      </c>
      <c r="H59" s="203">
        <f aca="true" t="shared" si="5" ref="H59:H69">G59/F59*100</f>
        <v>107.69799708612709</v>
      </c>
      <c r="I59" s="200">
        <f>I60+I62+I64</f>
        <v>588185000</v>
      </c>
      <c r="J59" s="203">
        <f t="shared" si="1"/>
        <v>124.2957731597121</v>
      </c>
      <c r="K59" s="200">
        <f>K60+K62+K64</f>
        <v>472573000</v>
      </c>
      <c r="L59" s="203">
        <f t="shared" si="2"/>
        <v>80.34427943589176</v>
      </c>
    </row>
    <row r="60" spans="1:12" s="125" customFormat="1" ht="13.5" customHeight="1">
      <c r="A60" s="63"/>
      <c r="B60" s="63"/>
      <c r="C60" s="63">
        <v>381</v>
      </c>
      <c r="D60" s="269"/>
      <c r="E60" s="46" t="s">
        <v>69</v>
      </c>
      <c r="F60" s="199">
        <f>F61</f>
        <v>1800000</v>
      </c>
      <c r="G60" s="199">
        <f>G61</f>
        <v>1600000</v>
      </c>
      <c r="H60" s="215">
        <f t="shared" si="5"/>
        <v>88.88888888888889</v>
      </c>
      <c r="I60" s="274">
        <f>I61</f>
        <v>1800000</v>
      </c>
      <c r="J60" s="275">
        <f t="shared" si="1"/>
        <v>112.5</v>
      </c>
      <c r="K60" s="274">
        <f>K61</f>
        <v>1800000</v>
      </c>
      <c r="L60" s="275">
        <f t="shared" si="2"/>
        <v>100</v>
      </c>
    </row>
    <row r="61" spans="1:12" s="125" customFormat="1" ht="13.5" customHeight="1" hidden="1">
      <c r="A61" s="63"/>
      <c r="B61" s="63"/>
      <c r="C61" s="63"/>
      <c r="D61" s="59">
        <v>3811</v>
      </c>
      <c r="E61" s="46" t="s">
        <v>22</v>
      </c>
      <c r="F61" s="199">
        <v>1800000</v>
      </c>
      <c r="G61" s="212">
        <v>1600000</v>
      </c>
      <c r="H61" s="216">
        <f t="shared" si="5"/>
        <v>88.88888888888889</v>
      </c>
      <c r="I61" s="274">
        <v>1800000</v>
      </c>
      <c r="J61" s="275">
        <f t="shared" si="1"/>
        <v>112.5</v>
      </c>
      <c r="K61" s="274">
        <v>1800000</v>
      </c>
      <c r="L61" s="275">
        <f t="shared" si="2"/>
        <v>100</v>
      </c>
    </row>
    <row r="62" spans="1:12" s="125" customFormat="1" ht="13.5" customHeight="1">
      <c r="A62" s="63"/>
      <c r="B62" s="63"/>
      <c r="C62" s="63">
        <v>383</v>
      </c>
      <c r="D62" s="269"/>
      <c r="E62" s="46" t="s">
        <v>108</v>
      </c>
      <c r="F62" s="199">
        <f>F63</f>
        <v>1030000</v>
      </c>
      <c r="G62" s="199">
        <f>G63</f>
        <v>1050000</v>
      </c>
      <c r="H62" s="215">
        <f t="shared" si="5"/>
        <v>101.94174757281553</v>
      </c>
      <c r="I62" s="274">
        <f>I63</f>
        <v>1050000</v>
      </c>
      <c r="J62" s="275">
        <f t="shared" si="1"/>
        <v>100</v>
      </c>
      <c r="K62" s="274">
        <f>K63</f>
        <v>1000000</v>
      </c>
      <c r="L62" s="275">
        <f t="shared" si="2"/>
        <v>95.23809523809523</v>
      </c>
    </row>
    <row r="63" spans="1:12" s="125" customFormat="1" ht="13.5" customHeight="1" hidden="1">
      <c r="A63" s="63"/>
      <c r="B63" s="63"/>
      <c r="C63" s="63"/>
      <c r="D63" s="59">
        <v>3831</v>
      </c>
      <c r="E63" s="46" t="s">
        <v>109</v>
      </c>
      <c r="F63" s="199">
        <v>1030000</v>
      </c>
      <c r="G63" s="212">
        <v>1050000</v>
      </c>
      <c r="H63" s="216">
        <f t="shared" si="5"/>
        <v>101.94174757281553</v>
      </c>
      <c r="I63" s="274">
        <v>1050000</v>
      </c>
      <c r="J63" s="275">
        <f t="shared" si="1"/>
        <v>100</v>
      </c>
      <c r="K63" s="274">
        <v>1000000</v>
      </c>
      <c r="L63" s="275">
        <f t="shared" si="2"/>
        <v>95.23809523809523</v>
      </c>
    </row>
    <row r="64" spans="1:12" s="125" customFormat="1" ht="13.5" customHeight="1">
      <c r="A64" s="63"/>
      <c r="B64" s="63"/>
      <c r="C64" s="63">
        <v>386</v>
      </c>
      <c r="D64" s="269"/>
      <c r="E64" s="46" t="s">
        <v>110</v>
      </c>
      <c r="F64" s="199">
        <f>F65</f>
        <v>436559787</v>
      </c>
      <c r="G64" s="199">
        <f>G65</f>
        <v>470564000</v>
      </c>
      <c r="H64" s="215">
        <f t="shared" si="5"/>
        <v>107.78913083902526</v>
      </c>
      <c r="I64" s="274">
        <f>I65</f>
        <v>585335000</v>
      </c>
      <c r="J64" s="275">
        <f t="shared" si="1"/>
        <v>124.39009358981987</v>
      </c>
      <c r="K64" s="274">
        <f>K65</f>
        <v>469773000</v>
      </c>
      <c r="L64" s="275">
        <f t="shared" si="2"/>
        <v>80.2571177189131</v>
      </c>
    </row>
    <row r="65" spans="1:12" s="3" customFormat="1" ht="24" customHeight="1" hidden="1">
      <c r="A65" s="55"/>
      <c r="B65" s="55"/>
      <c r="C65" s="55"/>
      <c r="D65" s="59">
        <v>3862</v>
      </c>
      <c r="E65" s="50" t="s">
        <v>131</v>
      </c>
      <c r="F65" s="183">
        <v>436559787</v>
      </c>
      <c r="G65" s="256">
        <f>471564000-1000000</f>
        <v>470564000</v>
      </c>
      <c r="H65" s="257">
        <f t="shared" si="5"/>
        <v>107.78913083902526</v>
      </c>
      <c r="I65" s="256">
        <f>586335000-1000000</f>
        <v>585335000</v>
      </c>
      <c r="J65" s="257">
        <f t="shared" si="1"/>
        <v>124.39009358981987</v>
      </c>
      <c r="K65" s="256">
        <f>470773000-1000000</f>
        <v>469773000</v>
      </c>
      <c r="L65" s="204">
        <f t="shared" si="2"/>
        <v>80.2571177189131</v>
      </c>
    </row>
    <row r="66" spans="1:12" s="3" customFormat="1" ht="22.5" customHeight="1">
      <c r="A66" s="153">
        <v>4</v>
      </c>
      <c r="B66" s="154"/>
      <c r="C66" s="154"/>
      <c r="D66" s="155"/>
      <c r="E66" s="156" t="s">
        <v>111</v>
      </c>
      <c r="F66" s="200">
        <f>F67+F71+F85</f>
        <v>290842580</v>
      </c>
      <c r="G66" s="200">
        <f>G67+G71+G85</f>
        <v>439119853</v>
      </c>
      <c r="H66" s="203">
        <f t="shared" si="5"/>
        <v>150.98196866497332</v>
      </c>
      <c r="I66" s="200">
        <f>I67+I71+I85</f>
        <v>583899337</v>
      </c>
      <c r="J66" s="203">
        <f t="shared" si="1"/>
        <v>132.97037995683607</v>
      </c>
      <c r="K66" s="200">
        <f>K67+K71+K85</f>
        <v>493009904</v>
      </c>
      <c r="L66" s="203">
        <f t="shared" si="2"/>
        <v>84.43405785199582</v>
      </c>
    </row>
    <row r="67" spans="1:12" s="3" customFormat="1" ht="13.5" customHeight="1">
      <c r="A67" s="55"/>
      <c r="B67" s="54">
        <v>41</v>
      </c>
      <c r="C67" s="54"/>
      <c r="D67" s="65"/>
      <c r="E67" s="7" t="s">
        <v>23</v>
      </c>
      <c r="F67" s="200">
        <f>F68</f>
        <v>12400000</v>
      </c>
      <c r="G67" s="200">
        <f>G68</f>
        <v>12400000</v>
      </c>
      <c r="H67" s="203">
        <f t="shared" si="5"/>
        <v>100</v>
      </c>
      <c r="I67" s="200">
        <f>I68</f>
        <v>10000000</v>
      </c>
      <c r="J67" s="203">
        <f aca="true" t="shared" si="6" ref="J67:J87">I67/G67*100</f>
        <v>80.64516129032258</v>
      </c>
      <c r="K67" s="200">
        <f>K68</f>
        <v>12600000</v>
      </c>
      <c r="L67" s="203">
        <f aca="true" t="shared" si="7" ref="L67:L87">K67/I67*100</f>
        <v>126</v>
      </c>
    </row>
    <row r="68" spans="1:12" s="125" customFormat="1" ht="13.5" customHeight="1">
      <c r="A68" s="63"/>
      <c r="B68" s="63"/>
      <c r="C68" s="63">
        <v>411</v>
      </c>
      <c r="D68" s="269"/>
      <c r="E68" s="46" t="s">
        <v>112</v>
      </c>
      <c r="F68" s="199">
        <f>F69</f>
        <v>12400000</v>
      </c>
      <c r="G68" s="199">
        <f>G69</f>
        <v>12400000</v>
      </c>
      <c r="H68" s="215">
        <f t="shared" si="5"/>
        <v>100</v>
      </c>
      <c r="I68" s="274">
        <f>I69</f>
        <v>10000000</v>
      </c>
      <c r="J68" s="275">
        <f t="shared" si="6"/>
        <v>80.64516129032258</v>
      </c>
      <c r="K68" s="274">
        <f>K69</f>
        <v>12600000</v>
      </c>
      <c r="L68" s="275">
        <f t="shared" si="7"/>
        <v>126</v>
      </c>
    </row>
    <row r="69" spans="1:12" s="3" customFormat="1" ht="13.5" customHeight="1" hidden="1">
      <c r="A69" s="55"/>
      <c r="B69" s="54"/>
      <c r="C69" s="54"/>
      <c r="D69" s="59">
        <v>4111</v>
      </c>
      <c r="E69" s="45" t="s">
        <v>72</v>
      </c>
      <c r="F69" s="183">
        <v>12400000</v>
      </c>
      <c r="G69" s="201">
        <v>12400000</v>
      </c>
      <c r="H69" s="204">
        <f t="shared" si="5"/>
        <v>100</v>
      </c>
      <c r="I69" s="201">
        <v>10000000</v>
      </c>
      <c r="J69" s="204">
        <f t="shared" si="6"/>
        <v>80.64516129032258</v>
      </c>
      <c r="K69" s="201">
        <v>12600000</v>
      </c>
      <c r="L69" s="204">
        <f t="shared" si="7"/>
        <v>126</v>
      </c>
    </row>
    <row r="70" spans="1:12" s="3" customFormat="1" ht="12.75">
      <c r="A70" s="55"/>
      <c r="B70" s="55"/>
      <c r="C70" s="55"/>
      <c r="D70" s="59"/>
      <c r="E70" s="46"/>
      <c r="F70" s="183"/>
      <c r="G70" s="201"/>
      <c r="H70" s="204"/>
      <c r="I70" s="201"/>
      <c r="J70" s="204"/>
      <c r="K70" s="201"/>
      <c r="L70" s="204"/>
    </row>
    <row r="71" spans="1:12" s="3" customFormat="1" ht="12.75">
      <c r="A71" s="55"/>
      <c r="B71" s="54">
        <v>42</v>
      </c>
      <c r="C71" s="55"/>
      <c r="D71" s="61"/>
      <c r="E71" s="7" t="s">
        <v>24</v>
      </c>
      <c r="F71" s="200">
        <f>F72+F75+F80+F82</f>
        <v>181371680</v>
      </c>
      <c r="G71" s="200">
        <f>G72+G75+G80+G82</f>
        <v>340269853</v>
      </c>
      <c r="H71" s="203">
        <f aca="true" t="shared" si="8" ref="H71:H79">G71/F71*100</f>
        <v>187.60914217699255</v>
      </c>
      <c r="I71" s="200">
        <f>I72+I75+I80+I82</f>
        <v>480549337</v>
      </c>
      <c r="J71" s="203">
        <f t="shared" si="6"/>
        <v>141.22595133339655</v>
      </c>
      <c r="K71" s="200">
        <f>K72+K75+K80+K82</f>
        <v>377409904</v>
      </c>
      <c r="L71" s="203">
        <f t="shared" si="7"/>
        <v>78.53718129258391</v>
      </c>
    </row>
    <row r="72" spans="1:12" s="125" customFormat="1" ht="12.75">
      <c r="A72" s="63"/>
      <c r="B72" s="63"/>
      <c r="C72" s="63">
        <v>421</v>
      </c>
      <c r="D72" s="269"/>
      <c r="E72" s="46" t="s">
        <v>25</v>
      </c>
      <c r="F72" s="199">
        <f>F73+F74</f>
        <v>170537680</v>
      </c>
      <c r="G72" s="199">
        <f>G73+G74</f>
        <v>330469853</v>
      </c>
      <c r="H72" s="215">
        <f t="shared" si="8"/>
        <v>193.78113564110876</v>
      </c>
      <c r="I72" s="274">
        <f>I73+I74</f>
        <v>468149337</v>
      </c>
      <c r="J72" s="275">
        <f t="shared" si="6"/>
        <v>141.66173790139945</v>
      </c>
      <c r="K72" s="274">
        <f>K73+K74</f>
        <v>365009904</v>
      </c>
      <c r="L72" s="275">
        <f t="shared" si="7"/>
        <v>77.9686897217586</v>
      </c>
    </row>
    <row r="73" spans="1:12" s="125" customFormat="1" ht="12.75" hidden="1">
      <c r="A73" s="63"/>
      <c r="B73" s="63"/>
      <c r="C73" s="63"/>
      <c r="D73" s="66" t="s">
        <v>26</v>
      </c>
      <c r="E73" s="266" t="s">
        <v>27</v>
      </c>
      <c r="F73" s="199">
        <v>16800000</v>
      </c>
      <c r="G73" s="212">
        <v>10800000</v>
      </c>
      <c r="H73" s="216">
        <f t="shared" si="8"/>
        <v>64.28571428571429</v>
      </c>
      <c r="I73" s="274">
        <v>12600000</v>
      </c>
      <c r="J73" s="275">
        <f t="shared" si="6"/>
        <v>116.66666666666667</v>
      </c>
      <c r="K73" s="274">
        <v>12000000</v>
      </c>
      <c r="L73" s="275">
        <f t="shared" si="7"/>
        <v>95.23809523809523</v>
      </c>
    </row>
    <row r="74" spans="1:12" s="125" customFormat="1" ht="12.75" hidden="1">
      <c r="A74" s="63"/>
      <c r="B74" s="63"/>
      <c r="C74" s="63"/>
      <c r="D74" s="66" t="s">
        <v>28</v>
      </c>
      <c r="E74" s="266" t="s">
        <v>29</v>
      </c>
      <c r="F74" s="199">
        <v>153737680</v>
      </c>
      <c r="G74" s="255">
        <v>319669853</v>
      </c>
      <c r="H74" s="252">
        <f t="shared" si="8"/>
        <v>207.9320131538345</v>
      </c>
      <c r="I74" s="278">
        <v>455549337</v>
      </c>
      <c r="J74" s="279">
        <f t="shared" si="6"/>
        <v>142.5061927875945</v>
      </c>
      <c r="K74" s="278">
        <v>353009904</v>
      </c>
      <c r="L74" s="275">
        <f t="shared" si="7"/>
        <v>77.49103671728096</v>
      </c>
    </row>
    <row r="75" spans="1:12" s="125" customFormat="1" ht="12.75">
      <c r="A75" s="63"/>
      <c r="B75" s="63"/>
      <c r="C75" s="63">
        <v>422</v>
      </c>
      <c r="D75" s="269"/>
      <c r="E75" s="46" t="s">
        <v>34</v>
      </c>
      <c r="F75" s="199">
        <f>SUM(F76:F79)</f>
        <v>4700000</v>
      </c>
      <c r="G75" s="199">
        <f>SUM(G76:G79)</f>
        <v>4300000</v>
      </c>
      <c r="H75" s="215">
        <f t="shared" si="8"/>
        <v>91.48936170212765</v>
      </c>
      <c r="I75" s="274">
        <f>SUM(I76:I79)</f>
        <v>6266000</v>
      </c>
      <c r="J75" s="275">
        <f t="shared" si="6"/>
        <v>145.72093023255815</v>
      </c>
      <c r="K75" s="274">
        <f>SUM(K76:K79)</f>
        <v>6266000</v>
      </c>
      <c r="L75" s="275">
        <f t="shared" si="7"/>
        <v>100</v>
      </c>
    </row>
    <row r="76" spans="1:12" s="125" customFormat="1" ht="12.75" hidden="1">
      <c r="A76" s="63"/>
      <c r="B76" s="63"/>
      <c r="C76" s="63"/>
      <c r="D76" s="146" t="s">
        <v>30</v>
      </c>
      <c r="E76" s="51" t="s">
        <v>31</v>
      </c>
      <c r="F76" s="199">
        <v>2700000</v>
      </c>
      <c r="G76" s="212">
        <v>2500000</v>
      </c>
      <c r="H76" s="216">
        <f t="shared" si="8"/>
        <v>92.5925925925926</v>
      </c>
      <c r="I76" s="274">
        <v>4000000</v>
      </c>
      <c r="J76" s="275">
        <f t="shared" si="6"/>
        <v>160</v>
      </c>
      <c r="K76" s="274">
        <v>4000000</v>
      </c>
      <c r="L76" s="275">
        <f t="shared" si="7"/>
        <v>100</v>
      </c>
    </row>
    <row r="77" spans="1:12" s="125" customFormat="1" ht="12.75" hidden="1">
      <c r="A77" s="63"/>
      <c r="B77" s="63"/>
      <c r="C77" s="63"/>
      <c r="D77" s="66" t="s">
        <v>32</v>
      </c>
      <c r="E77" s="266" t="s">
        <v>33</v>
      </c>
      <c r="F77" s="199">
        <v>50000</v>
      </c>
      <c r="G77" s="212">
        <v>300000</v>
      </c>
      <c r="H77" s="216">
        <f t="shared" si="8"/>
        <v>600</v>
      </c>
      <c r="I77" s="274">
        <v>100000</v>
      </c>
      <c r="J77" s="275">
        <f t="shared" si="6"/>
        <v>33.33333333333333</v>
      </c>
      <c r="K77" s="274">
        <v>100000</v>
      </c>
      <c r="L77" s="275">
        <f t="shared" si="7"/>
        <v>100</v>
      </c>
    </row>
    <row r="78" spans="1:12" s="125" customFormat="1" ht="12.75" hidden="1">
      <c r="A78" s="63"/>
      <c r="B78" s="63"/>
      <c r="C78" s="63"/>
      <c r="D78" s="66">
        <v>4224</v>
      </c>
      <c r="E78" s="45" t="s">
        <v>215</v>
      </c>
      <c r="F78" s="199">
        <v>1000000</v>
      </c>
      <c r="G78" s="212">
        <v>800000</v>
      </c>
      <c r="H78" s="216">
        <f t="shared" si="8"/>
        <v>80</v>
      </c>
      <c r="I78" s="274">
        <v>1166000</v>
      </c>
      <c r="J78" s="275">
        <f t="shared" si="6"/>
        <v>145.75</v>
      </c>
      <c r="K78" s="274">
        <v>1166000</v>
      </c>
      <c r="L78" s="275">
        <f t="shared" si="7"/>
        <v>100</v>
      </c>
    </row>
    <row r="79" spans="1:12" s="125" customFormat="1" ht="12.75" hidden="1">
      <c r="A79" s="63"/>
      <c r="B79" s="63"/>
      <c r="C79" s="63"/>
      <c r="D79" s="66" t="s">
        <v>35</v>
      </c>
      <c r="E79" s="266" t="s">
        <v>1</v>
      </c>
      <c r="F79" s="199">
        <v>950000</v>
      </c>
      <c r="G79" s="212">
        <v>700000</v>
      </c>
      <c r="H79" s="216">
        <f t="shared" si="8"/>
        <v>73.68421052631578</v>
      </c>
      <c r="I79" s="274">
        <v>1000000</v>
      </c>
      <c r="J79" s="275">
        <f t="shared" si="6"/>
        <v>142.85714285714286</v>
      </c>
      <c r="K79" s="274">
        <v>1000000</v>
      </c>
      <c r="L79" s="275">
        <f t="shared" si="7"/>
        <v>100</v>
      </c>
    </row>
    <row r="80" spans="1:12" s="125" customFormat="1" ht="12.75" hidden="1">
      <c r="A80" s="63"/>
      <c r="B80" s="63"/>
      <c r="C80" s="63">
        <v>423</v>
      </c>
      <c r="D80" s="269"/>
      <c r="E80" s="46" t="s">
        <v>36</v>
      </c>
      <c r="F80" s="199">
        <f>F81</f>
        <v>0</v>
      </c>
      <c r="G80" s="199">
        <f>G81</f>
        <v>0</v>
      </c>
      <c r="H80" s="215" t="s">
        <v>213</v>
      </c>
      <c r="I80" s="274">
        <f>I81</f>
        <v>2000000</v>
      </c>
      <c r="J80" s="275" t="s">
        <v>213</v>
      </c>
      <c r="K80" s="274">
        <f>K81</f>
        <v>2000000</v>
      </c>
      <c r="L80" s="275">
        <f t="shared" si="7"/>
        <v>100</v>
      </c>
    </row>
    <row r="81" spans="1:12" s="125" customFormat="1" ht="12.75" hidden="1">
      <c r="A81" s="63"/>
      <c r="B81" s="63"/>
      <c r="C81" s="63"/>
      <c r="D81" s="66" t="s">
        <v>38</v>
      </c>
      <c r="E81" s="266" t="s">
        <v>37</v>
      </c>
      <c r="F81" s="199">
        <v>0</v>
      </c>
      <c r="G81" s="212">
        <v>0</v>
      </c>
      <c r="H81" s="216" t="s">
        <v>213</v>
      </c>
      <c r="I81" s="274">
        <v>2000000</v>
      </c>
      <c r="J81" s="275" t="s">
        <v>213</v>
      </c>
      <c r="K81" s="274">
        <v>2000000</v>
      </c>
      <c r="L81" s="275">
        <f t="shared" si="7"/>
        <v>100</v>
      </c>
    </row>
    <row r="82" spans="1:12" s="125" customFormat="1" ht="12.75">
      <c r="A82" s="63"/>
      <c r="B82" s="63"/>
      <c r="C82" s="63">
        <v>426</v>
      </c>
      <c r="D82" s="66"/>
      <c r="E82" s="52" t="s">
        <v>200</v>
      </c>
      <c r="F82" s="199">
        <f>F83</f>
        <v>6134000</v>
      </c>
      <c r="G82" s="199">
        <f>G83</f>
        <v>5500000</v>
      </c>
      <c r="H82" s="215">
        <f>G82/F82*100</f>
        <v>89.66416693837627</v>
      </c>
      <c r="I82" s="274">
        <f>I83</f>
        <v>4134000</v>
      </c>
      <c r="J82" s="275">
        <f t="shared" si="6"/>
        <v>75.16363636363637</v>
      </c>
      <c r="K82" s="274">
        <f>K83</f>
        <v>4134000</v>
      </c>
      <c r="L82" s="275">
        <f t="shared" si="7"/>
        <v>100</v>
      </c>
    </row>
    <row r="83" spans="1:12" s="3" customFormat="1" ht="12.75" hidden="1">
      <c r="A83" s="55"/>
      <c r="B83" s="55"/>
      <c r="C83" s="55"/>
      <c r="D83" s="146">
        <v>4262</v>
      </c>
      <c r="E83" s="52" t="s">
        <v>199</v>
      </c>
      <c r="F83" s="183">
        <v>6134000</v>
      </c>
      <c r="G83" s="201">
        <v>5500000</v>
      </c>
      <c r="H83" s="204">
        <f>G83/F83*100</f>
        <v>89.66416693837627</v>
      </c>
      <c r="I83" s="201">
        <v>4134000</v>
      </c>
      <c r="J83" s="204">
        <f t="shared" si="6"/>
        <v>75.16363636363637</v>
      </c>
      <c r="K83" s="201">
        <v>4134000</v>
      </c>
      <c r="L83" s="204">
        <f t="shared" si="7"/>
        <v>100</v>
      </c>
    </row>
    <row r="84" spans="1:12" s="3" customFormat="1" ht="12.75">
      <c r="A84" s="55"/>
      <c r="B84" s="55"/>
      <c r="C84" s="55"/>
      <c r="D84" s="146"/>
      <c r="E84" s="52"/>
      <c r="F84" s="183"/>
      <c r="G84" s="201"/>
      <c r="H84" s="204"/>
      <c r="I84" s="201"/>
      <c r="J84" s="204"/>
      <c r="K84" s="201"/>
      <c r="L84" s="204"/>
    </row>
    <row r="85" spans="1:12" s="3" customFormat="1" ht="13.5" customHeight="1">
      <c r="A85" s="55"/>
      <c r="B85" s="54">
        <v>45</v>
      </c>
      <c r="C85" s="55"/>
      <c r="D85" s="67"/>
      <c r="E85" s="1" t="s">
        <v>39</v>
      </c>
      <c r="F85" s="200">
        <f>F86</f>
        <v>97070900</v>
      </c>
      <c r="G85" s="200">
        <f>G86</f>
        <v>86450000</v>
      </c>
      <c r="H85" s="203">
        <f>G85/F85*100</f>
        <v>89.05861591887991</v>
      </c>
      <c r="I85" s="200">
        <f>I86</f>
        <v>93350000</v>
      </c>
      <c r="J85" s="203">
        <f t="shared" si="6"/>
        <v>107.98149219201851</v>
      </c>
      <c r="K85" s="200">
        <f>K86</f>
        <v>103000000</v>
      </c>
      <c r="L85" s="203">
        <f t="shared" si="7"/>
        <v>110.33743974290304</v>
      </c>
    </row>
    <row r="86" spans="1:12" s="125" customFormat="1" ht="12.75" customHeight="1">
      <c r="A86" s="63"/>
      <c r="B86" s="63"/>
      <c r="C86" s="63">
        <v>451</v>
      </c>
      <c r="D86" s="273"/>
      <c r="E86" s="46" t="s">
        <v>0</v>
      </c>
      <c r="F86" s="199">
        <f>F87</f>
        <v>97070900</v>
      </c>
      <c r="G86" s="199">
        <f>G87</f>
        <v>86450000</v>
      </c>
      <c r="H86" s="215">
        <f>G86/F86*100</f>
        <v>89.05861591887991</v>
      </c>
      <c r="I86" s="274">
        <f>I87</f>
        <v>93350000</v>
      </c>
      <c r="J86" s="275">
        <f t="shared" si="6"/>
        <v>107.98149219201851</v>
      </c>
      <c r="K86" s="274">
        <f>K87</f>
        <v>103000000</v>
      </c>
      <c r="L86" s="275">
        <f t="shared" si="7"/>
        <v>110.33743974290304</v>
      </c>
    </row>
    <row r="87" spans="1:12" s="3" customFormat="1" ht="12.75" customHeight="1" hidden="1">
      <c r="A87" s="55"/>
      <c r="B87" s="55"/>
      <c r="C87" s="54"/>
      <c r="D87" s="60" t="s">
        <v>40</v>
      </c>
      <c r="E87" s="17" t="s">
        <v>0</v>
      </c>
      <c r="F87" s="183">
        <v>97070900</v>
      </c>
      <c r="G87" s="201">
        <v>86450000</v>
      </c>
      <c r="H87" s="204">
        <f>G87/F87*100</f>
        <v>89.05861591887991</v>
      </c>
      <c r="I87" s="201">
        <v>93350000</v>
      </c>
      <c r="J87" s="204">
        <f t="shared" si="6"/>
        <v>107.98149219201851</v>
      </c>
      <c r="K87" s="201">
        <v>103000000</v>
      </c>
      <c r="L87" s="204">
        <f t="shared" si="7"/>
        <v>110.33743974290304</v>
      </c>
    </row>
    <row r="88" spans="1:12" s="3" customFormat="1" ht="12.75">
      <c r="A88" s="55"/>
      <c r="B88" s="55"/>
      <c r="C88" s="55"/>
      <c r="D88" s="55"/>
      <c r="G88" s="166"/>
      <c r="H88" s="186"/>
      <c r="J88" s="186"/>
      <c r="L88" s="186"/>
    </row>
    <row r="89" spans="1:12" s="3" customFormat="1" ht="12.75">
      <c r="A89" s="55"/>
      <c r="B89" s="55"/>
      <c r="C89" s="55"/>
      <c r="D89" s="55"/>
      <c r="G89" s="166"/>
      <c r="H89" s="186"/>
      <c r="J89" s="186"/>
      <c r="L89" s="186"/>
    </row>
    <row r="90" spans="1:12" s="3" customFormat="1" ht="12.75">
      <c r="A90" s="55"/>
      <c r="B90" s="55"/>
      <c r="C90" s="55"/>
      <c r="D90" s="55"/>
      <c r="F90" s="53"/>
      <c r="G90" s="165"/>
      <c r="H90" s="206"/>
      <c r="I90" s="53"/>
      <c r="J90" s="206"/>
      <c r="K90" s="53"/>
      <c r="L90" s="186"/>
    </row>
    <row r="91" spans="1:12" s="3" customFormat="1" ht="12.75">
      <c r="A91" s="55"/>
      <c r="B91" s="55"/>
      <c r="C91" s="55"/>
      <c r="D91" s="55"/>
      <c r="G91" s="166"/>
      <c r="H91" s="186"/>
      <c r="J91" s="186"/>
      <c r="L91" s="186"/>
    </row>
    <row r="92" spans="1:12" s="3" customFormat="1" ht="12.75">
      <c r="A92" s="55"/>
      <c r="B92" s="55"/>
      <c r="C92" s="55"/>
      <c r="D92" s="55"/>
      <c r="G92" s="166"/>
      <c r="H92" s="186"/>
      <c r="J92" s="186"/>
      <c r="L92" s="186"/>
    </row>
    <row r="93" spans="1:12" s="3" customFormat="1" ht="12.75">
      <c r="A93" s="55"/>
      <c r="B93" s="55"/>
      <c r="C93" s="55"/>
      <c r="D93" s="55"/>
      <c r="G93" s="166"/>
      <c r="H93" s="186"/>
      <c r="J93" s="186"/>
      <c r="L93" s="186"/>
    </row>
    <row r="94" spans="1:12" s="3" customFormat="1" ht="12.75">
      <c r="A94" s="55"/>
      <c r="B94" s="55"/>
      <c r="C94" s="55"/>
      <c r="D94" s="55"/>
      <c r="G94" s="166"/>
      <c r="H94" s="186"/>
      <c r="J94" s="186"/>
      <c r="L94" s="186"/>
    </row>
    <row r="95" spans="1:12" s="3" customFormat="1" ht="12.75">
      <c r="A95" s="55"/>
      <c r="B95" s="55"/>
      <c r="C95" s="55"/>
      <c r="D95" s="55"/>
      <c r="G95" s="166"/>
      <c r="H95" s="186"/>
      <c r="J95" s="186"/>
      <c r="L95" s="186"/>
    </row>
    <row r="96" spans="1:12" s="3" customFormat="1" ht="12.75">
      <c r="A96" s="55"/>
      <c r="B96" s="55"/>
      <c r="C96" s="55"/>
      <c r="D96" s="55"/>
      <c r="G96" s="166"/>
      <c r="H96" s="186"/>
      <c r="J96" s="186"/>
      <c r="L96" s="186"/>
    </row>
    <row r="97" spans="1:12" s="3" customFormat="1" ht="12.75">
      <c r="A97" s="55"/>
      <c r="B97" s="55"/>
      <c r="C97" s="55"/>
      <c r="D97" s="55"/>
      <c r="G97" s="166"/>
      <c r="H97" s="186"/>
      <c r="J97" s="186"/>
      <c r="L97" s="186"/>
    </row>
    <row r="98" spans="1:12" s="3" customFormat="1" ht="12.75">
      <c r="A98" s="55"/>
      <c r="B98" s="55"/>
      <c r="C98" s="55"/>
      <c r="D98" s="55"/>
      <c r="G98" s="166"/>
      <c r="H98" s="186"/>
      <c r="J98" s="186"/>
      <c r="L98" s="186"/>
    </row>
    <row r="99" spans="1:12" s="3" customFormat="1" ht="12.75">
      <c r="A99" s="55"/>
      <c r="B99" s="55"/>
      <c r="C99" s="55"/>
      <c r="D99" s="55"/>
      <c r="G99" s="166"/>
      <c r="H99" s="186"/>
      <c r="J99" s="186"/>
      <c r="L99" s="186"/>
    </row>
    <row r="100" spans="1:12" s="3" customFormat="1" ht="12.75">
      <c r="A100" s="55"/>
      <c r="B100" s="55"/>
      <c r="C100" s="55"/>
      <c r="D100" s="55"/>
      <c r="G100" s="166"/>
      <c r="H100" s="186"/>
      <c r="J100" s="186"/>
      <c r="L100" s="186"/>
    </row>
    <row r="101" spans="1:12" s="3" customFormat="1" ht="12.75">
      <c r="A101" s="55"/>
      <c r="B101" s="55"/>
      <c r="C101" s="55"/>
      <c r="D101" s="55"/>
      <c r="G101" s="166"/>
      <c r="H101" s="186"/>
      <c r="J101" s="186"/>
      <c r="L101" s="186"/>
    </row>
    <row r="102" spans="1:12" s="3" customFormat="1" ht="12.75">
      <c r="A102" s="55"/>
      <c r="B102" s="55"/>
      <c r="C102" s="55"/>
      <c r="D102" s="55"/>
      <c r="G102" s="166"/>
      <c r="H102" s="186"/>
      <c r="J102" s="186"/>
      <c r="L102" s="186"/>
    </row>
    <row r="103" spans="1:12" s="3" customFormat="1" ht="12.75">
      <c r="A103" s="55"/>
      <c r="B103" s="55"/>
      <c r="C103" s="55"/>
      <c r="D103" s="55"/>
      <c r="G103" s="166"/>
      <c r="H103" s="186"/>
      <c r="J103" s="186"/>
      <c r="L103" s="186"/>
    </row>
    <row r="104" spans="1:12" s="3" customFormat="1" ht="12.75">
      <c r="A104" s="55"/>
      <c r="B104" s="55"/>
      <c r="C104" s="55"/>
      <c r="D104" s="55"/>
      <c r="G104" s="166"/>
      <c r="H104" s="186"/>
      <c r="J104" s="186"/>
      <c r="L104" s="186"/>
    </row>
    <row r="105" spans="1:12" s="3" customFormat="1" ht="12.75">
      <c r="A105" s="55"/>
      <c r="B105" s="55"/>
      <c r="C105" s="55"/>
      <c r="D105" s="55"/>
      <c r="G105" s="166"/>
      <c r="H105" s="186"/>
      <c r="J105" s="186"/>
      <c r="L105" s="186"/>
    </row>
    <row r="106" spans="1:12" s="3" customFormat="1" ht="12.75">
      <c r="A106" s="55"/>
      <c r="B106" s="55"/>
      <c r="C106" s="55"/>
      <c r="D106" s="55"/>
      <c r="G106" s="166"/>
      <c r="H106" s="186"/>
      <c r="J106" s="186"/>
      <c r="L106" s="186"/>
    </row>
    <row r="107" spans="1:12" s="3" customFormat="1" ht="12.75">
      <c r="A107" s="55"/>
      <c r="B107" s="55"/>
      <c r="C107" s="55"/>
      <c r="D107" s="55"/>
      <c r="G107" s="166"/>
      <c r="H107" s="186"/>
      <c r="J107" s="186"/>
      <c r="L107" s="186"/>
    </row>
    <row r="108" spans="1:12" s="3" customFormat="1" ht="12.75">
      <c r="A108" s="55"/>
      <c r="B108" s="55"/>
      <c r="C108" s="55"/>
      <c r="D108" s="55"/>
      <c r="G108" s="166"/>
      <c r="H108" s="186"/>
      <c r="J108" s="186"/>
      <c r="L108" s="186"/>
    </row>
    <row r="109" spans="1:12" s="3" customFormat="1" ht="12.75">
      <c r="A109" s="55"/>
      <c r="B109" s="55"/>
      <c r="C109" s="55"/>
      <c r="D109" s="55"/>
      <c r="G109" s="166"/>
      <c r="H109" s="186"/>
      <c r="J109" s="186"/>
      <c r="L109" s="186"/>
    </row>
    <row r="110" spans="1:12" s="3" customFormat="1" ht="12.75">
      <c r="A110" s="55"/>
      <c r="B110" s="55"/>
      <c r="C110" s="55"/>
      <c r="D110" s="55"/>
      <c r="G110" s="166"/>
      <c r="H110" s="186"/>
      <c r="J110" s="186"/>
      <c r="L110" s="186"/>
    </row>
    <row r="111" spans="1:12" s="3" customFormat="1" ht="12.75">
      <c r="A111" s="55"/>
      <c r="B111" s="55"/>
      <c r="C111" s="55"/>
      <c r="D111" s="55"/>
      <c r="G111" s="166"/>
      <c r="H111" s="186"/>
      <c r="J111" s="186"/>
      <c r="L111" s="186"/>
    </row>
    <row r="112" spans="1:12" s="3" customFormat="1" ht="12.75">
      <c r="A112" s="55"/>
      <c r="B112" s="55"/>
      <c r="C112" s="55"/>
      <c r="D112" s="55"/>
      <c r="G112" s="166"/>
      <c r="H112" s="186"/>
      <c r="J112" s="186"/>
      <c r="L112" s="186"/>
    </row>
    <row r="113" spans="1:12" s="3" customFormat="1" ht="12.75">
      <c r="A113" s="55"/>
      <c r="B113" s="55"/>
      <c r="C113" s="55"/>
      <c r="D113" s="55"/>
      <c r="G113" s="166"/>
      <c r="H113" s="186"/>
      <c r="J113" s="186"/>
      <c r="L113" s="186"/>
    </row>
    <row r="114" spans="1:12" s="3" customFormat="1" ht="12.75">
      <c r="A114" s="55"/>
      <c r="B114" s="55"/>
      <c r="C114" s="55"/>
      <c r="D114" s="55"/>
      <c r="G114" s="166"/>
      <c r="H114" s="186"/>
      <c r="J114" s="186"/>
      <c r="L114" s="186"/>
    </row>
    <row r="115" spans="1:12" s="3" customFormat="1" ht="12.75">
      <c r="A115" s="55"/>
      <c r="B115" s="55"/>
      <c r="C115" s="55"/>
      <c r="D115" s="55"/>
      <c r="G115" s="166"/>
      <c r="H115" s="186"/>
      <c r="J115" s="186"/>
      <c r="L115" s="186"/>
    </row>
    <row r="116" spans="1:12" s="3" customFormat="1" ht="12.75">
      <c r="A116" s="55"/>
      <c r="B116" s="55"/>
      <c r="C116" s="55"/>
      <c r="D116" s="55"/>
      <c r="G116" s="166"/>
      <c r="H116" s="186"/>
      <c r="J116" s="186"/>
      <c r="L116" s="186"/>
    </row>
    <row r="117" spans="1:12" s="3" customFormat="1" ht="12.75">
      <c r="A117" s="55"/>
      <c r="B117" s="55"/>
      <c r="C117" s="55"/>
      <c r="D117" s="55"/>
      <c r="G117" s="166"/>
      <c r="H117" s="186"/>
      <c r="J117" s="186"/>
      <c r="L117" s="186"/>
    </row>
    <row r="118" spans="1:12" s="3" customFormat="1" ht="12.75">
      <c r="A118" s="55"/>
      <c r="B118" s="55"/>
      <c r="C118" s="55"/>
      <c r="D118" s="55"/>
      <c r="G118" s="166"/>
      <c r="H118" s="186"/>
      <c r="J118" s="186"/>
      <c r="L118" s="186"/>
    </row>
    <row r="119" spans="1:12" s="3" customFormat="1" ht="12.75">
      <c r="A119" s="55"/>
      <c r="B119" s="55"/>
      <c r="C119" s="55"/>
      <c r="D119" s="55"/>
      <c r="G119" s="166"/>
      <c r="H119" s="186"/>
      <c r="J119" s="186"/>
      <c r="L119" s="186"/>
    </row>
    <row r="120" spans="1:12" s="3" customFormat="1" ht="12.75">
      <c r="A120" s="55"/>
      <c r="B120" s="55"/>
      <c r="C120" s="55"/>
      <c r="D120" s="55"/>
      <c r="G120" s="166"/>
      <c r="H120" s="186"/>
      <c r="J120" s="186"/>
      <c r="L120" s="186"/>
    </row>
    <row r="121" spans="1:12" s="3" customFormat="1" ht="12.75">
      <c r="A121" s="55"/>
      <c r="B121" s="55"/>
      <c r="C121" s="55"/>
      <c r="D121" s="55"/>
      <c r="G121" s="166"/>
      <c r="H121" s="186"/>
      <c r="J121" s="186"/>
      <c r="L121" s="186"/>
    </row>
    <row r="122" spans="1:12" s="3" customFormat="1" ht="12.75">
      <c r="A122" s="55"/>
      <c r="B122" s="55"/>
      <c r="C122" s="55"/>
      <c r="D122" s="55"/>
      <c r="G122" s="166"/>
      <c r="H122" s="186"/>
      <c r="J122" s="186"/>
      <c r="L122" s="186"/>
    </row>
    <row r="123" spans="1:12" s="3" customFormat="1" ht="12.75">
      <c r="A123" s="55"/>
      <c r="B123" s="55"/>
      <c r="C123" s="55"/>
      <c r="D123" s="55"/>
      <c r="G123" s="166"/>
      <c r="H123" s="186"/>
      <c r="J123" s="186"/>
      <c r="L123" s="186"/>
    </row>
    <row r="124" spans="1:12" s="3" customFormat="1" ht="12.75">
      <c r="A124" s="55"/>
      <c r="B124" s="55"/>
      <c r="C124" s="55"/>
      <c r="D124" s="55"/>
      <c r="G124" s="166"/>
      <c r="H124" s="186"/>
      <c r="J124" s="186"/>
      <c r="L124" s="186"/>
    </row>
    <row r="125" spans="1:12" s="3" customFormat="1" ht="12.75">
      <c r="A125" s="55"/>
      <c r="B125" s="55"/>
      <c r="C125" s="55"/>
      <c r="D125" s="55"/>
      <c r="G125" s="166"/>
      <c r="H125" s="186"/>
      <c r="J125" s="186"/>
      <c r="L125" s="186"/>
    </row>
    <row r="126" spans="1:12" s="3" customFormat="1" ht="12.75">
      <c r="A126" s="55"/>
      <c r="B126" s="55"/>
      <c r="C126" s="55"/>
      <c r="D126" s="55"/>
      <c r="G126" s="166"/>
      <c r="H126" s="186"/>
      <c r="J126" s="186"/>
      <c r="L126" s="186"/>
    </row>
    <row r="127" spans="1:12" s="3" customFormat="1" ht="12.75">
      <c r="A127" s="55"/>
      <c r="B127" s="55"/>
      <c r="C127" s="55"/>
      <c r="D127" s="55"/>
      <c r="G127" s="166"/>
      <c r="H127" s="186"/>
      <c r="J127" s="186"/>
      <c r="L127" s="186"/>
    </row>
    <row r="128" spans="1:12" s="3" customFormat="1" ht="12.75">
      <c r="A128" s="55"/>
      <c r="B128" s="55"/>
      <c r="C128" s="55"/>
      <c r="D128" s="55"/>
      <c r="G128" s="166"/>
      <c r="H128" s="186"/>
      <c r="J128" s="186"/>
      <c r="L128" s="186"/>
    </row>
    <row r="129" spans="1:12" s="3" customFormat="1" ht="12.75">
      <c r="A129" s="55"/>
      <c r="B129" s="55"/>
      <c r="C129" s="55"/>
      <c r="D129" s="55"/>
      <c r="G129" s="166"/>
      <c r="H129" s="186"/>
      <c r="J129" s="186"/>
      <c r="L129" s="186"/>
    </row>
    <row r="130" spans="1:12" s="3" customFormat="1" ht="12.75">
      <c r="A130" s="55"/>
      <c r="B130" s="55"/>
      <c r="C130" s="55"/>
      <c r="D130" s="55"/>
      <c r="G130" s="166"/>
      <c r="H130" s="186"/>
      <c r="J130" s="186"/>
      <c r="L130" s="186"/>
    </row>
    <row r="131" spans="1:12" s="3" customFormat="1" ht="12.75">
      <c r="A131" s="55"/>
      <c r="B131" s="55"/>
      <c r="C131" s="55"/>
      <c r="D131" s="55"/>
      <c r="G131" s="166"/>
      <c r="H131" s="186"/>
      <c r="J131" s="186"/>
      <c r="L131" s="186"/>
    </row>
    <row r="132" spans="1:12" s="3" customFormat="1" ht="12.75">
      <c r="A132" s="55"/>
      <c r="B132" s="55"/>
      <c r="C132" s="55"/>
      <c r="D132" s="55"/>
      <c r="G132" s="166"/>
      <c r="H132" s="186"/>
      <c r="J132" s="186"/>
      <c r="L132" s="186"/>
    </row>
    <row r="133" spans="1:12" s="3" customFormat="1" ht="12.75">
      <c r="A133" s="55"/>
      <c r="B133" s="55"/>
      <c r="C133" s="55"/>
      <c r="D133" s="55"/>
      <c r="G133" s="166"/>
      <c r="H133" s="186"/>
      <c r="J133" s="186"/>
      <c r="L133" s="186"/>
    </row>
    <row r="134" spans="1:12" s="3" customFormat="1" ht="12.75">
      <c r="A134" s="55"/>
      <c r="B134" s="55"/>
      <c r="C134" s="55"/>
      <c r="D134" s="55"/>
      <c r="G134" s="166"/>
      <c r="H134" s="186"/>
      <c r="J134" s="186"/>
      <c r="L134" s="186"/>
    </row>
    <row r="135" spans="1:12" s="3" customFormat="1" ht="12.75">
      <c r="A135" s="55"/>
      <c r="B135" s="55"/>
      <c r="C135" s="55"/>
      <c r="D135" s="55"/>
      <c r="G135" s="166"/>
      <c r="H135" s="186"/>
      <c r="J135" s="186"/>
      <c r="L135" s="186"/>
    </row>
    <row r="136" spans="1:12" s="3" customFormat="1" ht="12.75">
      <c r="A136" s="55"/>
      <c r="B136" s="55"/>
      <c r="C136" s="55"/>
      <c r="D136" s="55"/>
      <c r="G136" s="166"/>
      <c r="H136" s="186"/>
      <c r="J136" s="186"/>
      <c r="L136" s="186"/>
    </row>
    <row r="137" spans="1:12" s="3" customFormat="1" ht="12.75">
      <c r="A137" s="55"/>
      <c r="B137" s="55"/>
      <c r="C137" s="55"/>
      <c r="D137" s="55"/>
      <c r="G137" s="166"/>
      <c r="H137" s="186"/>
      <c r="J137" s="186"/>
      <c r="L137" s="186"/>
    </row>
    <row r="138" spans="1:12" s="3" customFormat="1" ht="12.75">
      <c r="A138" s="55"/>
      <c r="B138" s="55"/>
      <c r="C138" s="55"/>
      <c r="D138" s="55"/>
      <c r="G138" s="166"/>
      <c r="H138" s="186"/>
      <c r="J138" s="186"/>
      <c r="L138" s="186"/>
    </row>
    <row r="139" spans="1:12" s="3" customFormat="1" ht="12.75">
      <c r="A139" s="55"/>
      <c r="B139" s="55"/>
      <c r="C139" s="55"/>
      <c r="D139" s="55"/>
      <c r="G139" s="166"/>
      <c r="H139" s="186"/>
      <c r="J139" s="186"/>
      <c r="L139" s="186"/>
    </row>
    <row r="140" spans="1:12" s="3" customFormat="1" ht="12.75">
      <c r="A140" s="55"/>
      <c r="B140" s="55"/>
      <c r="C140" s="55"/>
      <c r="D140" s="55"/>
      <c r="G140" s="166"/>
      <c r="H140" s="186"/>
      <c r="J140" s="186"/>
      <c r="L140" s="186"/>
    </row>
    <row r="141" spans="1:12" s="3" customFormat="1" ht="12.75">
      <c r="A141" s="55"/>
      <c r="B141" s="55"/>
      <c r="C141" s="55"/>
      <c r="D141" s="55"/>
      <c r="G141" s="166"/>
      <c r="H141" s="186"/>
      <c r="J141" s="186"/>
      <c r="L141" s="186"/>
    </row>
    <row r="142" spans="1:12" s="3" customFormat="1" ht="12.75">
      <c r="A142" s="55"/>
      <c r="B142" s="55"/>
      <c r="C142" s="55"/>
      <c r="D142" s="55"/>
      <c r="G142" s="166"/>
      <c r="H142" s="186"/>
      <c r="J142" s="186"/>
      <c r="L142" s="186"/>
    </row>
    <row r="143" spans="1:12" s="3" customFormat="1" ht="12.75">
      <c r="A143" s="55"/>
      <c r="B143" s="55"/>
      <c r="C143" s="55"/>
      <c r="D143" s="55"/>
      <c r="G143" s="166"/>
      <c r="H143" s="186"/>
      <c r="J143" s="186"/>
      <c r="L143" s="186"/>
    </row>
    <row r="144" spans="1:12" s="3" customFormat="1" ht="12.75">
      <c r="A144" s="55"/>
      <c r="B144" s="55"/>
      <c r="C144" s="55"/>
      <c r="D144" s="55"/>
      <c r="G144" s="166"/>
      <c r="H144" s="186"/>
      <c r="J144" s="186"/>
      <c r="L144" s="186"/>
    </row>
    <row r="145" spans="1:12" s="3" customFormat="1" ht="12.75">
      <c r="A145" s="55"/>
      <c r="B145" s="55"/>
      <c r="C145" s="55"/>
      <c r="D145" s="55"/>
      <c r="G145" s="166"/>
      <c r="H145" s="186"/>
      <c r="J145" s="186"/>
      <c r="L145" s="186"/>
    </row>
    <row r="146" spans="1:12" s="3" customFormat="1" ht="12.75">
      <c r="A146" s="55"/>
      <c r="B146" s="55"/>
      <c r="C146" s="55"/>
      <c r="D146" s="55"/>
      <c r="G146" s="166"/>
      <c r="H146" s="186"/>
      <c r="J146" s="186"/>
      <c r="L146" s="186"/>
    </row>
    <row r="147" spans="1:12" s="3" customFormat="1" ht="12.75">
      <c r="A147" s="55"/>
      <c r="B147" s="55"/>
      <c r="C147" s="55"/>
      <c r="D147" s="55"/>
      <c r="G147" s="166"/>
      <c r="H147" s="186"/>
      <c r="J147" s="186"/>
      <c r="L147" s="186"/>
    </row>
    <row r="148" spans="1:12" s="3" customFormat="1" ht="12.75">
      <c r="A148" s="55"/>
      <c r="B148" s="55"/>
      <c r="C148" s="55"/>
      <c r="D148" s="55"/>
      <c r="G148" s="166"/>
      <c r="H148" s="186"/>
      <c r="J148" s="186"/>
      <c r="L148" s="186"/>
    </row>
    <row r="149" spans="1:12" s="3" customFormat="1" ht="12.75">
      <c r="A149" s="55"/>
      <c r="B149" s="55"/>
      <c r="C149" s="55"/>
      <c r="D149" s="55"/>
      <c r="G149" s="166"/>
      <c r="H149" s="186"/>
      <c r="J149" s="186"/>
      <c r="L149" s="186"/>
    </row>
    <row r="150" spans="1:12" s="3" customFormat="1" ht="12.75">
      <c r="A150" s="55"/>
      <c r="B150" s="55"/>
      <c r="C150" s="55"/>
      <c r="D150" s="55"/>
      <c r="G150" s="166"/>
      <c r="H150" s="186"/>
      <c r="J150" s="186"/>
      <c r="L150" s="186"/>
    </row>
    <row r="151" spans="1:12" s="3" customFormat="1" ht="12.75">
      <c r="A151" s="55"/>
      <c r="B151" s="55"/>
      <c r="C151" s="55"/>
      <c r="D151" s="55"/>
      <c r="G151" s="166"/>
      <c r="H151" s="186"/>
      <c r="J151" s="186"/>
      <c r="L151" s="186"/>
    </row>
    <row r="152" spans="1:12" s="3" customFormat="1" ht="12.75">
      <c r="A152" s="55"/>
      <c r="B152" s="55"/>
      <c r="C152" s="55"/>
      <c r="D152" s="55"/>
      <c r="G152" s="166"/>
      <c r="H152" s="186"/>
      <c r="J152" s="186"/>
      <c r="L152" s="186"/>
    </row>
    <row r="153" spans="1:12" s="3" customFormat="1" ht="12.75">
      <c r="A153" s="55"/>
      <c r="B153" s="55"/>
      <c r="C153" s="55"/>
      <c r="D153" s="55"/>
      <c r="G153" s="166"/>
      <c r="H153" s="186"/>
      <c r="J153" s="186"/>
      <c r="L153" s="186"/>
    </row>
    <row r="154" spans="1:12" s="3" customFormat="1" ht="12.75">
      <c r="A154" s="55"/>
      <c r="B154" s="55"/>
      <c r="C154" s="55"/>
      <c r="D154" s="55"/>
      <c r="G154" s="166"/>
      <c r="H154" s="186"/>
      <c r="J154" s="186"/>
      <c r="L154" s="186"/>
    </row>
    <row r="155" spans="1:12" s="3" customFormat="1" ht="12.75">
      <c r="A155" s="55"/>
      <c r="B155" s="55"/>
      <c r="C155" s="55"/>
      <c r="D155" s="55"/>
      <c r="G155" s="166"/>
      <c r="H155" s="186"/>
      <c r="J155" s="186"/>
      <c r="L155" s="186"/>
    </row>
    <row r="156" spans="1:12" s="3" customFormat="1" ht="12.75">
      <c r="A156" s="55"/>
      <c r="B156" s="55"/>
      <c r="C156" s="55"/>
      <c r="D156" s="55"/>
      <c r="G156" s="166"/>
      <c r="H156" s="186"/>
      <c r="J156" s="186"/>
      <c r="L156" s="186"/>
    </row>
    <row r="157" spans="1:12" s="3" customFormat="1" ht="12.75">
      <c r="A157" s="55"/>
      <c r="B157" s="55"/>
      <c r="C157" s="55"/>
      <c r="D157" s="55"/>
      <c r="G157" s="166"/>
      <c r="H157" s="186"/>
      <c r="J157" s="186"/>
      <c r="L157" s="186"/>
    </row>
    <row r="158" spans="1:12" s="3" customFormat="1" ht="12.75">
      <c r="A158" s="55"/>
      <c r="B158" s="55"/>
      <c r="C158" s="55"/>
      <c r="D158" s="55"/>
      <c r="G158" s="166"/>
      <c r="H158" s="186"/>
      <c r="J158" s="186"/>
      <c r="L158" s="186"/>
    </row>
    <row r="159" spans="1:12" s="3" customFormat="1" ht="12.75">
      <c r="A159" s="55"/>
      <c r="B159" s="55"/>
      <c r="C159" s="55"/>
      <c r="D159" s="55"/>
      <c r="G159" s="166"/>
      <c r="H159" s="186"/>
      <c r="J159" s="186"/>
      <c r="L159" s="186"/>
    </row>
    <row r="160" spans="1:12" s="3" customFormat="1" ht="12.75">
      <c r="A160" s="55"/>
      <c r="B160" s="55"/>
      <c r="C160" s="55"/>
      <c r="D160" s="55"/>
      <c r="G160" s="166"/>
      <c r="H160" s="186"/>
      <c r="J160" s="186"/>
      <c r="L160" s="186"/>
    </row>
    <row r="161" spans="1:12" s="3" customFormat="1" ht="12.75">
      <c r="A161" s="55"/>
      <c r="B161" s="55"/>
      <c r="C161" s="55"/>
      <c r="D161" s="55"/>
      <c r="G161" s="166"/>
      <c r="H161" s="186"/>
      <c r="J161" s="186"/>
      <c r="L161" s="186"/>
    </row>
    <row r="162" spans="1:12" s="3" customFormat="1" ht="12.75">
      <c r="A162" s="55"/>
      <c r="B162" s="55"/>
      <c r="C162" s="55"/>
      <c r="D162" s="55"/>
      <c r="G162" s="166"/>
      <c r="H162" s="186"/>
      <c r="J162" s="186"/>
      <c r="L162" s="186"/>
    </row>
    <row r="163" spans="1:12" s="3" customFormat="1" ht="12.75">
      <c r="A163" s="55"/>
      <c r="B163" s="55"/>
      <c r="C163" s="55"/>
      <c r="D163" s="55"/>
      <c r="G163" s="166"/>
      <c r="H163" s="186"/>
      <c r="J163" s="186"/>
      <c r="L163" s="186"/>
    </row>
    <row r="164" spans="1:12" s="3" customFormat="1" ht="12.75">
      <c r="A164" s="55"/>
      <c r="B164" s="55"/>
      <c r="C164" s="55"/>
      <c r="D164" s="55"/>
      <c r="G164" s="166"/>
      <c r="H164" s="186"/>
      <c r="J164" s="186"/>
      <c r="L164" s="186"/>
    </row>
    <row r="165" spans="1:12" s="3" customFormat="1" ht="12.75">
      <c r="A165" s="55"/>
      <c r="B165" s="55"/>
      <c r="C165" s="55"/>
      <c r="D165" s="55"/>
      <c r="G165" s="166"/>
      <c r="H165" s="186"/>
      <c r="J165" s="186"/>
      <c r="L165" s="186"/>
    </row>
    <row r="166" spans="1:12" s="3" customFormat="1" ht="12.75">
      <c r="A166" s="55"/>
      <c r="B166" s="55"/>
      <c r="C166" s="55"/>
      <c r="D166" s="55"/>
      <c r="G166" s="166"/>
      <c r="H166" s="186"/>
      <c r="J166" s="186"/>
      <c r="L166" s="186"/>
    </row>
    <row r="167" spans="1:12" s="3" customFormat="1" ht="12.75">
      <c r="A167" s="55"/>
      <c r="B167" s="55"/>
      <c r="C167" s="55"/>
      <c r="D167" s="55"/>
      <c r="G167" s="166"/>
      <c r="H167" s="186"/>
      <c r="J167" s="186"/>
      <c r="L167" s="186"/>
    </row>
    <row r="168" spans="1:12" s="3" customFormat="1" ht="12.75">
      <c r="A168" s="55"/>
      <c r="B168" s="55"/>
      <c r="C168" s="55"/>
      <c r="D168" s="55"/>
      <c r="G168" s="166"/>
      <c r="H168" s="186"/>
      <c r="J168" s="186"/>
      <c r="L168" s="186"/>
    </row>
    <row r="169" spans="1:12" s="3" customFormat="1" ht="12.75">
      <c r="A169" s="55"/>
      <c r="B169" s="55"/>
      <c r="C169" s="55"/>
      <c r="D169" s="55"/>
      <c r="G169" s="166"/>
      <c r="H169" s="186"/>
      <c r="J169" s="186"/>
      <c r="L169" s="186"/>
    </row>
    <row r="170" spans="1:12" s="3" customFormat="1" ht="12.75">
      <c r="A170" s="55"/>
      <c r="B170" s="55"/>
      <c r="C170" s="55"/>
      <c r="D170" s="55"/>
      <c r="G170" s="166"/>
      <c r="H170" s="186"/>
      <c r="J170" s="186"/>
      <c r="L170" s="186"/>
    </row>
    <row r="171" spans="1:12" s="3" customFormat="1" ht="12.75">
      <c r="A171" s="55"/>
      <c r="B171" s="55"/>
      <c r="C171" s="55"/>
      <c r="D171" s="55"/>
      <c r="G171" s="166"/>
      <c r="H171" s="186"/>
      <c r="J171" s="186"/>
      <c r="L171" s="186"/>
    </row>
    <row r="172" spans="1:12" s="3" customFormat="1" ht="12.75">
      <c r="A172" s="55"/>
      <c r="B172" s="55"/>
      <c r="C172" s="55"/>
      <c r="D172" s="55"/>
      <c r="G172" s="166"/>
      <c r="H172" s="186"/>
      <c r="J172" s="186"/>
      <c r="L172" s="186"/>
    </row>
    <row r="173" spans="1:12" s="3" customFormat="1" ht="12.75">
      <c r="A173" s="55"/>
      <c r="B173" s="55"/>
      <c r="C173" s="55"/>
      <c r="D173" s="55"/>
      <c r="G173" s="166"/>
      <c r="H173" s="186"/>
      <c r="J173" s="186"/>
      <c r="L173" s="186"/>
    </row>
    <row r="174" spans="1:12" s="3" customFormat="1" ht="12.75">
      <c r="A174" s="55"/>
      <c r="B174" s="55"/>
      <c r="C174" s="55"/>
      <c r="D174" s="55"/>
      <c r="G174" s="166"/>
      <c r="H174" s="186"/>
      <c r="J174" s="186"/>
      <c r="L174" s="186"/>
    </row>
    <row r="175" spans="1:12" s="3" customFormat="1" ht="12.75">
      <c r="A175" s="55"/>
      <c r="B175" s="55"/>
      <c r="C175" s="55"/>
      <c r="D175" s="55"/>
      <c r="G175" s="166"/>
      <c r="H175" s="186"/>
      <c r="J175" s="186"/>
      <c r="L175" s="186"/>
    </row>
    <row r="176" spans="1:12" s="3" customFormat="1" ht="12.75">
      <c r="A176" s="55"/>
      <c r="B176" s="55"/>
      <c r="C176" s="55"/>
      <c r="D176" s="55"/>
      <c r="G176" s="166"/>
      <c r="H176" s="186"/>
      <c r="J176" s="186"/>
      <c r="L176" s="186"/>
    </row>
    <row r="177" spans="1:12" s="3" customFormat="1" ht="12.75">
      <c r="A177" s="55"/>
      <c r="B177" s="55"/>
      <c r="C177" s="55"/>
      <c r="D177" s="55"/>
      <c r="G177" s="166"/>
      <c r="H177" s="186"/>
      <c r="J177" s="186"/>
      <c r="L177" s="186"/>
    </row>
    <row r="178" spans="1:12" s="3" customFormat="1" ht="12.75">
      <c r="A178" s="55"/>
      <c r="B178" s="55"/>
      <c r="C178" s="55"/>
      <c r="D178" s="55"/>
      <c r="G178" s="166"/>
      <c r="H178" s="186"/>
      <c r="J178" s="186"/>
      <c r="L178" s="186"/>
    </row>
    <row r="179" spans="1:12" s="3" customFormat="1" ht="12.75">
      <c r="A179" s="55"/>
      <c r="B179" s="55"/>
      <c r="C179" s="55"/>
      <c r="D179" s="55"/>
      <c r="G179" s="166"/>
      <c r="H179" s="186"/>
      <c r="J179" s="186"/>
      <c r="L179" s="186"/>
    </row>
    <row r="180" spans="1:12" s="3" customFormat="1" ht="12.75">
      <c r="A180" s="55"/>
      <c r="B180" s="55"/>
      <c r="C180" s="55"/>
      <c r="D180" s="55"/>
      <c r="G180" s="166"/>
      <c r="H180" s="186"/>
      <c r="J180" s="186"/>
      <c r="L180" s="186"/>
    </row>
    <row r="181" spans="1:12" s="3" customFormat="1" ht="12.75">
      <c r="A181" s="55"/>
      <c r="B181" s="55"/>
      <c r="C181" s="55"/>
      <c r="D181" s="55"/>
      <c r="G181" s="166"/>
      <c r="H181" s="186"/>
      <c r="J181" s="186"/>
      <c r="L181" s="186"/>
    </row>
    <row r="182" spans="1:12" s="3" customFormat="1" ht="12.75">
      <c r="A182" s="55"/>
      <c r="B182" s="55"/>
      <c r="C182" s="55"/>
      <c r="D182" s="55"/>
      <c r="G182" s="166"/>
      <c r="H182" s="186"/>
      <c r="J182" s="186"/>
      <c r="L182" s="186"/>
    </row>
    <row r="183" spans="1:12" s="3" customFormat="1" ht="12.75">
      <c r="A183" s="55"/>
      <c r="B183" s="55"/>
      <c r="C183" s="55"/>
      <c r="D183" s="55"/>
      <c r="G183" s="166"/>
      <c r="H183" s="186"/>
      <c r="J183" s="186"/>
      <c r="L183" s="186"/>
    </row>
    <row r="184" spans="1:12" s="3" customFormat="1" ht="12.75">
      <c r="A184" s="55"/>
      <c r="B184" s="55"/>
      <c r="C184" s="55"/>
      <c r="D184" s="55"/>
      <c r="G184" s="166"/>
      <c r="H184" s="186"/>
      <c r="J184" s="186"/>
      <c r="L184" s="186"/>
    </row>
    <row r="185" spans="1:12" s="3" customFormat="1" ht="12.75">
      <c r="A185" s="55"/>
      <c r="B185" s="55"/>
      <c r="C185" s="55"/>
      <c r="D185" s="55"/>
      <c r="G185" s="166"/>
      <c r="H185" s="186"/>
      <c r="J185" s="186"/>
      <c r="L185" s="186"/>
    </row>
    <row r="186" spans="1:12" s="3" customFormat="1" ht="12.75">
      <c r="A186" s="55"/>
      <c r="B186" s="55"/>
      <c r="C186" s="55"/>
      <c r="D186" s="55"/>
      <c r="G186" s="166"/>
      <c r="H186" s="186"/>
      <c r="J186" s="186"/>
      <c r="L186" s="186"/>
    </row>
    <row r="187" spans="1:12" s="3" customFormat="1" ht="12.75">
      <c r="A187" s="55"/>
      <c r="B187" s="55"/>
      <c r="C187" s="55"/>
      <c r="D187" s="55"/>
      <c r="G187" s="166"/>
      <c r="H187" s="186"/>
      <c r="J187" s="186"/>
      <c r="L187" s="186"/>
    </row>
    <row r="188" spans="1:12" s="3" customFormat="1" ht="12.75">
      <c r="A188" s="55"/>
      <c r="B188" s="55"/>
      <c r="C188" s="55"/>
      <c r="D188" s="55"/>
      <c r="G188" s="166"/>
      <c r="H188" s="186"/>
      <c r="J188" s="186"/>
      <c r="L188" s="186"/>
    </row>
    <row r="189" spans="1:12" s="3" customFormat="1" ht="12.75">
      <c r="A189" s="55"/>
      <c r="B189" s="55"/>
      <c r="C189" s="55"/>
      <c r="D189" s="55"/>
      <c r="G189" s="166"/>
      <c r="H189" s="186"/>
      <c r="J189" s="186"/>
      <c r="L189" s="186"/>
    </row>
    <row r="190" spans="1:12" s="3" customFormat="1" ht="12.75">
      <c r="A190" s="55"/>
      <c r="B190" s="55"/>
      <c r="C190" s="55"/>
      <c r="D190" s="55"/>
      <c r="G190" s="166"/>
      <c r="H190" s="186"/>
      <c r="J190" s="186"/>
      <c r="L190" s="186"/>
    </row>
    <row r="191" spans="1:12" s="3" customFormat="1" ht="12.75">
      <c r="A191" s="55"/>
      <c r="B191" s="55"/>
      <c r="C191" s="55"/>
      <c r="D191" s="55"/>
      <c r="G191" s="166"/>
      <c r="H191" s="186"/>
      <c r="J191" s="186"/>
      <c r="L191" s="186"/>
    </row>
    <row r="192" spans="1:12" s="3" customFormat="1" ht="12.75">
      <c r="A192" s="55"/>
      <c r="B192" s="55"/>
      <c r="C192" s="55"/>
      <c r="D192" s="55"/>
      <c r="G192" s="166"/>
      <c r="H192" s="186"/>
      <c r="J192" s="186"/>
      <c r="L192" s="186"/>
    </row>
    <row r="193" spans="1:12" s="3" customFormat="1" ht="12.75">
      <c r="A193" s="55"/>
      <c r="B193" s="55"/>
      <c r="C193" s="55"/>
      <c r="D193" s="55"/>
      <c r="G193" s="166"/>
      <c r="H193" s="186"/>
      <c r="J193" s="186"/>
      <c r="L193" s="186"/>
    </row>
    <row r="194" spans="1:12" s="3" customFormat="1" ht="12.75">
      <c r="A194" s="55"/>
      <c r="B194" s="55"/>
      <c r="C194" s="55"/>
      <c r="D194" s="55"/>
      <c r="G194" s="166"/>
      <c r="H194" s="186"/>
      <c r="J194" s="186"/>
      <c r="L194" s="186"/>
    </row>
    <row r="195" spans="1:12" s="3" customFormat="1" ht="12.75">
      <c r="A195" s="55"/>
      <c r="B195" s="55"/>
      <c r="C195" s="55"/>
      <c r="D195" s="55"/>
      <c r="G195" s="166"/>
      <c r="H195" s="186"/>
      <c r="J195" s="186"/>
      <c r="L195" s="186"/>
    </row>
    <row r="196" spans="1:12" s="3" customFormat="1" ht="12.75">
      <c r="A196" s="55"/>
      <c r="B196" s="55"/>
      <c r="C196" s="55"/>
      <c r="D196" s="55"/>
      <c r="G196" s="166"/>
      <c r="H196" s="186"/>
      <c r="J196" s="186"/>
      <c r="L196" s="186"/>
    </row>
    <row r="197" spans="1:12" s="3" customFormat="1" ht="12.75">
      <c r="A197" s="55"/>
      <c r="B197" s="55"/>
      <c r="C197" s="55"/>
      <c r="D197" s="55"/>
      <c r="G197" s="166"/>
      <c r="H197" s="186"/>
      <c r="J197" s="186"/>
      <c r="L197" s="186"/>
    </row>
    <row r="198" spans="1:12" s="3" customFormat="1" ht="12.75">
      <c r="A198" s="55"/>
      <c r="B198" s="55"/>
      <c r="C198" s="55"/>
      <c r="D198" s="55"/>
      <c r="G198" s="166"/>
      <c r="H198" s="186"/>
      <c r="J198" s="186"/>
      <c r="L198" s="186"/>
    </row>
    <row r="199" spans="1:12" s="3" customFormat="1" ht="12.75">
      <c r="A199" s="55"/>
      <c r="B199" s="55"/>
      <c r="C199" s="55"/>
      <c r="D199" s="55"/>
      <c r="G199" s="166"/>
      <c r="H199" s="186"/>
      <c r="J199" s="186"/>
      <c r="L199" s="186"/>
    </row>
    <row r="200" spans="1:12" s="3" customFormat="1" ht="12.75">
      <c r="A200" s="55"/>
      <c r="B200" s="55"/>
      <c r="C200" s="55"/>
      <c r="D200" s="55"/>
      <c r="G200" s="166"/>
      <c r="H200" s="186"/>
      <c r="J200" s="186"/>
      <c r="L200" s="186"/>
    </row>
    <row r="201" spans="1:12" s="3" customFormat="1" ht="12.75">
      <c r="A201" s="55"/>
      <c r="B201" s="55"/>
      <c r="C201" s="55"/>
      <c r="D201" s="55"/>
      <c r="G201" s="166"/>
      <c r="H201" s="186"/>
      <c r="J201" s="186"/>
      <c r="L201" s="186"/>
    </row>
    <row r="202" spans="1:12" s="3" customFormat="1" ht="12.75">
      <c r="A202" s="55"/>
      <c r="B202" s="55"/>
      <c r="C202" s="55"/>
      <c r="D202" s="55"/>
      <c r="G202" s="166"/>
      <c r="H202" s="186"/>
      <c r="J202" s="186"/>
      <c r="L202" s="186"/>
    </row>
    <row r="203" spans="1:12" s="3" customFormat="1" ht="12.75">
      <c r="A203" s="55"/>
      <c r="B203" s="55"/>
      <c r="C203" s="55"/>
      <c r="D203" s="55"/>
      <c r="G203" s="166"/>
      <c r="H203" s="186"/>
      <c r="J203" s="186"/>
      <c r="L203" s="186"/>
    </row>
    <row r="204" spans="1:12" s="3" customFormat="1" ht="12.75">
      <c r="A204" s="55"/>
      <c r="B204" s="55"/>
      <c r="C204" s="55"/>
      <c r="D204" s="55"/>
      <c r="G204" s="166"/>
      <c r="H204" s="186"/>
      <c r="J204" s="186"/>
      <c r="L204" s="186"/>
    </row>
    <row r="205" spans="1:12" s="3" customFormat="1" ht="12.75">
      <c r="A205" s="55"/>
      <c r="B205" s="55"/>
      <c r="C205" s="55"/>
      <c r="D205" s="55"/>
      <c r="G205" s="166"/>
      <c r="H205" s="186"/>
      <c r="J205" s="186"/>
      <c r="L205" s="186"/>
    </row>
    <row r="206" spans="1:12" s="3" customFormat="1" ht="12.75">
      <c r="A206" s="55"/>
      <c r="B206" s="55"/>
      <c r="C206" s="55"/>
      <c r="D206" s="55"/>
      <c r="G206" s="166"/>
      <c r="H206" s="186"/>
      <c r="J206" s="186"/>
      <c r="L206" s="186"/>
    </row>
    <row r="207" spans="1:12" s="3" customFormat="1" ht="12.75">
      <c r="A207" s="55"/>
      <c r="B207" s="55"/>
      <c r="C207" s="55"/>
      <c r="D207" s="55"/>
      <c r="G207" s="166"/>
      <c r="H207" s="186"/>
      <c r="J207" s="186"/>
      <c r="L207" s="186"/>
    </row>
    <row r="208" spans="1:12" s="3" customFormat="1" ht="12.75">
      <c r="A208" s="55"/>
      <c r="B208" s="55"/>
      <c r="C208" s="55"/>
      <c r="D208" s="55"/>
      <c r="G208" s="166"/>
      <c r="H208" s="186"/>
      <c r="J208" s="186"/>
      <c r="L208" s="186"/>
    </row>
    <row r="209" spans="1:12" s="3" customFormat="1" ht="12.75">
      <c r="A209" s="55"/>
      <c r="B209" s="55"/>
      <c r="C209" s="55"/>
      <c r="D209" s="55"/>
      <c r="G209" s="166"/>
      <c r="H209" s="186"/>
      <c r="J209" s="186"/>
      <c r="L209" s="186"/>
    </row>
    <row r="210" spans="1:12" s="3" customFormat="1" ht="12.75">
      <c r="A210" s="55"/>
      <c r="B210" s="55"/>
      <c r="C210" s="55"/>
      <c r="D210" s="55"/>
      <c r="G210" s="166"/>
      <c r="H210" s="186"/>
      <c r="J210" s="186"/>
      <c r="L210" s="186"/>
    </row>
    <row r="211" spans="1:12" s="3" customFormat="1" ht="12.75">
      <c r="A211" s="55"/>
      <c r="B211" s="55"/>
      <c r="C211" s="55"/>
      <c r="D211" s="55"/>
      <c r="G211" s="166"/>
      <c r="H211" s="186"/>
      <c r="J211" s="186"/>
      <c r="L211" s="186"/>
    </row>
    <row r="212" spans="1:12" s="3" customFormat="1" ht="12.75">
      <c r="A212" s="55"/>
      <c r="B212" s="55"/>
      <c r="C212" s="55"/>
      <c r="D212" s="55"/>
      <c r="G212" s="166"/>
      <c r="H212" s="186"/>
      <c r="J212" s="186"/>
      <c r="L212" s="186"/>
    </row>
    <row r="213" spans="1:12" s="3" customFormat="1" ht="12.75">
      <c r="A213" s="55"/>
      <c r="B213" s="55"/>
      <c r="C213" s="55"/>
      <c r="D213" s="55"/>
      <c r="G213" s="166"/>
      <c r="H213" s="186"/>
      <c r="J213" s="186"/>
      <c r="L213" s="186"/>
    </row>
    <row r="214" spans="1:12" s="3" customFormat="1" ht="12.75">
      <c r="A214" s="55"/>
      <c r="B214" s="55"/>
      <c r="C214" s="55"/>
      <c r="D214" s="55"/>
      <c r="G214" s="166"/>
      <c r="H214" s="186"/>
      <c r="J214" s="186"/>
      <c r="L214" s="186"/>
    </row>
    <row r="215" spans="1:12" s="3" customFormat="1" ht="12.75">
      <c r="A215" s="55"/>
      <c r="B215" s="55"/>
      <c r="C215" s="55"/>
      <c r="D215" s="55"/>
      <c r="G215" s="166"/>
      <c r="H215" s="186"/>
      <c r="J215" s="186"/>
      <c r="L215" s="186"/>
    </row>
    <row r="216" spans="1:12" s="3" customFormat="1" ht="12.75">
      <c r="A216" s="55"/>
      <c r="B216" s="55"/>
      <c r="C216" s="55"/>
      <c r="D216" s="55"/>
      <c r="G216" s="166"/>
      <c r="H216" s="186"/>
      <c r="J216" s="186"/>
      <c r="L216" s="186"/>
    </row>
    <row r="217" spans="1:12" s="3" customFormat="1" ht="12.75">
      <c r="A217" s="55"/>
      <c r="B217" s="55"/>
      <c r="C217" s="55"/>
      <c r="D217" s="55"/>
      <c r="G217" s="166"/>
      <c r="H217" s="186"/>
      <c r="J217" s="186"/>
      <c r="L217" s="186"/>
    </row>
    <row r="218" spans="1:12" s="3" customFormat="1" ht="12.75">
      <c r="A218" s="55"/>
      <c r="B218" s="55"/>
      <c r="C218" s="55"/>
      <c r="D218" s="55"/>
      <c r="G218" s="166"/>
      <c r="H218" s="186"/>
      <c r="J218" s="186"/>
      <c r="L218" s="186"/>
    </row>
    <row r="219" spans="1:12" s="3" customFormat="1" ht="12.75">
      <c r="A219" s="55"/>
      <c r="B219" s="55"/>
      <c r="C219" s="55"/>
      <c r="D219" s="55"/>
      <c r="G219" s="166"/>
      <c r="H219" s="186"/>
      <c r="J219" s="186"/>
      <c r="L219" s="186"/>
    </row>
    <row r="220" spans="1:12" s="3" customFormat="1" ht="12.75">
      <c r="A220" s="55"/>
      <c r="B220" s="55"/>
      <c r="C220" s="55"/>
      <c r="D220" s="55"/>
      <c r="G220" s="166"/>
      <c r="H220" s="186"/>
      <c r="J220" s="186"/>
      <c r="L220" s="186"/>
    </row>
    <row r="221" spans="1:12" s="3" customFormat="1" ht="12.75">
      <c r="A221" s="55"/>
      <c r="B221" s="55"/>
      <c r="C221" s="55"/>
      <c r="D221" s="55"/>
      <c r="G221" s="166"/>
      <c r="H221" s="186"/>
      <c r="J221" s="186"/>
      <c r="L221" s="186"/>
    </row>
    <row r="222" spans="1:12" s="3" customFormat="1" ht="12.75">
      <c r="A222" s="55"/>
      <c r="B222" s="55"/>
      <c r="C222" s="55"/>
      <c r="D222" s="55"/>
      <c r="G222" s="166"/>
      <c r="H222" s="186"/>
      <c r="J222" s="186"/>
      <c r="L222" s="186"/>
    </row>
    <row r="223" spans="1:12" s="3" customFormat="1" ht="12.75">
      <c r="A223" s="55"/>
      <c r="B223" s="55"/>
      <c r="C223" s="55"/>
      <c r="D223" s="55"/>
      <c r="G223" s="166"/>
      <c r="H223" s="186"/>
      <c r="J223" s="186"/>
      <c r="L223" s="186"/>
    </row>
    <row r="224" spans="1:12" s="3" customFormat="1" ht="12.75">
      <c r="A224" s="55"/>
      <c r="B224" s="55"/>
      <c r="C224" s="55"/>
      <c r="D224" s="55"/>
      <c r="G224" s="166"/>
      <c r="H224" s="186"/>
      <c r="J224" s="186"/>
      <c r="L224" s="186"/>
    </row>
    <row r="225" spans="1:12" s="3" customFormat="1" ht="12.75">
      <c r="A225" s="55"/>
      <c r="B225" s="55"/>
      <c r="C225" s="55"/>
      <c r="D225" s="55"/>
      <c r="G225" s="166"/>
      <c r="H225" s="186"/>
      <c r="J225" s="186"/>
      <c r="L225" s="186"/>
    </row>
    <row r="226" spans="1:12" s="3" customFormat="1" ht="12.75">
      <c r="A226" s="55"/>
      <c r="B226" s="55"/>
      <c r="C226" s="55"/>
      <c r="D226" s="55"/>
      <c r="G226" s="166"/>
      <c r="H226" s="186"/>
      <c r="J226" s="186"/>
      <c r="L226" s="186"/>
    </row>
    <row r="227" spans="1:12" s="3" customFormat="1" ht="12.75">
      <c r="A227" s="55"/>
      <c r="B227" s="55"/>
      <c r="C227" s="55"/>
      <c r="D227" s="55"/>
      <c r="G227" s="166"/>
      <c r="H227" s="186"/>
      <c r="J227" s="186"/>
      <c r="L227" s="186"/>
    </row>
    <row r="228" spans="1:12" s="3" customFormat="1" ht="12.75">
      <c r="A228" s="55"/>
      <c r="B228" s="55"/>
      <c r="C228" s="55"/>
      <c r="D228" s="55"/>
      <c r="G228" s="166"/>
      <c r="H228" s="186"/>
      <c r="J228" s="186"/>
      <c r="L228" s="186"/>
    </row>
    <row r="229" spans="1:12" s="3" customFormat="1" ht="12.75">
      <c r="A229" s="55"/>
      <c r="B229" s="55"/>
      <c r="C229" s="55"/>
      <c r="D229" s="55"/>
      <c r="G229" s="166"/>
      <c r="H229" s="186"/>
      <c r="J229" s="186"/>
      <c r="L229" s="186"/>
    </row>
    <row r="230" spans="1:12" s="3" customFormat="1" ht="12.75">
      <c r="A230" s="55"/>
      <c r="B230" s="55"/>
      <c r="C230" s="55"/>
      <c r="D230" s="55"/>
      <c r="G230" s="166"/>
      <c r="H230" s="186"/>
      <c r="J230" s="186"/>
      <c r="L230" s="186"/>
    </row>
    <row r="231" spans="1:12" s="3" customFormat="1" ht="12.75">
      <c r="A231" s="55"/>
      <c r="B231" s="55"/>
      <c r="C231" s="55"/>
      <c r="D231" s="55"/>
      <c r="G231" s="166"/>
      <c r="H231" s="186"/>
      <c r="J231" s="186"/>
      <c r="L231" s="186"/>
    </row>
    <row r="232" spans="1:12" s="3" customFormat="1" ht="12.75">
      <c r="A232" s="55"/>
      <c r="B232" s="55"/>
      <c r="C232" s="55"/>
      <c r="D232" s="55"/>
      <c r="G232" s="166"/>
      <c r="H232" s="186"/>
      <c r="J232" s="186"/>
      <c r="L232" s="186"/>
    </row>
    <row r="233" spans="1:12" s="3" customFormat="1" ht="12.75">
      <c r="A233" s="55"/>
      <c r="B233" s="55"/>
      <c r="C233" s="55"/>
      <c r="D233" s="55"/>
      <c r="G233" s="166"/>
      <c r="H233" s="186"/>
      <c r="J233" s="186"/>
      <c r="L233" s="186"/>
    </row>
    <row r="234" spans="1:12" s="3" customFormat="1" ht="12.75">
      <c r="A234" s="55"/>
      <c r="B234" s="55"/>
      <c r="C234" s="55"/>
      <c r="D234" s="55"/>
      <c r="G234" s="166"/>
      <c r="H234" s="186"/>
      <c r="J234" s="186"/>
      <c r="L234" s="186"/>
    </row>
    <row r="235" spans="1:12" s="3" customFormat="1" ht="12.75">
      <c r="A235" s="55"/>
      <c r="B235" s="55"/>
      <c r="C235" s="55"/>
      <c r="D235" s="55"/>
      <c r="G235" s="166"/>
      <c r="H235" s="186"/>
      <c r="J235" s="186"/>
      <c r="L235" s="186"/>
    </row>
    <row r="236" spans="1:12" s="3" customFormat="1" ht="12.75">
      <c r="A236" s="55"/>
      <c r="B236" s="55"/>
      <c r="C236" s="55"/>
      <c r="D236" s="55"/>
      <c r="G236" s="166"/>
      <c r="H236" s="186"/>
      <c r="J236" s="186"/>
      <c r="L236" s="186"/>
    </row>
    <row r="237" spans="1:12" s="3" customFormat="1" ht="12.75">
      <c r="A237" s="55"/>
      <c r="B237" s="55"/>
      <c r="C237" s="55"/>
      <c r="D237" s="55"/>
      <c r="G237" s="166"/>
      <c r="H237" s="186"/>
      <c r="J237" s="186"/>
      <c r="L237" s="186"/>
    </row>
    <row r="238" spans="1:12" s="3" customFormat="1" ht="12.75">
      <c r="A238" s="55"/>
      <c r="B238" s="55"/>
      <c r="C238" s="55"/>
      <c r="D238" s="55"/>
      <c r="G238" s="166"/>
      <c r="H238" s="186"/>
      <c r="J238" s="186"/>
      <c r="L238" s="186"/>
    </row>
    <row r="239" spans="1:12" s="3" customFormat="1" ht="12.75">
      <c r="A239" s="55"/>
      <c r="B239" s="55"/>
      <c r="C239" s="55"/>
      <c r="D239" s="55"/>
      <c r="G239" s="166"/>
      <c r="H239" s="186"/>
      <c r="J239" s="186"/>
      <c r="L239" s="186"/>
    </row>
    <row r="240" spans="1:12" s="3" customFormat="1" ht="12.75">
      <c r="A240" s="55"/>
      <c r="B240" s="55"/>
      <c r="C240" s="55"/>
      <c r="D240" s="55"/>
      <c r="G240" s="166"/>
      <c r="H240" s="186"/>
      <c r="J240" s="186"/>
      <c r="L240" s="186"/>
    </row>
    <row r="241" spans="1:12" s="3" customFormat="1" ht="12.75">
      <c r="A241" s="55"/>
      <c r="B241" s="55"/>
      <c r="C241" s="55"/>
      <c r="D241" s="55"/>
      <c r="G241" s="166"/>
      <c r="H241" s="186"/>
      <c r="J241" s="186"/>
      <c r="L241" s="186"/>
    </row>
    <row r="242" spans="1:12" s="3" customFormat="1" ht="12.75">
      <c r="A242" s="55"/>
      <c r="B242" s="55"/>
      <c r="C242" s="55"/>
      <c r="D242" s="55"/>
      <c r="G242" s="166"/>
      <c r="H242" s="186"/>
      <c r="J242" s="186"/>
      <c r="L242" s="186"/>
    </row>
    <row r="243" spans="1:12" s="3" customFormat="1" ht="12.75">
      <c r="A243" s="55"/>
      <c r="B243" s="55"/>
      <c r="C243" s="55"/>
      <c r="D243" s="55"/>
      <c r="G243" s="166"/>
      <c r="H243" s="186"/>
      <c r="J243" s="186"/>
      <c r="L243" s="186"/>
    </row>
    <row r="244" spans="1:12" s="3" customFormat="1" ht="12.75">
      <c r="A244" s="55"/>
      <c r="B244" s="55"/>
      <c r="C244" s="55"/>
      <c r="D244" s="55"/>
      <c r="G244" s="166"/>
      <c r="H244" s="186"/>
      <c r="J244" s="186"/>
      <c r="L244" s="186"/>
    </row>
    <row r="245" spans="1:12" s="3" customFormat="1" ht="12.75">
      <c r="A245" s="55"/>
      <c r="B245" s="55"/>
      <c r="C245" s="55"/>
      <c r="D245" s="55"/>
      <c r="G245" s="166"/>
      <c r="H245" s="186"/>
      <c r="J245" s="186"/>
      <c r="L245" s="186"/>
    </row>
    <row r="246" spans="1:12" s="3" customFormat="1" ht="12.75">
      <c r="A246" s="55"/>
      <c r="B246" s="55"/>
      <c r="C246" s="55"/>
      <c r="D246" s="55"/>
      <c r="G246" s="166"/>
      <c r="H246" s="186"/>
      <c r="J246" s="186"/>
      <c r="L246" s="186"/>
    </row>
    <row r="247" spans="1:12" s="3" customFormat="1" ht="12.75">
      <c r="A247" s="55"/>
      <c r="B247" s="55"/>
      <c r="C247" s="55"/>
      <c r="D247" s="55"/>
      <c r="G247" s="166"/>
      <c r="H247" s="186"/>
      <c r="J247" s="186"/>
      <c r="L247" s="186"/>
    </row>
    <row r="248" spans="1:12" s="3" customFormat="1" ht="12.75">
      <c r="A248" s="55"/>
      <c r="B248" s="55"/>
      <c r="C248" s="55"/>
      <c r="D248" s="55"/>
      <c r="G248" s="166"/>
      <c r="H248" s="186"/>
      <c r="J248" s="186"/>
      <c r="L248" s="186"/>
    </row>
    <row r="249" spans="1:12" s="3" customFormat="1" ht="12.75">
      <c r="A249" s="55"/>
      <c r="B249" s="55"/>
      <c r="C249" s="55"/>
      <c r="D249" s="55"/>
      <c r="G249" s="166"/>
      <c r="H249" s="186"/>
      <c r="J249" s="186"/>
      <c r="L249" s="186"/>
    </row>
    <row r="250" spans="1:12" s="3" customFormat="1" ht="12.75">
      <c r="A250" s="55"/>
      <c r="B250" s="55"/>
      <c r="C250" s="55"/>
      <c r="D250" s="55"/>
      <c r="G250" s="166"/>
      <c r="H250" s="186"/>
      <c r="J250" s="186"/>
      <c r="L250" s="186"/>
    </row>
    <row r="251" spans="1:12" s="3" customFormat="1" ht="12.75">
      <c r="A251" s="55"/>
      <c r="B251" s="55"/>
      <c r="C251" s="55"/>
      <c r="D251" s="55"/>
      <c r="G251" s="166"/>
      <c r="H251" s="186"/>
      <c r="J251" s="186"/>
      <c r="L251" s="186"/>
    </row>
    <row r="252" spans="1:12" s="3" customFormat="1" ht="12.75">
      <c r="A252" s="55"/>
      <c r="B252" s="55"/>
      <c r="C252" s="55"/>
      <c r="D252" s="55"/>
      <c r="G252" s="166"/>
      <c r="H252" s="186"/>
      <c r="J252" s="186"/>
      <c r="L252" s="186"/>
    </row>
    <row r="253" spans="1:12" s="3" customFormat="1" ht="12.75">
      <c r="A253" s="55"/>
      <c r="B253" s="55"/>
      <c r="C253" s="55"/>
      <c r="D253" s="55"/>
      <c r="G253" s="166"/>
      <c r="H253" s="186"/>
      <c r="J253" s="186"/>
      <c r="L253" s="186"/>
    </row>
    <row r="254" spans="1:12" s="3" customFormat="1" ht="12.75">
      <c r="A254" s="55"/>
      <c r="B254" s="55"/>
      <c r="C254" s="55"/>
      <c r="D254" s="55"/>
      <c r="G254" s="166"/>
      <c r="H254" s="186"/>
      <c r="J254" s="186"/>
      <c r="L254" s="186"/>
    </row>
    <row r="255" spans="1:12" s="3" customFormat="1" ht="12.75">
      <c r="A255" s="55"/>
      <c r="B255" s="55"/>
      <c r="C255" s="55"/>
      <c r="D255" s="55"/>
      <c r="G255" s="166"/>
      <c r="H255" s="186"/>
      <c r="J255" s="186"/>
      <c r="L255" s="186"/>
    </row>
    <row r="256" spans="1:12" s="3" customFormat="1" ht="12.75">
      <c r="A256" s="55"/>
      <c r="B256" s="55"/>
      <c r="C256" s="55"/>
      <c r="D256" s="55"/>
      <c r="G256" s="166"/>
      <c r="H256" s="186"/>
      <c r="J256" s="186"/>
      <c r="L256" s="186"/>
    </row>
    <row r="257" spans="1:12" s="3" customFormat="1" ht="12.75">
      <c r="A257" s="55"/>
      <c r="B257" s="55"/>
      <c r="C257" s="55"/>
      <c r="D257" s="55"/>
      <c r="G257" s="166"/>
      <c r="H257" s="186"/>
      <c r="J257" s="186"/>
      <c r="L257" s="186"/>
    </row>
    <row r="258" spans="1:12" s="3" customFormat="1" ht="12.75">
      <c r="A258" s="55"/>
      <c r="B258" s="55"/>
      <c r="C258" s="55"/>
      <c r="D258" s="55"/>
      <c r="G258" s="166"/>
      <c r="H258" s="186"/>
      <c r="J258" s="186"/>
      <c r="L258" s="186"/>
    </row>
    <row r="259" spans="1:12" s="3" customFormat="1" ht="12.75">
      <c r="A259" s="55"/>
      <c r="B259" s="55"/>
      <c r="C259" s="55"/>
      <c r="D259" s="55"/>
      <c r="G259" s="166"/>
      <c r="H259" s="186"/>
      <c r="J259" s="186"/>
      <c r="L259" s="186"/>
    </row>
    <row r="260" spans="1:12" s="3" customFormat="1" ht="12.75">
      <c r="A260" s="55"/>
      <c r="B260" s="55"/>
      <c r="C260" s="55"/>
      <c r="D260" s="55"/>
      <c r="G260" s="166"/>
      <c r="H260" s="186"/>
      <c r="J260" s="186"/>
      <c r="L260" s="186"/>
    </row>
    <row r="261" spans="1:12" s="3" customFormat="1" ht="12.75">
      <c r="A261" s="55"/>
      <c r="B261" s="55"/>
      <c r="C261" s="55"/>
      <c r="D261" s="55"/>
      <c r="G261" s="166"/>
      <c r="H261" s="186"/>
      <c r="J261" s="186"/>
      <c r="L261" s="186"/>
    </row>
    <row r="262" spans="1:12" s="3" customFormat="1" ht="12.75">
      <c r="A262" s="55"/>
      <c r="B262" s="55"/>
      <c r="C262" s="55"/>
      <c r="D262" s="55"/>
      <c r="G262" s="166"/>
      <c r="H262" s="186"/>
      <c r="J262" s="186"/>
      <c r="L262" s="186"/>
    </row>
    <row r="263" spans="1:12" s="3" customFormat="1" ht="12.75">
      <c r="A263" s="55"/>
      <c r="B263" s="55"/>
      <c r="C263" s="55"/>
      <c r="D263" s="55"/>
      <c r="G263" s="166"/>
      <c r="H263" s="186"/>
      <c r="J263" s="186"/>
      <c r="L263" s="186"/>
    </row>
    <row r="264" spans="1:12" s="3" customFormat="1" ht="12.75">
      <c r="A264" s="55"/>
      <c r="B264" s="55"/>
      <c r="C264" s="55"/>
      <c r="D264" s="55"/>
      <c r="G264" s="166"/>
      <c r="H264" s="186"/>
      <c r="J264" s="186"/>
      <c r="L264" s="186"/>
    </row>
    <row r="265" spans="1:12" s="3" customFormat="1" ht="12.75">
      <c r="A265" s="55"/>
      <c r="B265" s="55"/>
      <c r="C265" s="55"/>
      <c r="D265" s="55"/>
      <c r="G265" s="166"/>
      <c r="H265" s="186"/>
      <c r="J265" s="186"/>
      <c r="L265" s="186"/>
    </row>
    <row r="266" spans="1:12" s="3" customFormat="1" ht="12.75">
      <c r="A266" s="55"/>
      <c r="B266" s="55"/>
      <c r="C266" s="55"/>
      <c r="D266" s="55"/>
      <c r="G266" s="166"/>
      <c r="H266" s="186"/>
      <c r="J266" s="186"/>
      <c r="L266" s="186"/>
    </row>
    <row r="267" spans="1:12" s="3" customFormat="1" ht="12.75">
      <c r="A267" s="55"/>
      <c r="B267" s="55"/>
      <c r="C267" s="55"/>
      <c r="D267" s="55"/>
      <c r="G267" s="166"/>
      <c r="H267" s="186"/>
      <c r="J267" s="186"/>
      <c r="L267" s="186"/>
    </row>
    <row r="268" spans="1:12" s="3" customFormat="1" ht="12.75">
      <c r="A268" s="55"/>
      <c r="B268" s="55"/>
      <c r="C268" s="55"/>
      <c r="D268" s="55"/>
      <c r="G268" s="166"/>
      <c r="H268" s="186"/>
      <c r="J268" s="186"/>
      <c r="L268" s="186"/>
    </row>
    <row r="269" spans="1:12" s="3" customFormat="1" ht="12.75">
      <c r="A269" s="55"/>
      <c r="B269" s="55"/>
      <c r="C269" s="55"/>
      <c r="D269" s="55"/>
      <c r="G269" s="166"/>
      <c r="H269" s="186"/>
      <c r="J269" s="186"/>
      <c r="L269" s="186"/>
    </row>
    <row r="270" spans="1:12" s="3" customFormat="1" ht="12.75">
      <c r="A270" s="55"/>
      <c r="B270" s="55"/>
      <c r="C270" s="55"/>
      <c r="D270" s="55"/>
      <c r="G270" s="166"/>
      <c r="H270" s="186"/>
      <c r="J270" s="186"/>
      <c r="L270" s="186"/>
    </row>
    <row r="271" spans="1:12" s="3" customFormat="1" ht="12.75">
      <c r="A271" s="55"/>
      <c r="B271" s="55"/>
      <c r="C271" s="55"/>
      <c r="D271" s="55"/>
      <c r="G271" s="166"/>
      <c r="H271" s="186"/>
      <c r="J271" s="186"/>
      <c r="L271" s="186"/>
    </row>
    <row r="272" spans="1:12" s="3" customFormat="1" ht="12.75">
      <c r="A272" s="55"/>
      <c r="B272" s="55"/>
      <c r="C272" s="55"/>
      <c r="D272" s="55"/>
      <c r="G272" s="166"/>
      <c r="H272" s="186"/>
      <c r="J272" s="186"/>
      <c r="L272" s="186"/>
    </row>
    <row r="273" spans="1:12" s="3" customFormat="1" ht="12.75">
      <c r="A273" s="55"/>
      <c r="B273" s="55"/>
      <c r="C273" s="55"/>
      <c r="D273" s="55"/>
      <c r="G273" s="166"/>
      <c r="H273" s="186"/>
      <c r="J273" s="186"/>
      <c r="L273" s="186"/>
    </row>
    <row r="274" spans="1:12" s="3" customFormat="1" ht="12.75">
      <c r="A274" s="55"/>
      <c r="B274" s="55"/>
      <c r="C274" s="55"/>
      <c r="D274" s="55"/>
      <c r="G274" s="166"/>
      <c r="H274" s="186"/>
      <c r="J274" s="186"/>
      <c r="L274" s="186"/>
    </row>
    <row r="275" spans="1:12" s="3" customFormat="1" ht="12.75">
      <c r="A275" s="55"/>
      <c r="B275" s="55"/>
      <c r="C275" s="55"/>
      <c r="D275" s="55"/>
      <c r="G275" s="166"/>
      <c r="H275" s="186"/>
      <c r="J275" s="186"/>
      <c r="L275" s="186"/>
    </row>
    <row r="276" spans="1:12" s="3" customFormat="1" ht="12.75">
      <c r="A276" s="55"/>
      <c r="B276" s="55"/>
      <c r="C276" s="55"/>
      <c r="D276" s="55"/>
      <c r="G276" s="166"/>
      <c r="H276" s="186"/>
      <c r="J276" s="186"/>
      <c r="L276" s="186"/>
    </row>
    <row r="277" spans="1:12" s="3" customFormat="1" ht="12.75">
      <c r="A277" s="55"/>
      <c r="B277" s="55"/>
      <c r="C277" s="55"/>
      <c r="D277" s="55"/>
      <c r="G277" s="166"/>
      <c r="H277" s="186"/>
      <c r="J277" s="186"/>
      <c r="L277" s="186"/>
    </row>
    <row r="278" spans="1:12" s="3" customFormat="1" ht="12.75">
      <c r="A278" s="55"/>
      <c r="B278" s="55"/>
      <c r="C278" s="55"/>
      <c r="D278" s="55"/>
      <c r="G278" s="166"/>
      <c r="H278" s="186"/>
      <c r="J278" s="186"/>
      <c r="L278" s="186"/>
    </row>
    <row r="279" spans="1:12" s="3" customFormat="1" ht="12.75">
      <c r="A279" s="55"/>
      <c r="B279" s="55"/>
      <c r="C279" s="55"/>
      <c r="D279" s="55"/>
      <c r="G279" s="166"/>
      <c r="H279" s="186"/>
      <c r="J279" s="186"/>
      <c r="L279" s="186"/>
    </row>
    <row r="280" spans="1:12" s="3" customFormat="1" ht="12.75">
      <c r="A280" s="55"/>
      <c r="B280" s="55"/>
      <c r="C280" s="55"/>
      <c r="D280" s="55"/>
      <c r="G280" s="166"/>
      <c r="H280" s="186"/>
      <c r="J280" s="186"/>
      <c r="L280" s="186"/>
    </row>
    <row r="281" spans="1:12" s="3" customFormat="1" ht="12.75">
      <c r="A281" s="55"/>
      <c r="B281" s="55"/>
      <c r="C281" s="55"/>
      <c r="D281" s="55"/>
      <c r="G281" s="166"/>
      <c r="H281" s="186"/>
      <c r="J281" s="186"/>
      <c r="L281" s="186"/>
    </row>
    <row r="282" spans="1:12" s="3" customFormat="1" ht="12.75">
      <c r="A282" s="55"/>
      <c r="B282" s="55"/>
      <c r="C282" s="55"/>
      <c r="D282" s="55"/>
      <c r="G282" s="166"/>
      <c r="H282" s="186"/>
      <c r="J282" s="186"/>
      <c r="L282" s="186"/>
    </row>
    <row r="283" spans="1:12" s="3" customFormat="1" ht="12.75">
      <c r="A283" s="55"/>
      <c r="B283" s="55"/>
      <c r="C283" s="55"/>
      <c r="D283" s="55"/>
      <c r="G283" s="166"/>
      <c r="H283" s="186"/>
      <c r="J283" s="186"/>
      <c r="L283" s="186"/>
    </row>
    <row r="284" spans="1:12" s="3" customFormat="1" ht="12.75">
      <c r="A284" s="55"/>
      <c r="B284" s="55"/>
      <c r="C284" s="55"/>
      <c r="D284" s="55"/>
      <c r="G284" s="166"/>
      <c r="H284" s="186"/>
      <c r="J284" s="186"/>
      <c r="L284" s="186"/>
    </row>
    <row r="285" spans="1:12" s="3" customFormat="1" ht="12.75">
      <c r="A285" s="55"/>
      <c r="B285" s="55"/>
      <c r="C285" s="55"/>
      <c r="D285" s="55"/>
      <c r="G285" s="166"/>
      <c r="H285" s="186"/>
      <c r="J285" s="186"/>
      <c r="L285" s="186"/>
    </row>
    <row r="286" spans="1:12" s="3" customFormat="1" ht="12.75">
      <c r="A286" s="55"/>
      <c r="B286" s="55"/>
      <c r="C286" s="55"/>
      <c r="D286" s="55"/>
      <c r="G286" s="166"/>
      <c r="H286" s="186"/>
      <c r="J286" s="186"/>
      <c r="L286" s="186"/>
    </row>
    <row r="287" spans="1:12" s="3" customFormat="1" ht="12.75">
      <c r="A287" s="55"/>
      <c r="B287" s="55"/>
      <c r="C287" s="55"/>
      <c r="D287" s="55"/>
      <c r="G287" s="166"/>
      <c r="H287" s="186"/>
      <c r="J287" s="186"/>
      <c r="L287" s="186"/>
    </row>
    <row r="288" spans="1:12" s="3" customFormat="1" ht="12.75">
      <c r="A288" s="55"/>
      <c r="B288" s="55"/>
      <c r="C288" s="55"/>
      <c r="D288" s="55"/>
      <c r="G288" s="166"/>
      <c r="H288" s="186"/>
      <c r="J288" s="186"/>
      <c r="L288" s="186"/>
    </row>
    <row r="289" spans="1:12" s="3" customFormat="1" ht="12.75">
      <c r="A289" s="55"/>
      <c r="B289" s="55"/>
      <c r="C289" s="55"/>
      <c r="D289" s="55"/>
      <c r="G289" s="166"/>
      <c r="H289" s="186"/>
      <c r="J289" s="186"/>
      <c r="L289" s="186"/>
    </row>
    <row r="290" spans="1:12" s="3" customFormat="1" ht="12.75">
      <c r="A290" s="55"/>
      <c r="B290" s="55"/>
      <c r="C290" s="55"/>
      <c r="D290" s="55"/>
      <c r="G290" s="166"/>
      <c r="H290" s="186"/>
      <c r="J290" s="186"/>
      <c r="L290" s="186"/>
    </row>
    <row r="291" spans="1:12" s="3" customFormat="1" ht="12.75">
      <c r="A291" s="55"/>
      <c r="B291" s="55"/>
      <c r="C291" s="55"/>
      <c r="D291" s="55"/>
      <c r="G291" s="166"/>
      <c r="H291" s="186"/>
      <c r="J291" s="186"/>
      <c r="L291" s="186"/>
    </row>
    <row r="292" spans="1:12" s="3" customFormat="1" ht="12.75">
      <c r="A292" s="55"/>
      <c r="B292" s="55"/>
      <c r="C292" s="55"/>
      <c r="D292" s="55"/>
      <c r="G292" s="166"/>
      <c r="H292" s="186"/>
      <c r="J292" s="186"/>
      <c r="L292" s="186"/>
    </row>
    <row r="293" spans="1:12" s="3" customFormat="1" ht="12.75">
      <c r="A293" s="55"/>
      <c r="B293" s="55"/>
      <c r="C293" s="55"/>
      <c r="D293" s="55"/>
      <c r="G293" s="166"/>
      <c r="H293" s="186"/>
      <c r="J293" s="186"/>
      <c r="L293" s="186"/>
    </row>
    <row r="294" spans="1:12" s="3" customFormat="1" ht="12.75">
      <c r="A294" s="55"/>
      <c r="B294" s="55"/>
      <c r="C294" s="55"/>
      <c r="D294" s="55"/>
      <c r="G294" s="166"/>
      <c r="H294" s="186"/>
      <c r="J294" s="186"/>
      <c r="L294" s="186"/>
    </row>
    <row r="295" spans="1:12" s="3" customFormat="1" ht="12.75">
      <c r="A295" s="55"/>
      <c r="B295" s="55"/>
      <c r="C295" s="55"/>
      <c r="D295" s="55"/>
      <c r="G295" s="166"/>
      <c r="H295" s="186"/>
      <c r="J295" s="186"/>
      <c r="L295" s="186"/>
    </row>
    <row r="296" spans="1:12" s="3" customFormat="1" ht="12.75">
      <c r="A296" s="55"/>
      <c r="B296" s="55"/>
      <c r="C296" s="55"/>
      <c r="D296" s="55"/>
      <c r="G296" s="166"/>
      <c r="H296" s="186"/>
      <c r="J296" s="186"/>
      <c r="L296" s="186"/>
    </row>
    <row r="297" spans="1:12" s="3" customFormat="1" ht="12.75">
      <c r="A297" s="55"/>
      <c r="B297" s="55"/>
      <c r="C297" s="55"/>
      <c r="D297" s="55"/>
      <c r="G297" s="166"/>
      <c r="H297" s="186"/>
      <c r="J297" s="186"/>
      <c r="L297" s="186"/>
    </row>
    <row r="298" spans="1:12" s="3" customFormat="1" ht="12.75">
      <c r="A298" s="55"/>
      <c r="B298" s="55"/>
      <c r="C298" s="55"/>
      <c r="D298" s="55"/>
      <c r="G298" s="166"/>
      <c r="H298" s="186"/>
      <c r="J298" s="186"/>
      <c r="L298" s="186"/>
    </row>
    <row r="299" spans="1:12" s="3" customFormat="1" ht="12.75">
      <c r="A299" s="55"/>
      <c r="B299" s="55"/>
      <c r="C299" s="55"/>
      <c r="D299" s="55"/>
      <c r="G299" s="166"/>
      <c r="H299" s="186"/>
      <c r="J299" s="186"/>
      <c r="L299" s="186"/>
    </row>
    <row r="300" spans="1:12" s="3" customFormat="1" ht="12.75">
      <c r="A300" s="55"/>
      <c r="B300" s="55"/>
      <c r="C300" s="55"/>
      <c r="D300" s="55"/>
      <c r="G300" s="166"/>
      <c r="H300" s="186"/>
      <c r="J300" s="186"/>
      <c r="L300" s="186"/>
    </row>
    <row r="301" spans="1:12" s="3" customFormat="1" ht="12.75">
      <c r="A301" s="55"/>
      <c r="B301" s="55"/>
      <c r="C301" s="55"/>
      <c r="D301" s="55"/>
      <c r="G301" s="166"/>
      <c r="H301" s="186"/>
      <c r="J301" s="186"/>
      <c r="L301" s="186"/>
    </row>
    <row r="302" spans="1:12" s="3" customFormat="1" ht="12.75">
      <c r="A302" s="55"/>
      <c r="B302" s="55"/>
      <c r="C302" s="55"/>
      <c r="D302" s="55"/>
      <c r="G302" s="166"/>
      <c r="H302" s="186"/>
      <c r="J302" s="186"/>
      <c r="L302" s="186"/>
    </row>
    <row r="303" spans="1:12" s="3" customFormat="1" ht="12.75">
      <c r="A303" s="55"/>
      <c r="B303" s="55"/>
      <c r="C303" s="55"/>
      <c r="D303" s="55"/>
      <c r="G303" s="166"/>
      <c r="H303" s="186"/>
      <c r="J303" s="186"/>
      <c r="L303" s="186"/>
    </row>
    <row r="304" spans="1:12" s="3" customFormat="1" ht="12.75">
      <c r="A304" s="55"/>
      <c r="B304" s="55"/>
      <c r="C304" s="55"/>
      <c r="D304" s="55"/>
      <c r="G304" s="166"/>
      <c r="H304" s="186"/>
      <c r="J304" s="186"/>
      <c r="L304" s="186"/>
    </row>
    <row r="305" spans="1:12" s="3" customFormat="1" ht="12.75">
      <c r="A305" s="55"/>
      <c r="B305" s="55"/>
      <c r="C305" s="55"/>
      <c r="D305" s="55"/>
      <c r="G305" s="166"/>
      <c r="H305" s="186"/>
      <c r="J305" s="186"/>
      <c r="L305" s="186"/>
    </row>
    <row r="306" spans="1:12" s="3" customFormat="1" ht="12.75">
      <c r="A306" s="55"/>
      <c r="B306" s="55"/>
      <c r="C306" s="55"/>
      <c r="D306" s="55"/>
      <c r="G306" s="166"/>
      <c r="H306" s="186"/>
      <c r="J306" s="186"/>
      <c r="L306" s="186"/>
    </row>
    <row r="307" spans="1:12" s="3" customFormat="1" ht="12.75">
      <c r="A307" s="55"/>
      <c r="B307" s="55"/>
      <c r="C307" s="55"/>
      <c r="D307" s="55"/>
      <c r="G307" s="166"/>
      <c r="H307" s="186"/>
      <c r="J307" s="186"/>
      <c r="L307" s="186"/>
    </row>
    <row r="308" spans="1:12" s="3" customFormat="1" ht="12.75">
      <c r="A308" s="55"/>
      <c r="B308" s="55"/>
      <c r="C308" s="55"/>
      <c r="D308" s="55"/>
      <c r="G308" s="166"/>
      <c r="H308" s="186"/>
      <c r="J308" s="186"/>
      <c r="L308" s="186"/>
    </row>
    <row r="309" spans="1:12" s="3" customFormat="1" ht="12.75">
      <c r="A309" s="55"/>
      <c r="B309" s="55"/>
      <c r="C309" s="55"/>
      <c r="D309" s="55"/>
      <c r="G309" s="166"/>
      <c r="H309" s="186"/>
      <c r="J309" s="186"/>
      <c r="L309" s="186"/>
    </row>
    <row r="310" spans="1:12" s="3" customFormat="1" ht="12.75">
      <c r="A310" s="55"/>
      <c r="B310" s="55"/>
      <c r="C310" s="55"/>
      <c r="D310" s="55"/>
      <c r="G310" s="166"/>
      <c r="H310" s="186"/>
      <c r="J310" s="186"/>
      <c r="L310" s="186"/>
    </row>
    <row r="311" spans="1:12" s="3" customFormat="1" ht="12.75">
      <c r="A311" s="55"/>
      <c r="B311" s="55"/>
      <c r="C311" s="55"/>
      <c r="D311" s="55"/>
      <c r="G311" s="166"/>
      <c r="H311" s="186"/>
      <c r="J311" s="186"/>
      <c r="L311" s="186"/>
    </row>
    <row r="312" spans="1:12" s="3" customFormat="1" ht="12.75">
      <c r="A312" s="55"/>
      <c r="B312" s="55"/>
      <c r="C312" s="55"/>
      <c r="D312" s="55"/>
      <c r="G312" s="166"/>
      <c r="H312" s="186"/>
      <c r="J312" s="186"/>
      <c r="L312" s="186"/>
    </row>
  </sheetData>
  <sheetProtection/>
  <mergeCells count="1">
    <mergeCell ref="A1:L1"/>
  </mergeCells>
  <printOptions horizontalCentered="1"/>
  <pageMargins left="0.2362204724409449" right="0.2362204724409449" top="0.4330708661417323" bottom="0.5905511811023623" header="0.5118110236220472" footer="0.31496062992125984"/>
  <pageSetup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zoomScalePageLayoutView="0" workbookViewId="0" topLeftCell="A1">
      <selection activeCell="G2" sqref="G2"/>
    </sheetView>
  </sheetViews>
  <sheetFormatPr defaultColWidth="11.421875" defaultRowHeight="12.75"/>
  <cols>
    <col min="1" max="1" width="4.00390625" style="102" customWidth="1"/>
    <col min="2" max="2" width="4.28125" style="102" customWidth="1"/>
    <col min="3" max="3" width="5.57421875" style="102" customWidth="1"/>
    <col min="4" max="4" width="5.28125" style="103" hidden="1" customWidth="1"/>
    <col min="5" max="5" width="48.57421875" style="211" customWidth="1"/>
    <col min="6" max="6" width="12.8515625" style="102" hidden="1" customWidth="1"/>
    <col min="7" max="7" width="12.8515625" style="102" customWidth="1"/>
    <col min="8" max="8" width="7.8515625" style="217" hidden="1" customWidth="1"/>
    <col min="9" max="9" width="12.8515625" style="102" customWidth="1"/>
    <col min="10" max="10" width="7.8515625" style="217" hidden="1" customWidth="1"/>
    <col min="11" max="11" width="12.8515625" style="102" customWidth="1"/>
    <col min="12" max="12" width="7.8515625" style="217" hidden="1" customWidth="1"/>
    <col min="13" max="16384" width="11.421875" style="102" customWidth="1"/>
  </cols>
  <sheetData>
    <row r="1" spans="1:12" ht="28.5" customHeight="1">
      <c r="A1" s="332" t="s">
        <v>56</v>
      </c>
      <c r="B1" s="304"/>
      <c r="C1" s="304"/>
      <c r="D1" s="304"/>
      <c r="E1" s="304"/>
      <c r="F1" s="305"/>
      <c r="G1" s="305"/>
      <c r="H1" s="305"/>
      <c r="I1" s="305"/>
      <c r="J1" s="305"/>
      <c r="K1" s="305"/>
      <c r="L1" s="307"/>
    </row>
    <row r="2" spans="1:12" s="3" customFormat="1" ht="28.5" customHeight="1">
      <c r="A2" s="19" t="s">
        <v>4</v>
      </c>
      <c r="B2" s="19" t="s">
        <v>3</v>
      </c>
      <c r="C2" s="19" t="s">
        <v>2</v>
      </c>
      <c r="D2" s="19" t="s">
        <v>5</v>
      </c>
      <c r="E2" s="207" t="s">
        <v>126</v>
      </c>
      <c r="F2" s="139" t="s">
        <v>232</v>
      </c>
      <c r="G2" s="174" t="s">
        <v>263</v>
      </c>
      <c r="H2" s="184" t="s">
        <v>201</v>
      </c>
      <c r="I2" s="139" t="s">
        <v>214</v>
      </c>
      <c r="J2" s="184" t="s">
        <v>216</v>
      </c>
      <c r="K2" s="139" t="s">
        <v>231</v>
      </c>
      <c r="L2" s="184" t="s">
        <v>233</v>
      </c>
    </row>
    <row r="3" spans="1:12" ht="24" customHeight="1">
      <c r="A3" s="240"/>
      <c r="B3" s="241"/>
      <c r="C3" s="57"/>
      <c r="D3" s="57"/>
      <c r="E3" s="144" t="s">
        <v>125</v>
      </c>
      <c r="F3" s="198">
        <f>F4-F12</f>
        <v>0</v>
      </c>
      <c r="G3" s="198">
        <f>G4-G12</f>
        <v>60124876</v>
      </c>
      <c r="H3" s="214" t="s">
        <v>213</v>
      </c>
      <c r="I3" s="198">
        <f>I4-I12</f>
        <v>134940300</v>
      </c>
      <c r="J3" s="214">
        <f>I3/G3*100</f>
        <v>224.43339425764472</v>
      </c>
      <c r="K3" s="198">
        <f>K4-K12</f>
        <v>38852759</v>
      </c>
      <c r="L3" s="214">
        <f>K3/I3*100</f>
        <v>28.792554188778297</v>
      </c>
    </row>
    <row r="4" spans="1:12" ht="22.5" customHeight="1">
      <c r="A4" s="241">
        <v>8</v>
      </c>
      <c r="B4" s="241"/>
      <c r="C4" s="57"/>
      <c r="D4" s="57"/>
      <c r="E4" s="209" t="s">
        <v>41</v>
      </c>
      <c r="F4" s="198">
        <f>F5</f>
        <v>220000000</v>
      </c>
      <c r="G4" s="198">
        <f>G5</f>
        <v>219712876</v>
      </c>
      <c r="H4" s="214">
        <f>G4/F4*100</f>
        <v>99.8694890909091</v>
      </c>
      <c r="I4" s="198">
        <f>I5</f>
        <v>259940300</v>
      </c>
      <c r="J4" s="214">
        <f aca="true" t="shared" si="0" ref="J4:J23">I4/G4*100</f>
        <v>118.30908808457816</v>
      </c>
      <c r="K4" s="198">
        <f>K5</f>
        <v>168852759</v>
      </c>
      <c r="L4" s="214">
        <f aca="true" t="shared" si="1" ref="L4:L23">K4/I4*100</f>
        <v>64.9582842675799</v>
      </c>
    </row>
    <row r="5" spans="1:12" ht="15" customHeight="1">
      <c r="A5" s="241"/>
      <c r="B5" s="241">
        <v>84</v>
      </c>
      <c r="C5" s="57"/>
      <c r="D5" s="57"/>
      <c r="E5" s="140" t="s">
        <v>113</v>
      </c>
      <c r="F5" s="198">
        <f>F6+F8</f>
        <v>220000000</v>
      </c>
      <c r="G5" s="198">
        <f>G6+G8</f>
        <v>219712876</v>
      </c>
      <c r="H5" s="214">
        <f>G5/F5*100</f>
        <v>99.8694890909091</v>
      </c>
      <c r="I5" s="198">
        <f>I6+I8</f>
        <v>259940300</v>
      </c>
      <c r="J5" s="214">
        <f t="shared" si="0"/>
        <v>118.30908808457816</v>
      </c>
      <c r="K5" s="198">
        <f>K6+K8</f>
        <v>168852759</v>
      </c>
      <c r="L5" s="214">
        <f t="shared" si="1"/>
        <v>64.9582842675799</v>
      </c>
    </row>
    <row r="6" spans="1:12" ht="25.5" customHeight="1">
      <c r="A6" s="242"/>
      <c r="B6" s="242"/>
      <c r="C6" s="63">
        <v>841</v>
      </c>
      <c r="D6" s="63"/>
      <c r="E6" s="42" t="s">
        <v>258</v>
      </c>
      <c r="F6" s="199">
        <f>F7</f>
        <v>0</v>
      </c>
      <c r="G6" s="199">
        <f>G7</f>
        <v>219712876</v>
      </c>
      <c r="H6" s="215" t="s">
        <v>213</v>
      </c>
      <c r="I6" s="274">
        <f>I7</f>
        <v>259940300</v>
      </c>
      <c r="J6" s="275">
        <f t="shared" si="0"/>
        <v>118.30908808457816</v>
      </c>
      <c r="K6" s="274">
        <f>K7</f>
        <v>168852759</v>
      </c>
      <c r="L6" s="275">
        <f t="shared" si="1"/>
        <v>64.9582842675799</v>
      </c>
    </row>
    <row r="7" spans="1:12" ht="15" customHeight="1" hidden="1">
      <c r="A7" s="242"/>
      <c r="B7" s="242"/>
      <c r="C7" s="63"/>
      <c r="D7" s="63">
        <v>8411</v>
      </c>
      <c r="E7" s="42" t="s">
        <v>259</v>
      </c>
      <c r="F7" s="199">
        <v>0</v>
      </c>
      <c r="G7" s="243">
        <f>160012876+59700000</f>
        <v>219712876</v>
      </c>
      <c r="H7" s="215" t="s">
        <v>213</v>
      </c>
      <c r="I7" s="280">
        <f>159940300+100000000</f>
        <v>259940300</v>
      </c>
      <c r="J7" s="281">
        <f>I7/G7*100</f>
        <v>118.30908808457816</v>
      </c>
      <c r="K7" s="280">
        <f>33852759+135000000</f>
        <v>168852759</v>
      </c>
      <c r="L7" s="281">
        <f>K7/I7*100</f>
        <v>64.9582842675799</v>
      </c>
    </row>
    <row r="8" spans="1:12" ht="25.5" customHeight="1" hidden="1">
      <c r="A8" s="242"/>
      <c r="B8" s="242"/>
      <c r="C8" s="63">
        <v>844</v>
      </c>
      <c r="D8" s="63"/>
      <c r="E8" s="40" t="s">
        <v>114</v>
      </c>
      <c r="F8" s="199">
        <f>F9+F10</f>
        <v>220000000</v>
      </c>
      <c r="G8" s="199">
        <f>G9+G10</f>
        <v>0</v>
      </c>
      <c r="H8" s="215">
        <f>G8/F8*100</f>
        <v>0</v>
      </c>
      <c r="I8" s="274">
        <f>I9+I10</f>
        <v>0</v>
      </c>
      <c r="J8" s="275" t="s">
        <v>213</v>
      </c>
      <c r="K8" s="274">
        <f>K9+K10</f>
        <v>0</v>
      </c>
      <c r="L8" s="275" t="s">
        <v>213</v>
      </c>
    </row>
    <row r="9" spans="1:12" ht="24" customHeight="1" hidden="1">
      <c r="A9" s="241"/>
      <c r="B9" s="241"/>
      <c r="C9" s="57"/>
      <c r="D9" s="63">
        <v>8441</v>
      </c>
      <c r="E9" s="40" t="s">
        <v>115</v>
      </c>
      <c r="F9" s="199">
        <v>57000000</v>
      </c>
      <c r="G9" s="199">
        <v>0</v>
      </c>
      <c r="H9" s="215">
        <f>G9/F9*100</f>
        <v>0</v>
      </c>
      <c r="I9" s="199">
        <v>0</v>
      </c>
      <c r="J9" s="215" t="s">
        <v>213</v>
      </c>
      <c r="K9" s="199">
        <v>0</v>
      </c>
      <c r="L9" s="215" t="s">
        <v>213</v>
      </c>
    </row>
    <row r="10" spans="1:12" ht="12.75" customHeight="1" hidden="1">
      <c r="A10" s="241"/>
      <c r="B10" s="241"/>
      <c r="C10" s="57"/>
      <c r="D10" s="63">
        <v>8442</v>
      </c>
      <c r="E10" s="40" t="s">
        <v>116</v>
      </c>
      <c r="F10" s="199">
        <v>163000000</v>
      </c>
      <c r="G10" s="244">
        <v>0</v>
      </c>
      <c r="H10" s="216">
        <f>G10/F10*100</f>
        <v>0</v>
      </c>
      <c r="I10" s="212">
        <v>0</v>
      </c>
      <c r="J10" s="215" t="s">
        <v>213</v>
      </c>
      <c r="K10" s="212">
        <v>0</v>
      </c>
      <c r="L10" s="215" t="s">
        <v>213</v>
      </c>
    </row>
    <row r="11" spans="1:12" ht="12.75" customHeight="1">
      <c r="A11" s="241"/>
      <c r="B11" s="241"/>
      <c r="C11" s="57"/>
      <c r="D11" s="63"/>
      <c r="E11" s="40"/>
      <c r="F11" s="199"/>
      <c r="G11" s="212"/>
      <c r="H11" s="216"/>
      <c r="I11" s="212"/>
      <c r="J11" s="215"/>
      <c r="K11" s="212"/>
      <c r="L11" s="215"/>
    </row>
    <row r="12" spans="1:12" ht="25.5">
      <c r="A12" s="57">
        <v>5</v>
      </c>
      <c r="B12" s="241"/>
      <c r="C12" s="57"/>
      <c r="D12" s="57"/>
      <c r="E12" s="209" t="s">
        <v>42</v>
      </c>
      <c r="F12" s="198">
        <f>F13+F16</f>
        <v>220000000</v>
      </c>
      <c r="G12" s="198">
        <f>G13+G16</f>
        <v>159588000</v>
      </c>
      <c r="H12" s="214">
        <f>G12/F12*100</f>
        <v>72.54</v>
      </c>
      <c r="I12" s="198">
        <f>I13+I16</f>
        <v>125000000</v>
      </c>
      <c r="J12" s="214">
        <f t="shared" si="0"/>
        <v>78.32669122991703</v>
      </c>
      <c r="K12" s="198">
        <f>K13+K16</f>
        <v>130000000</v>
      </c>
      <c r="L12" s="214">
        <f t="shared" si="1"/>
        <v>104</v>
      </c>
    </row>
    <row r="13" spans="1:12" ht="15" customHeight="1">
      <c r="A13" s="241"/>
      <c r="B13" s="241">
        <v>51</v>
      </c>
      <c r="C13" s="57"/>
      <c r="D13" s="57"/>
      <c r="E13" s="140" t="s">
        <v>43</v>
      </c>
      <c r="F13" s="198">
        <f>F14</f>
        <v>80000000</v>
      </c>
      <c r="G13" s="198">
        <f>G14</f>
        <v>18000000</v>
      </c>
      <c r="H13" s="214">
        <f>G13/F13*100</f>
        <v>22.5</v>
      </c>
      <c r="I13" s="198">
        <f>I14</f>
        <v>0</v>
      </c>
      <c r="J13" s="214">
        <f t="shared" si="0"/>
        <v>0</v>
      </c>
      <c r="K13" s="198">
        <f>K14</f>
        <v>0</v>
      </c>
      <c r="L13" s="214" t="s">
        <v>213</v>
      </c>
    </row>
    <row r="14" spans="1:12" ht="25.5">
      <c r="A14" s="242"/>
      <c r="B14" s="242"/>
      <c r="C14" s="63">
        <v>516</v>
      </c>
      <c r="D14" s="63"/>
      <c r="E14" s="210" t="s">
        <v>117</v>
      </c>
      <c r="F14" s="199">
        <f aca="true" t="shared" si="2" ref="F14:K14">F15</f>
        <v>80000000</v>
      </c>
      <c r="G14" s="199">
        <f t="shared" si="2"/>
        <v>18000000</v>
      </c>
      <c r="H14" s="215">
        <f>G14/F14*100</f>
        <v>22.5</v>
      </c>
      <c r="I14" s="274">
        <f t="shared" si="2"/>
        <v>0</v>
      </c>
      <c r="J14" s="275">
        <f t="shared" si="0"/>
        <v>0</v>
      </c>
      <c r="K14" s="274">
        <f t="shared" si="2"/>
        <v>0</v>
      </c>
      <c r="L14" s="275" t="s">
        <v>213</v>
      </c>
    </row>
    <row r="15" spans="1:12" ht="24" customHeight="1" hidden="1">
      <c r="A15" s="242"/>
      <c r="B15" s="242"/>
      <c r="C15" s="63"/>
      <c r="D15" s="63">
        <v>5161</v>
      </c>
      <c r="E15" s="210" t="s">
        <v>118</v>
      </c>
      <c r="F15" s="199">
        <v>80000000</v>
      </c>
      <c r="G15" s="212">
        <v>18000000</v>
      </c>
      <c r="H15" s="216">
        <f>G15/F15*100</f>
        <v>22.5</v>
      </c>
      <c r="I15" s="212">
        <v>0</v>
      </c>
      <c r="J15" s="216">
        <f t="shared" si="0"/>
        <v>0</v>
      </c>
      <c r="K15" s="212">
        <v>0</v>
      </c>
      <c r="L15" s="216" t="s">
        <v>213</v>
      </c>
    </row>
    <row r="16" spans="1:12" ht="15" customHeight="1">
      <c r="A16" s="242"/>
      <c r="B16" s="241">
        <v>54</v>
      </c>
      <c r="C16" s="63"/>
      <c r="D16" s="63"/>
      <c r="E16" s="140" t="s">
        <v>119</v>
      </c>
      <c r="F16" s="198">
        <f>F17+F19+F21</f>
        <v>140000000</v>
      </c>
      <c r="G16" s="198">
        <f>G17+G19+G21</f>
        <v>141588000</v>
      </c>
      <c r="H16" s="214">
        <f>G16/F16*100</f>
        <v>101.13428571428571</v>
      </c>
      <c r="I16" s="198">
        <f>I17+I19+I21</f>
        <v>125000000</v>
      </c>
      <c r="J16" s="214">
        <f t="shared" si="0"/>
        <v>88.28431788004633</v>
      </c>
      <c r="K16" s="198">
        <f>K17+K19+K21</f>
        <v>130000000</v>
      </c>
      <c r="L16" s="214">
        <f t="shared" si="1"/>
        <v>104</v>
      </c>
    </row>
    <row r="17" spans="1:12" ht="24" customHeight="1" hidden="1">
      <c r="A17" s="242"/>
      <c r="B17" s="241"/>
      <c r="C17" s="57">
        <v>541</v>
      </c>
      <c r="D17" s="57"/>
      <c r="E17" s="41" t="s">
        <v>260</v>
      </c>
      <c r="F17" s="198">
        <f>F18</f>
        <v>0</v>
      </c>
      <c r="G17" s="198">
        <f>G18</f>
        <v>0</v>
      </c>
      <c r="H17" s="152"/>
      <c r="I17" s="198">
        <f>I18</f>
        <v>0</v>
      </c>
      <c r="J17" s="152"/>
      <c r="K17" s="198">
        <f>K18</f>
        <v>0</v>
      </c>
      <c r="L17" s="152"/>
    </row>
    <row r="18" spans="1:12" ht="12.75" customHeight="1" hidden="1">
      <c r="A18" s="242"/>
      <c r="B18" s="241"/>
      <c r="C18" s="63"/>
      <c r="D18" s="63">
        <v>5411</v>
      </c>
      <c r="E18" s="42" t="s">
        <v>261</v>
      </c>
      <c r="F18" s="245"/>
      <c r="G18" s="245"/>
      <c r="H18" s="246"/>
      <c r="I18" s="245"/>
      <c r="J18" s="246"/>
      <c r="K18" s="245"/>
      <c r="L18" s="246"/>
    </row>
    <row r="19" spans="1:12" ht="25.5">
      <c r="A19" s="242"/>
      <c r="B19" s="242"/>
      <c r="C19" s="63">
        <v>542</v>
      </c>
      <c r="D19" s="63"/>
      <c r="E19" s="40" t="s">
        <v>120</v>
      </c>
      <c r="F19" s="199">
        <f>F20</f>
        <v>71000000</v>
      </c>
      <c r="G19" s="199">
        <f>G20</f>
        <v>62750000</v>
      </c>
      <c r="H19" s="215">
        <f>G19/F19*100</f>
        <v>88.38028169014085</v>
      </c>
      <c r="I19" s="274">
        <f>I20</f>
        <v>54380000</v>
      </c>
      <c r="J19" s="275">
        <f t="shared" si="0"/>
        <v>86.66135458167331</v>
      </c>
      <c r="K19" s="274">
        <f>K20</f>
        <v>33770000</v>
      </c>
      <c r="L19" s="275">
        <f t="shared" si="1"/>
        <v>62.100036778227285</v>
      </c>
    </row>
    <row r="20" spans="1:12" ht="24" customHeight="1" hidden="1">
      <c r="A20" s="242"/>
      <c r="B20" s="242"/>
      <c r="C20" s="63"/>
      <c r="D20" s="63">
        <v>5421</v>
      </c>
      <c r="E20" s="40" t="s">
        <v>121</v>
      </c>
      <c r="F20" s="199">
        <v>71000000</v>
      </c>
      <c r="G20" s="199">
        <v>62750000</v>
      </c>
      <c r="H20" s="215">
        <f>G20/F20*100</f>
        <v>88.38028169014085</v>
      </c>
      <c r="I20" s="274">
        <v>54380000</v>
      </c>
      <c r="J20" s="275">
        <f t="shared" si="0"/>
        <v>86.66135458167331</v>
      </c>
      <c r="K20" s="274">
        <v>33770000</v>
      </c>
      <c r="L20" s="275">
        <f t="shared" si="1"/>
        <v>62.100036778227285</v>
      </c>
    </row>
    <row r="21" spans="1:12" ht="25.5" customHeight="1">
      <c r="A21" s="242"/>
      <c r="B21" s="242"/>
      <c r="C21" s="63">
        <v>544</v>
      </c>
      <c r="D21" s="63"/>
      <c r="E21" s="40" t="s">
        <v>122</v>
      </c>
      <c r="F21" s="199">
        <f>F22+F23</f>
        <v>69000000</v>
      </c>
      <c r="G21" s="199">
        <f>G22+G23</f>
        <v>78838000</v>
      </c>
      <c r="H21" s="215">
        <f>G21/F21*100</f>
        <v>114.25797101449275</v>
      </c>
      <c r="I21" s="274">
        <f>I22+I23</f>
        <v>70620000</v>
      </c>
      <c r="J21" s="275">
        <f t="shared" si="0"/>
        <v>89.57609274715239</v>
      </c>
      <c r="K21" s="274">
        <f>K22+K23</f>
        <v>96230000</v>
      </c>
      <c r="L21" s="275">
        <f t="shared" si="1"/>
        <v>136.26451430189746</v>
      </c>
    </row>
    <row r="22" spans="1:12" ht="24" customHeight="1" hidden="1">
      <c r="A22" s="242"/>
      <c r="B22" s="242"/>
      <c r="C22" s="57"/>
      <c r="D22" s="63">
        <v>5441</v>
      </c>
      <c r="E22" s="40" t="s">
        <v>123</v>
      </c>
      <c r="F22" s="199">
        <v>46000000</v>
      </c>
      <c r="G22" s="255">
        <v>60938000</v>
      </c>
      <c r="H22" s="215">
        <f>G22/F22*100</f>
        <v>132.47391304347826</v>
      </c>
      <c r="I22" s="199">
        <v>56600000</v>
      </c>
      <c r="J22" s="215">
        <f t="shared" si="0"/>
        <v>92.8812891791657</v>
      </c>
      <c r="K22" s="199">
        <v>55300000</v>
      </c>
      <c r="L22" s="215">
        <f t="shared" si="1"/>
        <v>97.70318021201413</v>
      </c>
    </row>
    <row r="23" spans="1:12" ht="24" customHeight="1" hidden="1">
      <c r="A23" s="242"/>
      <c r="B23" s="242"/>
      <c r="C23" s="57"/>
      <c r="D23" s="63">
        <v>5442</v>
      </c>
      <c r="E23" s="40" t="s">
        <v>124</v>
      </c>
      <c r="F23" s="199">
        <v>23000000</v>
      </c>
      <c r="G23" s="199">
        <v>17900000</v>
      </c>
      <c r="H23" s="215">
        <f>G23/F23*100</f>
        <v>77.82608695652173</v>
      </c>
      <c r="I23" s="199">
        <v>14020000</v>
      </c>
      <c r="J23" s="215">
        <f t="shared" si="0"/>
        <v>78.32402234636872</v>
      </c>
      <c r="K23" s="199">
        <v>40930000</v>
      </c>
      <c r="L23" s="215">
        <f t="shared" si="1"/>
        <v>291.9400855920114</v>
      </c>
    </row>
    <row r="24" spans="1:11" ht="12.75">
      <c r="A24" s="125"/>
      <c r="B24" s="125"/>
      <c r="C24" s="63"/>
      <c r="D24" s="63"/>
      <c r="E24" s="208"/>
      <c r="F24" s="199"/>
      <c r="G24" s="199"/>
      <c r="H24" s="213"/>
      <c r="I24" s="125"/>
      <c r="J24" s="213"/>
      <c r="K24" s="125"/>
    </row>
  </sheetData>
  <sheetProtection/>
  <mergeCells count="1">
    <mergeCell ref="A1:L1"/>
  </mergeCells>
  <printOptions horizontalCentered="1"/>
  <pageMargins left="0.1968503937007874" right="0.1968503937007874" top="0.4330708661417323" bottom="0.5905511811023623" header="0.5118110236220472" footer="0.31496062992125984"/>
  <pageSetup firstPageNumber="4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979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7.28125" style="295" customWidth="1"/>
    <col min="2" max="2" width="55.7109375" style="69" customWidth="1"/>
    <col min="3" max="3" width="12.8515625" style="72" hidden="1" customWidth="1"/>
    <col min="4" max="4" width="12.8515625" style="170" customWidth="1"/>
    <col min="5" max="5" width="7.8515625" style="69" hidden="1" customWidth="1"/>
    <col min="6" max="6" width="12.8515625" style="72" customWidth="1"/>
    <col min="7" max="7" width="7.8515625" style="224" hidden="1" customWidth="1"/>
    <col min="8" max="8" width="12.8515625" style="72" customWidth="1"/>
    <col min="9" max="9" width="7.8515625" style="224" hidden="1" customWidth="1"/>
    <col min="10" max="10" width="7.8515625" style="69" customWidth="1"/>
    <col min="11" max="11" width="12.140625" style="69" hidden="1" customWidth="1"/>
    <col min="12" max="12" width="13.57421875" style="69" hidden="1" customWidth="1"/>
    <col min="13" max="13" width="2.28125" style="69" hidden="1" customWidth="1"/>
    <col min="14" max="14" width="12.421875" style="69" hidden="1" customWidth="1"/>
    <col min="15" max="15" width="1.1484375" style="69" hidden="1" customWidth="1"/>
    <col min="16" max="16" width="12.57421875" style="69" hidden="1" customWidth="1"/>
    <col min="17" max="17" width="0" style="69" hidden="1" customWidth="1"/>
    <col min="18" max="16384" width="11.421875" style="69" customWidth="1"/>
  </cols>
  <sheetData>
    <row r="1" spans="1:10" ht="28.5" customHeight="1">
      <c r="A1" s="333" t="s">
        <v>154</v>
      </c>
      <c r="B1" s="333"/>
      <c r="C1" s="333"/>
      <c r="D1" s="333"/>
      <c r="E1" s="333"/>
      <c r="F1" s="333"/>
      <c r="G1" s="333"/>
      <c r="H1" s="333"/>
      <c r="I1" s="307"/>
      <c r="J1"/>
    </row>
    <row r="2" spans="1:10" ht="28.5" customHeight="1">
      <c r="A2" s="141" t="s">
        <v>134</v>
      </c>
      <c r="B2" s="128" t="s">
        <v>135</v>
      </c>
      <c r="C2" s="174" t="s">
        <v>232</v>
      </c>
      <c r="D2" s="174" t="s">
        <v>263</v>
      </c>
      <c r="E2" s="184" t="s">
        <v>201</v>
      </c>
      <c r="F2" s="174" t="s">
        <v>214</v>
      </c>
      <c r="G2" s="225" t="s">
        <v>216</v>
      </c>
      <c r="H2" s="174" t="s">
        <v>231</v>
      </c>
      <c r="I2" s="225" t="s">
        <v>233</v>
      </c>
      <c r="J2" s="158"/>
    </row>
    <row r="3" spans="1:10" ht="28.5" customHeight="1" hidden="1">
      <c r="A3" s="172"/>
      <c r="B3" s="173"/>
      <c r="C3" s="219">
        <f>'rashodi-opći dio'!F3+'rashodi-opći dio'!F66+'račun financiranja'!F12</f>
        <v>2293544264</v>
      </c>
      <c r="D3" s="219">
        <f>'rashodi-opći dio'!G3+'rashodi-opći dio'!G66+'račun financiranja'!G12</f>
        <v>2398175853</v>
      </c>
      <c r="E3" s="219"/>
      <c r="F3" s="219">
        <f>'rashodi-opći dio'!I3+'rashodi-opći dio'!I66+'račun financiranja'!I12</f>
        <v>2619034337</v>
      </c>
      <c r="G3" s="219"/>
      <c r="H3" s="219">
        <f>'rashodi-opći dio'!K3+'rashodi-opći dio'!K66+'račun financiranja'!K12</f>
        <v>2433282904</v>
      </c>
      <c r="I3" s="219"/>
      <c r="J3" s="158"/>
    </row>
    <row r="4" spans="1:16" s="120" customFormat="1" ht="24" customHeight="1">
      <c r="A4" s="144" t="s">
        <v>224</v>
      </c>
      <c r="B4" s="235" t="s">
        <v>155</v>
      </c>
      <c r="C4" s="198">
        <f>C6+C82+C104+C116+C219</f>
        <v>2293544264</v>
      </c>
      <c r="D4" s="198">
        <f>D6+D82+D104+D116+D219</f>
        <v>2398175853</v>
      </c>
      <c r="E4" s="214">
        <f>D4/C4*100</f>
        <v>104.56200434595144</v>
      </c>
      <c r="F4" s="198">
        <f>F6+F82+F104+F116+F219</f>
        <v>2619034337</v>
      </c>
      <c r="G4" s="214">
        <f>F4/D4*100</f>
        <v>109.20943656920392</v>
      </c>
      <c r="H4" s="198">
        <f>H6+H82+H104+H116+H219</f>
        <v>2433282904</v>
      </c>
      <c r="I4" s="214">
        <f>H4/F4*100</f>
        <v>92.90763659048584</v>
      </c>
      <c r="J4" s="218"/>
      <c r="K4" s="53">
        <f>'rashodi-opći dio'!F3+'rashodi-opći dio'!F66+'račun financiranja'!F12</f>
        <v>2293544264</v>
      </c>
      <c r="L4" s="53">
        <f>'rashodi-opći dio'!G3+'rashodi-opći dio'!G66+'račun financiranja'!G12</f>
        <v>2398175853</v>
      </c>
      <c r="M4" s="126"/>
      <c r="N4" s="53">
        <f>'rashodi-opći dio'!I3+'rashodi-opći dio'!I66+'račun financiranja'!I12</f>
        <v>2619034337</v>
      </c>
      <c r="O4" s="126"/>
      <c r="P4" s="53">
        <f>'rashodi-opći dio'!K3+'rashodi-opći dio'!K66+'račun financiranja'!K12</f>
        <v>2433282904</v>
      </c>
    </row>
    <row r="5" spans="1:16" s="120" customFormat="1" ht="12.75" customHeight="1">
      <c r="A5" s="144"/>
      <c r="B5" s="235"/>
      <c r="C5" s="198"/>
      <c r="D5" s="198"/>
      <c r="E5" s="214"/>
      <c r="F5" s="198"/>
      <c r="G5" s="214"/>
      <c r="H5" s="198"/>
      <c r="I5" s="214"/>
      <c r="J5" s="218"/>
      <c r="K5" s="53"/>
      <c r="L5" s="53"/>
      <c r="M5" s="126"/>
      <c r="N5" s="53"/>
      <c r="O5" s="126"/>
      <c r="P5" s="53"/>
    </row>
    <row r="6" spans="1:10" s="231" customFormat="1" ht="12.75">
      <c r="A6" s="236">
        <v>100</v>
      </c>
      <c r="B6" s="140" t="s">
        <v>187</v>
      </c>
      <c r="C6" s="198">
        <f>C8+C53+C62+C70+C76</f>
        <v>225889000</v>
      </c>
      <c r="D6" s="198">
        <f>D8+D53+D62+D70+D76</f>
        <v>212685000</v>
      </c>
      <c r="E6" s="214">
        <f>D6/C6*100</f>
        <v>94.15465117823356</v>
      </c>
      <c r="F6" s="198">
        <f>F8+F53+F62+F70+F76</f>
        <v>232098000</v>
      </c>
      <c r="G6" s="214">
        <f aca="true" t="shared" si="0" ref="G6:G68">F6/D6*100</f>
        <v>109.12758304534876</v>
      </c>
      <c r="H6" s="198">
        <f>H8+H53+H62+H70+H76</f>
        <v>245754620</v>
      </c>
      <c r="I6" s="214">
        <f aca="true" t="shared" si="1" ref="I6:I68">H6/F6*100</f>
        <v>105.8839886599626</v>
      </c>
      <c r="J6" s="230"/>
    </row>
    <row r="7" spans="1:10" ht="12.75">
      <c r="A7" s="282"/>
      <c r="B7" s="125"/>
      <c r="C7" s="198"/>
      <c r="D7" s="198"/>
      <c r="E7" s="214"/>
      <c r="F7" s="198"/>
      <c r="G7" s="214"/>
      <c r="H7" s="198"/>
      <c r="I7" s="214"/>
      <c r="J7" s="143"/>
    </row>
    <row r="8" spans="1:10" ht="12.75">
      <c r="A8" s="227" t="s">
        <v>133</v>
      </c>
      <c r="B8" s="129" t="s">
        <v>136</v>
      </c>
      <c r="C8" s="247">
        <f>C9</f>
        <v>198255000</v>
      </c>
      <c r="D8" s="247">
        <f>D9</f>
        <v>192085000</v>
      </c>
      <c r="E8" s="214">
        <f aca="true" t="shared" si="2" ref="E8:E51">D8/C8*100</f>
        <v>96.8878464603667</v>
      </c>
      <c r="F8" s="247">
        <f>F9</f>
        <v>207098000</v>
      </c>
      <c r="G8" s="214">
        <f t="shared" si="0"/>
        <v>107.8158107088008</v>
      </c>
      <c r="H8" s="247">
        <f>H9</f>
        <v>221354620</v>
      </c>
      <c r="I8" s="214">
        <f t="shared" si="1"/>
        <v>106.88399694830466</v>
      </c>
      <c r="J8" s="143"/>
    </row>
    <row r="9" spans="1:10" ht="12.75">
      <c r="A9" s="283">
        <v>3</v>
      </c>
      <c r="B9" s="129" t="s">
        <v>76</v>
      </c>
      <c r="C9" s="247">
        <f>C10+C20+C45+C49</f>
        <v>198255000</v>
      </c>
      <c r="D9" s="247">
        <f>D10+D20+D45+D49</f>
        <v>192085000</v>
      </c>
      <c r="E9" s="214">
        <f t="shared" si="2"/>
        <v>96.8878464603667</v>
      </c>
      <c r="F9" s="247">
        <f>F10+F20+F45+F49</f>
        <v>207098000</v>
      </c>
      <c r="G9" s="214">
        <f t="shared" si="0"/>
        <v>107.8158107088008</v>
      </c>
      <c r="H9" s="247">
        <f>H10+H20+H45+H49</f>
        <v>221354620</v>
      </c>
      <c r="I9" s="214">
        <f t="shared" si="1"/>
        <v>106.88399694830466</v>
      </c>
      <c r="J9" s="143"/>
    </row>
    <row r="10" spans="1:10" ht="12.75">
      <c r="A10" s="283">
        <v>31</v>
      </c>
      <c r="B10" s="129" t="s">
        <v>77</v>
      </c>
      <c r="C10" s="247">
        <f>C11+C15+C17</f>
        <v>140325000</v>
      </c>
      <c r="D10" s="247">
        <f>D11+D15+D17</f>
        <v>135325000</v>
      </c>
      <c r="E10" s="214">
        <f t="shared" si="2"/>
        <v>96.43684304293603</v>
      </c>
      <c r="F10" s="247">
        <f>F11+F15+F17</f>
        <v>147568000</v>
      </c>
      <c r="G10" s="214">
        <f t="shared" si="0"/>
        <v>109.04710881211896</v>
      </c>
      <c r="H10" s="247">
        <f>H11+H15+H17</f>
        <v>161904620</v>
      </c>
      <c r="I10" s="214">
        <f t="shared" si="1"/>
        <v>109.71526347175539</v>
      </c>
      <c r="J10" s="143"/>
    </row>
    <row r="11" spans="1:10" ht="12.75">
      <c r="A11" s="288">
        <v>311</v>
      </c>
      <c r="B11" s="87" t="s">
        <v>78</v>
      </c>
      <c r="C11" s="212">
        <f>SUM(C12:C14)</f>
        <v>116225000</v>
      </c>
      <c r="D11" s="212">
        <f>SUM(D12:D14)</f>
        <v>111105000</v>
      </c>
      <c r="E11" s="215">
        <f t="shared" si="2"/>
        <v>95.59475155947516</v>
      </c>
      <c r="F11" s="274">
        <f>SUM(F12:F14)</f>
        <v>122105800</v>
      </c>
      <c r="G11" s="275">
        <f t="shared" si="0"/>
        <v>109.90126456955132</v>
      </c>
      <c r="H11" s="274">
        <f>SUM(H12:H14)</f>
        <v>134205800</v>
      </c>
      <c r="I11" s="275">
        <f t="shared" si="1"/>
        <v>109.90943919125873</v>
      </c>
      <c r="J11" s="142"/>
    </row>
    <row r="12" spans="1:10" ht="12.75" hidden="1">
      <c r="A12" s="284">
        <v>3111</v>
      </c>
      <c r="B12" s="130" t="s">
        <v>79</v>
      </c>
      <c r="C12" s="212">
        <v>115112000</v>
      </c>
      <c r="D12" s="212">
        <v>110000000</v>
      </c>
      <c r="E12" s="215">
        <f t="shared" si="2"/>
        <v>95.55910765167836</v>
      </c>
      <c r="F12" s="274">
        <v>121000000</v>
      </c>
      <c r="G12" s="275">
        <f t="shared" si="0"/>
        <v>110.00000000000001</v>
      </c>
      <c r="H12" s="274">
        <v>133100000</v>
      </c>
      <c r="I12" s="275">
        <f t="shared" si="1"/>
        <v>110.00000000000001</v>
      </c>
      <c r="J12" s="142"/>
    </row>
    <row r="13" spans="1:10" ht="12.75" hidden="1">
      <c r="A13" s="284">
        <v>3112</v>
      </c>
      <c r="B13" s="130" t="s">
        <v>81</v>
      </c>
      <c r="C13" s="212">
        <v>636000</v>
      </c>
      <c r="D13" s="212">
        <v>636000</v>
      </c>
      <c r="E13" s="215">
        <f t="shared" si="2"/>
        <v>100</v>
      </c>
      <c r="F13" s="274">
        <v>636000</v>
      </c>
      <c r="G13" s="275">
        <f>F13/D13*100</f>
        <v>100</v>
      </c>
      <c r="H13" s="274">
        <v>636000</v>
      </c>
      <c r="I13" s="275">
        <f>H13/F13*100</f>
        <v>100</v>
      </c>
      <c r="J13" s="142"/>
    </row>
    <row r="14" spans="1:10" ht="12.75" hidden="1">
      <c r="A14" s="284">
        <v>3113</v>
      </c>
      <c r="B14" s="130" t="s">
        <v>80</v>
      </c>
      <c r="C14" s="212">
        <v>477000</v>
      </c>
      <c r="D14" s="212">
        <v>469000</v>
      </c>
      <c r="E14" s="215">
        <f t="shared" si="2"/>
        <v>98.32285115303984</v>
      </c>
      <c r="F14" s="274">
        <v>469800</v>
      </c>
      <c r="G14" s="275">
        <f t="shared" si="0"/>
        <v>100.17057569296375</v>
      </c>
      <c r="H14" s="274">
        <v>469800</v>
      </c>
      <c r="I14" s="275">
        <f t="shared" si="1"/>
        <v>100</v>
      </c>
      <c r="J14" s="142"/>
    </row>
    <row r="15" spans="1:10" ht="12.75">
      <c r="A15" s="288">
        <v>312</v>
      </c>
      <c r="B15" s="87" t="s">
        <v>82</v>
      </c>
      <c r="C15" s="212">
        <f>C16</f>
        <v>3800000</v>
      </c>
      <c r="D15" s="212">
        <f>D16</f>
        <v>4800000</v>
      </c>
      <c r="E15" s="215">
        <f t="shared" si="2"/>
        <v>126.3157894736842</v>
      </c>
      <c r="F15" s="274">
        <f>F16</f>
        <v>4100000</v>
      </c>
      <c r="G15" s="275">
        <f t="shared" si="0"/>
        <v>85.41666666666666</v>
      </c>
      <c r="H15" s="274">
        <f>H16</f>
        <v>4200000</v>
      </c>
      <c r="I15" s="275">
        <f t="shared" si="1"/>
        <v>102.4390243902439</v>
      </c>
      <c r="J15" s="52"/>
    </row>
    <row r="16" spans="1:10" ht="12.75" hidden="1">
      <c r="A16" s="285">
        <v>3121</v>
      </c>
      <c r="B16" s="45" t="s">
        <v>82</v>
      </c>
      <c r="C16" s="183">
        <v>3800000</v>
      </c>
      <c r="D16" s="201">
        <v>4800000</v>
      </c>
      <c r="E16" s="215">
        <f t="shared" si="2"/>
        <v>126.3157894736842</v>
      </c>
      <c r="F16" s="274">
        <v>4100000</v>
      </c>
      <c r="G16" s="275">
        <f t="shared" si="0"/>
        <v>85.41666666666666</v>
      </c>
      <c r="H16" s="274">
        <v>4200000</v>
      </c>
      <c r="I16" s="275">
        <f t="shared" si="1"/>
        <v>102.4390243902439</v>
      </c>
      <c r="J16" s="142"/>
    </row>
    <row r="17" spans="1:10" ht="12.75">
      <c r="A17" s="288">
        <v>313</v>
      </c>
      <c r="B17" s="87" t="s">
        <v>83</v>
      </c>
      <c r="C17" s="212">
        <f>SUM(C18:C19)</f>
        <v>20300000</v>
      </c>
      <c r="D17" s="212">
        <f>SUM(D18:D19)</f>
        <v>19420000</v>
      </c>
      <c r="E17" s="215">
        <f t="shared" si="2"/>
        <v>95.66502463054188</v>
      </c>
      <c r="F17" s="274">
        <f>SUM(F18:F19)</f>
        <v>21362200</v>
      </c>
      <c r="G17" s="275">
        <f t="shared" si="0"/>
        <v>110.00102986611739</v>
      </c>
      <c r="H17" s="274">
        <f>SUM(H18:H19)</f>
        <v>23498820</v>
      </c>
      <c r="I17" s="275">
        <f t="shared" si="1"/>
        <v>110.001872466319</v>
      </c>
      <c r="J17" s="142"/>
    </row>
    <row r="18" spans="1:10" ht="12.75" hidden="1">
      <c r="A18" s="285">
        <v>3132</v>
      </c>
      <c r="B18" s="45" t="s">
        <v>84</v>
      </c>
      <c r="C18" s="183">
        <v>18270000</v>
      </c>
      <c r="D18" s="201">
        <v>17478000</v>
      </c>
      <c r="E18" s="215">
        <f t="shared" si="2"/>
        <v>95.66502463054188</v>
      </c>
      <c r="F18" s="201">
        <v>19226000</v>
      </c>
      <c r="G18" s="204">
        <f t="shared" si="0"/>
        <v>110.00114429568602</v>
      </c>
      <c r="H18" s="201">
        <v>21149000</v>
      </c>
      <c r="I18" s="204">
        <f t="shared" si="1"/>
        <v>110.00208051596796</v>
      </c>
      <c r="J18" s="142"/>
    </row>
    <row r="19" spans="1:10" ht="12.75" hidden="1">
      <c r="A19" s="285">
        <v>3133</v>
      </c>
      <c r="B19" s="45" t="s">
        <v>85</v>
      </c>
      <c r="C19" s="183">
        <v>2030000</v>
      </c>
      <c r="D19" s="201">
        <v>1942000</v>
      </c>
      <c r="E19" s="215">
        <f t="shared" si="2"/>
        <v>95.66502463054188</v>
      </c>
      <c r="F19" s="201">
        <v>2136200</v>
      </c>
      <c r="G19" s="204">
        <f t="shared" si="0"/>
        <v>110.00000000000001</v>
      </c>
      <c r="H19" s="201">
        <v>2349820</v>
      </c>
      <c r="I19" s="204">
        <f t="shared" si="1"/>
        <v>110.00000000000001</v>
      </c>
      <c r="J19" s="142"/>
    </row>
    <row r="20" spans="1:10" s="70" customFormat="1" ht="12.75">
      <c r="A20" s="283">
        <v>32</v>
      </c>
      <c r="B20" s="134" t="s">
        <v>6</v>
      </c>
      <c r="C20" s="247">
        <f>C21+C25+C30+C39</f>
        <v>53850000</v>
      </c>
      <c r="D20" s="247">
        <f>D21+D25+D30+D39</f>
        <v>52880000</v>
      </c>
      <c r="E20" s="214">
        <f t="shared" si="2"/>
        <v>98.19870009285052</v>
      </c>
      <c r="F20" s="247">
        <f>F21+F25+F30+F39</f>
        <v>55400000</v>
      </c>
      <c r="G20" s="214">
        <f t="shared" si="0"/>
        <v>104.76550680786687</v>
      </c>
      <c r="H20" s="247">
        <f>H21+H25+H30+H39</f>
        <v>55500000</v>
      </c>
      <c r="I20" s="214">
        <f t="shared" si="1"/>
        <v>100.18050541516246</v>
      </c>
      <c r="J20" s="143"/>
    </row>
    <row r="21" spans="1:10" ht="12.75">
      <c r="A21" s="288">
        <v>321</v>
      </c>
      <c r="B21" s="87" t="s">
        <v>10</v>
      </c>
      <c r="C21" s="212">
        <f>SUM(C22:C24)</f>
        <v>9000000</v>
      </c>
      <c r="D21" s="212">
        <f>SUM(D22:D24)</f>
        <v>8400000</v>
      </c>
      <c r="E21" s="215">
        <f t="shared" si="2"/>
        <v>93.33333333333333</v>
      </c>
      <c r="F21" s="274">
        <f>SUM(F22:F24)</f>
        <v>8800000</v>
      </c>
      <c r="G21" s="275">
        <f t="shared" si="0"/>
        <v>104.76190476190477</v>
      </c>
      <c r="H21" s="274">
        <f>SUM(H22:H24)</f>
        <v>8800000</v>
      </c>
      <c r="I21" s="275">
        <f t="shared" si="1"/>
        <v>100</v>
      </c>
      <c r="J21" s="142"/>
    </row>
    <row r="22" spans="1:10" ht="12.75" hidden="1">
      <c r="A22" s="285">
        <v>3211</v>
      </c>
      <c r="B22" s="46" t="s">
        <v>86</v>
      </c>
      <c r="C22" s="183">
        <v>2500000</v>
      </c>
      <c r="D22" s="201">
        <v>2400000</v>
      </c>
      <c r="E22" s="215">
        <f t="shared" si="2"/>
        <v>96</v>
      </c>
      <c r="F22" s="274">
        <v>2500000</v>
      </c>
      <c r="G22" s="275">
        <f t="shared" si="0"/>
        <v>104.16666666666667</v>
      </c>
      <c r="H22" s="274">
        <v>2500000</v>
      </c>
      <c r="I22" s="275">
        <f t="shared" si="1"/>
        <v>100</v>
      </c>
      <c r="J22" s="142"/>
    </row>
    <row r="23" spans="1:10" ht="12.75" hidden="1">
      <c r="A23" s="285">
        <v>3212</v>
      </c>
      <c r="B23" s="46" t="s">
        <v>87</v>
      </c>
      <c r="C23" s="183">
        <v>4000000</v>
      </c>
      <c r="D23" s="201">
        <v>4000000</v>
      </c>
      <c r="E23" s="215">
        <f t="shared" si="2"/>
        <v>100</v>
      </c>
      <c r="F23" s="274">
        <v>4100000</v>
      </c>
      <c r="G23" s="275">
        <f t="shared" si="0"/>
        <v>102.49999999999999</v>
      </c>
      <c r="H23" s="274">
        <v>4100000</v>
      </c>
      <c r="I23" s="275">
        <f t="shared" si="1"/>
        <v>100</v>
      </c>
      <c r="J23" s="142"/>
    </row>
    <row r="24" spans="1:10" ht="12.75" hidden="1">
      <c r="A24" s="286" t="s">
        <v>8</v>
      </c>
      <c r="B24" s="17" t="s">
        <v>9</v>
      </c>
      <c r="C24" s="183">
        <v>2500000</v>
      </c>
      <c r="D24" s="201">
        <v>2000000</v>
      </c>
      <c r="E24" s="215">
        <f t="shared" si="2"/>
        <v>80</v>
      </c>
      <c r="F24" s="274">
        <v>2200000</v>
      </c>
      <c r="G24" s="275">
        <f t="shared" si="0"/>
        <v>110.00000000000001</v>
      </c>
      <c r="H24" s="274">
        <v>2200000</v>
      </c>
      <c r="I24" s="275">
        <f t="shared" si="1"/>
        <v>100</v>
      </c>
      <c r="J24" s="142"/>
    </row>
    <row r="25" spans="1:10" ht="12.75">
      <c r="A25" s="288">
        <v>322</v>
      </c>
      <c r="B25" s="87" t="s">
        <v>88</v>
      </c>
      <c r="C25" s="212">
        <f>SUM(C26:C29)</f>
        <v>7600000</v>
      </c>
      <c r="D25" s="212">
        <f>SUM(D26:D29)</f>
        <v>7600000</v>
      </c>
      <c r="E25" s="215">
        <f t="shared" si="2"/>
        <v>100</v>
      </c>
      <c r="F25" s="274">
        <f>SUM(F26:F29)</f>
        <v>8100000</v>
      </c>
      <c r="G25" s="275">
        <f t="shared" si="0"/>
        <v>106.57894736842107</v>
      </c>
      <c r="H25" s="274">
        <f>SUM(H26:H29)</f>
        <v>8100000</v>
      </c>
      <c r="I25" s="275">
        <f t="shared" si="1"/>
        <v>100</v>
      </c>
      <c r="J25" s="142"/>
    </row>
    <row r="26" spans="1:10" ht="12.75" hidden="1">
      <c r="A26" s="287">
        <v>3221</v>
      </c>
      <c r="B26" s="130" t="s">
        <v>89</v>
      </c>
      <c r="C26" s="212">
        <v>2300000</v>
      </c>
      <c r="D26" s="212">
        <v>2300000</v>
      </c>
      <c r="E26" s="215">
        <f t="shared" si="2"/>
        <v>100</v>
      </c>
      <c r="F26" s="274">
        <v>2400000</v>
      </c>
      <c r="G26" s="275">
        <f t="shared" si="0"/>
        <v>104.34782608695652</v>
      </c>
      <c r="H26" s="274">
        <v>2400000</v>
      </c>
      <c r="I26" s="275">
        <f t="shared" si="1"/>
        <v>100</v>
      </c>
      <c r="J26" s="142"/>
    </row>
    <row r="27" spans="1:10" ht="12.75" hidden="1">
      <c r="A27" s="287">
        <v>3223</v>
      </c>
      <c r="B27" s="130" t="s">
        <v>91</v>
      </c>
      <c r="C27" s="212">
        <v>4700000</v>
      </c>
      <c r="D27" s="212">
        <v>4700000</v>
      </c>
      <c r="E27" s="215">
        <f t="shared" si="2"/>
        <v>100</v>
      </c>
      <c r="F27" s="274">
        <v>5000000</v>
      </c>
      <c r="G27" s="275">
        <f t="shared" si="0"/>
        <v>106.38297872340425</v>
      </c>
      <c r="H27" s="274">
        <v>5000000</v>
      </c>
      <c r="I27" s="275">
        <f t="shared" si="1"/>
        <v>100</v>
      </c>
      <c r="J27" s="142"/>
    </row>
    <row r="28" spans="1:10" ht="12.75" hidden="1">
      <c r="A28" s="287">
        <v>3224</v>
      </c>
      <c r="B28" s="132" t="s">
        <v>11</v>
      </c>
      <c r="C28" s="212">
        <v>200000</v>
      </c>
      <c r="D28" s="212">
        <v>200000</v>
      </c>
      <c r="E28" s="215">
        <f t="shared" si="2"/>
        <v>100</v>
      </c>
      <c r="F28" s="274">
        <v>200000</v>
      </c>
      <c r="G28" s="275">
        <f t="shared" si="0"/>
        <v>100</v>
      </c>
      <c r="H28" s="274">
        <v>200000</v>
      </c>
      <c r="I28" s="275">
        <f t="shared" si="1"/>
        <v>100</v>
      </c>
      <c r="J28" s="142"/>
    </row>
    <row r="29" spans="1:10" ht="12.75" hidden="1">
      <c r="A29" s="287" t="s">
        <v>12</v>
      </c>
      <c r="B29" s="132" t="s">
        <v>13</v>
      </c>
      <c r="C29" s="212">
        <v>400000</v>
      </c>
      <c r="D29" s="212">
        <v>400000</v>
      </c>
      <c r="E29" s="215">
        <f t="shared" si="2"/>
        <v>100</v>
      </c>
      <c r="F29" s="274">
        <v>500000</v>
      </c>
      <c r="G29" s="275">
        <f t="shared" si="0"/>
        <v>125</v>
      </c>
      <c r="H29" s="274">
        <v>500000</v>
      </c>
      <c r="I29" s="275">
        <f t="shared" si="1"/>
        <v>100</v>
      </c>
      <c r="J29" s="142"/>
    </row>
    <row r="30" spans="1:10" ht="12.75">
      <c r="A30" s="288">
        <v>323</v>
      </c>
      <c r="B30" s="87" t="s">
        <v>14</v>
      </c>
      <c r="C30" s="212">
        <f>SUM(C31:C38)</f>
        <v>30700000</v>
      </c>
      <c r="D30" s="212">
        <f>SUM(D31:D38)</f>
        <v>30350000</v>
      </c>
      <c r="E30" s="215">
        <f t="shared" si="2"/>
        <v>98.8599348534202</v>
      </c>
      <c r="F30" s="274">
        <f>SUM(F31:F38)</f>
        <v>31650000</v>
      </c>
      <c r="G30" s="275">
        <f t="shared" si="0"/>
        <v>104.2833607907743</v>
      </c>
      <c r="H30" s="274">
        <f>SUM(H31:H38)</f>
        <v>31650000</v>
      </c>
      <c r="I30" s="275">
        <f t="shared" si="1"/>
        <v>100</v>
      </c>
      <c r="J30" s="142"/>
    </row>
    <row r="31" spans="1:10" ht="12.75" hidden="1">
      <c r="A31" s="284">
        <v>3231</v>
      </c>
      <c r="B31" s="157" t="s">
        <v>92</v>
      </c>
      <c r="C31" s="212">
        <v>5000000</v>
      </c>
      <c r="D31" s="212">
        <v>5000000</v>
      </c>
      <c r="E31" s="215">
        <f t="shared" si="2"/>
        <v>100</v>
      </c>
      <c r="F31" s="274">
        <v>5500000</v>
      </c>
      <c r="G31" s="275">
        <f t="shared" si="0"/>
        <v>110.00000000000001</v>
      </c>
      <c r="H31" s="274">
        <v>5500000</v>
      </c>
      <c r="I31" s="275">
        <f t="shared" si="1"/>
        <v>100</v>
      </c>
      <c r="J31" s="142"/>
    </row>
    <row r="32" spans="1:10" ht="12.75" hidden="1">
      <c r="A32" s="284">
        <v>3232</v>
      </c>
      <c r="B32" s="132" t="s">
        <v>15</v>
      </c>
      <c r="C32" s="212">
        <v>15800000</v>
      </c>
      <c r="D32" s="212">
        <v>15800000</v>
      </c>
      <c r="E32" s="215">
        <f t="shared" si="2"/>
        <v>100</v>
      </c>
      <c r="F32" s="274">
        <v>16000000</v>
      </c>
      <c r="G32" s="275">
        <f t="shared" si="0"/>
        <v>101.26582278481013</v>
      </c>
      <c r="H32" s="274">
        <v>16000000</v>
      </c>
      <c r="I32" s="275">
        <f t="shared" si="1"/>
        <v>100</v>
      </c>
      <c r="J32" s="142"/>
    </row>
    <row r="33" spans="1:10" ht="12.75" hidden="1">
      <c r="A33" s="284">
        <v>3233</v>
      </c>
      <c r="B33" s="131" t="s">
        <v>93</v>
      </c>
      <c r="C33" s="212">
        <v>800000</v>
      </c>
      <c r="D33" s="212">
        <v>700000</v>
      </c>
      <c r="E33" s="215">
        <f t="shared" si="2"/>
        <v>87.5</v>
      </c>
      <c r="F33" s="274">
        <v>800000</v>
      </c>
      <c r="G33" s="275">
        <f t="shared" si="0"/>
        <v>114.28571428571428</v>
      </c>
      <c r="H33" s="274">
        <v>800000</v>
      </c>
      <c r="I33" s="275">
        <f t="shared" si="1"/>
        <v>100</v>
      </c>
      <c r="J33" s="142"/>
    </row>
    <row r="34" spans="1:10" ht="12.75" hidden="1">
      <c r="A34" s="284">
        <v>3234</v>
      </c>
      <c r="B34" s="131" t="s">
        <v>94</v>
      </c>
      <c r="C34" s="212">
        <v>2300000</v>
      </c>
      <c r="D34" s="212">
        <v>2300000</v>
      </c>
      <c r="E34" s="215">
        <f t="shared" si="2"/>
        <v>100</v>
      </c>
      <c r="F34" s="274">
        <v>2400000</v>
      </c>
      <c r="G34" s="275">
        <f t="shared" si="0"/>
        <v>104.34782608695652</v>
      </c>
      <c r="H34" s="274">
        <v>2400000</v>
      </c>
      <c r="I34" s="275">
        <f t="shared" si="1"/>
        <v>100</v>
      </c>
      <c r="J34" s="142"/>
    </row>
    <row r="35" spans="1:10" ht="12.75" hidden="1">
      <c r="A35" s="284">
        <v>3235</v>
      </c>
      <c r="B35" s="131" t="s">
        <v>95</v>
      </c>
      <c r="C35" s="212">
        <v>600000</v>
      </c>
      <c r="D35" s="212">
        <v>600000</v>
      </c>
      <c r="E35" s="215">
        <f t="shared" si="2"/>
        <v>100</v>
      </c>
      <c r="F35" s="274">
        <v>700000</v>
      </c>
      <c r="G35" s="275">
        <f t="shared" si="0"/>
        <v>116.66666666666667</v>
      </c>
      <c r="H35" s="274">
        <v>700000</v>
      </c>
      <c r="I35" s="275">
        <f t="shared" si="1"/>
        <v>100</v>
      </c>
      <c r="J35" s="142"/>
    </row>
    <row r="36" spans="1:10" ht="12.75" hidden="1">
      <c r="A36" s="284">
        <v>3236</v>
      </c>
      <c r="B36" s="131" t="s">
        <v>234</v>
      </c>
      <c r="C36" s="212">
        <v>500000</v>
      </c>
      <c r="D36" s="212">
        <v>750000</v>
      </c>
      <c r="E36" s="215">
        <f t="shared" si="2"/>
        <v>150</v>
      </c>
      <c r="F36" s="274">
        <v>750000</v>
      </c>
      <c r="G36" s="275">
        <f t="shared" si="0"/>
        <v>100</v>
      </c>
      <c r="H36" s="274">
        <v>750000</v>
      </c>
      <c r="I36" s="275">
        <f t="shared" si="1"/>
        <v>100</v>
      </c>
      <c r="J36" s="142"/>
    </row>
    <row r="37" spans="1:10" ht="12.75" hidden="1">
      <c r="A37" s="284">
        <v>3237</v>
      </c>
      <c r="B37" s="132" t="s">
        <v>16</v>
      </c>
      <c r="C37" s="212">
        <v>4700000</v>
      </c>
      <c r="D37" s="212">
        <v>4300000</v>
      </c>
      <c r="E37" s="215">
        <f t="shared" si="2"/>
        <v>91.48936170212765</v>
      </c>
      <c r="F37" s="274">
        <v>4500000</v>
      </c>
      <c r="G37" s="275">
        <f t="shared" si="0"/>
        <v>104.65116279069768</v>
      </c>
      <c r="H37" s="274">
        <v>4500000</v>
      </c>
      <c r="I37" s="275">
        <f t="shared" si="1"/>
        <v>100</v>
      </c>
      <c r="J37" s="142"/>
    </row>
    <row r="38" spans="1:10" ht="12.75" hidden="1">
      <c r="A38" s="284">
        <v>3239</v>
      </c>
      <c r="B38" s="132" t="s">
        <v>96</v>
      </c>
      <c r="C38" s="212">
        <v>1000000</v>
      </c>
      <c r="D38" s="212">
        <v>900000</v>
      </c>
      <c r="E38" s="215">
        <f t="shared" si="2"/>
        <v>90</v>
      </c>
      <c r="F38" s="274">
        <v>1000000</v>
      </c>
      <c r="G38" s="275">
        <f t="shared" si="0"/>
        <v>111.11111111111111</v>
      </c>
      <c r="H38" s="274">
        <v>1000000</v>
      </c>
      <c r="I38" s="275">
        <f t="shared" si="1"/>
        <v>100</v>
      </c>
      <c r="J38" s="142"/>
    </row>
    <row r="39" spans="1:10" ht="12.75">
      <c r="A39" s="288">
        <v>329</v>
      </c>
      <c r="B39" s="87" t="s">
        <v>98</v>
      </c>
      <c r="C39" s="212">
        <f>SUM(C40:C44)</f>
        <v>6550000</v>
      </c>
      <c r="D39" s="212">
        <f>SUM(D40:D44)</f>
        <v>6530000</v>
      </c>
      <c r="E39" s="215">
        <f t="shared" si="2"/>
        <v>99.69465648854961</v>
      </c>
      <c r="F39" s="274">
        <f>SUM(F40:F44)</f>
        <v>6850000</v>
      </c>
      <c r="G39" s="275">
        <f t="shared" si="0"/>
        <v>104.90045941807044</v>
      </c>
      <c r="H39" s="274">
        <f>SUM(H40:H44)</f>
        <v>6950000</v>
      </c>
      <c r="I39" s="275">
        <f t="shared" si="1"/>
        <v>101.45985401459853</v>
      </c>
      <c r="J39" s="142"/>
    </row>
    <row r="40" spans="1:10" ht="12.75" hidden="1">
      <c r="A40" s="284">
        <v>3291</v>
      </c>
      <c r="B40" s="130" t="s">
        <v>191</v>
      </c>
      <c r="C40" s="212">
        <v>150000</v>
      </c>
      <c r="D40" s="212">
        <v>150000</v>
      </c>
      <c r="E40" s="215">
        <f t="shared" si="2"/>
        <v>100</v>
      </c>
      <c r="F40" s="212">
        <v>150000</v>
      </c>
      <c r="G40" s="215">
        <f t="shared" si="0"/>
        <v>100</v>
      </c>
      <c r="H40" s="212">
        <v>150000</v>
      </c>
      <c r="I40" s="215">
        <f t="shared" si="1"/>
        <v>100</v>
      </c>
      <c r="J40" s="142"/>
    </row>
    <row r="41" spans="1:10" ht="12.75" hidden="1">
      <c r="A41" s="284">
        <v>3292</v>
      </c>
      <c r="B41" s="130" t="s">
        <v>99</v>
      </c>
      <c r="C41" s="212">
        <v>3500000</v>
      </c>
      <c r="D41" s="212">
        <v>3500000</v>
      </c>
      <c r="E41" s="215">
        <f t="shared" si="2"/>
        <v>100</v>
      </c>
      <c r="F41" s="212">
        <v>3500000</v>
      </c>
      <c r="G41" s="215">
        <f t="shared" si="0"/>
        <v>100</v>
      </c>
      <c r="H41" s="212">
        <v>3500000</v>
      </c>
      <c r="I41" s="215">
        <f t="shared" si="1"/>
        <v>100</v>
      </c>
      <c r="J41" s="142"/>
    </row>
    <row r="42" spans="1:10" ht="12.75" hidden="1">
      <c r="A42" s="284">
        <v>3293</v>
      </c>
      <c r="B42" s="130" t="s">
        <v>100</v>
      </c>
      <c r="C42" s="212">
        <v>800000</v>
      </c>
      <c r="D42" s="212">
        <v>780000</v>
      </c>
      <c r="E42" s="215">
        <f t="shared" si="2"/>
        <v>97.5</v>
      </c>
      <c r="F42" s="212">
        <v>800000</v>
      </c>
      <c r="G42" s="215">
        <f t="shared" si="0"/>
        <v>102.56410256410255</v>
      </c>
      <c r="H42" s="212">
        <v>900000</v>
      </c>
      <c r="I42" s="215">
        <f t="shared" si="1"/>
        <v>112.5</v>
      </c>
      <c r="J42" s="142"/>
    </row>
    <row r="43" spans="1:10" ht="12.75" hidden="1">
      <c r="A43" s="284">
        <v>3294</v>
      </c>
      <c r="B43" s="130" t="s">
        <v>101</v>
      </c>
      <c r="C43" s="212">
        <v>300000</v>
      </c>
      <c r="D43" s="212">
        <v>300000</v>
      </c>
      <c r="E43" s="215">
        <f t="shared" si="2"/>
        <v>100</v>
      </c>
      <c r="F43" s="212">
        <v>400000</v>
      </c>
      <c r="G43" s="215">
        <f t="shared" si="0"/>
        <v>133.33333333333331</v>
      </c>
      <c r="H43" s="212">
        <v>400000</v>
      </c>
      <c r="I43" s="215">
        <f t="shared" si="1"/>
        <v>100</v>
      </c>
      <c r="J43" s="142"/>
    </row>
    <row r="44" spans="1:10" ht="12.75" hidden="1">
      <c r="A44" s="284">
        <v>3299</v>
      </c>
      <c r="B44" s="130" t="s">
        <v>98</v>
      </c>
      <c r="C44" s="212">
        <v>1800000</v>
      </c>
      <c r="D44" s="212">
        <v>1800000</v>
      </c>
      <c r="E44" s="215">
        <f t="shared" si="2"/>
        <v>100</v>
      </c>
      <c r="F44" s="212">
        <v>2000000</v>
      </c>
      <c r="G44" s="215">
        <f t="shared" si="0"/>
        <v>111.11111111111111</v>
      </c>
      <c r="H44" s="212">
        <v>2000000</v>
      </c>
      <c r="I44" s="215">
        <f t="shared" si="1"/>
        <v>100</v>
      </c>
      <c r="J44" s="142"/>
    </row>
    <row r="45" spans="1:10" ht="12.75">
      <c r="A45" s="283">
        <v>34</v>
      </c>
      <c r="B45" s="129" t="s">
        <v>237</v>
      </c>
      <c r="C45" s="247">
        <f>C46</f>
        <v>2280000</v>
      </c>
      <c r="D45" s="247">
        <f>D46</f>
        <v>2280000</v>
      </c>
      <c r="E45" s="214">
        <f t="shared" si="2"/>
        <v>100</v>
      </c>
      <c r="F45" s="247">
        <f>F46</f>
        <v>2330000</v>
      </c>
      <c r="G45" s="214">
        <f t="shared" si="0"/>
        <v>102.19298245614034</v>
      </c>
      <c r="H45" s="247">
        <f>H46</f>
        <v>2150000</v>
      </c>
      <c r="I45" s="214">
        <f t="shared" si="1"/>
        <v>92.27467811158799</v>
      </c>
      <c r="J45" s="142"/>
    </row>
    <row r="46" spans="1:10" ht="12.75">
      <c r="A46" s="288">
        <v>343</v>
      </c>
      <c r="B46" s="87" t="s">
        <v>128</v>
      </c>
      <c r="C46" s="212">
        <f>SUM(C47:C48)</f>
        <v>2280000</v>
      </c>
      <c r="D46" s="212">
        <f>SUM(D47:D48)</f>
        <v>2280000</v>
      </c>
      <c r="E46" s="215">
        <f t="shared" si="2"/>
        <v>100</v>
      </c>
      <c r="F46" s="274">
        <f>SUM(F47:F48)</f>
        <v>2330000</v>
      </c>
      <c r="G46" s="275">
        <f t="shared" si="0"/>
        <v>102.19298245614034</v>
      </c>
      <c r="H46" s="274">
        <f>SUM(H47:H48)</f>
        <v>2150000</v>
      </c>
      <c r="I46" s="275">
        <f t="shared" si="1"/>
        <v>92.27467811158799</v>
      </c>
      <c r="J46" s="142"/>
    </row>
    <row r="47" spans="1:10" ht="12.75" hidden="1">
      <c r="A47" s="282">
        <v>3431</v>
      </c>
      <c r="B47" s="133" t="s">
        <v>129</v>
      </c>
      <c r="C47" s="212">
        <v>2130000</v>
      </c>
      <c r="D47" s="212">
        <v>2130000</v>
      </c>
      <c r="E47" s="215">
        <f t="shared" si="2"/>
        <v>100</v>
      </c>
      <c r="F47" s="212">
        <v>2180000</v>
      </c>
      <c r="G47" s="215">
        <f t="shared" si="0"/>
        <v>102.34741784037557</v>
      </c>
      <c r="H47" s="212">
        <v>2000000</v>
      </c>
      <c r="I47" s="215">
        <f t="shared" si="1"/>
        <v>91.74311926605505</v>
      </c>
      <c r="J47" s="142"/>
    </row>
    <row r="48" spans="1:10" ht="12.75" hidden="1">
      <c r="A48" s="282">
        <v>3433</v>
      </c>
      <c r="B48" s="133" t="s">
        <v>130</v>
      </c>
      <c r="C48" s="212">
        <v>150000</v>
      </c>
      <c r="D48" s="212">
        <v>150000</v>
      </c>
      <c r="E48" s="215">
        <f t="shared" si="2"/>
        <v>100</v>
      </c>
      <c r="F48" s="212">
        <v>150000</v>
      </c>
      <c r="G48" s="215">
        <f t="shared" si="0"/>
        <v>100</v>
      </c>
      <c r="H48" s="212">
        <v>150000</v>
      </c>
      <c r="I48" s="215">
        <f t="shared" si="1"/>
        <v>100</v>
      </c>
      <c r="J48" s="142"/>
    </row>
    <row r="49" spans="1:10" ht="12.75">
      <c r="A49" s="283">
        <v>38</v>
      </c>
      <c r="B49" s="129" t="s">
        <v>82</v>
      </c>
      <c r="C49" s="247">
        <f>C50</f>
        <v>1800000</v>
      </c>
      <c r="D49" s="247">
        <f aca="true" t="shared" si="3" ref="D49:H50">D50</f>
        <v>1600000</v>
      </c>
      <c r="E49" s="214">
        <f t="shared" si="2"/>
        <v>88.88888888888889</v>
      </c>
      <c r="F49" s="247">
        <f t="shared" si="3"/>
        <v>1800000</v>
      </c>
      <c r="G49" s="214">
        <f t="shared" si="0"/>
        <v>112.5</v>
      </c>
      <c r="H49" s="247">
        <f t="shared" si="3"/>
        <v>1800000</v>
      </c>
      <c r="I49" s="214">
        <f t="shared" si="1"/>
        <v>100</v>
      </c>
      <c r="J49" s="142"/>
    </row>
    <row r="50" spans="1:10" ht="12.75">
      <c r="A50" s="288">
        <v>381</v>
      </c>
      <c r="B50" s="87" t="s">
        <v>22</v>
      </c>
      <c r="C50" s="212">
        <f>C51</f>
        <v>1800000</v>
      </c>
      <c r="D50" s="212">
        <f t="shared" si="3"/>
        <v>1600000</v>
      </c>
      <c r="E50" s="215">
        <f t="shared" si="2"/>
        <v>88.88888888888889</v>
      </c>
      <c r="F50" s="274">
        <f t="shared" si="3"/>
        <v>1800000</v>
      </c>
      <c r="G50" s="275">
        <f t="shared" si="0"/>
        <v>112.5</v>
      </c>
      <c r="H50" s="274">
        <f t="shared" si="3"/>
        <v>1800000</v>
      </c>
      <c r="I50" s="275">
        <f t="shared" si="1"/>
        <v>100</v>
      </c>
      <c r="J50" s="142"/>
    </row>
    <row r="51" spans="1:10" ht="12.75" hidden="1">
      <c r="A51" s="287">
        <v>3811</v>
      </c>
      <c r="B51" s="130" t="s">
        <v>22</v>
      </c>
      <c r="C51" s="212">
        <v>1800000</v>
      </c>
      <c r="D51" s="212">
        <v>1600000</v>
      </c>
      <c r="E51" s="215">
        <f t="shared" si="2"/>
        <v>88.88888888888889</v>
      </c>
      <c r="F51" s="212">
        <v>1800000</v>
      </c>
      <c r="G51" s="215">
        <f t="shared" si="0"/>
        <v>112.5</v>
      </c>
      <c r="H51" s="212">
        <v>1800000</v>
      </c>
      <c r="I51" s="215">
        <f t="shared" si="1"/>
        <v>100</v>
      </c>
      <c r="J51" s="142"/>
    </row>
    <row r="52" spans="1:10" ht="12.75">
      <c r="A52" s="287"/>
      <c r="B52" s="130"/>
      <c r="C52" s="212"/>
      <c r="D52" s="212"/>
      <c r="E52" s="214"/>
      <c r="F52" s="212"/>
      <c r="G52" s="214"/>
      <c r="H52" s="212"/>
      <c r="I52" s="214"/>
      <c r="J52" s="143"/>
    </row>
    <row r="53" spans="1:10" ht="12.75">
      <c r="A53" s="227" t="s">
        <v>137</v>
      </c>
      <c r="B53" s="134" t="s">
        <v>138</v>
      </c>
      <c r="C53" s="247">
        <f>C54</f>
        <v>3200000</v>
      </c>
      <c r="D53" s="247">
        <f aca="true" t="shared" si="4" ref="D53:H55">D54</f>
        <v>2800000</v>
      </c>
      <c r="E53" s="214">
        <f aca="true" t="shared" si="5" ref="E53:E60">D53/C53*100</f>
        <v>87.5</v>
      </c>
      <c r="F53" s="247">
        <f t="shared" si="4"/>
        <v>3766000</v>
      </c>
      <c r="G53" s="214">
        <f t="shared" si="0"/>
        <v>134.5</v>
      </c>
      <c r="H53" s="247">
        <f t="shared" si="4"/>
        <v>3766000</v>
      </c>
      <c r="I53" s="214">
        <f t="shared" si="1"/>
        <v>100</v>
      </c>
      <c r="J53" s="143"/>
    </row>
    <row r="54" spans="1:10" ht="12.75">
      <c r="A54" s="227">
        <v>4</v>
      </c>
      <c r="B54" s="134" t="s">
        <v>111</v>
      </c>
      <c r="C54" s="247">
        <f>C55</f>
        <v>3200000</v>
      </c>
      <c r="D54" s="247">
        <f t="shared" si="4"/>
        <v>2800000</v>
      </c>
      <c r="E54" s="214">
        <f t="shared" si="5"/>
        <v>87.5</v>
      </c>
      <c r="F54" s="247">
        <f t="shared" si="4"/>
        <v>3766000</v>
      </c>
      <c r="G54" s="214">
        <f t="shared" si="0"/>
        <v>134.5</v>
      </c>
      <c r="H54" s="247">
        <f t="shared" si="4"/>
        <v>3766000</v>
      </c>
      <c r="I54" s="214">
        <f t="shared" si="1"/>
        <v>100</v>
      </c>
      <c r="J54" s="143"/>
    </row>
    <row r="55" spans="1:10" ht="12.75">
      <c r="A55" s="227">
        <v>42</v>
      </c>
      <c r="B55" s="134" t="s">
        <v>24</v>
      </c>
      <c r="C55" s="247">
        <f>C56</f>
        <v>3200000</v>
      </c>
      <c r="D55" s="247">
        <f t="shared" si="4"/>
        <v>2800000</v>
      </c>
      <c r="E55" s="214">
        <f t="shared" si="5"/>
        <v>87.5</v>
      </c>
      <c r="F55" s="247">
        <f t="shared" si="4"/>
        <v>3766000</v>
      </c>
      <c r="G55" s="214">
        <f t="shared" si="0"/>
        <v>134.5</v>
      </c>
      <c r="H55" s="247">
        <f t="shared" si="4"/>
        <v>3766000</v>
      </c>
      <c r="I55" s="214">
        <f t="shared" si="1"/>
        <v>100</v>
      </c>
      <c r="J55" s="143"/>
    </row>
    <row r="56" spans="1:10" ht="12.75">
      <c r="A56" s="284">
        <v>422</v>
      </c>
      <c r="B56" s="130" t="s">
        <v>34</v>
      </c>
      <c r="C56" s="212">
        <f>SUM(C57:C60)</f>
        <v>3200000</v>
      </c>
      <c r="D56" s="212">
        <f>SUM(D57:D60)</f>
        <v>2800000</v>
      </c>
      <c r="E56" s="215">
        <f t="shared" si="5"/>
        <v>87.5</v>
      </c>
      <c r="F56" s="274">
        <f>SUM(F57:F60)</f>
        <v>3766000</v>
      </c>
      <c r="G56" s="275">
        <f t="shared" si="0"/>
        <v>134.5</v>
      </c>
      <c r="H56" s="274">
        <f>SUM(H57:H60)</f>
        <v>3766000</v>
      </c>
      <c r="I56" s="275">
        <f t="shared" si="1"/>
        <v>100</v>
      </c>
      <c r="J56" s="142"/>
    </row>
    <row r="57" spans="1:10" ht="12.75" hidden="1">
      <c r="A57" s="288" t="s">
        <v>30</v>
      </c>
      <c r="B57" s="51" t="s">
        <v>31</v>
      </c>
      <c r="C57" s="212">
        <v>1200000</v>
      </c>
      <c r="D57" s="212">
        <v>1000000</v>
      </c>
      <c r="E57" s="215">
        <f t="shared" si="5"/>
        <v>83.33333333333334</v>
      </c>
      <c r="F57" s="212">
        <v>1500000</v>
      </c>
      <c r="G57" s="215">
        <f t="shared" si="0"/>
        <v>150</v>
      </c>
      <c r="H57" s="212">
        <v>1500000</v>
      </c>
      <c r="I57" s="215">
        <f t="shared" si="1"/>
        <v>100</v>
      </c>
      <c r="J57" s="142"/>
    </row>
    <row r="58" spans="1:10" ht="12.75" hidden="1">
      <c r="A58" s="287" t="s">
        <v>32</v>
      </c>
      <c r="B58" s="132" t="s">
        <v>33</v>
      </c>
      <c r="C58" s="212">
        <v>50000</v>
      </c>
      <c r="D58" s="212">
        <v>300000</v>
      </c>
      <c r="E58" s="215">
        <f t="shared" si="5"/>
        <v>600</v>
      </c>
      <c r="F58" s="212">
        <v>100000</v>
      </c>
      <c r="G58" s="215">
        <f t="shared" si="0"/>
        <v>33.33333333333333</v>
      </c>
      <c r="H58" s="212">
        <v>100000</v>
      </c>
      <c r="I58" s="215">
        <f t="shared" si="1"/>
        <v>100</v>
      </c>
      <c r="J58" s="142"/>
    </row>
    <row r="59" spans="1:10" ht="12.75" hidden="1">
      <c r="A59" s="287">
        <v>4224</v>
      </c>
      <c r="B59" s="130" t="s">
        <v>215</v>
      </c>
      <c r="C59" s="212">
        <v>1000000</v>
      </c>
      <c r="D59" s="212">
        <v>800000</v>
      </c>
      <c r="E59" s="215">
        <f t="shared" si="5"/>
        <v>80</v>
      </c>
      <c r="F59" s="212">
        <v>1166000</v>
      </c>
      <c r="G59" s="215">
        <f t="shared" si="0"/>
        <v>145.75</v>
      </c>
      <c r="H59" s="212">
        <v>1166000</v>
      </c>
      <c r="I59" s="215">
        <f t="shared" si="1"/>
        <v>100</v>
      </c>
      <c r="J59" s="142"/>
    </row>
    <row r="60" spans="1:10" ht="12.75" hidden="1">
      <c r="A60" s="287" t="s">
        <v>35</v>
      </c>
      <c r="B60" s="132" t="s">
        <v>1</v>
      </c>
      <c r="C60" s="212">
        <v>950000</v>
      </c>
      <c r="D60" s="212">
        <v>700000</v>
      </c>
      <c r="E60" s="215">
        <f t="shared" si="5"/>
        <v>73.68421052631578</v>
      </c>
      <c r="F60" s="212">
        <v>1000000</v>
      </c>
      <c r="G60" s="215">
        <f t="shared" si="0"/>
        <v>142.85714285714286</v>
      </c>
      <c r="H60" s="212">
        <v>1000000</v>
      </c>
      <c r="I60" s="215">
        <f t="shared" si="1"/>
        <v>100</v>
      </c>
      <c r="J60" s="142"/>
    </row>
    <row r="61" spans="1:10" ht="12.75">
      <c r="A61" s="287"/>
      <c r="B61" s="132"/>
      <c r="C61" s="212"/>
      <c r="D61" s="212"/>
      <c r="E61" s="214"/>
      <c r="F61" s="212"/>
      <c r="G61" s="214"/>
      <c r="H61" s="212"/>
      <c r="I61" s="214"/>
      <c r="J61" s="143"/>
    </row>
    <row r="62" spans="1:10" ht="12.75">
      <c r="A62" s="227" t="s">
        <v>139</v>
      </c>
      <c r="B62" s="134" t="s">
        <v>140</v>
      </c>
      <c r="C62" s="247">
        <f>C63</f>
        <v>7634000</v>
      </c>
      <c r="D62" s="247">
        <f aca="true" t="shared" si="6" ref="D62:H63">D63</f>
        <v>7000000</v>
      </c>
      <c r="E62" s="214">
        <f aca="true" t="shared" si="7" ref="E62:E68">D62/C62*100</f>
        <v>91.69504846738276</v>
      </c>
      <c r="F62" s="247">
        <f t="shared" si="6"/>
        <v>6634000</v>
      </c>
      <c r="G62" s="214">
        <f t="shared" si="0"/>
        <v>94.77142857142857</v>
      </c>
      <c r="H62" s="247">
        <f t="shared" si="6"/>
        <v>6634000</v>
      </c>
      <c r="I62" s="214">
        <f t="shared" si="1"/>
        <v>100</v>
      </c>
      <c r="J62" s="143"/>
    </row>
    <row r="63" spans="1:10" ht="12.75">
      <c r="A63" s="227">
        <v>4</v>
      </c>
      <c r="B63" s="134" t="s">
        <v>238</v>
      </c>
      <c r="C63" s="247">
        <f>C64</f>
        <v>7634000</v>
      </c>
      <c r="D63" s="247">
        <f t="shared" si="6"/>
        <v>7000000</v>
      </c>
      <c r="E63" s="214">
        <f t="shared" si="7"/>
        <v>91.69504846738276</v>
      </c>
      <c r="F63" s="247">
        <f t="shared" si="6"/>
        <v>6634000</v>
      </c>
      <c r="G63" s="214">
        <f t="shared" si="0"/>
        <v>94.77142857142857</v>
      </c>
      <c r="H63" s="247">
        <f t="shared" si="6"/>
        <v>6634000</v>
      </c>
      <c r="I63" s="214">
        <f t="shared" si="1"/>
        <v>100</v>
      </c>
      <c r="J63" s="143"/>
    </row>
    <row r="64" spans="1:10" ht="12.75">
      <c r="A64" s="227">
        <v>42</v>
      </c>
      <c r="B64" s="134" t="s">
        <v>239</v>
      </c>
      <c r="C64" s="247">
        <f>C65+C67</f>
        <v>7634000</v>
      </c>
      <c r="D64" s="247">
        <f>D65+D67</f>
        <v>7000000</v>
      </c>
      <c r="E64" s="214">
        <f t="shared" si="7"/>
        <v>91.69504846738276</v>
      </c>
      <c r="F64" s="247">
        <f>F65+F67</f>
        <v>6634000</v>
      </c>
      <c r="G64" s="214">
        <f t="shared" si="0"/>
        <v>94.77142857142857</v>
      </c>
      <c r="H64" s="247">
        <f>H65+H67</f>
        <v>6634000</v>
      </c>
      <c r="I64" s="214">
        <f t="shared" si="1"/>
        <v>100</v>
      </c>
      <c r="J64" s="143"/>
    </row>
    <row r="65" spans="1:10" ht="12.75">
      <c r="A65" s="284">
        <v>422</v>
      </c>
      <c r="B65" s="130" t="s">
        <v>34</v>
      </c>
      <c r="C65" s="212">
        <f>C66</f>
        <v>1500000</v>
      </c>
      <c r="D65" s="212">
        <f>D66</f>
        <v>1500000</v>
      </c>
      <c r="E65" s="215">
        <f t="shared" si="7"/>
        <v>100</v>
      </c>
      <c r="F65" s="274">
        <f>F66</f>
        <v>2500000</v>
      </c>
      <c r="G65" s="275">
        <f t="shared" si="0"/>
        <v>166.66666666666669</v>
      </c>
      <c r="H65" s="274">
        <f>H66</f>
        <v>2500000</v>
      </c>
      <c r="I65" s="275">
        <f t="shared" si="1"/>
        <v>100</v>
      </c>
      <c r="J65" s="142"/>
    </row>
    <row r="66" spans="1:10" ht="12.75" hidden="1">
      <c r="A66" s="288" t="s">
        <v>30</v>
      </c>
      <c r="B66" s="130" t="s">
        <v>31</v>
      </c>
      <c r="C66" s="212">
        <v>1500000</v>
      </c>
      <c r="D66" s="212">
        <v>1500000</v>
      </c>
      <c r="E66" s="215">
        <f t="shared" si="7"/>
        <v>100</v>
      </c>
      <c r="F66" s="274">
        <v>2500000</v>
      </c>
      <c r="G66" s="275">
        <f t="shared" si="0"/>
        <v>166.66666666666669</v>
      </c>
      <c r="H66" s="274">
        <v>2500000</v>
      </c>
      <c r="I66" s="275">
        <f t="shared" si="1"/>
        <v>100</v>
      </c>
      <c r="J66" s="142"/>
    </row>
    <row r="67" spans="1:10" ht="12.75">
      <c r="A67" s="284">
        <v>426</v>
      </c>
      <c r="B67" s="130" t="s">
        <v>200</v>
      </c>
      <c r="C67" s="212">
        <f>C68</f>
        <v>6134000</v>
      </c>
      <c r="D67" s="212">
        <f>D68</f>
        <v>5500000</v>
      </c>
      <c r="E67" s="215">
        <f t="shared" si="7"/>
        <v>89.66416693837627</v>
      </c>
      <c r="F67" s="274">
        <f>F68</f>
        <v>4134000</v>
      </c>
      <c r="G67" s="275">
        <f t="shared" si="0"/>
        <v>75.16363636363637</v>
      </c>
      <c r="H67" s="274">
        <f>H68</f>
        <v>4134000</v>
      </c>
      <c r="I67" s="275">
        <f t="shared" si="1"/>
        <v>100</v>
      </c>
      <c r="J67" s="142"/>
    </row>
    <row r="68" spans="1:10" ht="12.75" hidden="1">
      <c r="A68" s="287">
        <v>4262</v>
      </c>
      <c r="B68" s="52" t="s">
        <v>199</v>
      </c>
      <c r="C68" s="212">
        <v>6134000</v>
      </c>
      <c r="D68" s="212">
        <v>5500000</v>
      </c>
      <c r="E68" s="215">
        <f t="shared" si="7"/>
        <v>89.66416693837627</v>
      </c>
      <c r="F68" s="212">
        <v>4134000</v>
      </c>
      <c r="G68" s="215">
        <f t="shared" si="0"/>
        <v>75.16363636363637</v>
      </c>
      <c r="H68" s="212">
        <v>4134000</v>
      </c>
      <c r="I68" s="215">
        <f t="shared" si="1"/>
        <v>100</v>
      </c>
      <c r="J68" s="142"/>
    </row>
    <row r="69" spans="1:10" ht="12.75">
      <c r="A69" s="287"/>
      <c r="B69" s="130"/>
      <c r="C69" s="212"/>
      <c r="D69" s="212"/>
      <c r="E69" s="214"/>
      <c r="F69" s="212"/>
      <c r="G69" s="214"/>
      <c r="H69" s="212"/>
      <c r="I69" s="214"/>
      <c r="J69" s="142"/>
    </row>
    <row r="70" spans="1:10" ht="12.75">
      <c r="A70" s="227" t="s">
        <v>141</v>
      </c>
      <c r="B70" s="134" t="s">
        <v>223</v>
      </c>
      <c r="C70" s="247">
        <f aca="true" t="shared" si="8" ref="C70:D73">C71</f>
        <v>0</v>
      </c>
      <c r="D70" s="247">
        <f t="shared" si="8"/>
        <v>0</v>
      </c>
      <c r="E70" s="214" t="s">
        <v>213</v>
      </c>
      <c r="F70" s="247">
        <f>F71</f>
        <v>2000000</v>
      </c>
      <c r="G70" s="214" t="s">
        <v>213</v>
      </c>
      <c r="H70" s="247">
        <f>H71</f>
        <v>2000000</v>
      </c>
      <c r="I70" s="214">
        <f aca="true" t="shared" si="9" ref="I70:I133">H70/F70*100</f>
        <v>100</v>
      </c>
      <c r="J70" s="143"/>
    </row>
    <row r="71" spans="1:10" ht="12.75">
      <c r="A71" s="227">
        <v>4</v>
      </c>
      <c r="B71" s="134" t="s">
        <v>238</v>
      </c>
      <c r="C71" s="247">
        <f t="shared" si="8"/>
        <v>0</v>
      </c>
      <c r="D71" s="247">
        <f t="shared" si="8"/>
        <v>0</v>
      </c>
      <c r="E71" s="214" t="s">
        <v>213</v>
      </c>
      <c r="F71" s="247">
        <f>F72</f>
        <v>2000000</v>
      </c>
      <c r="G71" s="214" t="s">
        <v>213</v>
      </c>
      <c r="H71" s="247">
        <f>H72</f>
        <v>2000000</v>
      </c>
      <c r="I71" s="214">
        <f t="shared" si="9"/>
        <v>100</v>
      </c>
      <c r="J71" s="143"/>
    </row>
    <row r="72" spans="1:10" ht="12.75">
      <c r="A72" s="227">
        <v>42</v>
      </c>
      <c r="B72" s="134" t="s">
        <v>24</v>
      </c>
      <c r="C72" s="247">
        <f t="shared" si="8"/>
        <v>0</v>
      </c>
      <c r="D72" s="247">
        <f t="shared" si="8"/>
        <v>0</v>
      </c>
      <c r="E72" s="214" t="s">
        <v>213</v>
      </c>
      <c r="F72" s="247">
        <f>F73</f>
        <v>2000000</v>
      </c>
      <c r="G72" s="214" t="s">
        <v>213</v>
      </c>
      <c r="H72" s="247">
        <f>H73</f>
        <v>2000000</v>
      </c>
      <c r="I72" s="214">
        <f t="shared" si="9"/>
        <v>100</v>
      </c>
      <c r="J72" s="143"/>
    </row>
    <row r="73" spans="1:10" ht="12.75" hidden="1">
      <c r="A73" s="284">
        <v>423</v>
      </c>
      <c r="B73" s="130" t="s">
        <v>240</v>
      </c>
      <c r="C73" s="212">
        <f t="shared" si="8"/>
        <v>0</v>
      </c>
      <c r="D73" s="212">
        <f t="shared" si="8"/>
        <v>0</v>
      </c>
      <c r="E73" s="215" t="s">
        <v>213</v>
      </c>
      <c r="F73" s="274">
        <f>F74</f>
        <v>2000000</v>
      </c>
      <c r="G73" s="275" t="s">
        <v>213</v>
      </c>
      <c r="H73" s="274">
        <f>H74</f>
        <v>2000000</v>
      </c>
      <c r="I73" s="275">
        <f t="shared" si="9"/>
        <v>100</v>
      </c>
      <c r="J73" s="142"/>
    </row>
    <row r="74" spans="1:10" ht="12.75" hidden="1">
      <c r="A74" s="287" t="s">
        <v>38</v>
      </c>
      <c r="B74" s="132" t="s">
        <v>37</v>
      </c>
      <c r="C74" s="212">
        <v>0</v>
      </c>
      <c r="D74" s="212">
        <v>0</v>
      </c>
      <c r="E74" s="215" t="s">
        <v>213</v>
      </c>
      <c r="F74" s="212">
        <v>2000000</v>
      </c>
      <c r="G74" s="215" t="s">
        <v>213</v>
      </c>
      <c r="H74" s="212">
        <v>2000000</v>
      </c>
      <c r="I74" s="215">
        <f t="shared" si="9"/>
        <v>100</v>
      </c>
      <c r="J74" s="142"/>
    </row>
    <row r="75" spans="1:10" ht="12.75">
      <c r="A75" s="287"/>
      <c r="B75" s="132"/>
      <c r="C75" s="212"/>
      <c r="D75" s="212"/>
      <c r="E75" s="214"/>
      <c r="F75" s="212"/>
      <c r="G75" s="214"/>
      <c r="H75" s="212"/>
      <c r="I75" s="214"/>
      <c r="J75" s="143"/>
    </row>
    <row r="76" spans="1:10" ht="12.75">
      <c r="A76" s="227" t="s">
        <v>146</v>
      </c>
      <c r="B76" s="134" t="s">
        <v>147</v>
      </c>
      <c r="C76" s="247">
        <f aca="true" t="shared" si="10" ref="C76:D79">C77</f>
        <v>16800000</v>
      </c>
      <c r="D76" s="247">
        <f t="shared" si="10"/>
        <v>10800000</v>
      </c>
      <c r="E76" s="214">
        <f>D76/C76*100</f>
        <v>64.28571428571429</v>
      </c>
      <c r="F76" s="247">
        <f>F77</f>
        <v>12600000</v>
      </c>
      <c r="G76" s="214">
        <f aca="true" t="shared" si="11" ref="G76:G133">F76/D76*100</f>
        <v>116.66666666666667</v>
      </c>
      <c r="H76" s="247">
        <f>H77</f>
        <v>12000000</v>
      </c>
      <c r="I76" s="214">
        <f t="shared" si="9"/>
        <v>95.23809523809523</v>
      </c>
      <c r="J76" s="143"/>
    </row>
    <row r="77" spans="1:10" ht="12.75">
      <c r="A77" s="227">
        <v>4</v>
      </c>
      <c r="B77" s="134" t="s">
        <v>238</v>
      </c>
      <c r="C77" s="247">
        <f t="shared" si="10"/>
        <v>16800000</v>
      </c>
      <c r="D77" s="247">
        <f t="shared" si="10"/>
        <v>10800000</v>
      </c>
      <c r="E77" s="214">
        <f>D77/C77*100</f>
        <v>64.28571428571429</v>
      </c>
      <c r="F77" s="247">
        <f>F78</f>
        <v>12600000</v>
      </c>
      <c r="G77" s="214">
        <f t="shared" si="11"/>
        <v>116.66666666666667</v>
      </c>
      <c r="H77" s="247">
        <f>H78</f>
        <v>12000000</v>
      </c>
      <c r="I77" s="214">
        <f t="shared" si="9"/>
        <v>95.23809523809523</v>
      </c>
      <c r="J77" s="143"/>
    </row>
    <row r="78" spans="1:10" ht="12.75">
      <c r="A78" s="227">
        <v>42</v>
      </c>
      <c r="B78" s="134" t="s">
        <v>24</v>
      </c>
      <c r="C78" s="247">
        <f t="shared" si="10"/>
        <v>16800000</v>
      </c>
      <c r="D78" s="247">
        <f t="shared" si="10"/>
        <v>10800000</v>
      </c>
      <c r="E78" s="214">
        <f>D78/C78*100</f>
        <v>64.28571428571429</v>
      </c>
      <c r="F78" s="247">
        <f>F79</f>
        <v>12600000</v>
      </c>
      <c r="G78" s="214">
        <f t="shared" si="11"/>
        <v>116.66666666666667</v>
      </c>
      <c r="H78" s="247">
        <f>H79</f>
        <v>12000000</v>
      </c>
      <c r="I78" s="214">
        <f t="shared" si="9"/>
        <v>95.23809523809523</v>
      </c>
      <c r="J78" s="143"/>
    </row>
    <row r="79" spans="1:10" ht="12.75">
      <c r="A79" s="284">
        <v>421</v>
      </c>
      <c r="B79" s="130" t="s">
        <v>25</v>
      </c>
      <c r="C79" s="212">
        <f t="shared" si="10"/>
        <v>16800000</v>
      </c>
      <c r="D79" s="212">
        <f t="shared" si="10"/>
        <v>10800000</v>
      </c>
      <c r="E79" s="215">
        <f>D79/C79*100</f>
        <v>64.28571428571429</v>
      </c>
      <c r="F79" s="274">
        <f>F80</f>
        <v>12600000</v>
      </c>
      <c r="G79" s="275">
        <f t="shared" si="11"/>
        <v>116.66666666666667</v>
      </c>
      <c r="H79" s="274">
        <f>H80</f>
        <v>12000000</v>
      </c>
      <c r="I79" s="275">
        <f t="shared" si="9"/>
        <v>95.23809523809523</v>
      </c>
      <c r="J79" s="142"/>
    </row>
    <row r="80" spans="1:10" ht="12.75" hidden="1">
      <c r="A80" s="287" t="s">
        <v>26</v>
      </c>
      <c r="B80" s="132" t="s">
        <v>27</v>
      </c>
      <c r="C80" s="212">
        <v>16800000</v>
      </c>
      <c r="D80" s="212">
        <v>10800000</v>
      </c>
      <c r="E80" s="215">
        <f>D80/C80*100</f>
        <v>64.28571428571429</v>
      </c>
      <c r="F80" s="212">
        <v>12600000</v>
      </c>
      <c r="G80" s="215">
        <f t="shared" si="11"/>
        <v>116.66666666666667</v>
      </c>
      <c r="H80" s="212">
        <v>12000000</v>
      </c>
      <c r="I80" s="215">
        <f t="shared" si="9"/>
        <v>95.23809523809523</v>
      </c>
      <c r="J80" s="142"/>
    </row>
    <row r="81" spans="1:10" ht="12.75">
      <c r="A81" s="287"/>
      <c r="B81" s="131"/>
      <c r="C81" s="212"/>
      <c r="D81" s="212"/>
      <c r="E81" s="214"/>
      <c r="F81" s="212"/>
      <c r="G81" s="214"/>
      <c r="H81" s="212"/>
      <c r="I81" s="214"/>
      <c r="J81" s="143"/>
    </row>
    <row r="82" spans="1:10" s="231" customFormat="1" ht="12.75">
      <c r="A82" s="229">
        <v>101</v>
      </c>
      <c r="B82" s="129" t="s">
        <v>185</v>
      </c>
      <c r="C82" s="198">
        <f>C84+C94</f>
        <v>146670000</v>
      </c>
      <c r="D82" s="198">
        <f>D84+D94</f>
        <v>149553000</v>
      </c>
      <c r="E82" s="214">
        <f>D82/C82*100</f>
        <v>101.96563714461035</v>
      </c>
      <c r="F82" s="198">
        <f>F84+F94</f>
        <v>132267000</v>
      </c>
      <c r="G82" s="214">
        <f t="shared" si="11"/>
        <v>88.44155583639245</v>
      </c>
      <c r="H82" s="198">
        <f>H84+H94</f>
        <v>103360000</v>
      </c>
      <c r="I82" s="214">
        <f t="shared" si="9"/>
        <v>78.14496435240838</v>
      </c>
      <c r="J82" s="230"/>
    </row>
    <row r="83" spans="1:10" ht="12.75">
      <c r="A83" s="228"/>
      <c r="B83" s="134"/>
      <c r="C83" s="212"/>
      <c r="D83" s="212"/>
      <c r="E83" s="214"/>
      <c r="F83" s="212"/>
      <c r="G83" s="214"/>
      <c r="H83" s="212"/>
      <c r="I83" s="214"/>
      <c r="J83" s="143"/>
    </row>
    <row r="84" spans="1:10" s="233" customFormat="1" ht="25.5">
      <c r="A84" s="137" t="s">
        <v>142</v>
      </c>
      <c r="B84" s="90" t="s">
        <v>143</v>
      </c>
      <c r="C84" s="247">
        <f>C85+C89</f>
        <v>82000000</v>
      </c>
      <c r="D84" s="247">
        <f>D85+D89</f>
        <v>71065000</v>
      </c>
      <c r="E84" s="214">
        <f aca="true" t="shared" si="12" ref="E84:E92">D84/C84*100</f>
        <v>86.66463414634147</v>
      </c>
      <c r="F84" s="247">
        <f>F85+F89</f>
        <v>59007000</v>
      </c>
      <c r="G84" s="214">
        <f t="shared" si="11"/>
        <v>83.03243509463168</v>
      </c>
      <c r="H84" s="247">
        <f>H85+H89</f>
        <v>36110000</v>
      </c>
      <c r="I84" s="214">
        <f t="shared" si="9"/>
        <v>61.19612927279814</v>
      </c>
      <c r="J84" s="232"/>
    </row>
    <row r="85" spans="1:10" ht="12.75">
      <c r="A85" s="227">
        <v>3</v>
      </c>
      <c r="B85" s="129" t="s">
        <v>76</v>
      </c>
      <c r="C85" s="247">
        <f aca="true" t="shared" si="13" ref="C85:D87">C86</f>
        <v>11000000</v>
      </c>
      <c r="D85" s="247">
        <f t="shared" si="13"/>
        <v>8315000</v>
      </c>
      <c r="E85" s="214">
        <f t="shared" si="12"/>
        <v>75.5909090909091</v>
      </c>
      <c r="F85" s="247">
        <f>F86</f>
        <v>4627000</v>
      </c>
      <c r="G85" s="214">
        <f t="shared" si="11"/>
        <v>55.646422128683106</v>
      </c>
      <c r="H85" s="247">
        <f>H86</f>
        <v>2340000</v>
      </c>
      <c r="I85" s="214">
        <f t="shared" si="9"/>
        <v>50.57272530797493</v>
      </c>
      <c r="J85" s="143"/>
    </row>
    <row r="86" spans="1:10" ht="12.75">
      <c r="A86" s="227">
        <v>34</v>
      </c>
      <c r="B86" s="129" t="s">
        <v>20</v>
      </c>
      <c r="C86" s="247">
        <f t="shared" si="13"/>
        <v>11000000</v>
      </c>
      <c r="D86" s="247">
        <f t="shared" si="13"/>
        <v>8315000</v>
      </c>
      <c r="E86" s="214">
        <f t="shared" si="12"/>
        <v>75.5909090909091</v>
      </c>
      <c r="F86" s="247">
        <f>F87</f>
        <v>4627000</v>
      </c>
      <c r="G86" s="214">
        <f t="shared" si="11"/>
        <v>55.646422128683106</v>
      </c>
      <c r="H86" s="247">
        <f>H87</f>
        <v>2340000</v>
      </c>
      <c r="I86" s="214">
        <f t="shared" si="9"/>
        <v>50.57272530797493</v>
      </c>
      <c r="J86" s="143"/>
    </row>
    <row r="87" spans="1:10" ht="12.75">
      <c r="A87" s="284">
        <v>342</v>
      </c>
      <c r="B87" s="87" t="s">
        <v>241</v>
      </c>
      <c r="C87" s="212">
        <f t="shared" si="13"/>
        <v>11000000</v>
      </c>
      <c r="D87" s="212">
        <f t="shared" si="13"/>
        <v>8315000</v>
      </c>
      <c r="E87" s="215">
        <f t="shared" si="12"/>
        <v>75.5909090909091</v>
      </c>
      <c r="F87" s="274">
        <f>F88</f>
        <v>4627000</v>
      </c>
      <c r="G87" s="275">
        <f t="shared" si="11"/>
        <v>55.646422128683106</v>
      </c>
      <c r="H87" s="274">
        <f>H88</f>
        <v>2340000</v>
      </c>
      <c r="I87" s="275">
        <f t="shared" si="9"/>
        <v>50.57272530797493</v>
      </c>
      <c r="J87" s="142"/>
    </row>
    <row r="88" spans="1:10" ht="25.5" hidden="1">
      <c r="A88" s="287" t="s">
        <v>18</v>
      </c>
      <c r="B88" s="127" t="s">
        <v>19</v>
      </c>
      <c r="C88" s="212">
        <v>11000000</v>
      </c>
      <c r="D88" s="212">
        <v>8315000</v>
      </c>
      <c r="E88" s="215">
        <f t="shared" si="12"/>
        <v>75.5909090909091</v>
      </c>
      <c r="F88" s="212">
        <v>4627000</v>
      </c>
      <c r="G88" s="215">
        <f t="shared" si="11"/>
        <v>55.646422128683106</v>
      </c>
      <c r="H88" s="212">
        <v>2340000</v>
      </c>
      <c r="I88" s="215">
        <f t="shared" si="9"/>
        <v>50.57272530797493</v>
      </c>
      <c r="J88" s="142"/>
    </row>
    <row r="89" spans="1:10" ht="12.75">
      <c r="A89" s="227">
        <v>5</v>
      </c>
      <c r="B89" s="129" t="s">
        <v>242</v>
      </c>
      <c r="C89" s="247">
        <f aca="true" t="shared" si="14" ref="C89:H91">C90</f>
        <v>71000000</v>
      </c>
      <c r="D89" s="247">
        <f t="shared" si="14"/>
        <v>62750000</v>
      </c>
      <c r="E89" s="214">
        <f t="shared" si="12"/>
        <v>88.38028169014085</v>
      </c>
      <c r="F89" s="247">
        <f t="shared" si="14"/>
        <v>54380000</v>
      </c>
      <c r="G89" s="214">
        <f t="shared" si="11"/>
        <v>86.66135458167331</v>
      </c>
      <c r="H89" s="247">
        <f t="shared" si="14"/>
        <v>33770000</v>
      </c>
      <c r="I89" s="214">
        <f t="shared" si="9"/>
        <v>62.100036778227285</v>
      </c>
      <c r="J89" s="142"/>
    </row>
    <row r="90" spans="1:10" ht="12.75">
      <c r="A90" s="227">
        <v>54</v>
      </c>
      <c r="B90" s="129" t="s">
        <v>119</v>
      </c>
      <c r="C90" s="247">
        <f t="shared" si="14"/>
        <v>71000000</v>
      </c>
      <c r="D90" s="247">
        <f t="shared" si="14"/>
        <v>62750000</v>
      </c>
      <c r="E90" s="214">
        <f t="shared" si="12"/>
        <v>88.38028169014085</v>
      </c>
      <c r="F90" s="247">
        <f t="shared" si="14"/>
        <v>54380000</v>
      </c>
      <c r="G90" s="214">
        <f t="shared" si="11"/>
        <v>86.66135458167331</v>
      </c>
      <c r="H90" s="247">
        <f t="shared" si="14"/>
        <v>33770000</v>
      </c>
      <c r="I90" s="214">
        <f t="shared" si="9"/>
        <v>62.100036778227285</v>
      </c>
      <c r="J90" s="142"/>
    </row>
    <row r="91" spans="1:10" ht="25.5">
      <c r="A91" s="284">
        <v>542</v>
      </c>
      <c r="B91" s="87" t="s">
        <v>121</v>
      </c>
      <c r="C91" s="212">
        <f t="shared" si="14"/>
        <v>71000000</v>
      </c>
      <c r="D91" s="212">
        <f t="shared" si="14"/>
        <v>62750000</v>
      </c>
      <c r="E91" s="215">
        <f t="shared" si="12"/>
        <v>88.38028169014085</v>
      </c>
      <c r="F91" s="274">
        <f t="shared" si="14"/>
        <v>54380000</v>
      </c>
      <c r="G91" s="275">
        <f t="shared" si="11"/>
        <v>86.66135458167331</v>
      </c>
      <c r="H91" s="274">
        <f t="shared" si="14"/>
        <v>33770000</v>
      </c>
      <c r="I91" s="275">
        <f t="shared" si="9"/>
        <v>62.100036778227285</v>
      </c>
      <c r="J91" s="142"/>
    </row>
    <row r="92" spans="1:10" ht="25.5" hidden="1">
      <c r="A92" s="282">
        <v>5421</v>
      </c>
      <c r="B92" s="42" t="s">
        <v>121</v>
      </c>
      <c r="C92" s="212">
        <v>71000000</v>
      </c>
      <c r="D92" s="212">
        <v>62750000</v>
      </c>
      <c r="E92" s="215">
        <f t="shared" si="12"/>
        <v>88.38028169014085</v>
      </c>
      <c r="F92" s="212">
        <v>54380000</v>
      </c>
      <c r="G92" s="215">
        <f t="shared" si="11"/>
        <v>86.66135458167331</v>
      </c>
      <c r="H92" s="212">
        <v>33770000</v>
      </c>
      <c r="I92" s="215">
        <f t="shared" si="9"/>
        <v>62.100036778227285</v>
      </c>
      <c r="J92" s="142"/>
    </row>
    <row r="93" spans="1:10" ht="12.75">
      <c r="A93" s="287"/>
      <c r="B93" s="132"/>
      <c r="C93" s="212"/>
      <c r="D93" s="212"/>
      <c r="E93" s="214"/>
      <c r="F93" s="247"/>
      <c r="G93" s="214"/>
      <c r="H93" s="247"/>
      <c r="I93" s="214"/>
      <c r="J93" s="143"/>
    </row>
    <row r="94" spans="1:10" s="233" customFormat="1" ht="25.5">
      <c r="A94" s="137" t="s">
        <v>145</v>
      </c>
      <c r="B94" s="90" t="s">
        <v>144</v>
      </c>
      <c r="C94" s="247">
        <f>C95+C99</f>
        <v>64670000</v>
      </c>
      <c r="D94" s="247">
        <f>D95+D99</f>
        <v>78488000</v>
      </c>
      <c r="E94" s="214">
        <f aca="true" t="shared" si="15" ref="E94:E102">D94/C94*100</f>
        <v>121.36693984846143</v>
      </c>
      <c r="F94" s="247">
        <f>F95+F99</f>
        <v>73260000</v>
      </c>
      <c r="G94" s="214">
        <f t="shared" si="11"/>
        <v>93.33910916318419</v>
      </c>
      <c r="H94" s="247">
        <f>H95+H99</f>
        <v>67250000</v>
      </c>
      <c r="I94" s="214">
        <f t="shared" si="9"/>
        <v>91.79634179634179</v>
      </c>
      <c r="J94" s="232"/>
    </row>
    <row r="95" spans="1:10" ht="12.75">
      <c r="A95" s="227">
        <v>3</v>
      </c>
      <c r="B95" s="129" t="s">
        <v>76</v>
      </c>
      <c r="C95" s="247">
        <f aca="true" t="shared" si="16" ref="C95:H97">C96</f>
        <v>18670000</v>
      </c>
      <c r="D95" s="247">
        <f t="shared" si="16"/>
        <v>17550000</v>
      </c>
      <c r="E95" s="214">
        <f t="shared" si="15"/>
        <v>94.00107123727905</v>
      </c>
      <c r="F95" s="247">
        <f t="shared" si="16"/>
        <v>16660000</v>
      </c>
      <c r="G95" s="214">
        <f t="shared" si="11"/>
        <v>94.92877492877493</v>
      </c>
      <c r="H95" s="247">
        <f t="shared" si="16"/>
        <v>11950000</v>
      </c>
      <c r="I95" s="214">
        <f t="shared" si="9"/>
        <v>71.72869147659064</v>
      </c>
      <c r="J95" s="143"/>
    </row>
    <row r="96" spans="1:10" ht="12.75">
      <c r="A96" s="227">
        <v>34</v>
      </c>
      <c r="B96" s="129" t="s">
        <v>20</v>
      </c>
      <c r="C96" s="247">
        <f t="shared" si="16"/>
        <v>18670000</v>
      </c>
      <c r="D96" s="247">
        <f t="shared" si="16"/>
        <v>17550000</v>
      </c>
      <c r="E96" s="214">
        <f t="shared" si="15"/>
        <v>94.00107123727905</v>
      </c>
      <c r="F96" s="247">
        <f t="shared" si="16"/>
        <v>16660000</v>
      </c>
      <c r="G96" s="214">
        <f t="shared" si="11"/>
        <v>94.92877492877493</v>
      </c>
      <c r="H96" s="247">
        <f t="shared" si="16"/>
        <v>11950000</v>
      </c>
      <c r="I96" s="214">
        <f t="shared" si="9"/>
        <v>71.72869147659064</v>
      </c>
      <c r="J96" s="143"/>
    </row>
    <row r="97" spans="1:10" ht="12.75">
      <c r="A97" s="284">
        <v>342</v>
      </c>
      <c r="B97" s="87" t="s">
        <v>17</v>
      </c>
      <c r="C97" s="212">
        <f t="shared" si="16"/>
        <v>18670000</v>
      </c>
      <c r="D97" s="212">
        <f t="shared" si="16"/>
        <v>17550000</v>
      </c>
      <c r="E97" s="215">
        <f t="shared" si="15"/>
        <v>94.00107123727905</v>
      </c>
      <c r="F97" s="274">
        <f t="shared" si="16"/>
        <v>16660000</v>
      </c>
      <c r="G97" s="275">
        <f t="shared" si="11"/>
        <v>94.92877492877493</v>
      </c>
      <c r="H97" s="274">
        <f t="shared" si="16"/>
        <v>11950000</v>
      </c>
      <c r="I97" s="275">
        <f t="shared" si="9"/>
        <v>71.72869147659064</v>
      </c>
      <c r="J97" s="142"/>
    </row>
    <row r="98" spans="1:10" ht="25.5" hidden="1">
      <c r="A98" s="287" t="s">
        <v>97</v>
      </c>
      <c r="B98" s="127" t="s">
        <v>127</v>
      </c>
      <c r="C98" s="212">
        <v>18670000</v>
      </c>
      <c r="D98" s="212">
        <v>17550000</v>
      </c>
      <c r="E98" s="215">
        <f t="shared" si="15"/>
        <v>94.00107123727905</v>
      </c>
      <c r="F98" s="212">
        <v>16660000</v>
      </c>
      <c r="G98" s="215">
        <f t="shared" si="11"/>
        <v>94.92877492877493</v>
      </c>
      <c r="H98" s="212">
        <v>11950000</v>
      </c>
      <c r="I98" s="215">
        <f t="shared" si="9"/>
        <v>71.72869147659064</v>
      </c>
      <c r="J98" s="142"/>
    </row>
    <row r="99" spans="1:10" ht="12.75">
      <c r="A99" s="289">
        <v>5</v>
      </c>
      <c r="B99" s="129" t="s">
        <v>242</v>
      </c>
      <c r="C99" s="247">
        <f aca="true" t="shared" si="17" ref="C99:H101">C100</f>
        <v>46000000</v>
      </c>
      <c r="D99" s="247">
        <f t="shared" si="17"/>
        <v>60938000</v>
      </c>
      <c r="E99" s="214">
        <f t="shared" si="15"/>
        <v>132.47391304347826</v>
      </c>
      <c r="F99" s="247">
        <f t="shared" si="17"/>
        <v>56600000</v>
      </c>
      <c r="G99" s="214">
        <f t="shared" si="11"/>
        <v>92.8812891791657</v>
      </c>
      <c r="H99" s="247">
        <f t="shared" si="17"/>
        <v>55300000</v>
      </c>
      <c r="I99" s="214">
        <f t="shared" si="9"/>
        <v>97.70318021201413</v>
      </c>
      <c r="J99" s="142"/>
    </row>
    <row r="100" spans="1:10" ht="12.75">
      <c r="A100" s="227">
        <v>54</v>
      </c>
      <c r="B100" s="129" t="s">
        <v>119</v>
      </c>
      <c r="C100" s="247">
        <f t="shared" si="17"/>
        <v>46000000</v>
      </c>
      <c r="D100" s="247">
        <f t="shared" si="17"/>
        <v>60938000</v>
      </c>
      <c r="E100" s="214">
        <f t="shared" si="15"/>
        <v>132.47391304347826</v>
      </c>
      <c r="F100" s="247">
        <f t="shared" si="17"/>
        <v>56600000</v>
      </c>
      <c r="G100" s="214">
        <f t="shared" si="11"/>
        <v>92.8812891791657</v>
      </c>
      <c r="H100" s="247">
        <f t="shared" si="17"/>
        <v>55300000</v>
      </c>
      <c r="I100" s="214">
        <f t="shared" si="9"/>
        <v>97.70318021201413</v>
      </c>
      <c r="J100" s="142"/>
    </row>
    <row r="101" spans="1:10" ht="25.5">
      <c r="A101" s="284">
        <v>544</v>
      </c>
      <c r="B101" s="87" t="s">
        <v>122</v>
      </c>
      <c r="C101" s="212">
        <f t="shared" si="17"/>
        <v>46000000</v>
      </c>
      <c r="D101" s="212">
        <f t="shared" si="17"/>
        <v>60938000</v>
      </c>
      <c r="E101" s="215">
        <f t="shared" si="15"/>
        <v>132.47391304347826</v>
      </c>
      <c r="F101" s="274">
        <f t="shared" si="17"/>
        <v>56600000</v>
      </c>
      <c r="G101" s="275">
        <f t="shared" si="11"/>
        <v>92.8812891791657</v>
      </c>
      <c r="H101" s="274">
        <f t="shared" si="17"/>
        <v>55300000</v>
      </c>
      <c r="I101" s="275">
        <f t="shared" si="9"/>
        <v>97.70318021201413</v>
      </c>
      <c r="J101" s="142"/>
    </row>
    <row r="102" spans="1:10" ht="25.5" hidden="1">
      <c r="A102" s="282">
        <v>5441</v>
      </c>
      <c r="B102" s="42" t="s">
        <v>123</v>
      </c>
      <c r="C102" s="212">
        <v>46000000</v>
      </c>
      <c r="D102" s="255">
        <v>60938000</v>
      </c>
      <c r="E102" s="215">
        <f t="shared" si="15"/>
        <v>132.47391304347826</v>
      </c>
      <c r="F102" s="212">
        <v>56600000</v>
      </c>
      <c r="G102" s="215">
        <f t="shared" si="11"/>
        <v>92.8812891791657</v>
      </c>
      <c r="H102" s="212">
        <v>55300000</v>
      </c>
      <c r="I102" s="215">
        <f t="shared" si="9"/>
        <v>97.70318021201413</v>
      </c>
      <c r="J102" s="142"/>
    </row>
    <row r="103" spans="1:10" ht="12.75">
      <c r="A103" s="287"/>
      <c r="B103" s="132"/>
      <c r="C103" s="212"/>
      <c r="D103" s="212"/>
      <c r="E103" s="214"/>
      <c r="F103" s="247"/>
      <c r="G103" s="214"/>
      <c r="H103" s="247"/>
      <c r="I103" s="214"/>
      <c r="J103" s="143"/>
    </row>
    <row r="104" spans="1:10" s="231" customFormat="1" ht="12.75">
      <c r="A104" s="229">
        <v>102</v>
      </c>
      <c r="B104" s="129" t="s">
        <v>148</v>
      </c>
      <c r="C104" s="198">
        <f>C106</f>
        <v>26000000</v>
      </c>
      <c r="D104" s="198">
        <f>D106</f>
        <v>19950000</v>
      </c>
      <c r="E104" s="214">
        <f>D104/C104*100</f>
        <v>76.73076923076924</v>
      </c>
      <c r="F104" s="198">
        <f>F106</f>
        <v>15635000</v>
      </c>
      <c r="G104" s="214">
        <f t="shared" si="11"/>
        <v>78.37092731829574</v>
      </c>
      <c r="H104" s="198">
        <f>H106</f>
        <v>52285380</v>
      </c>
      <c r="I104" s="214">
        <f t="shared" si="9"/>
        <v>334.41240805884235</v>
      </c>
      <c r="J104" s="230"/>
    </row>
    <row r="105" spans="1:10" ht="12.75">
      <c r="A105" s="287"/>
      <c r="B105" s="132"/>
      <c r="C105" s="212"/>
      <c r="D105" s="212"/>
      <c r="E105" s="214"/>
      <c r="F105" s="212"/>
      <c r="G105" s="214"/>
      <c r="H105" s="212"/>
      <c r="I105" s="214"/>
      <c r="J105" s="143"/>
    </row>
    <row r="106" spans="1:10" s="233" customFormat="1" ht="25.5">
      <c r="A106" s="137" t="s">
        <v>192</v>
      </c>
      <c r="B106" s="90" t="s">
        <v>150</v>
      </c>
      <c r="C106" s="247">
        <f>C107+C111</f>
        <v>26000000</v>
      </c>
      <c r="D106" s="247">
        <f>D107+D111</f>
        <v>19950000</v>
      </c>
      <c r="E106" s="214">
        <f aca="true" t="shared" si="18" ref="E106:E114">D106/C106*100</f>
        <v>76.73076923076924</v>
      </c>
      <c r="F106" s="247">
        <f>F107+F111</f>
        <v>15635000</v>
      </c>
      <c r="G106" s="214">
        <f t="shared" si="11"/>
        <v>78.37092731829574</v>
      </c>
      <c r="H106" s="247">
        <f>H107+H111</f>
        <v>52285380</v>
      </c>
      <c r="I106" s="214">
        <f t="shared" si="9"/>
        <v>334.41240805884235</v>
      </c>
      <c r="J106" s="232"/>
    </row>
    <row r="107" spans="1:10" ht="12.75">
      <c r="A107" s="227">
        <v>3</v>
      </c>
      <c r="B107" s="129" t="s">
        <v>76</v>
      </c>
      <c r="C107" s="247">
        <f aca="true" t="shared" si="19" ref="C107:H109">C108</f>
        <v>3000000</v>
      </c>
      <c r="D107" s="247">
        <f t="shared" si="19"/>
        <v>2050000</v>
      </c>
      <c r="E107" s="214">
        <f t="shared" si="18"/>
        <v>68.33333333333333</v>
      </c>
      <c r="F107" s="247">
        <f t="shared" si="19"/>
        <v>1615000</v>
      </c>
      <c r="G107" s="214">
        <f t="shared" si="11"/>
        <v>78.78048780487805</v>
      </c>
      <c r="H107" s="247">
        <f t="shared" si="19"/>
        <v>11355380</v>
      </c>
      <c r="I107" s="214">
        <f t="shared" si="9"/>
        <v>703.1195046439628</v>
      </c>
      <c r="J107" s="143"/>
    </row>
    <row r="108" spans="1:10" ht="12.75">
      <c r="A108" s="227">
        <v>34</v>
      </c>
      <c r="B108" s="129" t="s">
        <v>20</v>
      </c>
      <c r="C108" s="247">
        <f t="shared" si="19"/>
        <v>3000000</v>
      </c>
      <c r="D108" s="247">
        <f t="shared" si="19"/>
        <v>2050000</v>
      </c>
      <c r="E108" s="214">
        <f t="shared" si="18"/>
        <v>68.33333333333333</v>
      </c>
      <c r="F108" s="247">
        <f t="shared" si="19"/>
        <v>1615000</v>
      </c>
      <c r="G108" s="214">
        <f t="shared" si="11"/>
        <v>78.78048780487805</v>
      </c>
      <c r="H108" s="247">
        <f t="shared" si="19"/>
        <v>11355380</v>
      </c>
      <c r="I108" s="214">
        <f t="shared" si="9"/>
        <v>703.1195046439628</v>
      </c>
      <c r="J108" s="143"/>
    </row>
    <row r="109" spans="1:10" ht="12.75">
      <c r="A109" s="284">
        <v>342</v>
      </c>
      <c r="B109" s="87" t="s">
        <v>17</v>
      </c>
      <c r="C109" s="212">
        <f t="shared" si="19"/>
        <v>3000000</v>
      </c>
      <c r="D109" s="212">
        <f t="shared" si="19"/>
        <v>2050000</v>
      </c>
      <c r="E109" s="215">
        <f t="shared" si="18"/>
        <v>68.33333333333333</v>
      </c>
      <c r="F109" s="274">
        <f t="shared" si="19"/>
        <v>1615000</v>
      </c>
      <c r="G109" s="275">
        <f t="shared" si="11"/>
        <v>78.78048780487805</v>
      </c>
      <c r="H109" s="274">
        <f t="shared" si="19"/>
        <v>11355380</v>
      </c>
      <c r="I109" s="275">
        <f t="shared" si="9"/>
        <v>703.1195046439628</v>
      </c>
      <c r="J109" s="142"/>
    </row>
    <row r="110" spans="1:10" ht="25.5" hidden="1">
      <c r="A110" s="287" t="s">
        <v>97</v>
      </c>
      <c r="B110" s="127" t="s">
        <v>127</v>
      </c>
      <c r="C110" s="212">
        <v>3000000</v>
      </c>
      <c r="D110" s="212">
        <v>2050000</v>
      </c>
      <c r="E110" s="215">
        <f t="shared" si="18"/>
        <v>68.33333333333333</v>
      </c>
      <c r="F110" s="212">
        <v>1615000</v>
      </c>
      <c r="G110" s="215">
        <f t="shared" si="11"/>
        <v>78.78048780487805</v>
      </c>
      <c r="H110" s="212">
        <v>11355380</v>
      </c>
      <c r="I110" s="215">
        <f t="shared" si="9"/>
        <v>703.1195046439628</v>
      </c>
      <c r="J110" s="142"/>
    </row>
    <row r="111" spans="1:10" ht="12.75">
      <c r="A111" s="227">
        <v>5</v>
      </c>
      <c r="B111" s="129" t="s">
        <v>242</v>
      </c>
      <c r="C111" s="247">
        <f aca="true" t="shared" si="20" ref="C111:H113">C112</f>
        <v>23000000</v>
      </c>
      <c r="D111" s="247">
        <f t="shared" si="20"/>
        <v>17900000</v>
      </c>
      <c r="E111" s="214">
        <f t="shared" si="18"/>
        <v>77.82608695652173</v>
      </c>
      <c r="F111" s="247">
        <f t="shared" si="20"/>
        <v>14020000</v>
      </c>
      <c r="G111" s="214">
        <f t="shared" si="11"/>
        <v>78.32402234636872</v>
      </c>
      <c r="H111" s="247">
        <f t="shared" si="20"/>
        <v>40930000</v>
      </c>
      <c r="I111" s="214">
        <f t="shared" si="9"/>
        <v>291.9400855920114</v>
      </c>
      <c r="J111" s="142"/>
    </row>
    <row r="112" spans="1:10" ht="12.75">
      <c r="A112" s="227">
        <v>54</v>
      </c>
      <c r="B112" s="129" t="s">
        <v>119</v>
      </c>
      <c r="C112" s="247">
        <f t="shared" si="20"/>
        <v>23000000</v>
      </c>
      <c r="D112" s="247">
        <f t="shared" si="20"/>
        <v>17900000</v>
      </c>
      <c r="E112" s="214">
        <f t="shared" si="18"/>
        <v>77.82608695652173</v>
      </c>
      <c r="F112" s="247">
        <f t="shared" si="20"/>
        <v>14020000</v>
      </c>
      <c r="G112" s="214">
        <f t="shared" si="11"/>
        <v>78.32402234636872</v>
      </c>
      <c r="H112" s="247">
        <f t="shared" si="20"/>
        <v>40930000</v>
      </c>
      <c r="I112" s="214">
        <f t="shared" si="9"/>
        <v>291.9400855920114</v>
      </c>
      <c r="J112" s="142"/>
    </row>
    <row r="113" spans="1:10" ht="25.5">
      <c r="A113" s="284">
        <v>544</v>
      </c>
      <c r="B113" s="87" t="s">
        <v>243</v>
      </c>
      <c r="C113" s="212">
        <f t="shared" si="20"/>
        <v>23000000</v>
      </c>
      <c r="D113" s="212">
        <f t="shared" si="20"/>
        <v>17900000</v>
      </c>
      <c r="E113" s="215">
        <f t="shared" si="18"/>
        <v>77.82608695652173</v>
      </c>
      <c r="F113" s="274">
        <f t="shared" si="20"/>
        <v>14020000</v>
      </c>
      <c r="G113" s="275">
        <f t="shared" si="11"/>
        <v>78.32402234636872</v>
      </c>
      <c r="H113" s="274">
        <f t="shared" si="20"/>
        <v>40930000</v>
      </c>
      <c r="I113" s="275">
        <f t="shared" si="9"/>
        <v>291.9400855920114</v>
      </c>
      <c r="J113" s="142"/>
    </row>
    <row r="114" spans="1:10" ht="25.5" hidden="1">
      <c r="A114" s="282">
        <v>5442</v>
      </c>
      <c r="B114" s="42" t="s">
        <v>124</v>
      </c>
      <c r="C114" s="212">
        <v>23000000</v>
      </c>
      <c r="D114" s="212">
        <v>17900000</v>
      </c>
      <c r="E114" s="215">
        <f t="shared" si="18"/>
        <v>77.82608695652173</v>
      </c>
      <c r="F114" s="212">
        <v>14020000</v>
      </c>
      <c r="G114" s="215">
        <f t="shared" si="11"/>
        <v>78.32402234636872</v>
      </c>
      <c r="H114" s="212">
        <v>40930000</v>
      </c>
      <c r="I114" s="215">
        <f t="shared" si="9"/>
        <v>291.9400855920114</v>
      </c>
      <c r="J114" s="142"/>
    </row>
    <row r="115" spans="1:10" ht="12.75">
      <c r="A115" s="287"/>
      <c r="B115" s="132"/>
      <c r="C115" s="212"/>
      <c r="D115" s="212"/>
      <c r="E115" s="214"/>
      <c r="F115" s="247"/>
      <c r="G115" s="214"/>
      <c r="H115" s="247"/>
      <c r="I115" s="214"/>
      <c r="J115" s="143"/>
    </row>
    <row r="116" spans="1:10" s="231" customFormat="1" ht="25.5">
      <c r="A116" s="234">
        <v>103</v>
      </c>
      <c r="B116" s="129" t="s">
        <v>156</v>
      </c>
      <c r="C116" s="198">
        <f>C118+C132+C145+C152+C159+C165+C198+C181+C210</f>
        <v>1036036000</v>
      </c>
      <c r="D116" s="198">
        <f>D118+D132+D145+D152+D159+D165+D198+D181+D210</f>
        <v>1047704000</v>
      </c>
      <c r="E116" s="214">
        <f>D116/C116*100</f>
        <v>101.12621569134663</v>
      </c>
      <c r="F116" s="198">
        <f>F118+F132+F145+F152+F159+F165+F198+F181+F210</f>
        <v>1026500000</v>
      </c>
      <c r="G116" s="214">
        <f t="shared" si="11"/>
        <v>97.97614593434787</v>
      </c>
      <c r="H116" s="198">
        <f>H118+H132+H145+H152+H159+H165+H198+H181+H210</f>
        <v>1016500000</v>
      </c>
      <c r="I116" s="214">
        <f t="shared" si="9"/>
        <v>99.02581587920118</v>
      </c>
      <c r="J116" s="230"/>
    </row>
    <row r="117" spans="1:10" ht="12.75">
      <c r="A117" s="290"/>
      <c r="B117" s="135"/>
      <c r="C117" s="212"/>
      <c r="D117" s="212"/>
      <c r="E117" s="214"/>
      <c r="F117" s="212"/>
      <c r="G117" s="214"/>
      <c r="H117" s="212"/>
      <c r="I117" s="214"/>
      <c r="J117" s="143"/>
    </row>
    <row r="118" spans="1:10" s="233" customFormat="1" ht="25.5">
      <c r="A118" s="137" t="s">
        <v>149</v>
      </c>
      <c r="B118" s="90" t="s">
        <v>225</v>
      </c>
      <c r="C118" s="247">
        <f>C119</f>
        <v>670000000</v>
      </c>
      <c r="D118" s="247">
        <f>D119</f>
        <v>687000000</v>
      </c>
      <c r="E118" s="214">
        <f aca="true" t="shared" si="21" ref="E118:E130">D118/C118*100</f>
        <v>102.53731343283583</v>
      </c>
      <c r="F118" s="247">
        <f>F119</f>
        <v>680000000</v>
      </c>
      <c r="G118" s="214">
        <f t="shared" si="11"/>
        <v>98.98107714701602</v>
      </c>
      <c r="H118" s="247">
        <f>H119</f>
        <v>680000000</v>
      </c>
      <c r="I118" s="214">
        <f t="shared" si="9"/>
        <v>100</v>
      </c>
      <c r="J118" s="232"/>
    </row>
    <row r="119" spans="1:10" ht="12.75">
      <c r="A119" s="227">
        <v>3</v>
      </c>
      <c r="B119" s="41" t="s">
        <v>76</v>
      </c>
      <c r="C119" s="247">
        <f>C120+C128</f>
        <v>670000000</v>
      </c>
      <c r="D119" s="247">
        <f>D120+D128</f>
        <v>687000000</v>
      </c>
      <c r="E119" s="214">
        <f t="shared" si="21"/>
        <v>102.53731343283583</v>
      </c>
      <c r="F119" s="247">
        <f>F120+F128</f>
        <v>680000000</v>
      </c>
      <c r="G119" s="214">
        <f t="shared" si="11"/>
        <v>98.98107714701602</v>
      </c>
      <c r="H119" s="247">
        <f>H120+H128</f>
        <v>680000000</v>
      </c>
      <c r="I119" s="214">
        <f t="shared" si="9"/>
        <v>100</v>
      </c>
      <c r="J119" s="143"/>
    </row>
    <row r="120" spans="1:10" ht="12.75">
      <c r="A120" s="227">
        <v>32</v>
      </c>
      <c r="B120" s="41" t="s">
        <v>6</v>
      </c>
      <c r="C120" s="247">
        <f>C121+C126</f>
        <v>669000000</v>
      </c>
      <c r="D120" s="247">
        <f>D121+D126</f>
        <v>686000000</v>
      </c>
      <c r="E120" s="214">
        <f t="shared" si="21"/>
        <v>102.54110612855007</v>
      </c>
      <c r="F120" s="247">
        <f>F121+F126</f>
        <v>679000000</v>
      </c>
      <c r="G120" s="214">
        <f t="shared" si="11"/>
        <v>98.9795918367347</v>
      </c>
      <c r="H120" s="247">
        <f>H121+H126</f>
        <v>679000000</v>
      </c>
      <c r="I120" s="214">
        <f t="shared" si="9"/>
        <v>100</v>
      </c>
      <c r="J120" s="143"/>
    </row>
    <row r="121" spans="1:10" ht="12.75">
      <c r="A121" s="284">
        <v>323</v>
      </c>
      <c r="B121" s="42" t="s">
        <v>14</v>
      </c>
      <c r="C121" s="212">
        <f>SUM(C122:C125)</f>
        <v>668700000</v>
      </c>
      <c r="D121" s="212">
        <f>SUM(D122:D125)</f>
        <v>685700000</v>
      </c>
      <c r="E121" s="215">
        <f t="shared" si="21"/>
        <v>102.5422461492448</v>
      </c>
      <c r="F121" s="274">
        <f>SUM(F122:F125)</f>
        <v>678700000</v>
      </c>
      <c r="G121" s="275">
        <f t="shared" si="11"/>
        <v>98.97914539886247</v>
      </c>
      <c r="H121" s="274">
        <f>SUM(H122:H125)</f>
        <v>678700000</v>
      </c>
      <c r="I121" s="275">
        <f t="shared" si="9"/>
        <v>100</v>
      </c>
      <c r="J121" s="142"/>
    </row>
    <row r="122" spans="1:10" ht="12.75" hidden="1">
      <c r="A122" s="287">
        <v>3232</v>
      </c>
      <c r="B122" s="130" t="s">
        <v>180</v>
      </c>
      <c r="C122" s="212">
        <v>667730000</v>
      </c>
      <c r="D122" s="255">
        <v>684730000</v>
      </c>
      <c r="E122" s="215">
        <f t="shared" si="21"/>
        <v>102.54593922693304</v>
      </c>
      <c r="F122" s="274">
        <v>677730000</v>
      </c>
      <c r="G122" s="275">
        <f t="shared" si="11"/>
        <v>98.97769923911615</v>
      </c>
      <c r="H122" s="274">
        <v>677730000</v>
      </c>
      <c r="I122" s="275">
        <f t="shared" si="9"/>
        <v>100</v>
      </c>
      <c r="J122" s="142"/>
    </row>
    <row r="123" spans="1:10" ht="12.75" hidden="1">
      <c r="A123" s="287">
        <v>3234</v>
      </c>
      <c r="B123" s="130" t="s">
        <v>94</v>
      </c>
      <c r="C123" s="212">
        <v>150000</v>
      </c>
      <c r="D123" s="212">
        <v>150000</v>
      </c>
      <c r="E123" s="215">
        <f t="shared" si="21"/>
        <v>100</v>
      </c>
      <c r="F123" s="274">
        <v>150000</v>
      </c>
      <c r="G123" s="275">
        <f t="shared" si="11"/>
        <v>100</v>
      </c>
      <c r="H123" s="274">
        <v>150000</v>
      </c>
      <c r="I123" s="275">
        <f t="shared" si="9"/>
        <v>100</v>
      </c>
      <c r="J123" s="142"/>
    </row>
    <row r="124" spans="1:10" ht="12.75" hidden="1">
      <c r="A124" s="287">
        <v>3235</v>
      </c>
      <c r="B124" s="130" t="s">
        <v>95</v>
      </c>
      <c r="C124" s="212">
        <v>220000</v>
      </c>
      <c r="D124" s="212">
        <v>220000</v>
      </c>
      <c r="E124" s="215">
        <f t="shared" si="21"/>
        <v>100</v>
      </c>
      <c r="F124" s="274">
        <v>220000</v>
      </c>
      <c r="G124" s="275">
        <f t="shared" si="11"/>
        <v>100</v>
      </c>
      <c r="H124" s="274">
        <v>220000</v>
      </c>
      <c r="I124" s="275">
        <f t="shared" si="9"/>
        <v>100</v>
      </c>
      <c r="J124" s="142"/>
    </row>
    <row r="125" spans="1:10" ht="12.75" hidden="1">
      <c r="A125" s="287">
        <v>3237</v>
      </c>
      <c r="B125" s="52" t="s">
        <v>177</v>
      </c>
      <c r="C125" s="212">
        <v>600000</v>
      </c>
      <c r="D125" s="212">
        <v>600000</v>
      </c>
      <c r="E125" s="215">
        <f t="shared" si="21"/>
        <v>100</v>
      </c>
      <c r="F125" s="274">
        <v>600000</v>
      </c>
      <c r="G125" s="275">
        <f t="shared" si="11"/>
        <v>100</v>
      </c>
      <c r="H125" s="274">
        <v>600000</v>
      </c>
      <c r="I125" s="275">
        <f t="shared" si="9"/>
        <v>100</v>
      </c>
      <c r="J125" s="142"/>
    </row>
    <row r="126" spans="1:10" ht="12.75">
      <c r="A126" s="284">
        <v>329</v>
      </c>
      <c r="B126" s="52" t="s">
        <v>98</v>
      </c>
      <c r="C126" s="212">
        <f>C127</f>
        <v>300000</v>
      </c>
      <c r="D126" s="212">
        <f>D127</f>
        <v>300000</v>
      </c>
      <c r="E126" s="215">
        <f t="shared" si="21"/>
        <v>100</v>
      </c>
      <c r="F126" s="274">
        <f>F127</f>
        <v>300000</v>
      </c>
      <c r="G126" s="275">
        <f t="shared" si="11"/>
        <v>100</v>
      </c>
      <c r="H126" s="274">
        <f>H127</f>
        <v>300000</v>
      </c>
      <c r="I126" s="275">
        <f t="shared" si="9"/>
        <v>100</v>
      </c>
      <c r="J126" s="142"/>
    </row>
    <row r="127" spans="1:10" ht="12.75" hidden="1">
      <c r="A127" s="287">
        <v>3299</v>
      </c>
      <c r="B127" s="130" t="s">
        <v>174</v>
      </c>
      <c r="C127" s="212">
        <v>300000</v>
      </c>
      <c r="D127" s="212">
        <v>300000</v>
      </c>
      <c r="E127" s="215">
        <f t="shared" si="21"/>
        <v>100</v>
      </c>
      <c r="F127" s="212">
        <v>300000</v>
      </c>
      <c r="G127" s="215">
        <f t="shared" si="11"/>
        <v>100</v>
      </c>
      <c r="H127" s="212">
        <v>300000</v>
      </c>
      <c r="I127" s="215">
        <f t="shared" si="9"/>
        <v>100</v>
      </c>
      <c r="J127" s="142"/>
    </row>
    <row r="128" spans="1:10" ht="12.75">
      <c r="A128" s="227">
        <v>38</v>
      </c>
      <c r="B128" s="41" t="s">
        <v>107</v>
      </c>
      <c r="C128" s="247">
        <f aca="true" t="shared" si="22" ref="C128:H129">C129</f>
        <v>1000000</v>
      </c>
      <c r="D128" s="247">
        <f t="shared" si="22"/>
        <v>1000000</v>
      </c>
      <c r="E128" s="214">
        <f t="shared" si="21"/>
        <v>100</v>
      </c>
      <c r="F128" s="247">
        <f t="shared" si="22"/>
        <v>1000000</v>
      </c>
      <c r="G128" s="214">
        <f t="shared" si="11"/>
        <v>100</v>
      </c>
      <c r="H128" s="247">
        <f t="shared" si="22"/>
        <v>1000000</v>
      </c>
      <c r="I128" s="214">
        <f t="shared" si="9"/>
        <v>100</v>
      </c>
      <c r="J128" s="142"/>
    </row>
    <row r="129" spans="1:10" ht="12.75">
      <c r="A129" s="284">
        <v>383</v>
      </c>
      <c r="B129" s="42" t="s">
        <v>244</v>
      </c>
      <c r="C129" s="212">
        <f t="shared" si="22"/>
        <v>1000000</v>
      </c>
      <c r="D129" s="212">
        <f t="shared" si="22"/>
        <v>1000000</v>
      </c>
      <c r="E129" s="215">
        <f t="shared" si="21"/>
        <v>100</v>
      </c>
      <c r="F129" s="274">
        <f t="shared" si="22"/>
        <v>1000000</v>
      </c>
      <c r="G129" s="275">
        <f t="shared" si="11"/>
        <v>100</v>
      </c>
      <c r="H129" s="274">
        <f t="shared" si="22"/>
        <v>1000000</v>
      </c>
      <c r="I129" s="275">
        <f t="shared" si="9"/>
        <v>100</v>
      </c>
      <c r="J129" s="142"/>
    </row>
    <row r="130" spans="1:10" ht="12.75" hidden="1">
      <c r="A130" s="287">
        <v>3831</v>
      </c>
      <c r="B130" s="130" t="s">
        <v>176</v>
      </c>
      <c r="C130" s="212">
        <v>1000000</v>
      </c>
      <c r="D130" s="212">
        <v>1000000</v>
      </c>
      <c r="E130" s="215">
        <f t="shared" si="21"/>
        <v>100</v>
      </c>
      <c r="F130" s="212">
        <v>1000000</v>
      </c>
      <c r="G130" s="215">
        <f t="shared" si="11"/>
        <v>100</v>
      </c>
      <c r="H130" s="212">
        <v>1000000</v>
      </c>
      <c r="I130" s="215">
        <f t="shared" si="9"/>
        <v>100</v>
      </c>
      <c r="J130" s="142"/>
    </row>
    <row r="131" spans="1:10" ht="12.75">
      <c r="A131" s="291"/>
      <c r="B131" s="136"/>
      <c r="C131" s="247"/>
      <c r="D131" s="212"/>
      <c r="E131" s="214"/>
      <c r="F131" s="247"/>
      <c r="G131" s="214"/>
      <c r="H131" s="247"/>
      <c r="I131" s="214"/>
      <c r="J131" s="143"/>
    </row>
    <row r="132" spans="1:10" ht="12.75">
      <c r="A132" s="227" t="s">
        <v>152</v>
      </c>
      <c r="B132" s="41" t="s">
        <v>226</v>
      </c>
      <c r="C132" s="247">
        <f>C133</f>
        <v>25000000</v>
      </c>
      <c r="D132" s="247">
        <f>D133</f>
        <v>25000000</v>
      </c>
      <c r="E132" s="214">
        <f aca="true" t="shared" si="23" ref="E132:E143">D132/C132*100</f>
        <v>100</v>
      </c>
      <c r="F132" s="247">
        <f>F133</f>
        <v>25000000</v>
      </c>
      <c r="G132" s="214">
        <f t="shared" si="11"/>
        <v>100</v>
      </c>
      <c r="H132" s="247">
        <f>H133</f>
        <v>25000000</v>
      </c>
      <c r="I132" s="214">
        <f t="shared" si="9"/>
        <v>100</v>
      </c>
      <c r="J132" s="143"/>
    </row>
    <row r="133" spans="1:10" ht="12.75">
      <c r="A133" s="227">
        <v>3</v>
      </c>
      <c r="B133" s="41" t="s">
        <v>76</v>
      </c>
      <c r="C133" s="247">
        <f>C134</f>
        <v>25000000</v>
      </c>
      <c r="D133" s="247">
        <f>D134</f>
        <v>25000000</v>
      </c>
      <c r="E133" s="214">
        <f t="shared" si="23"/>
        <v>100</v>
      </c>
      <c r="F133" s="247">
        <f>F134</f>
        <v>25000000</v>
      </c>
      <c r="G133" s="214">
        <f t="shared" si="11"/>
        <v>100</v>
      </c>
      <c r="H133" s="247">
        <f>H134</f>
        <v>25000000</v>
      </c>
      <c r="I133" s="214">
        <f t="shared" si="9"/>
        <v>100</v>
      </c>
      <c r="J133" s="143"/>
    </row>
    <row r="134" spans="1:10" ht="12.75">
      <c r="A134" s="227">
        <v>32</v>
      </c>
      <c r="B134" s="41" t="s">
        <v>245</v>
      </c>
      <c r="C134" s="247">
        <f>C135+C137+C141</f>
        <v>25000000</v>
      </c>
      <c r="D134" s="247">
        <f>D135+D137+D141</f>
        <v>25000000</v>
      </c>
      <c r="E134" s="214">
        <f t="shared" si="23"/>
        <v>100</v>
      </c>
      <c r="F134" s="247">
        <f>F135+F137+F141</f>
        <v>25000000</v>
      </c>
      <c r="G134" s="214">
        <f aca="true" t="shared" si="24" ref="G134:G196">F134/D134*100</f>
        <v>100</v>
      </c>
      <c r="H134" s="247">
        <f>H135+H137+H141</f>
        <v>25000000</v>
      </c>
      <c r="I134" s="214">
        <f aca="true" t="shared" si="25" ref="I134:I196">H134/F134*100</f>
        <v>100</v>
      </c>
      <c r="J134" s="143"/>
    </row>
    <row r="135" spans="1:10" ht="12.75">
      <c r="A135" s="284">
        <v>322</v>
      </c>
      <c r="B135" s="42" t="s">
        <v>91</v>
      </c>
      <c r="C135" s="212">
        <f>C136</f>
        <v>4000000</v>
      </c>
      <c r="D135" s="212">
        <f>D136</f>
        <v>4000000</v>
      </c>
      <c r="E135" s="215">
        <f t="shared" si="23"/>
        <v>100</v>
      </c>
      <c r="F135" s="274">
        <f>F136</f>
        <v>4000000</v>
      </c>
      <c r="G135" s="275">
        <f t="shared" si="24"/>
        <v>100</v>
      </c>
      <c r="H135" s="274">
        <f>H136</f>
        <v>4000000</v>
      </c>
      <c r="I135" s="275">
        <f t="shared" si="25"/>
        <v>100</v>
      </c>
      <c r="J135" s="142"/>
    </row>
    <row r="136" spans="1:10" ht="12.75" hidden="1">
      <c r="A136" s="284">
        <v>3223</v>
      </c>
      <c r="B136" s="130" t="s">
        <v>91</v>
      </c>
      <c r="C136" s="212">
        <v>4000000</v>
      </c>
      <c r="D136" s="212">
        <v>4000000</v>
      </c>
      <c r="E136" s="215">
        <f t="shared" si="23"/>
        <v>100</v>
      </c>
      <c r="F136" s="274">
        <v>4000000</v>
      </c>
      <c r="G136" s="275">
        <f t="shared" si="24"/>
        <v>100</v>
      </c>
      <c r="H136" s="274">
        <v>4000000</v>
      </c>
      <c r="I136" s="275">
        <f t="shared" si="25"/>
        <v>100</v>
      </c>
      <c r="J136" s="142"/>
    </row>
    <row r="137" spans="1:10" ht="12.75">
      <c r="A137" s="284">
        <v>323</v>
      </c>
      <c r="B137" s="42" t="s">
        <v>14</v>
      </c>
      <c r="C137" s="212">
        <f>SUM(C138:C140)</f>
        <v>20800000</v>
      </c>
      <c r="D137" s="212">
        <f>SUM(D138:D140)</f>
        <v>20800000</v>
      </c>
      <c r="E137" s="215">
        <f t="shared" si="23"/>
        <v>100</v>
      </c>
      <c r="F137" s="274">
        <f>SUM(F138:F140)</f>
        <v>20800000</v>
      </c>
      <c r="G137" s="275">
        <f t="shared" si="24"/>
        <v>100</v>
      </c>
      <c r="H137" s="274">
        <f>SUM(H138:H140)</f>
        <v>20800000</v>
      </c>
      <c r="I137" s="275">
        <f t="shared" si="25"/>
        <v>100</v>
      </c>
      <c r="J137" s="142"/>
    </row>
    <row r="138" spans="1:10" ht="12.75" hidden="1">
      <c r="A138" s="284">
        <v>3231</v>
      </c>
      <c r="B138" s="130" t="s">
        <v>92</v>
      </c>
      <c r="C138" s="212">
        <v>60000</v>
      </c>
      <c r="D138" s="212">
        <v>60000</v>
      </c>
      <c r="E138" s="215">
        <f t="shared" si="23"/>
        <v>100</v>
      </c>
      <c r="F138" s="274">
        <v>60000</v>
      </c>
      <c r="G138" s="275">
        <f t="shared" si="24"/>
        <v>100</v>
      </c>
      <c r="H138" s="274">
        <v>60000</v>
      </c>
      <c r="I138" s="275">
        <f t="shared" si="25"/>
        <v>100</v>
      </c>
      <c r="J138" s="142"/>
    </row>
    <row r="139" spans="1:10" ht="12.75" hidden="1">
      <c r="A139" s="287">
        <v>3232</v>
      </c>
      <c r="B139" s="130" t="s">
        <v>180</v>
      </c>
      <c r="C139" s="212">
        <v>20737000</v>
      </c>
      <c r="D139" s="212">
        <v>20737000</v>
      </c>
      <c r="E139" s="215">
        <f t="shared" si="23"/>
        <v>100</v>
      </c>
      <c r="F139" s="274">
        <v>20737000</v>
      </c>
      <c r="G139" s="275">
        <f t="shared" si="24"/>
        <v>100</v>
      </c>
      <c r="H139" s="274">
        <v>20737000</v>
      </c>
      <c r="I139" s="275">
        <f t="shared" si="25"/>
        <v>100</v>
      </c>
      <c r="J139" s="142"/>
    </row>
    <row r="140" spans="1:10" ht="12.75" hidden="1">
      <c r="A140" s="287">
        <v>3234</v>
      </c>
      <c r="B140" s="130" t="s">
        <v>94</v>
      </c>
      <c r="C140" s="212">
        <v>3000</v>
      </c>
      <c r="D140" s="212">
        <v>3000</v>
      </c>
      <c r="E140" s="215">
        <f t="shared" si="23"/>
        <v>100</v>
      </c>
      <c r="F140" s="274">
        <v>3000</v>
      </c>
      <c r="G140" s="275">
        <f t="shared" si="24"/>
        <v>100</v>
      </c>
      <c r="H140" s="274">
        <v>3000</v>
      </c>
      <c r="I140" s="275">
        <f t="shared" si="25"/>
        <v>100</v>
      </c>
      <c r="J140" s="142"/>
    </row>
    <row r="141" spans="1:10" ht="12.75">
      <c r="A141" s="284">
        <v>329</v>
      </c>
      <c r="B141" s="42" t="s">
        <v>98</v>
      </c>
      <c r="C141" s="212">
        <f>SUM(C142:C143)</f>
        <v>200000</v>
      </c>
      <c r="D141" s="212">
        <f>SUM(D142:D143)</f>
        <v>200000</v>
      </c>
      <c r="E141" s="215">
        <f t="shared" si="23"/>
        <v>100</v>
      </c>
      <c r="F141" s="274">
        <f>SUM(F142:F143)</f>
        <v>200000</v>
      </c>
      <c r="G141" s="275">
        <f t="shared" si="24"/>
        <v>100</v>
      </c>
      <c r="H141" s="274">
        <f>SUM(H142:H143)</f>
        <v>200000</v>
      </c>
      <c r="I141" s="275">
        <f t="shared" si="25"/>
        <v>100</v>
      </c>
      <c r="J141" s="142"/>
    </row>
    <row r="142" spans="1:10" ht="12.75" hidden="1">
      <c r="A142" s="287">
        <v>3292</v>
      </c>
      <c r="B142" s="130" t="s">
        <v>173</v>
      </c>
      <c r="C142" s="212">
        <v>100000</v>
      </c>
      <c r="D142" s="212">
        <v>100000</v>
      </c>
      <c r="E142" s="215">
        <f t="shared" si="23"/>
        <v>100</v>
      </c>
      <c r="F142" s="212">
        <v>100000</v>
      </c>
      <c r="G142" s="215">
        <f t="shared" si="24"/>
        <v>100</v>
      </c>
      <c r="H142" s="212">
        <v>100000</v>
      </c>
      <c r="I142" s="215">
        <f t="shared" si="25"/>
        <v>100</v>
      </c>
      <c r="J142" s="142"/>
    </row>
    <row r="143" spans="1:10" ht="12.75" hidden="1">
      <c r="A143" s="287">
        <v>3299</v>
      </c>
      <c r="B143" s="130" t="s">
        <v>174</v>
      </c>
      <c r="C143" s="212">
        <v>100000</v>
      </c>
      <c r="D143" s="212">
        <v>100000</v>
      </c>
      <c r="E143" s="215">
        <f t="shared" si="23"/>
        <v>100</v>
      </c>
      <c r="F143" s="212">
        <v>100000</v>
      </c>
      <c r="G143" s="215">
        <f t="shared" si="24"/>
        <v>100</v>
      </c>
      <c r="H143" s="212">
        <v>100000</v>
      </c>
      <c r="I143" s="215">
        <f t="shared" si="25"/>
        <v>100</v>
      </c>
      <c r="J143" s="142"/>
    </row>
    <row r="144" spans="1:10" ht="12.75">
      <c r="A144" s="287"/>
      <c r="B144" s="130"/>
      <c r="C144" s="212"/>
      <c r="D144" s="212"/>
      <c r="E144" s="214"/>
      <c r="F144" s="212"/>
      <c r="G144" s="214"/>
      <c r="H144" s="212"/>
      <c r="I144" s="214"/>
      <c r="J144" s="142"/>
    </row>
    <row r="145" spans="1:10" s="233" customFormat="1" ht="25.5">
      <c r="A145" s="137" t="s">
        <v>157</v>
      </c>
      <c r="B145" s="90" t="s">
        <v>227</v>
      </c>
      <c r="C145" s="247">
        <f aca="true" t="shared" si="26" ref="C145:H147">C146</f>
        <v>211470000</v>
      </c>
      <c r="D145" s="247">
        <f t="shared" si="26"/>
        <v>202604000</v>
      </c>
      <c r="E145" s="214">
        <f aca="true" t="shared" si="27" ref="E145:E150">D145/C145*100</f>
        <v>95.80744313614224</v>
      </c>
      <c r="F145" s="247">
        <f t="shared" si="26"/>
        <v>187500000</v>
      </c>
      <c r="G145" s="214">
        <f t="shared" si="24"/>
        <v>92.5450632761446</v>
      </c>
      <c r="H145" s="247">
        <f t="shared" si="26"/>
        <v>184500000</v>
      </c>
      <c r="I145" s="214">
        <f t="shared" si="25"/>
        <v>98.4</v>
      </c>
      <c r="J145" s="232"/>
    </row>
    <row r="146" spans="1:10" ht="12.75">
      <c r="A146" s="227">
        <v>3</v>
      </c>
      <c r="B146" s="41" t="s">
        <v>76</v>
      </c>
      <c r="C146" s="247">
        <f t="shared" si="26"/>
        <v>211470000</v>
      </c>
      <c r="D146" s="247">
        <f t="shared" si="26"/>
        <v>202604000</v>
      </c>
      <c r="E146" s="214">
        <f t="shared" si="27"/>
        <v>95.80744313614224</v>
      </c>
      <c r="F146" s="247">
        <f t="shared" si="26"/>
        <v>187500000</v>
      </c>
      <c r="G146" s="214">
        <f t="shared" si="24"/>
        <v>92.5450632761446</v>
      </c>
      <c r="H146" s="247">
        <f t="shared" si="26"/>
        <v>184500000</v>
      </c>
      <c r="I146" s="214">
        <f t="shared" si="25"/>
        <v>98.4</v>
      </c>
      <c r="J146" s="143"/>
    </row>
    <row r="147" spans="1:10" ht="12.75">
      <c r="A147" s="227">
        <v>32</v>
      </c>
      <c r="B147" s="41" t="s">
        <v>6</v>
      </c>
      <c r="C147" s="247">
        <f t="shared" si="26"/>
        <v>211470000</v>
      </c>
      <c r="D147" s="247">
        <f t="shared" si="26"/>
        <v>202604000</v>
      </c>
      <c r="E147" s="214">
        <f t="shared" si="27"/>
        <v>95.80744313614224</v>
      </c>
      <c r="F147" s="247">
        <f t="shared" si="26"/>
        <v>187500000</v>
      </c>
      <c r="G147" s="214">
        <f t="shared" si="24"/>
        <v>92.5450632761446</v>
      </c>
      <c r="H147" s="247">
        <f t="shared" si="26"/>
        <v>184500000</v>
      </c>
      <c r="I147" s="214">
        <f t="shared" si="25"/>
        <v>98.4</v>
      </c>
      <c r="J147" s="143"/>
    </row>
    <row r="148" spans="1:10" ht="12.75">
      <c r="A148" s="284">
        <v>323</v>
      </c>
      <c r="B148" s="42" t="s">
        <v>14</v>
      </c>
      <c r="C148" s="212">
        <f>SUM(C149:C150)</f>
        <v>211470000</v>
      </c>
      <c r="D148" s="212">
        <f>SUM(D149:D150)</f>
        <v>202604000</v>
      </c>
      <c r="E148" s="215">
        <f t="shared" si="27"/>
        <v>95.80744313614224</v>
      </c>
      <c r="F148" s="274">
        <f>SUM(F149:F150)</f>
        <v>187500000</v>
      </c>
      <c r="G148" s="275">
        <f t="shared" si="24"/>
        <v>92.5450632761446</v>
      </c>
      <c r="H148" s="274">
        <f>SUM(H149:H150)</f>
        <v>184500000</v>
      </c>
      <c r="I148" s="275">
        <f t="shared" si="25"/>
        <v>98.4</v>
      </c>
      <c r="J148" s="142"/>
    </row>
    <row r="149" spans="1:10" ht="12.75" hidden="1">
      <c r="A149" s="284">
        <v>3232</v>
      </c>
      <c r="B149" s="130" t="s">
        <v>181</v>
      </c>
      <c r="C149" s="212">
        <v>211370000</v>
      </c>
      <c r="D149" s="255">
        <v>202529000</v>
      </c>
      <c r="E149" s="215">
        <f t="shared" si="27"/>
        <v>95.81728722146</v>
      </c>
      <c r="F149" s="212">
        <v>187500000</v>
      </c>
      <c r="G149" s="215">
        <f t="shared" si="24"/>
        <v>92.57933431755451</v>
      </c>
      <c r="H149" s="212">
        <v>184500000</v>
      </c>
      <c r="I149" s="215">
        <f t="shared" si="25"/>
        <v>98.4</v>
      </c>
      <c r="J149" s="142"/>
    </row>
    <row r="150" spans="1:10" ht="12.75" hidden="1">
      <c r="A150" s="284">
        <v>3231</v>
      </c>
      <c r="B150" s="130" t="s">
        <v>177</v>
      </c>
      <c r="C150" s="212">
        <v>100000</v>
      </c>
      <c r="D150" s="212">
        <v>75000</v>
      </c>
      <c r="E150" s="215">
        <f t="shared" si="27"/>
        <v>75</v>
      </c>
      <c r="F150" s="212">
        <v>0</v>
      </c>
      <c r="G150" s="215">
        <f t="shared" si="24"/>
        <v>0</v>
      </c>
      <c r="H150" s="212">
        <v>0</v>
      </c>
      <c r="I150" s="215" t="s">
        <v>213</v>
      </c>
      <c r="J150" s="142"/>
    </row>
    <row r="151" spans="1:10" ht="12.75">
      <c r="A151" s="287"/>
      <c r="B151" s="125"/>
      <c r="C151" s="212"/>
      <c r="D151" s="212"/>
      <c r="E151" s="214"/>
      <c r="F151" s="212"/>
      <c r="G151" s="214"/>
      <c r="H151" s="212"/>
      <c r="I151" s="214"/>
      <c r="J151" s="143"/>
    </row>
    <row r="152" spans="1:10" s="233" customFormat="1" ht="25.5">
      <c r="A152" s="137" t="s">
        <v>158</v>
      </c>
      <c r="B152" s="90" t="s">
        <v>228</v>
      </c>
      <c r="C152" s="247">
        <f aca="true" t="shared" si="28" ref="C152:D154">C153</f>
        <v>53500000</v>
      </c>
      <c r="D152" s="247">
        <f t="shared" si="28"/>
        <v>50000000</v>
      </c>
      <c r="E152" s="214">
        <f aca="true" t="shared" si="29" ref="E152:E157">D152/C152*100</f>
        <v>93.45794392523365</v>
      </c>
      <c r="F152" s="247">
        <f>F153</f>
        <v>50000000</v>
      </c>
      <c r="G152" s="214">
        <f t="shared" si="24"/>
        <v>100</v>
      </c>
      <c r="H152" s="247">
        <f>H153</f>
        <v>50000000</v>
      </c>
      <c r="I152" s="214">
        <f t="shared" si="25"/>
        <v>100</v>
      </c>
      <c r="J152" s="232"/>
    </row>
    <row r="153" spans="1:10" ht="12.75">
      <c r="A153" s="227">
        <v>3</v>
      </c>
      <c r="B153" s="41" t="s">
        <v>76</v>
      </c>
      <c r="C153" s="247">
        <f t="shared" si="28"/>
        <v>53500000</v>
      </c>
      <c r="D153" s="247">
        <f t="shared" si="28"/>
        <v>50000000</v>
      </c>
      <c r="E153" s="214">
        <f t="shared" si="29"/>
        <v>93.45794392523365</v>
      </c>
      <c r="F153" s="247">
        <f>F154</f>
        <v>50000000</v>
      </c>
      <c r="G153" s="214">
        <f t="shared" si="24"/>
        <v>100</v>
      </c>
      <c r="H153" s="247">
        <f>H154</f>
        <v>50000000</v>
      </c>
      <c r="I153" s="214">
        <f t="shared" si="25"/>
        <v>100</v>
      </c>
      <c r="J153" s="143"/>
    </row>
    <row r="154" spans="1:10" ht="12.75">
      <c r="A154" s="227">
        <v>32</v>
      </c>
      <c r="B154" s="41" t="s">
        <v>6</v>
      </c>
      <c r="C154" s="247">
        <f t="shared" si="28"/>
        <v>53500000</v>
      </c>
      <c r="D154" s="247">
        <f t="shared" si="28"/>
        <v>50000000</v>
      </c>
      <c r="E154" s="214">
        <f t="shared" si="29"/>
        <v>93.45794392523365</v>
      </c>
      <c r="F154" s="247">
        <f>F155</f>
        <v>50000000</v>
      </c>
      <c r="G154" s="214">
        <f t="shared" si="24"/>
        <v>100</v>
      </c>
      <c r="H154" s="247">
        <f>H155</f>
        <v>50000000</v>
      </c>
      <c r="I154" s="214">
        <f t="shared" si="25"/>
        <v>100</v>
      </c>
      <c r="J154" s="143"/>
    </row>
    <row r="155" spans="1:10" ht="12.75">
      <c r="A155" s="284">
        <v>323</v>
      </c>
      <c r="B155" s="42" t="s">
        <v>14</v>
      </c>
      <c r="C155" s="212">
        <f>SUM(C156:C157)</f>
        <v>53500000</v>
      </c>
      <c r="D155" s="212">
        <f>SUM(D156:D157)</f>
        <v>50000000</v>
      </c>
      <c r="E155" s="215">
        <f t="shared" si="29"/>
        <v>93.45794392523365</v>
      </c>
      <c r="F155" s="274">
        <f>SUM(F156:F157)</f>
        <v>50000000</v>
      </c>
      <c r="G155" s="275">
        <f t="shared" si="24"/>
        <v>100</v>
      </c>
      <c r="H155" s="274">
        <f>SUM(H156:H157)</f>
        <v>50000000</v>
      </c>
      <c r="I155" s="275">
        <f t="shared" si="25"/>
        <v>100</v>
      </c>
      <c r="J155" s="142"/>
    </row>
    <row r="156" spans="1:10" ht="12.75" hidden="1">
      <c r="A156" s="284">
        <v>3237</v>
      </c>
      <c r="B156" s="130" t="s">
        <v>177</v>
      </c>
      <c r="C156" s="212">
        <v>600000</v>
      </c>
      <c r="D156" s="248">
        <v>600000</v>
      </c>
      <c r="E156" s="215">
        <f t="shared" si="29"/>
        <v>100</v>
      </c>
      <c r="F156" s="212">
        <v>600000</v>
      </c>
      <c r="G156" s="215">
        <f t="shared" si="24"/>
        <v>100</v>
      </c>
      <c r="H156" s="212">
        <v>600000</v>
      </c>
      <c r="I156" s="215">
        <f t="shared" si="25"/>
        <v>100</v>
      </c>
      <c r="J156" s="142"/>
    </row>
    <row r="157" spans="1:10" ht="12.75" hidden="1">
      <c r="A157" s="284">
        <v>3239</v>
      </c>
      <c r="B157" s="130" t="s">
        <v>96</v>
      </c>
      <c r="C157" s="212">
        <v>52900000</v>
      </c>
      <c r="D157" s="212">
        <v>49400000</v>
      </c>
      <c r="E157" s="215">
        <f t="shared" si="29"/>
        <v>93.38374291115312</v>
      </c>
      <c r="F157" s="212">
        <v>49400000</v>
      </c>
      <c r="G157" s="215">
        <f t="shared" si="24"/>
        <v>100</v>
      </c>
      <c r="H157" s="212">
        <v>49400000</v>
      </c>
      <c r="I157" s="215">
        <f t="shared" si="25"/>
        <v>100</v>
      </c>
      <c r="J157" s="142"/>
    </row>
    <row r="158" spans="1:10" ht="12.75">
      <c r="A158" s="284"/>
      <c r="B158" s="130"/>
      <c r="C158" s="212"/>
      <c r="D158" s="248"/>
      <c r="E158" s="214"/>
      <c r="F158" s="212"/>
      <c r="G158" s="214"/>
      <c r="H158" s="212"/>
      <c r="I158" s="214"/>
      <c r="J158" s="142"/>
    </row>
    <row r="159" spans="1:9" s="226" customFormat="1" ht="12.75" customHeight="1">
      <c r="A159" s="227" t="s">
        <v>159</v>
      </c>
      <c r="B159" s="226" t="s">
        <v>229</v>
      </c>
      <c r="C159" s="249">
        <f aca="true" t="shared" si="30" ref="C159:D162">C160</f>
        <v>2166000</v>
      </c>
      <c r="D159" s="249">
        <f t="shared" si="30"/>
        <v>2200000</v>
      </c>
      <c r="E159" s="250">
        <f>D159/C159*100</f>
        <v>101.56971375807942</v>
      </c>
      <c r="F159" s="249">
        <f>F160</f>
        <v>3000000</v>
      </c>
      <c r="G159" s="214">
        <f t="shared" si="24"/>
        <v>136.36363636363635</v>
      </c>
      <c r="H159" s="249">
        <f>H160</f>
        <v>3000000</v>
      </c>
      <c r="I159" s="214">
        <f t="shared" si="25"/>
        <v>100</v>
      </c>
    </row>
    <row r="160" spans="1:10" ht="12.75">
      <c r="A160" s="227">
        <v>3</v>
      </c>
      <c r="B160" s="41" t="s">
        <v>76</v>
      </c>
      <c r="C160" s="247">
        <f t="shared" si="30"/>
        <v>2166000</v>
      </c>
      <c r="D160" s="247">
        <f t="shared" si="30"/>
        <v>2200000</v>
      </c>
      <c r="E160" s="214">
        <f>D160/C160*100</f>
        <v>101.56971375807942</v>
      </c>
      <c r="F160" s="247">
        <f>F161</f>
        <v>3000000</v>
      </c>
      <c r="G160" s="214">
        <f t="shared" si="24"/>
        <v>136.36363636363635</v>
      </c>
      <c r="H160" s="247">
        <f>H161</f>
        <v>3000000</v>
      </c>
      <c r="I160" s="214">
        <f t="shared" si="25"/>
        <v>100</v>
      </c>
      <c r="J160" s="143"/>
    </row>
    <row r="161" spans="1:10" ht="12.75">
      <c r="A161" s="227">
        <v>32</v>
      </c>
      <c r="B161" s="41" t="s">
        <v>6</v>
      </c>
      <c r="C161" s="247">
        <f t="shared" si="30"/>
        <v>2166000</v>
      </c>
      <c r="D161" s="247">
        <f t="shared" si="30"/>
        <v>2200000</v>
      </c>
      <c r="E161" s="214">
        <f>D161/C161*100</f>
        <v>101.56971375807942</v>
      </c>
      <c r="F161" s="247">
        <f>F162</f>
        <v>3000000</v>
      </c>
      <c r="G161" s="214">
        <f t="shared" si="24"/>
        <v>136.36363636363635</v>
      </c>
      <c r="H161" s="247">
        <f>H162</f>
        <v>3000000</v>
      </c>
      <c r="I161" s="214">
        <f t="shared" si="25"/>
        <v>100</v>
      </c>
      <c r="J161" s="143"/>
    </row>
    <row r="162" spans="1:10" ht="12.75">
      <c r="A162" s="284">
        <v>323</v>
      </c>
      <c r="B162" s="42" t="s">
        <v>14</v>
      </c>
      <c r="C162" s="212">
        <f t="shared" si="30"/>
        <v>2166000</v>
      </c>
      <c r="D162" s="212">
        <f t="shared" si="30"/>
        <v>2200000</v>
      </c>
      <c r="E162" s="215">
        <f>D162/C162*100</f>
        <v>101.56971375807942</v>
      </c>
      <c r="F162" s="274">
        <f>F163</f>
        <v>3000000</v>
      </c>
      <c r="G162" s="275">
        <f t="shared" si="24"/>
        <v>136.36363636363635</v>
      </c>
      <c r="H162" s="274">
        <f>H163</f>
        <v>3000000</v>
      </c>
      <c r="I162" s="275">
        <f t="shared" si="25"/>
        <v>100</v>
      </c>
      <c r="J162" s="142"/>
    </row>
    <row r="163" spans="1:10" ht="12.75" hidden="1">
      <c r="A163" s="284">
        <v>3239</v>
      </c>
      <c r="B163" s="130" t="s">
        <v>96</v>
      </c>
      <c r="C163" s="212">
        <v>2166000</v>
      </c>
      <c r="D163" s="212">
        <v>2200000</v>
      </c>
      <c r="E163" s="215">
        <f>D163/C163*100</f>
        <v>101.56971375807942</v>
      </c>
      <c r="F163" s="212">
        <v>3000000</v>
      </c>
      <c r="G163" s="215">
        <f t="shared" si="24"/>
        <v>136.36363636363635</v>
      </c>
      <c r="H163" s="212">
        <v>3000000</v>
      </c>
      <c r="I163" s="215">
        <f t="shared" si="25"/>
        <v>100</v>
      </c>
      <c r="J163" s="142"/>
    </row>
    <row r="164" spans="1:10" ht="12.75">
      <c r="A164" s="284"/>
      <c r="B164" s="130"/>
      <c r="C164" s="212"/>
      <c r="D164" s="212"/>
      <c r="E164" s="214"/>
      <c r="F164" s="212"/>
      <c r="G164" s="214"/>
      <c r="H164" s="212"/>
      <c r="I164" s="214"/>
      <c r="J164" s="143"/>
    </row>
    <row r="165" spans="1:9" s="226" customFormat="1" ht="12.75">
      <c r="A165" s="227" t="s">
        <v>160</v>
      </c>
      <c r="B165" s="226" t="s">
        <v>162</v>
      </c>
      <c r="C165" s="249">
        <f>C166</f>
        <v>57000000</v>
      </c>
      <c r="D165" s="249">
        <f>D166</f>
        <v>57000000</v>
      </c>
      <c r="E165" s="214">
        <f aca="true" t="shared" si="31" ref="E165:E179">D165/C165*100</f>
        <v>100</v>
      </c>
      <c r="F165" s="249">
        <f>F166</f>
        <v>57000000</v>
      </c>
      <c r="G165" s="214">
        <f t="shared" si="24"/>
        <v>100</v>
      </c>
      <c r="H165" s="249">
        <f>H166</f>
        <v>57000000</v>
      </c>
      <c r="I165" s="214">
        <f t="shared" si="25"/>
        <v>100</v>
      </c>
    </row>
    <row r="166" spans="1:10" ht="12.75">
      <c r="A166" s="227">
        <v>3</v>
      </c>
      <c r="B166" s="41" t="s">
        <v>76</v>
      </c>
      <c r="C166" s="247">
        <f>C167+C176</f>
        <v>57000000</v>
      </c>
      <c r="D166" s="247">
        <f>D167+D176</f>
        <v>57000000</v>
      </c>
      <c r="E166" s="214">
        <f t="shared" si="31"/>
        <v>100</v>
      </c>
      <c r="F166" s="247">
        <f>F167+F176</f>
        <v>57000000</v>
      </c>
      <c r="G166" s="214">
        <f t="shared" si="24"/>
        <v>100</v>
      </c>
      <c r="H166" s="247">
        <f>H167+H176</f>
        <v>57000000</v>
      </c>
      <c r="I166" s="214">
        <f t="shared" si="25"/>
        <v>100</v>
      </c>
      <c r="J166" s="143"/>
    </row>
    <row r="167" spans="1:10" ht="12.75">
      <c r="A167" s="227">
        <v>32</v>
      </c>
      <c r="B167" s="41" t="s">
        <v>246</v>
      </c>
      <c r="C167" s="247">
        <f>C168+C170+C174</f>
        <v>56980000</v>
      </c>
      <c r="D167" s="247">
        <f>D168+D170+D174</f>
        <v>56980000</v>
      </c>
      <c r="E167" s="214">
        <f t="shared" si="31"/>
        <v>100</v>
      </c>
      <c r="F167" s="247">
        <f>F168+F170+F174</f>
        <v>56980000</v>
      </c>
      <c r="G167" s="214">
        <f t="shared" si="24"/>
        <v>100</v>
      </c>
      <c r="H167" s="247">
        <f>H168+H170+H174</f>
        <v>56980000</v>
      </c>
      <c r="I167" s="214">
        <f t="shared" si="25"/>
        <v>100</v>
      </c>
      <c r="J167" s="143"/>
    </row>
    <row r="168" spans="1:10" ht="12.75">
      <c r="A168" s="284">
        <v>322</v>
      </c>
      <c r="B168" s="42" t="s">
        <v>88</v>
      </c>
      <c r="C168" s="212">
        <f>C169</f>
        <v>1100000</v>
      </c>
      <c r="D168" s="212">
        <f>D169</f>
        <v>1100000</v>
      </c>
      <c r="E168" s="215">
        <f t="shared" si="31"/>
        <v>100</v>
      </c>
      <c r="F168" s="274">
        <f>F169</f>
        <v>1100000</v>
      </c>
      <c r="G168" s="275">
        <f t="shared" si="24"/>
        <v>100</v>
      </c>
      <c r="H168" s="274">
        <f>H169</f>
        <v>1100000</v>
      </c>
      <c r="I168" s="275">
        <f t="shared" si="25"/>
        <v>100</v>
      </c>
      <c r="J168" s="142"/>
    </row>
    <row r="169" spans="1:10" ht="12.75" hidden="1">
      <c r="A169" s="284">
        <v>3221</v>
      </c>
      <c r="B169" s="130" t="s">
        <v>89</v>
      </c>
      <c r="C169" s="212">
        <v>1100000</v>
      </c>
      <c r="D169" s="212">
        <v>1100000</v>
      </c>
      <c r="E169" s="215">
        <f t="shared" si="31"/>
        <v>100</v>
      </c>
      <c r="F169" s="274">
        <v>1100000</v>
      </c>
      <c r="G169" s="275">
        <f t="shared" si="24"/>
        <v>100</v>
      </c>
      <c r="H169" s="274">
        <v>1100000</v>
      </c>
      <c r="I169" s="275">
        <f t="shared" si="25"/>
        <v>100</v>
      </c>
      <c r="J169" s="142"/>
    </row>
    <row r="170" spans="1:10" ht="12.75">
      <c r="A170" s="284">
        <v>323</v>
      </c>
      <c r="B170" s="42" t="s">
        <v>14</v>
      </c>
      <c r="C170" s="212">
        <f>SUM(C171:C173)</f>
        <v>55680000</v>
      </c>
      <c r="D170" s="212">
        <f>SUM(D171:D173)</f>
        <v>55680000</v>
      </c>
      <c r="E170" s="215">
        <f t="shared" si="31"/>
        <v>100</v>
      </c>
      <c r="F170" s="274">
        <f>SUM(F171:F173)</f>
        <v>55680000</v>
      </c>
      <c r="G170" s="275">
        <f t="shared" si="24"/>
        <v>100</v>
      </c>
      <c r="H170" s="274">
        <f>SUM(H171:H173)</f>
        <v>55680000</v>
      </c>
      <c r="I170" s="275">
        <f t="shared" si="25"/>
        <v>100</v>
      </c>
      <c r="J170" s="142"/>
    </row>
    <row r="171" spans="1:10" ht="12.75" hidden="1">
      <c r="A171" s="284">
        <v>3231</v>
      </c>
      <c r="B171" s="130" t="s">
        <v>92</v>
      </c>
      <c r="C171" s="212">
        <v>10000000</v>
      </c>
      <c r="D171" s="212">
        <v>10000000</v>
      </c>
      <c r="E171" s="215">
        <f t="shared" si="31"/>
        <v>100</v>
      </c>
      <c r="F171" s="274">
        <v>10000000</v>
      </c>
      <c r="G171" s="275">
        <f t="shared" si="24"/>
        <v>100</v>
      </c>
      <c r="H171" s="274">
        <v>10000000</v>
      </c>
      <c r="I171" s="275">
        <f t="shared" si="25"/>
        <v>100</v>
      </c>
      <c r="J171" s="142"/>
    </row>
    <row r="172" spans="1:10" ht="12.75" hidden="1">
      <c r="A172" s="284">
        <v>3237</v>
      </c>
      <c r="B172" s="130" t="s">
        <v>177</v>
      </c>
      <c r="C172" s="212">
        <v>45660000</v>
      </c>
      <c r="D172" s="212">
        <v>45660000</v>
      </c>
      <c r="E172" s="215">
        <f t="shared" si="31"/>
        <v>100</v>
      </c>
      <c r="F172" s="274">
        <v>45660000</v>
      </c>
      <c r="G172" s="275">
        <f t="shared" si="24"/>
        <v>100</v>
      </c>
      <c r="H172" s="274">
        <v>45660000</v>
      </c>
      <c r="I172" s="275">
        <f t="shared" si="25"/>
        <v>100</v>
      </c>
      <c r="J172" s="142"/>
    </row>
    <row r="173" spans="1:10" ht="12.75" hidden="1">
      <c r="A173" s="284">
        <v>3239</v>
      </c>
      <c r="B173" s="130" t="s">
        <v>96</v>
      </c>
      <c r="C173" s="212">
        <v>20000</v>
      </c>
      <c r="D173" s="212">
        <v>20000</v>
      </c>
      <c r="E173" s="215">
        <f t="shared" si="31"/>
        <v>100</v>
      </c>
      <c r="F173" s="274">
        <v>20000</v>
      </c>
      <c r="G173" s="275">
        <f t="shared" si="24"/>
        <v>100</v>
      </c>
      <c r="H173" s="274">
        <v>20000</v>
      </c>
      <c r="I173" s="275">
        <f t="shared" si="25"/>
        <v>100</v>
      </c>
      <c r="J173" s="142"/>
    </row>
    <row r="174" spans="1:10" ht="12.75">
      <c r="A174" s="284">
        <v>329</v>
      </c>
      <c r="B174" s="42" t="s">
        <v>98</v>
      </c>
      <c r="C174" s="212">
        <f>C175</f>
        <v>200000</v>
      </c>
      <c r="D174" s="212">
        <f>D175</f>
        <v>200000</v>
      </c>
      <c r="E174" s="215">
        <f t="shared" si="31"/>
        <v>100</v>
      </c>
      <c r="F174" s="274">
        <f>F175</f>
        <v>200000</v>
      </c>
      <c r="G174" s="275">
        <f t="shared" si="24"/>
        <v>100</v>
      </c>
      <c r="H174" s="274">
        <f>H175</f>
        <v>200000</v>
      </c>
      <c r="I174" s="275">
        <f t="shared" si="25"/>
        <v>100</v>
      </c>
      <c r="J174" s="142"/>
    </row>
    <row r="175" spans="1:10" ht="12.75" hidden="1">
      <c r="A175" s="284">
        <v>3299</v>
      </c>
      <c r="B175" s="130" t="s">
        <v>98</v>
      </c>
      <c r="C175" s="212">
        <v>200000</v>
      </c>
      <c r="D175" s="212">
        <v>200000</v>
      </c>
      <c r="E175" s="215">
        <f t="shared" si="31"/>
        <v>100</v>
      </c>
      <c r="F175" s="212">
        <v>200000</v>
      </c>
      <c r="G175" s="215">
        <f t="shared" si="24"/>
        <v>100</v>
      </c>
      <c r="H175" s="212">
        <v>200000</v>
      </c>
      <c r="I175" s="215">
        <f t="shared" si="25"/>
        <v>100</v>
      </c>
      <c r="J175" s="142"/>
    </row>
    <row r="176" spans="1:10" ht="12.75">
      <c r="A176" s="227">
        <v>34</v>
      </c>
      <c r="B176" s="41" t="s">
        <v>20</v>
      </c>
      <c r="C176" s="247">
        <f>C177</f>
        <v>20000</v>
      </c>
      <c r="D176" s="247">
        <f>D177</f>
        <v>20000</v>
      </c>
      <c r="E176" s="214">
        <f t="shared" si="31"/>
        <v>100</v>
      </c>
      <c r="F176" s="247">
        <f>F177</f>
        <v>20000</v>
      </c>
      <c r="G176" s="214">
        <f t="shared" si="24"/>
        <v>100</v>
      </c>
      <c r="H176" s="247">
        <f>H177</f>
        <v>20000</v>
      </c>
      <c r="I176" s="214">
        <f t="shared" si="25"/>
        <v>100</v>
      </c>
      <c r="J176" s="142"/>
    </row>
    <row r="177" spans="1:10" ht="12.75">
      <c r="A177" s="284">
        <v>343</v>
      </c>
      <c r="B177" s="42" t="s">
        <v>128</v>
      </c>
      <c r="C177" s="212">
        <f>SUM(C178:C179)</f>
        <v>20000</v>
      </c>
      <c r="D177" s="212">
        <f>SUM(D178:D179)</f>
        <v>20000</v>
      </c>
      <c r="E177" s="215">
        <f t="shared" si="31"/>
        <v>100</v>
      </c>
      <c r="F177" s="274">
        <f>SUM(F178:F179)</f>
        <v>20000</v>
      </c>
      <c r="G177" s="275">
        <f t="shared" si="24"/>
        <v>100</v>
      </c>
      <c r="H177" s="274">
        <f>SUM(H178:H179)</f>
        <v>20000</v>
      </c>
      <c r="I177" s="275">
        <f t="shared" si="25"/>
        <v>100</v>
      </c>
      <c r="J177" s="142"/>
    </row>
    <row r="178" spans="1:10" ht="12.75" hidden="1">
      <c r="A178" s="284">
        <v>3431</v>
      </c>
      <c r="B178" s="130" t="s">
        <v>178</v>
      </c>
      <c r="C178" s="212">
        <v>10000</v>
      </c>
      <c r="D178" s="212">
        <v>10000</v>
      </c>
      <c r="E178" s="215">
        <f t="shared" si="31"/>
        <v>100</v>
      </c>
      <c r="F178" s="212">
        <v>10000</v>
      </c>
      <c r="G178" s="215">
        <f t="shared" si="24"/>
        <v>100</v>
      </c>
      <c r="H178" s="212">
        <v>10000</v>
      </c>
      <c r="I178" s="215">
        <f t="shared" si="25"/>
        <v>100</v>
      </c>
      <c r="J178" s="142"/>
    </row>
    <row r="179" spans="1:10" ht="12.75" hidden="1">
      <c r="A179" s="284">
        <v>3433</v>
      </c>
      <c r="B179" s="42" t="s">
        <v>130</v>
      </c>
      <c r="C179" s="212">
        <v>10000</v>
      </c>
      <c r="D179" s="212">
        <v>10000</v>
      </c>
      <c r="E179" s="215">
        <f t="shared" si="31"/>
        <v>100</v>
      </c>
      <c r="F179" s="212">
        <v>10000</v>
      </c>
      <c r="G179" s="215">
        <f t="shared" si="24"/>
        <v>100</v>
      </c>
      <c r="H179" s="212">
        <v>10000</v>
      </c>
      <c r="I179" s="215">
        <f t="shared" si="25"/>
        <v>100</v>
      </c>
      <c r="J179" s="142"/>
    </row>
    <row r="180" spans="1:10" ht="12.75">
      <c r="A180" s="284"/>
      <c r="B180" s="130"/>
      <c r="C180" s="212"/>
      <c r="D180" s="212"/>
      <c r="E180" s="214"/>
      <c r="F180" s="212"/>
      <c r="G180" s="214"/>
      <c r="H180" s="212"/>
      <c r="I180" s="214"/>
      <c r="J180" s="143"/>
    </row>
    <row r="181" spans="1:10" ht="12.75">
      <c r="A181" s="227" t="s">
        <v>161</v>
      </c>
      <c r="B181" s="134" t="s">
        <v>183</v>
      </c>
      <c r="C181" s="247">
        <f aca="true" t="shared" si="32" ref="C181:H182">C182</f>
        <v>3900000</v>
      </c>
      <c r="D181" s="247">
        <f t="shared" si="32"/>
        <v>3900000</v>
      </c>
      <c r="E181" s="214">
        <f aca="true" t="shared" si="33" ref="E181:E196">D181/C181*100</f>
        <v>100</v>
      </c>
      <c r="F181" s="247">
        <f t="shared" si="32"/>
        <v>4000000</v>
      </c>
      <c r="G181" s="214">
        <f t="shared" si="24"/>
        <v>102.56410256410255</v>
      </c>
      <c r="H181" s="247">
        <f t="shared" si="32"/>
        <v>4000000</v>
      </c>
      <c r="I181" s="214">
        <f t="shared" si="25"/>
        <v>100</v>
      </c>
      <c r="J181" s="143"/>
    </row>
    <row r="182" spans="1:10" ht="12.75">
      <c r="A182" s="227">
        <v>3</v>
      </c>
      <c r="B182" s="41" t="s">
        <v>76</v>
      </c>
      <c r="C182" s="247">
        <f t="shared" si="32"/>
        <v>3900000</v>
      </c>
      <c r="D182" s="247">
        <f t="shared" si="32"/>
        <v>3900000</v>
      </c>
      <c r="E182" s="214">
        <f t="shared" si="33"/>
        <v>100</v>
      </c>
      <c r="F182" s="247">
        <f t="shared" si="32"/>
        <v>4000000</v>
      </c>
      <c r="G182" s="214">
        <f t="shared" si="24"/>
        <v>102.56410256410255</v>
      </c>
      <c r="H182" s="247">
        <f t="shared" si="32"/>
        <v>4000000</v>
      </c>
      <c r="I182" s="214">
        <f t="shared" si="25"/>
        <v>100</v>
      </c>
      <c r="J182" s="143"/>
    </row>
    <row r="183" spans="1:10" ht="12.75">
      <c r="A183" s="227">
        <v>32</v>
      </c>
      <c r="B183" s="134" t="s">
        <v>6</v>
      </c>
      <c r="C183" s="247">
        <f>C184+C188+C195</f>
        <v>3900000</v>
      </c>
      <c r="D183" s="247">
        <f>D184+D188+D195</f>
        <v>3900000</v>
      </c>
      <c r="E183" s="214">
        <f t="shared" si="33"/>
        <v>100</v>
      </c>
      <c r="F183" s="247">
        <f>F184+F188+F195</f>
        <v>4000000</v>
      </c>
      <c r="G183" s="214">
        <f t="shared" si="24"/>
        <v>102.56410256410255</v>
      </c>
      <c r="H183" s="247">
        <f>H184+H188+H195</f>
        <v>4000000</v>
      </c>
      <c r="I183" s="214">
        <f t="shared" si="25"/>
        <v>100</v>
      </c>
      <c r="J183" s="143"/>
    </row>
    <row r="184" spans="1:10" ht="12.75">
      <c r="A184" s="284">
        <v>322</v>
      </c>
      <c r="B184" s="130" t="s">
        <v>88</v>
      </c>
      <c r="C184" s="212">
        <f>SUM(C185:C187)</f>
        <v>1100000</v>
      </c>
      <c r="D184" s="212">
        <f>SUM(D185:D187)</f>
        <v>1100000</v>
      </c>
      <c r="E184" s="215">
        <f t="shared" si="33"/>
        <v>100</v>
      </c>
      <c r="F184" s="274">
        <f>SUM(F185:F187)</f>
        <v>1200000</v>
      </c>
      <c r="G184" s="275">
        <f t="shared" si="24"/>
        <v>109.09090909090908</v>
      </c>
      <c r="H184" s="274">
        <f>SUM(H185:H187)</f>
        <v>1200000</v>
      </c>
      <c r="I184" s="275">
        <f t="shared" si="25"/>
        <v>100</v>
      </c>
      <c r="J184" s="142"/>
    </row>
    <row r="185" spans="1:10" ht="12.75" hidden="1">
      <c r="A185" s="287">
        <v>3222</v>
      </c>
      <c r="B185" s="130" t="s">
        <v>90</v>
      </c>
      <c r="C185" s="212">
        <v>700000</v>
      </c>
      <c r="D185" s="212">
        <v>700000</v>
      </c>
      <c r="E185" s="215">
        <f t="shared" si="33"/>
        <v>100</v>
      </c>
      <c r="F185" s="274">
        <v>800000</v>
      </c>
      <c r="G185" s="275">
        <f t="shared" si="24"/>
        <v>114.28571428571428</v>
      </c>
      <c r="H185" s="274">
        <v>800000</v>
      </c>
      <c r="I185" s="275">
        <f t="shared" si="25"/>
        <v>100</v>
      </c>
      <c r="J185" s="142"/>
    </row>
    <row r="186" spans="1:10" ht="12.75" hidden="1">
      <c r="A186" s="287">
        <v>3223</v>
      </c>
      <c r="B186" s="130" t="s">
        <v>91</v>
      </c>
      <c r="C186" s="212">
        <v>350000</v>
      </c>
      <c r="D186" s="212">
        <v>350000</v>
      </c>
      <c r="E186" s="215">
        <f t="shared" si="33"/>
        <v>100</v>
      </c>
      <c r="F186" s="274">
        <v>350000</v>
      </c>
      <c r="G186" s="275">
        <f t="shared" si="24"/>
        <v>100</v>
      </c>
      <c r="H186" s="274">
        <v>350000</v>
      </c>
      <c r="I186" s="275">
        <f t="shared" si="25"/>
        <v>100</v>
      </c>
      <c r="J186" s="142"/>
    </row>
    <row r="187" spans="1:10" ht="12.75" hidden="1">
      <c r="A187" s="287">
        <v>3225</v>
      </c>
      <c r="B187" s="130" t="s">
        <v>171</v>
      </c>
      <c r="C187" s="212">
        <v>50000</v>
      </c>
      <c r="D187" s="212">
        <v>50000</v>
      </c>
      <c r="E187" s="215">
        <f t="shared" si="33"/>
        <v>100</v>
      </c>
      <c r="F187" s="274">
        <v>50000</v>
      </c>
      <c r="G187" s="275">
        <f t="shared" si="24"/>
        <v>100</v>
      </c>
      <c r="H187" s="274">
        <v>50000</v>
      </c>
      <c r="I187" s="275">
        <f t="shared" si="25"/>
        <v>100</v>
      </c>
      <c r="J187" s="142"/>
    </row>
    <row r="188" spans="1:10" ht="12.75">
      <c r="A188" s="284">
        <v>323</v>
      </c>
      <c r="B188" s="130" t="s">
        <v>14</v>
      </c>
      <c r="C188" s="212">
        <f>SUM(C189:C194)</f>
        <v>2790000</v>
      </c>
      <c r="D188" s="212">
        <f>SUM(D189:D194)</f>
        <v>2790000</v>
      </c>
      <c r="E188" s="215">
        <f t="shared" si="33"/>
        <v>100</v>
      </c>
      <c r="F188" s="274">
        <f>SUM(F189:F194)</f>
        <v>2790000</v>
      </c>
      <c r="G188" s="275">
        <f t="shared" si="24"/>
        <v>100</v>
      </c>
      <c r="H188" s="274">
        <f>SUM(H189:H194)</f>
        <v>2790000</v>
      </c>
      <c r="I188" s="275">
        <f t="shared" si="25"/>
        <v>100</v>
      </c>
      <c r="J188" s="142"/>
    </row>
    <row r="189" spans="1:10" ht="12.75" hidden="1">
      <c r="A189" s="287">
        <v>3231</v>
      </c>
      <c r="B189" s="130" t="s">
        <v>179</v>
      </c>
      <c r="C189" s="212">
        <v>80000</v>
      </c>
      <c r="D189" s="212">
        <v>80000</v>
      </c>
      <c r="E189" s="215">
        <f t="shared" si="33"/>
        <v>100</v>
      </c>
      <c r="F189" s="274">
        <v>80000</v>
      </c>
      <c r="G189" s="275">
        <f t="shared" si="24"/>
        <v>100</v>
      </c>
      <c r="H189" s="274">
        <v>80000</v>
      </c>
      <c r="I189" s="275">
        <f t="shared" si="25"/>
        <v>100</v>
      </c>
      <c r="J189" s="142"/>
    </row>
    <row r="190" spans="1:10" ht="12.75" hidden="1">
      <c r="A190" s="287">
        <v>3232</v>
      </c>
      <c r="B190" s="130" t="s">
        <v>181</v>
      </c>
      <c r="C190" s="212">
        <v>1885000</v>
      </c>
      <c r="D190" s="212">
        <v>1900000</v>
      </c>
      <c r="E190" s="215">
        <f t="shared" si="33"/>
        <v>100.79575596816977</v>
      </c>
      <c r="F190" s="274">
        <v>1900000</v>
      </c>
      <c r="G190" s="275">
        <f t="shared" si="24"/>
        <v>100</v>
      </c>
      <c r="H190" s="274">
        <v>1900000</v>
      </c>
      <c r="I190" s="275">
        <f t="shared" si="25"/>
        <v>100</v>
      </c>
      <c r="J190" s="142"/>
    </row>
    <row r="191" spans="1:10" ht="12.75" hidden="1">
      <c r="A191" s="287">
        <v>3234</v>
      </c>
      <c r="B191" s="130" t="s">
        <v>94</v>
      </c>
      <c r="C191" s="212">
        <v>75000</v>
      </c>
      <c r="D191" s="212">
        <v>75000</v>
      </c>
      <c r="E191" s="215">
        <f t="shared" si="33"/>
        <v>100</v>
      </c>
      <c r="F191" s="274">
        <v>75000</v>
      </c>
      <c r="G191" s="275">
        <f t="shared" si="24"/>
        <v>100</v>
      </c>
      <c r="H191" s="274">
        <v>75000</v>
      </c>
      <c r="I191" s="275">
        <f t="shared" si="25"/>
        <v>100</v>
      </c>
      <c r="J191" s="142"/>
    </row>
    <row r="192" spans="1:10" ht="12.75" hidden="1">
      <c r="A192" s="287">
        <v>3235</v>
      </c>
      <c r="B192" s="130" t="s">
        <v>95</v>
      </c>
      <c r="C192" s="212">
        <v>720000</v>
      </c>
      <c r="D192" s="212">
        <v>720000</v>
      </c>
      <c r="E192" s="215">
        <f t="shared" si="33"/>
        <v>100</v>
      </c>
      <c r="F192" s="274">
        <v>720000</v>
      </c>
      <c r="G192" s="275">
        <f t="shared" si="24"/>
        <v>100</v>
      </c>
      <c r="H192" s="274">
        <v>720000</v>
      </c>
      <c r="I192" s="275">
        <f t="shared" si="25"/>
        <v>100</v>
      </c>
      <c r="J192" s="142"/>
    </row>
    <row r="193" spans="1:10" ht="12.75" hidden="1">
      <c r="A193" s="284">
        <v>3237</v>
      </c>
      <c r="B193" s="130" t="s">
        <v>177</v>
      </c>
      <c r="C193" s="212">
        <v>15000</v>
      </c>
      <c r="D193" s="212">
        <v>15000</v>
      </c>
      <c r="E193" s="215">
        <f t="shared" si="33"/>
        <v>100</v>
      </c>
      <c r="F193" s="274">
        <v>15000</v>
      </c>
      <c r="G193" s="275">
        <f t="shared" si="24"/>
        <v>100</v>
      </c>
      <c r="H193" s="274">
        <v>15000</v>
      </c>
      <c r="I193" s="275">
        <f t="shared" si="25"/>
        <v>100</v>
      </c>
      <c r="J193" s="142"/>
    </row>
    <row r="194" spans="1:10" ht="12.75" hidden="1">
      <c r="A194" s="284">
        <v>3239</v>
      </c>
      <c r="B194" s="130" t="s">
        <v>96</v>
      </c>
      <c r="C194" s="212">
        <v>15000</v>
      </c>
      <c r="D194" s="212">
        <v>0</v>
      </c>
      <c r="E194" s="215">
        <f t="shared" si="33"/>
        <v>0</v>
      </c>
      <c r="F194" s="274">
        <v>0</v>
      </c>
      <c r="G194" s="275" t="s">
        <v>213</v>
      </c>
      <c r="H194" s="274">
        <v>0</v>
      </c>
      <c r="I194" s="275" t="s">
        <v>213</v>
      </c>
      <c r="J194" s="142"/>
    </row>
    <row r="195" spans="1:10" ht="12.75">
      <c r="A195" s="284">
        <v>329</v>
      </c>
      <c r="B195" s="130" t="s">
        <v>98</v>
      </c>
      <c r="C195" s="212">
        <f>C196</f>
        <v>10000</v>
      </c>
      <c r="D195" s="212">
        <f>D196</f>
        <v>10000</v>
      </c>
      <c r="E195" s="215">
        <f t="shared" si="33"/>
        <v>100</v>
      </c>
      <c r="F195" s="274">
        <f>F196</f>
        <v>10000</v>
      </c>
      <c r="G195" s="275">
        <f t="shared" si="24"/>
        <v>100</v>
      </c>
      <c r="H195" s="274">
        <f>H196</f>
        <v>10000</v>
      </c>
      <c r="I195" s="275">
        <f t="shared" si="25"/>
        <v>100</v>
      </c>
      <c r="J195" s="142"/>
    </row>
    <row r="196" spans="1:10" ht="12.75" hidden="1">
      <c r="A196" s="284">
        <v>3299</v>
      </c>
      <c r="B196" s="130" t="s">
        <v>98</v>
      </c>
      <c r="C196" s="212">
        <v>10000</v>
      </c>
      <c r="D196" s="212">
        <v>10000</v>
      </c>
      <c r="E196" s="215">
        <f t="shared" si="33"/>
        <v>100</v>
      </c>
      <c r="F196" s="212">
        <v>10000</v>
      </c>
      <c r="G196" s="215">
        <f t="shared" si="24"/>
        <v>100</v>
      </c>
      <c r="H196" s="212">
        <v>10000</v>
      </c>
      <c r="I196" s="215">
        <f t="shared" si="25"/>
        <v>100</v>
      </c>
      <c r="J196" s="142"/>
    </row>
    <row r="197" spans="1:10" ht="12.75">
      <c r="A197" s="287"/>
      <c r="B197" s="130"/>
      <c r="C197" s="212"/>
      <c r="D197" s="212"/>
      <c r="E197" s="214"/>
      <c r="F197" s="212"/>
      <c r="G197" s="214"/>
      <c r="H197" s="212"/>
      <c r="I197" s="214"/>
      <c r="J197" s="143"/>
    </row>
    <row r="198" spans="1:10" ht="12.75">
      <c r="A198" s="227" t="s">
        <v>163</v>
      </c>
      <c r="B198" s="41" t="s">
        <v>217</v>
      </c>
      <c r="C198" s="247">
        <f aca="true" t="shared" si="34" ref="C198:H198">C199</f>
        <v>9000000</v>
      </c>
      <c r="D198" s="247">
        <f t="shared" si="34"/>
        <v>16000000</v>
      </c>
      <c r="E198" s="214">
        <f aca="true" t="shared" si="35" ref="E198:E205">D198/C198*100</f>
        <v>177.77777777777777</v>
      </c>
      <c r="F198" s="247">
        <f t="shared" si="34"/>
        <v>16000000</v>
      </c>
      <c r="G198" s="214">
        <f aca="true" t="shared" si="36" ref="G198:G261">F198/D198*100</f>
        <v>100</v>
      </c>
      <c r="H198" s="247">
        <f t="shared" si="34"/>
        <v>9000000</v>
      </c>
      <c r="I198" s="214">
        <f aca="true" t="shared" si="37" ref="I198:I261">H198/F198*100</f>
        <v>56.25</v>
      </c>
      <c r="J198" s="143"/>
    </row>
    <row r="199" spans="1:10" ht="12.75">
      <c r="A199" s="227">
        <v>3</v>
      </c>
      <c r="B199" s="41" t="s">
        <v>76</v>
      </c>
      <c r="C199" s="247">
        <f>C200+C206</f>
        <v>9000000</v>
      </c>
      <c r="D199" s="247">
        <f>D200+D206</f>
        <v>16000000</v>
      </c>
      <c r="E199" s="214">
        <f t="shared" si="35"/>
        <v>177.77777777777777</v>
      </c>
      <c r="F199" s="247">
        <f>F200+F206</f>
        <v>16000000</v>
      </c>
      <c r="G199" s="214">
        <f t="shared" si="36"/>
        <v>100</v>
      </c>
      <c r="H199" s="247">
        <f>H200+H206</f>
        <v>9000000</v>
      </c>
      <c r="I199" s="214">
        <f t="shared" si="37"/>
        <v>56.25</v>
      </c>
      <c r="J199" s="143"/>
    </row>
    <row r="200" spans="1:10" ht="12.75">
      <c r="A200" s="227">
        <v>32</v>
      </c>
      <c r="B200" s="41" t="s">
        <v>6</v>
      </c>
      <c r="C200" s="247">
        <f>C201+C204</f>
        <v>9000000</v>
      </c>
      <c r="D200" s="247">
        <f>D201+D204</f>
        <v>16000000</v>
      </c>
      <c r="E200" s="214">
        <f t="shared" si="35"/>
        <v>177.77777777777777</v>
      </c>
      <c r="F200" s="247">
        <f>F201+F204</f>
        <v>16000000</v>
      </c>
      <c r="G200" s="214">
        <f t="shared" si="36"/>
        <v>100</v>
      </c>
      <c r="H200" s="247">
        <f>H201+H204</f>
        <v>9000000</v>
      </c>
      <c r="I200" s="214">
        <f t="shared" si="37"/>
        <v>56.25</v>
      </c>
      <c r="J200" s="143"/>
    </row>
    <row r="201" spans="1:10" ht="12.75">
      <c r="A201" s="284">
        <v>323</v>
      </c>
      <c r="B201" s="297" t="s">
        <v>14</v>
      </c>
      <c r="C201" s="212">
        <f>SUM(C202:C203)</f>
        <v>8900000</v>
      </c>
      <c r="D201" s="212">
        <f>SUM(D202:D203)</f>
        <v>15900000</v>
      </c>
      <c r="E201" s="215">
        <f t="shared" si="35"/>
        <v>178.65168539325842</v>
      </c>
      <c r="F201" s="274">
        <f>SUM(F202:F203)</f>
        <v>15900000</v>
      </c>
      <c r="G201" s="275">
        <f t="shared" si="36"/>
        <v>100</v>
      </c>
      <c r="H201" s="274">
        <f>SUM(H202:H203)</f>
        <v>8900000</v>
      </c>
      <c r="I201" s="275">
        <f t="shared" si="37"/>
        <v>55.9748427672956</v>
      </c>
      <c r="J201" s="142"/>
    </row>
    <row r="202" spans="1:10" ht="12.75" hidden="1">
      <c r="A202" s="284">
        <v>3237</v>
      </c>
      <c r="B202" s="130" t="s">
        <v>177</v>
      </c>
      <c r="C202" s="212">
        <v>1000000</v>
      </c>
      <c r="D202" s="212">
        <v>1000000</v>
      </c>
      <c r="E202" s="215">
        <f t="shared" si="35"/>
        <v>100</v>
      </c>
      <c r="F202" s="274">
        <v>1000000</v>
      </c>
      <c r="G202" s="275">
        <f t="shared" si="36"/>
        <v>100</v>
      </c>
      <c r="H202" s="274">
        <v>1000000</v>
      </c>
      <c r="I202" s="275">
        <f t="shared" si="37"/>
        <v>100</v>
      </c>
      <c r="J202" s="142"/>
    </row>
    <row r="203" spans="1:10" ht="12.75" hidden="1">
      <c r="A203" s="284">
        <v>3239</v>
      </c>
      <c r="B203" s="130" t="s">
        <v>96</v>
      </c>
      <c r="C203" s="212">
        <v>7900000</v>
      </c>
      <c r="D203" s="212">
        <v>14900000</v>
      </c>
      <c r="E203" s="215">
        <f t="shared" si="35"/>
        <v>188.60759493670886</v>
      </c>
      <c r="F203" s="274">
        <v>14900000</v>
      </c>
      <c r="G203" s="275">
        <f t="shared" si="36"/>
        <v>100</v>
      </c>
      <c r="H203" s="274">
        <v>7900000</v>
      </c>
      <c r="I203" s="275">
        <f t="shared" si="37"/>
        <v>53.02013422818792</v>
      </c>
      <c r="J203" s="142"/>
    </row>
    <row r="204" spans="1:10" ht="12.75">
      <c r="A204" s="284">
        <v>329</v>
      </c>
      <c r="B204" s="297" t="s">
        <v>98</v>
      </c>
      <c r="C204" s="212">
        <f>C205</f>
        <v>100000</v>
      </c>
      <c r="D204" s="212">
        <f>D205</f>
        <v>100000</v>
      </c>
      <c r="E204" s="215">
        <f t="shared" si="35"/>
        <v>100</v>
      </c>
      <c r="F204" s="274">
        <f>F205</f>
        <v>100000</v>
      </c>
      <c r="G204" s="275">
        <f t="shared" si="36"/>
        <v>100</v>
      </c>
      <c r="H204" s="274">
        <f>H205</f>
        <v>100000</v>
      </c>
      <c r="I204" s="275">
        <f t="shared" si="37"/>
        <v>100</v>
      </c>
      <c r="J204" s="142"/>
    </row>
    <row r="205" spans="1:10" ht="12.75" hidden="1">
      <c r="A205" s="287">
        <v>3299</v>
      </c>
      <c r="B205" s="130" t="s">
        <v>98</v>
      </c>
      <c r="C205" s="212">
        <v>100000</v>
      </c>
      <c r="D205" s="212">
        <v>100000</v>
      </c>
      <c r="E205" s="215">
        <f t="shared" si="35"/>
        <v>100</v>
      </c>
      <c r="F205" s="212">
        <v>100000</v>
      </c>
      <c r="G205" s="215">
        <f t="shared" si="36"/>
        <v>100</v>
      </c>
      <c r="H205" s="212">
        <v>100000</v>
      </c>
      <c r="I205" s="215">
        <f t="shared" si="37"/>
        <v>100</v>
      </c>
      <c r="J205" s="142"/>
    </row>
    <row r="206" spans="1:10" ht="12.75" hidden="1">
      <c r="A206" s="227">
        <v>36</v>
      </c>
      <c r="B206" s="137" t="s">
        <v>247</v>
      </c>
      <c r="C206" s="247">
        <f>C207</f>
        <v>0</v>
      </c>
      <c r="D206" s="247">
        <f aca="true" t="shared" si="38" ref="D206:H207">D207</f>
        <v>0</v>
      </c>
      <c r="E206" s="214" t="s">
        <v>213</v>
      </c>
      <c r="F206" s="247">
        <f t="shared" si="38"/>
        <v>0</v>
      </c>
      <c r="G206" s="214" t="s">
        <v>213</v>
      </c>
      <c r="H206" s="247">
        <f t="shared" si="38"/>
        <v>0</v>
      </c>
      <c r="I206" s="214" t="s">
        <v>213</v>
      </c>
      <c r="J206" s="142"/>
    </row>
    <row r="207" spans="1:10" ht="12.75" hidden="1">
      <c r="A207" s="284">
        <v>363</v>
      </c>
      <c r="B207" s="297" t="s">
        <v>252</v>
      </c>
      <c r="C207" s="212">
        <f>C208</f>
        <v>0</v>
      </c>
      <c r="D207" s="212">
        <f t="shared" si="38"/>
        <v>0</v>
      </c>
      <c r="E207" s="215" t="s">
        <v>213</v>
      </c>
      <c r="F207" s="212">
        <f t="shared" si="38"/>
        <v>0</v>
      </c>
      <c r="G207" s="215" t="s">
        <v>213</v>
      </c>
      <c r="H207" s="212">
        <f t="shared" si="38"/>
        <v>0</v>
      </c>
      <c r="I207" s="215" t="s">
        <v>213</v>
      </c>
      <c r="J207" s="142"/>
    </row>
    <row r="208" spans="1:10" ht="12.75" hidden="1">
      <c r="A208" s="287">
        <v>3631</v>
      </c>
      <c r="B208" s="130" t="s">
        <v>252</v>
      </c>
      <c r="C208" s="212">
        <v>0</v>
      </c>
      <c r="D208" s="212">
        <v>0</v>
      </c>
      <c r="E208" s="215" t="s">
        <v>213</v>
      </c>
      <c r="F208" s="212">
        <v>0</v>
      </c>
      <c r="G208" s="215" t="s">
        <v>213</v>
      </c>
      <c r="H208" s="212">
        <v>0</v>
      </c>
      <c r="I208" s="215" t="s">
        <v>213</v>
      </c>
      <c r="J208" s="142"/>
    </row>
    <row r="209" spans="1:10" ht="12.75">
      <c r="A209" s="287"/>
      <c r="B209" s="130"/>
      <c r="C209" s="212"/>
      <c r="D209" s="212"/>
      <c r="E209" s="214"/>
      <c r="F209" s="212"/>
      <c r="G209" s="214"/>
      <c r="H209" s="212"/>
      <c r="I209" s="214"/>
      <c r="J209" s="142"/>
    </row>
    <row r="210" spans="1:10" ht="12.75">
      <c r="A210" s="227" t="s">
        <v>182</v>
      </c>
      <c r="B210" s="41" t="s">
        <v>218</v>
      </c>
      <c r="C210" s="247">
        <f>C211</f>
        <v>4000000</v>
      </c>
      <c r="D210" s="247">
        <f>D211</f>
        <v>4000000</v>
      </c>
      <c r="E210" s="214">
        <f aca="true" t="shared" si="39" ref="E210:E217">D210/C210*100</f>
        <v>100</v>
      </c>
      <c r="F210" s="247">
        <f>F211</f>
        <v>4000000</v>
      </c>
      <c r="G210" s="214">
        <f t="shared" si="36"/>
        <v>100</v>
      </c>
      <c r="H210" s="247">
        <f>H211</f>
        <v>4000000</v>
      </c>
      <c r="I210" s="214">
        <f t="shared" si="37"/>
        <v>100</v>
      </c>
      <c r="J210" s="152"/>
    </row>
    <row r="211" spans="1:10" ht="12.75">
      <c r="A211" s="227">
        <v>3</v>
      </c>
      <c r="B211" s="41" t="s">
        <v>76</v>
      </c>
      <c r="C211" s="247">
        <f>C212+C215</f>
        <v>4000000</v>
      </c>
      <c r="D211" s="247">
        <f>D212+D215</f>
        <v>4000000</v>
      </c>
      <c r="E211" s="214">
        <f t="shared" si="39"/>
        <v>100</v>
      </c>
      <c r="F211" s="247">
        <f>F212+F215</f>
        <v>4000000</v>
      </c>
      <c r="G211" s="214">
        <f t="shared" si="36"/>
        <v>100</v>
      </c>
      <c r="H211" s="247">
        <f>H212+H215</f>
        <v>4000000</v>
      </c>
      <c r="I211" s="214">
        <f t="shared" si="37"/>
        <v>100</v>
      </c>
      <c r="J211" s="152"/>
    </row>
    <row r="212" spans="1:10" ht="12.75">
      <c r="A212" s="227">
        <v>32</v>
      </c>
      <c r="B212" s="41" t="s">
        <v>6</v>
      </c>
      <c r="C212" s="247">
        <f>C213</f>
        <v>3970000</v>
      </c>
      <c r="D212" s="247">
        <f>D213</f>
        <v>3950000</v>
      </c>
      <c r="E212" s="214">
        <f t="shared" si="39"/>
        <v>99.49622166246851</v>
      </c>
      <c r="F212" s="247">
        <f>F213</f>
        <v>3950000</v>
      </c>
      <c r="G212" s="214">
        <f t="shared" si="36"/>
        <v>100</v>
      </c>
      <c r="H212" s="247">
        <f>H213</f>
        <v>4000000</v>
      </c>
      <c r="I212" s="214">
        <f t="shared" si="37"/>
        <v>101.26582278481013</v>
      </c>
      <c r="J212" s="152"/>
    </row>
    <row r="213" spans="1:10" ht="12.75">
      <c r="A213" s="284">
        <v>329</v>
      </c>
      <c r="B213" s="42" t="s">
        <v>98</v>
      </c>
      <c r="C213" s="212">
        <f>C214</f>
        <v>3970000</v>
      </c>
      <c r="D213" s="212">
        <f>D214</f>
        <v>3950000</v>
      </c>
      <c r="E213" s="215">
        <f t="shared" si="39"/>
        <v>99.49622166246851</v>
      </c>
      <c r="F213" s="274">
        <f>F214</f>
        <v>3950000</v>
      </c>
      <c r="G213" s="275">
        <f t="shared" si="36"/>
        <v>100</v>
      </c>
      <c r="H213" s="274">
        <f>H214</f>
        <v>4000000</v>
      </c>
      <c r="I213" s="275">
        <f t="shared" si="37"/>
        <v>101.26582278481013</v>
      </c>
      <c r="J213" s="298"/>
    </row>
    <row r="214" spans="1:10" ht="12.75" hidden="1">
      <c r="A214" s="284">
        <v>3299</v>
      </c>
      <c r="B214" s="130" t="s">
        <v>98</v>
      </c>
      <c r="C214" s="212">
        <v>3970000</v>
      </c>
      <c r="D214" s="212">
        <v>3950000</v>
      </c>
      <c r="E214" s="215">
        <f t="shared" si="39"/>
        <v>99.49622166246851</v>
      </c>
      <c r="F214" s="212">
        <v>3950000</v>
      </c>
      <c r="G214" s="215">
        <f t="shared" si="36"/>
        <v>100</v>
      </c>
      <c r="H214" s="212">
        <v>4000000</v>
      </c>
      <c r="I214" s="215">
        <f t="shared" si="37"/>
        <v>101.26582278481013</v>
      </c>
      <c r="J214" s="164"/>
    </row>
    <row r="215" spans="1:10" ht="12.75">
      <c r="A215" s="227">
        <v>38</v>
      </c>
      <c r="B215" s="41" t="s">
        <v>107</v>
      </c>
      <c r="C215" s="247">
        <f aca="true" t="shared" si="40" ref="C215:H216">C216</f>
        <v>30000</v>
      </c>
      <c r="D215" s="247">
        <f t="shared" si="40"/>
        <v>50000</v>
      </c>
      <c r="E215" s="214">
        <f t="shared" si="39"/>
        <v>166.66666666666669</v>
      </c>
      <c r="F215" s="247">
        <f t="shared" si="40"/>
        <v>50000</v>
      </c>
      <c r="G215" s="214">
        <f t="shared" si="36"/>
        <v>100</v>
      </c>
      <c r="H215" s="247">
        <f t="shared" si="40"/>
        <v>0</v>
      </c>
      <c r="I215" s="214">
        <f t="shared" si="37"/>
        <v>0</v>
      </c>
      <c r="J215" s="164"/>
    </row>
    <row r="216" spans="1:10" ht="12.75">
      <c r="A216" s="284">
        <v>383</v>
      </c>
      <c r="B216" s="42" t="s">
        <v>244</v>
      </c>
      <c r="C216" s="212">
        <f t="shared" si="40"/>
        <v>30000</v>
      </c>
      <c r="D216" s="212">
        <f t="shared" si="40"/>
        <v>50000</v>
      </c>
      <c r="E216" s="215">
        <f t="shared" si="39"/>
        <v>166.66666666666669</v>
      </c>
      <c r="F216" s="274">
        <f t="shared" si="40"/>
        <v>50000</v>
      </c>
      <c r="G216" s="275">
        <f t="shared" si="36"/>
        <v>100</v>
      </c>
      <c r="H216" s="274">
        <f t="shared" si="40"/>
        <v>0</v>
      </c>
      <c r="I216" s="275">
        <f t="shared" si="37"/>
        <v>0</v>
      </c>
      <c r="J216" s="164"/>
    </row>
    <row r="217" spans="1:10" ht="12.75" hidden="1">
      <c r="A217" s="284">
        <v>3831</v>
      </c>
      <c r="B217" s="130" t="s">
        <v>235</v>
      </c>
      <c r="C217" s="212">
        <v>30000</v>
      </c>
      <c r="D217" s="212">
        <v>50000</v>
      </c>
      <c r="E217" s="215">
        <f t="shared" si="39"/>
        <v>166.66666666666669</v>
      </c>
      <c r="F217" s="212">
        <v>50000</v>
      </c>
      <c r="G217" s="215">
        <f t="shared" si="36"/>
        <v>100</v>
      </c>
      <c r="H217" s="212">
        <v>0</v>
      </c>
      <c r="I217" s="215">
        <f t="shared" si="37"/>
        <v>0</v>
      </c>
      <c r="J217" s="142"/>
    </row>
    <row r="218" spans="1:10" ht="12.75">
      <c r="A218" s="227"/>
      <c r="B218" s="41"/>
      <c r="C218" s="247"/>
      <c r="D218" s="247"/>
      <c r="E218" s="214"/>
      <c r="F218" s="247"/>
      <c r="G218" s="214"/>
      <c r="H218" s="247"/>
      <c r="I218" s="214"/>
      <c r="J218" s="143"/>
    </row>
    <row r="219" spans="1:10" s="231" customFormat="1" ht="12.75">
      <c r="A219" s="229">
        <v>104</v>
      </c>
      <c r="B219" s="129" t="s">
        <v>184</v>
      </c>
      <c r="C219" s="198">
        <f>C221+C234+C246+C255+C269+C275+C291+C297</f>
        <v>858949264</v>
      </c>
      <c r="D219" s="198">
        <f>D221+D234+D246+D255+D269+D275+D291+D297</f>
        <v>968283853</v>
      </c>
      <c r="E219" s="214">
        <f>D219/C219*100</f>
        <v>112.72887626573483</v>
      </c>
      <c r="F219" s="198">
        <f>F221+F234+F246+F255+F269+F275+F291+F297</f>
        <v>1212534337</v>
      </c>
      <c r="G219" s="214">
        <f t="shared" si="36"/>
        <v>125.22509109733136</v>
      </c>
      <c r="H219" s="198">
        <f>H221+H234+H246+H255+H269+H275+H291+H297</f>
        <v>1015382904</v>
      </c>
      <c r="I219" s="214">
        <f t="shared" si="37"/>
        <v>83.74054845425792</v>
      </c>
      <c r="J219" s="230"/>
    </row>
    <row r="220" spans="1:10" ht="12.75">
      <c r="A220" s="228"/>
      <c r="B220" s="134"/>
      <c r="C220" s="247"/>
      <c r="D220" s="247"/>
      <c r="E220" s="214"/>
      <c r="F220" s="247"/>
      <c r="G220" s="214"/>
      <c r="H220" s="247"/>
      <c r="I220" s="214"/>
      <c r="J220" s="143"/>
    </row>
    <row r="221" spans="1:10" s="233" customFormat="1" ht="25.5">
      <c r="A221" s="137" t="s">
        <v>151</v>
      </c>
      <c r="B221" s="90" t="s">
        <v>222</v>
      </c>
      <c r="C221" s="247">
        <f>C222+C229</f>
        <v>91000000</v>
      </c>
      <c r="D221" s="247">
        <f>D222+D229</f>
        <v>83000000</v>
      </c>
      <c r="E221" s="214">
        <f aca="true" t="shared" si="41" ref="E221:E232">D221/C221*100</f>
        <v>91.20879120879121</v>
      </c>
      <c r="F221" s="247">
        <f>F222+F229</f>
        <v>90000000</v>
      </c>
      <c r="G221" s="214">
        <f t="shared" si="36"/>
        <v>108.43373493975903</v>
      </c>
      <c r="H221" s="247">
        <f>H222+H229</f>
        <v>98000000</v>
      </c>
      <c r="I221" s="214">
        <f t="shared" si="37"/>
        <v>108.88888888888889</v>
      </c>
      <c r="J221" s="232"/>
    </row>
    <row r="222" spans="1:10" ht="12.75">
      <c r="A222" s="227">
        <v>3</v>
      </c>
      <c r="B222" s="41" t="s">
        <v>76</v>
      </c>
      <c r="C222" s="247">
        <f>C223+C226</f>
        <v>1668100</v>
      </c>
      <c r="D222" s="247">
        <f>D223+D226</f>
        <v>1650000</v>
      </c>
      <c r="E222" s="214">
        <f t="shared" si="41"/>
        <v>98.91493315748457</v>
      </c>
      <c r="F222" s="247">
        <f>F223+F226</f>
        <v>1650000</v>
      </c>
      <c r="G222" s="214">
        <f t="shared" si="36"/>
        <v>100</v>
      </c>
      <c r="H222" s="247">
        <f>H223+H226</f>
        <v>0</v>
      </c>
      <c r="I222" s="214">
        <f t="shared" si="37"/>
        <v>0</v>
      </c>
      <c r="J222" s="143"/>
    </row>
    <row r="223" spans="1:10" ht="12.75">
      <c r="A223" s="227">
        <v>36</v>
      </c>
      <c r="B223" s="41" t="s">
        <v>247</v>
      </c>
      <c r="C223" s="247">
        <f aca="true" t="shared" si="42" ref="C223:H224">C224</f>
        <v>1300000</v>
      </c>
      <c r="D223" s="247">
        <f t="shared" si="42"/>
        <v>1300000</v>
      </c>
      <c r="E223" s="214">
        <f t="shared" si="41"/>
        <v>100</v>
      </c>
      <c r="F223" s="247">
        <f t="shared" si="42"/>
        <v>1300000</v>
      </c>
      <c r="G223" s="214">
        <f t="shared" si="36"/>
        <v>100</v>
      </c>
      <c r="H223" s="247">
        <f t="shared" si="42"/>
        <v>0</v>
      </c>
      <c r="I223" s="214">
        <f t="shared" si="37"/>
        <v>0</v>
      </c>
      <c r="J223" s="143"/>
    </row>
    <row r="224" spans="1:10" ht="12.75">
      <c r="A224" s="284">
        <v>363</v>
      </c>
      <c r="B224" s="42" t="s">
        <v>105</v>
      </c>
      <c r="C224" s="212">
        <f t="shared" si="42"/>
        <v>1300000</v>
      </c>
      <c r="D224" s="212">
        <f t="shared" si="42"/>
        <v>1300000</v>
      </c>
      <c r="E224" s="215">
        <f t="shared" si="41"/>
        <v>100</v>
      </c>
      <c r="F224" s="274">
        <f t="shared" si="42"/>
        <v>1300000</v>
      </c>
      <c r="G224" s="275">
        <f t="shared" si="36"/>
        <v>100</v>
      </c>
      <c r="H224" s="274">
        <f t="shared" si="42"/>
        <v>0</v>
      </c>
      <c r="I224" s="275">
        <f t="shared" si="37"/>
        <v>0</v>
      </c>
      <c r="J224" s="142"/>
    </row>
    <row r="225" spans="1:10" ht="12.75" hidden="1">
      <c r="A225" s="292">
        <v>3632</v>
      </c>
      <c r="B225" s="130" t="s">
        <v>106</v>
      </c>
      <c r="C225" s="212">
        <v>1300000</v>
      </c>
      <c r="D225" s="248">
        <v>1300000</v>
      </c>
      <c r="E225" s="215">
        <f t="shared" si="41"/>
        <v>100</v>
      </c>
      <c r="F225" s="248">
        <v>1300000</v>
      </c>
      <c r="G225" s="215">
        <f t="shared" si="36"/>
        <v>100</v>
      </c>
      <c r="H225" s="248">
        <v>0</v>
      </c>
      <c r="I225" s="215">
        <f t="shared" si="37"/>
        <v>0</v>
      </c>
      <c r="J225" s="142"/>
    </row>
    <row r="226" spans="1:10" ht="12.75">
      <c r="A226" s="227">
        <v>38</v>
      </c>
      <c r="B226" s="41" t="s">
        <v>107</v>
      </c>
      <c r="C226" s="247">
        <f aca="true" t="shared" si="43" ref="C226:H227">C227</f>
        <v>368100</v>
      </c>
      <c r="D226" s="247">
        <f t="shared" si="43"/>
        <v>350000</v>
      </c>
      <c r="E226" s="214">
        <f t="shared" si="41"/>
        <v>95.08285791904373</v>
      </c>
      <c r="F226" s="247">
        <f t="shared" si="43"/>
        <v>350000</v>
      </c>
      <c r="G226" s="214">
        <f t="shared" si="36"/>
        <v>100</v>
      </c>
      <c r="H226" s="247">
        <f t="shared" si="43"/>
        <v>0</v>
      </c>
      <c r="I226" s="214">
        <f t="shared" si="37"/>
        <v>0</v>
      </c>
      <c r="J226" s="143"/>
    </row>
    <row r="227" spans="1:10" ht="12.75">
      <c r="A227" s="284">
        <v>386</v>
      </c>
      <c r="B227" s="42" t="s">
        <v>110</v>
      </c>
      <c r="C227" s="212">
        <f t="shared" si="43"/>
        <v>368100</v>
      </c>
      <c r="D227" s="212">
        <f t="shared" si="43"/>
        <v>350000</v>
      </c>
      <c r="E227" s="215">
        <f t="shared" si="41"/>
        <v>95.08285791904373</v>
      </c>
      <c r="F227" s="274">
        <f t="shared" si="43"/>
        <v>350000</v>
      </c>
      <c r="G227" s="275">
        <f t="shared" si="36"/>
        <v>100</v>
      </c>
      <c r="H227" s="274">
        <f t="shared" si="43"/>
        <v>0</v>
      </c>
      <c r="I227" s="275">
        <f t="shared" si="37"/>
        <v>0</v>
      </c>
      <c r="J227" s="142"/>
    </row>
    <row r="228" spans="1:10" ht="12.75" hidden="1">
      <c r="A228" s="292">
        <v>3862</v>
      </c>
      <c r="B228" s="130" t="s">
        <v>172</v>
      </c>
      <c r="C228" s="212">
        <v>368100</v>
      </c>
      <c r="D228" s="248">
        <v>350000</v>
      </c>
      <c r="E228" s="215">
        <f t="shared" si="41"/>
        <v>95.08285791904373</v>
      </c>
      <c r="F228" s="248">
        <v>350000</v>
      </c>
      <c r="G228" s="215">
        <f t="shared" si="36"/>
        <v>100</v>
      </c>
      <c r="H228" s="248">
        <v>0</v>
      </c>
      <c r="I228" s="215">
        <f t="shared" si="37"/>
        <v>0</v>
      </c>
      <c r="J228" s="164"/>
    </row>
    <row r="229" spans="1:10" ht="12.75">
      <c r="A229" s="227">
        <v>4</v>
      </c>
      <c r="B229" s="41" t="s">
        <v>111</v>
      </c>
      <c r="C229" s="247">
        <f aca="true" t="shared" si="44" ref="C229:H231">C230</f>
        <v>89331900</v>
      </c>
      <c r="D229" s="247">
        <f t="shared" si="44"/>
        <v>81350000</v>
      </c>
      <c r="E229" s="214">
        <f t="shared" si="41"/>
        <v>91.06489395165669</v>
      </c>
      <c r="F229" s="247">
        <f t="shared" si="44"/>
        <v>88350000</v>
      </c>
      <c r="G229" s="214">
        <f t="shared" si="36"/>
        <v>108.60479409956976</v>
      </c>
      <c r="H229" s="247">
        <f t="shared" si="44"/>
        <v>98000000</v>
      </c>
      <c r="I229" s="214">
        <f t="shared" si="37"/>
        <v>110.92246745897</v>
      </c>
      <c r="J229" s="164"/>
    </row>
    <row r="230" spans="1:10" ht="12.75">
      <c r="A230" s="227">
        <v>45</v>
      </c>
      <c r="B230" s="41" t="s">
        <v>39</v>
      </c>
      <c r="C230" s="247">
        <f t="shared" si="44"/>
        <v>89331900</v>
      </c>
      <c r="D230" s="247">
        <f t="shared" si="44"/>
        <v>81350000</v>
      </c>
      <c r="E230" s="214">
        <f t="shared" si="41"/>
        <v>91.06489395165669</v>
      </c>
      <c r="F230" s="247">
        <f t="shared" si="44"/>
        <v>88350000</v>
      </c>
      <c r="G230" s="214">
        <f t="shared" si="36"/>
        <v>108.60479409956976</v>
      </c>
      <c r="H230" s="247">
        <f t="shared" si="44"/>
        <v>98000000</v>
      </c>
      <c r="I230" s="214">
        <f t="shared" si="37"/>
        <v>110.92246745897</v>
      </c>
      <c r="J230" s="164"/>
    </row>
    <row r="231" spans="1:10" ht="12.75">
      <c r="A231" s="284">
        <v>451</v>
      </c>
      <c r="B231" s="42" t="s">
        <v>248</v>
      </c>
      <c r="C231" s="212">
        <f t="shared" si="44"/>
        <v>89331900</v>
      </c>
      <c r="D231" s="212">
        <f t="shared" si="44"/>
        <v>81350000</v>
      </c>
      <c r="E231" s="215">
        <f t="shared" si="41"/>
        <v>91.06489395165669</v>
      </c>
      <c r="F231" s="274">
        <f t="shared" si="44"/>
        <v>88350000</v>
      </c>
      <c r="G231" s="275">
        <f t="shared" si="36"/>
        <v>108.60479409956976</v>
      </c>
      <c r="H231" s="274">
        <f t="shared" si="44"/>
        <v>98000000</v>
      </c>
      <c r="I231" s="275">
        <f t="shared" si="37"/>
        <v>110.92246745897</v>
      </c>
      <c r="J231" s="164"/>
    </row>
    <row r="232" spans="1:10" ht="12.75" hidden="1">
      <c r="A232" s="287">
        <v>4511</v>
      </c>
      <c r="B232" s="130" t="s">
        <v>0</v>
      </c>
      <c r="C232" s="212">
        <v>89331900</v>
      </c>
      <c r="D232" s="248">
        <v>81350000</v>
      </c>
      <c r="E232" s="215">
        <f t="shared" si="41"/>
        <v>91.06489395165669</v>
      </c>
      <c r="F232" s="212">
        <v>88350000</v>
      </c>
      <c r="G232" s="215">
        <f t="shared" si="36"/>
        <v>108.60479409956976</v>
      </c>
      <c r="H232" s="212">
        <v>98000000</v>
      </c>
      <c r="I232" s="215">
        <f t="shared" si="37"/>
        <v>110.92246745897</v>
      </c>
      <c r="J232" s="142"/>
    </row>
    <row r="233" spans="1:10" ht="12.75">
      <c r="A233" s="287"/>
      <c r="B233" s="130"/>
      <c r="C233" s="212"/>
      <c r="D233" s="212"/>
      <c r="E233" s="214"/>
      <c r="F233" s="212"/>
      <c r="G233" s="214"/>
      <c r="H233" s="212"/>
      <c r="I233" s="214"/>
      <c r="J233" s="143"/>
    </row>
    <row r="234" spans="1:10" ht="12.75">
      <c r="A234" s="227" t="s">
        <v>164</v>
      </c>
      <c r="B234" s="126" t="s">
        <v>219</v>
      </c>
      <c r="C234" s="247">
        <f>C235+C242</f>
        <v>232218000</v>
      </c>
      <c r="D234" s="247">
        <f>D235+D242</f>
        <v>241000000</v>
      </c>
      <c r="E234" s="214">
        <f aca="true" t="shared" si="45" ref="E234:E241">D234/C234*100</f>
        <v>103.78179124787914</v>
      </c>
      <c r="F234" s="247">
        <f>F235+F242</f>
        <v>246000000</v>
      </c>
      <c r="G234" s="214">
        <f t="shared" si="36"/>
        <v>102.07468879668049</v>
      </c>
      <c r="H234" s="247">
        <f>H235+H242</f>
        <v>250634000</v>
      </c>
      <c r="I234" s="214">
        <f t="shared" si="37"/>
        <v>101.88373983739838</v>
      </c>
      <c r="J234" s="143"/>
    </row>
    <row r="235" spans="1:10" ht="12.75">
      <c r="A235" s="227">
        <v>3</v>
      </c>
      <c r="B235" s="126" t="s">
        <v>76</v>
      </c>
      <c r="C235" s="247">
        <f>C236+C239</f>
        <v>232218000</v>
      </c>
      <c r="D235" s="247">
        <f>D236+D239</f>
        <v>241000000</v>
      </c>
      <c r="E235" s="214">
        <f t="shared" si="45"/>
        <v>103.78179124787914</v>
      </c>
      <c r="F235" s="247">
        <f>F236+F239</f>
        <v>246000000</v>
      </c>
      <c r="G235" s="214">
        <f t="shared" si="36"/>
        <v>102.07468879668049</v>
      </c>
      <c r="H235" s="247">
        <f>H236+H239</f>
        <v>250634000</v>
      </c>
      <c r="I235" s="214">
        <f t="shared" si="37"/>
        <v>101.88373983739838</v>
      </c>
      <c r="J235" s="143"/>
    </row>
    <row r="236" spans="1:10" ht="12.75">
      <c r="A236" s="227">
        <v>36</v>
      </c>
      <c r="B236" s="126" t="s">
        <v>247</v>
      </c>
      <c r="C236" s="247">
        <f aca="true" t="shared" si="46" ref="C236:H237">C237</f>
        <v>17000000</v>
      </c>
      <c r="D236" s="247">
        <f t="shared" si="46"/>
        <v>17000000</v>
      </c>
      <c r="E236" s="214">
        <f t="shared" si="45"/>
        <v>100</v>
      </c>
      <c r="F236" s="247">
        <f t="shared" si="46"/>
        <v>17000000</v>
      </c>
      <c r="G236" s="214">
        <f t="shared" si="36"/>
        <v>100</v>
      </c>
      <c r="H236" s="247">
        <f t="shared" si="46"/>
        <v>17000000</v>
      </c>
      <c r="I236" s="214">
        <f t="shared" si="37"/>
        <v>100</v>
      </c>
      <c r="J236" s="143"/>
    </row>
    <row r="237" spans="1:10" ht="12.75">
      <c r="A237" s="284">
        <v>363</v>
      </c>
      <c r="B237" s="125" t="s">
        <v>105</v>
      </c>
      <c r="C237" s="212">
        <f t="shared" si="46"/>
        <v>17000000</v>
      </c>
      <c r="D237" s="212">
        <f t="shared" si="46"/>
        <v>17000000</v>
      </c>
      <c r="E237" s="215">
        <f t="shared" si="45"/>
        <v>100</v>
      </c>
      <c r="F237" s="274">
        <f t="shared" si="46"/>
        <v>17000000</v>
      </c>
      <c r="G237" s="275">
        <f t="shared" si="36"/>
        <v>100</v>
      </c>
      <c r="H237" s="274">
        <f t="shared" si="46"/>
        <v>17000000</v>
      </c>
      <c r="I237" s="275">
        <f t="shared" si="37"/>
        <v>100</v>
      </c>
      <c r="J237" s="142"/>
    </row>
    <row r="238" spans="1:10" ht="12.75" hidden="1">
      <c r="A238" s="284">
        <v>3632</v>
      </c>
      <c r="B238" s="130" t="s">
        <v>106</v>
      </c>
      <c r="C238" s="212">
        <v>17000000</v>
      </c>
      <c r="D238" s="212">
        <v>17000000</v>
      </c>
      <c r="E238" s="215">
        <f t="shared" si="45"/>
        <v>100</v>
      </c>
      <c r="F238" s="212">
        <v>17000000</v>
      </c>
      <c r="G238" s="215">
        <f t="shared" si="36"/>
        <v>100</v>
      </c>
      <c r="H238" s="212">
        <v>17000000</v>
      </c>
      <c r="I238" s="215">
        <f t="shared" si="37"/>
        <v>100</v>
      </c>
      <c r="J238" s="142"/>
    </row>
    <row r="239" spans="1:10" ht="12.75">
      <c r="A239" s="227">
        <v>38</v>
      </c>
      <c r="B239" s="126" t="s">
        <v>107</v>
      </c>
      <c r="C239" s="247">
        <f aca="true" t="shared" si="47" ref="C239:H240">C240</f>
        <v>215218000</v>
      </c>
      <c r="D239" s="247">
        <f t="shared" si="47"/>
        <v>224000000</v>
      </c>
      <c r="E239" s="214">
        <f t="shared" si="45"/>
        <v>104.08051371167839</v>
      </c>
      <c r="F239" s="247">
        <f t="shared" si="47"/>
        <v>229000000</v>
      </c>
      <c r="G239" s="214">
        <f t="shared" si="36"/>
        <v>102.23214285714286</v>
      </c>
      <c r="H239" s="247">
        <f t="shared" si="47"/>
        <v>233634000</v>
      </c>
      <c r="I239" s="214">
        <f t="shared" si="37"/>
        <v>102.0235807860262</v>
      </c>
      <c r="J239" s="142"/>
    </row>
    <row r="240" spans="1:10" ht="12.75">
      <c r="A240" s="284">
        <v>386</v>
      </c>
      <c r="B240" s="125" t="s">
        <v>110</v>
      </c>
      <c r="C240" s="212">
        <f t="shared" si="47"/>
        <v>215218000</v>
      </c>
      <c r="D240" s="212">
        <f t="shared" si="47"/>
        <v>224000000</v>
      </c>
      <c r="E240" s="215">
        <f t="shared" si="45"/>
        <v>104.08051371167839</v>
      </c>
      <c r="F240" s="274">
        <f t="shared" si="47"/>
        <v>229000000</v>
      </c>
      <c r="G240" s="275">
        <f t="shared" si="36"/>
        <v>102.23214285714286</v>
      </c>
      <c r="H240" s="274">
        <f t="shared" si="47"/>
        <v>233634000</v>
      </c>
      <c r="I240" s="275">
        <f t="shared" si="37"/>
        <v>102.0235807860262</v>
      </c>
      <c r="J240" s="142"/>
    </row>
    <row r="241" spans="1:10" ht="12.75" hidden="1">
      <c r="A241" s="284">
        <v>3862</v>
      </c>
      <c r="B241" s="130" t="s">
        <v>172</v>
      </c>
      <c r="C241" s="212">
        <v>215218000</v>
      </c>
      <c r="D241" s="212">
        <v>224000000</v>
      </c>
      <c r="E241" s="215">
        <f t="shared" si="45"/>
        <v>104.08051371167839</v>
      </c>
      <c r="F241" s="212">
        <v>229000000</v>
      </c>
      <c r="G241" s="215">
        <f t="shared" si="36"/>
        <v>102.23214285714286</v>
      </c>
      <c r="H241" s="212">
        <v>233634000</v>
      </c>
      <c r="I241" s="215">
        <f t="shared" si="37"/>
        <v>102.0235807860262</v>
      </c>
      <c r="J241" s="142"/>
    </row>
    <row r="242" spans="1:10" ht="12.75" hidden="1">
      <c r="A242" s="227">
        <v>4</v>
      </c>
      <c r="B242" s="126" t="s">
        <v>111</v>
      </c>
      <c r="C242" s="247">
        <f>C243</f>
        <v>0</v>
      </c>
      <c r="D242" s="247">
        <f aca="true" t="shared" si="48" ref="D242:H243">D243</f>
        <v>0</v>
      </c>
      <c r="E242" s="214" t="s">
        <v>213</v>
      </c>
      <c r="F242" s="247">
        <f t="shared" si="48"/>
        <v>0</v>
      </c>
      <c r="G242" s="214" t="s">
        <v>213</v>
      </c>
      <c r="H242" s="247">
        <f t="shared" si="48"/>
        <v>0</v>
      </c>
      <c r="I242" s="214" t="s">
        <v>213</v>
      </c>
      <c r="J242" s="164"/>
    </row>
    <row r="243" spans="1:10" ht="12.75" hidden="1">
      <c r="A243" s="227">
        <v>421</v>
      </c>
      <c r="B243" s="126" t="s">
        <v>25</v>
      </c>
      <c r="C243" s="247">
        <f>C244</f>
        <v>0</v>
      </c>
      <c r="D243" s="247">
        <f t="shared" si="48"/>
        <v>0</v>
      </c>
      <c r="E243" s="214" t="s">
        <v>213</v>
      </c>
      <c r="F243" s="247">
        <f t="shared" si="48"/>
        <v>0</v>
      </c>
      <c r="G243" s="214" t="s">
        <v>213</v>
      </c>
      <c r="H243" s="247">
        <f t="shared" si="48"/>
        <v>0</v>
      </c>
      <c r="I243" s="214" t="s">
        <v>213</v>
      </c>
      <c r="J243" s="164"/>
    </row>
    <row r="244" spans="1:10" ht="12.75" hidden="1">
      <c r="A244" s="284">
        <v>4214</v>
      </c>
      <c r="B244" s="130" t="s">
        <v>29</v>
      </c>
      <c r="C244" s="212">
        <v>0</v>
      </c>
      <c r="D244" s="212">
        <v>0</v>
      </c>
      <c r="E244" s="215" t="s">
        <v>213</v>
      </c>
      <c r="F244" s="212">
        <v>0</v>
      </c>
      <c r="G244" s="215" t="s">
        <v>213</v>
      </c>
      <c r="H244" s="212">
        <v>0</v>
      </c>
      <c r="I244" s="215" t="s">
        <v>213</v>
      </c>
      <c r="J244" s="164"/>
    </row>
    <row r="245" spans="1:10" ht="12.75">
      <c r="A245" s="284"/>
      <c r="B245" s="130"/>
      <c r="C245" s="212"/>
      <c r="D245" s="212"/>
      <c r="E245" s="214"/>
      <c r="F245" s="247"/>
      <c r="G245" s="214"/>
      <c r="H245" s="247"/>
      <c r="I245" s="214"/>
      <c r="J245" s="143"/>
    </row>
    <row r="246" spans="1:10" s="233" customFormat="1" ht="25.5">
      <c r="A246" s="137" t="s">
        <v>165</v>
      </c>
      <c r="B246" s="90" t="s">
        <v>220</v>
      </c>
      <c r="C246" s="247">
        <f>C247</f>
        <v>202301687</v>
      </c>
      <c r="D246" s="247">
        <f>D247</f>
        <v>160372000</v>
      </c>
      <c r="E246" s="214">
        <f aca="true" t="shared" si="49" ref="E246:E253">D246/C246*100</f>
        <v>79.27368396092514</v>
      </c>
      <c r="F246" s="247">
        <f>F247</f>
        <v>148375000</v>
      </c>
      <c r="G246" s="214">
        <f t="shared" si="36"/>
        <v>92.51926770259148</v>
      </c>
      <c r="H246" s="247">
        <f>H247</f>
        <v>132700000</v>
      </c>
      <c r="I246" s="214">
        <f t="shared" si="37"/>
        <v>89.43555181128896</v>
      </c>
      <c r="J246" s="232"/>
    </row>
    <row r="247" spans="1:10" ht="12.75">
      <c r="A247" s="227">
        <v>3</v>
      </c>
      <c r="B247" s="126" t="s">
        <v>76</v>
      </c>
      <c r="C247" s="247">
        <f>C248+C251</f>
        <v>202301687</v>
      </c>
      <c r="D247" s="247">
        <f>D248+D251</f>
        <v>160372000</v>
      </c>
      <c r="E247" s="214">
        <f t="shared" si="49"/>
        <v>79.27368396092514</v>
      </c>
      <c r="F247" s="247">
        <f>F248+F251</f>
        <v>148375000</v>
      </c>
      <c r="G247" s="214">
        <f t="shared" si="36"/>
        <v>92.51926770259148</v>
      </c>
      <c r="H247" s="247">
        <f>H248+H251</f>
        <v>132700000</v>
      </c>
      <c r="I247" s="214">
        <f t="shared" si="37"/>
        <v>89.43555181128896</v>
      </c>
      <c r="J247" s="143"/>
    </row>
    <row r="248" spans="1:10" ht="12.75">
      <c r="A248" s="227">
        <v>36</v>
      </c>
      <c r="B248" s="126" t="s">
        <v>247</v>
      </c>
      <c r="C248" s="247">
        <f aca="true" t="shared" si="50" ref="C248:H249">C249</f>
        <v>26000000</v>
      </c>
      <c r="D248" s="247">
        <f t="shared" si="50"/>
        <v>20000000</v>
      </c>
      <c r="E248" s="214">
        <f t="shared" si="49"/>
        <v>76.92307692307693</v>
      </c>
      <c r="F248" s="247">
        <f t="shared" si="50"/>
        <v>20000000</v>
      </c>
      <c r="G248" s="214">
        <f t="shared" si="36"/>
        <v>100</v>
      </c>
      <c r="H248" s="247">
        <f t="shared" si="50"/>
        <v>20000000</v>
      </c>
      <c r="I248" s="214">
        <f t="shared" si="37"/>
        <v>100</v>
      </c>
      <c r="J248" s="143"/>
    </row>
    <row r="249" spans="1:10" ht="12.75">
      <c r="A249" s="284">
        <v>363</v>
      </c>
      <c r="B249" s="125" t="s">
        <v>105</v>
      </c>
      <c r="C249" s="212">
        <f t="shared" si="50"/>
        <v>26000000</v>
      </c>
      <c r="D249" s="212">
        <f t="shared" si="50"/>
        <v>20000000</v>
      </c>
      <c r="E249" s="215">
        <f t="shared" si="49"/>
        <v>76.92307692307693</v>
      </c>
      <c r="F249" s="274">
        <f t="shared" si="50"/>
        <v>20000000</v>
      </c>
      <c r="G249" s="275">
        <f t="shared" si="36"/>
        <v>100</v>
      </c>
      <c r="H249" s="274">
        <f t="shared" si="50"/>
        <v>20000000</v>
      </c>
      <c r="I249" s="275">
        <f t="shared" si="37"/>
        <v>100</v>
      </c>
      <c r="J249" s="142"/>
    </row>
    <row r="250" spans="1:10" ht="12.75" hidden="1">
      <c r="A250" s="284">
        <v>3632</v>
      </c>
      <c r="B250" s="130" t="s">
        <v>106</v>
      </c>
      <c r="C250" s="212">
        <v>26000000</v>
      </c>
      <c r="D250" s="212">
        <v>20000000</v>
      </c>
      <c r="E250" s="215">
        <f t="shared" si="49"/>
        <v>76.92307692307693</v>
      </c>
      <c r="F250" s="212">
        <v>20000000</v>
      </c>
      <c r="G250" s="215">
        <f t="shared" si="36"/>
        <v>100</v>
      </c>
      <c r="H250" s="212">
        <v>20000000</v>
      </c>
      <c r="I250" s="215">
        <f t="shared" si="37"/>
        <v>100</v>
      </c>
      <c r="J250" s="142"/>
    </row>
    <row r="251" spans="1:10" ht="12.75">
      <c r="A251" s="227">
        <v>38</v>
      </c>
      <c r="B251" s="126" t="s">
        <v>107</v>
      </c>
      <c r="C251" s="247">
        <f aca="true" t="shared" si="51" ref="C251:H252">C252</f>
        <v>176301687</v>
      </c>
      <c r="D251" s="247">
        <f t="shared" si="51"/>
        <v>140372000</v>
      </c>
      <c r="E251" s="214">
        <f t="shared" si="49"/>
        <v>79.62033851667</v>
      </c>
      <c r="F251" s="247">
        <f t="shared" si="51"/>
        <v>128375000</v>
      </c>
      <c r="G251" s="214">
        <f t="shared" si="36"/>
        <v>91.45342375972416</v>
      </c>
      <c r="H251" s="247">
        <f t="shared" si="51"/>
        <v>112700000</v>
      </c>
      <c r="I251" s="214">
        <f t="shared" si="37"/>
        <v>87.78967867575463</v>
      </c>
      <c r="J251" s="142"/>
    </row>
    <row r="252" spans="1:10" ht="12.75">
      <c r="A252" s="284">
        <v>386</v>
      </c>
      <c r="B252" s="125" t="s">
        <v>249</v>
      </c>
      <c r="C252" s="212">
        <f t="shared" si="51"/>
        <v>176301687</v>
      </c>
      <c r="D252" s="212">
        <f t="shared" si="51"/>
        <v>140372000</v>
      </c>
      <c r="E252" s="215">
        <f t="shared" si="49"/>
        <v>79.62033851667</v>
      </c>
      <c r="F252" s="274">
        <f t="shared" si="51"/>
        <v>128375000</v>
      </c>
      <c r="G252" s="275">
        <f t="shared" si="36"/>
        <v>91.45342375972416</v>
      </c>
      <c r="H252" s="274">
        <f t="shared" si="51"/>
        <v>112700000</v>
      </c>
      <c r="I252" s="275">
        <f t="shared" si="37"/>
        <v>87.78967867575463</v>
      </c>
      <c r="J252" s="142"/>
    </row>
    <row r="253" spans="1:10" ht="12.75" hidden="1">
      <c r="A253" s="284">
        <v>3862</v>
      </c>
      <c r="B253" s="130" t="s">
        <v>175</v>
      </c>
      <c r="C253" s="212">
        <v>176301687</v>
      </c>
      <c r="D253" s="212">
        <v>140372000</v>
      </c>
      <c r="E253" s="215">
        <f t="shared" si="49"/>
        <v>79.62033851667</v>
      </c>
      <c r="F253" s="212">
        <v>128375000</v>
      </c>
      <c r="G253" s="215">
        <f t="shared" si="36"/>
        <v>91.45342375972416</v>
      </c>
      <c r="H253" s="212">
        <v>112700000</v>
      </c>
      <c r="I253" s="215">
        <f t="shared" si="37"/>
        <v>87.78967867575463</v>
      </c>
      <c r="J253" s="142"/>
    </row>
    <row r="254" spans="1:10" ht="12.75">
      <c r="A254" s="284"/>
      <c r="B254" s="130"/>
      <c r="C254" s="212"/>
      <c r="D254" s="212"/>
      <c r="E254" s="214"/>
      <c r="F254" s="212"/>
      <c r="G254" s="214"/>
      <c r="H254" s="212"/>
      <c r="I254" s="214"/>
      <c r="J254" s="143"/>
    </row>
    <row r="255" spans="1:10" ht="12.75">
      <c r="A255" s="227" t="s">
        <v>166</v>
      </c>
      <c r="B255" s="41" t="s">
        <v>167</v>
      </c>
      <c r="C255" s="247">
        <f>C256+C260+C264</f>
        <v>118500000</v>
      </c>
      <c r="D255" s="247">
        <f>D256+D260+D264</f>
        <v>138000000</v>
      </c>
      <c r="E255" s="214">
        <f>D255/C255*100</f>
        <v>116.45569620253164</v>
      </c>
      <c r="F255" s="247">
        <f>F256+F260+F264</f>
        <v>183400000</v>
      </c>
      <c r="G255" s="214">
        <f t="shared" si="36"/>
        <v>132.8985507246377</v>
      </c>
      <c r="H255" s="247">
        <f>H256+H260+H264</f>
        <v>234300000</v>
      </c>
      <c r="I255" s="214">
        <f t="shared" si="37"/>
        <v>127.7535441657579</v>
      </c>
      <c r="J255" s="143"/>
    </row>
    <row r="256" spans="1:10" ht="12.75">
      <c r="A256" s="227">
        <v>3</v>
      </c>
      <c r="B256" s="41" t="s">
        <v>76</v>
      </c>
      <c r="C256" s="247">
        <f aca="true" t="shared" si="52" ref="C256:H258">C257</f>
        <v>38500000</v>
      </c>
      <c r="D256" s="247">
        <f t="shared" si="52"/>
        <v>49500000</v>
      </c>
      <c r="E256" s="214">
        <f>D256/C256*100</f>
        <v>128.57142857142858</v>
      </c>
      <c r="F256" s="247">
        <f t="shared" si="52"/>
        <v>13000000</v>
      </c>
      <c r="G256" s="214">
        <f t="shared" si="36"/>
        <v>26.262626262626267</v>
      </c>
      <c r="H256" s="247">
        <f t="shared" si="52"/>
        <v>13000000</v>
      </c>
      <c r="I256" s="214">
        <f t="shared" si="37"/>
        <v>100</v>
      </c>
      <c r="J256" s="143"/>
    </row>
    <row r="257" spans="1:10" ht="12.75">
      <c r="A257" s="227">
        <v>38</v>
      </c>
      <c r="B257" s="41" t="s">
        <v>249</v>
      </c>
      <c r="C257" s="247">
        <f t="shared" si="52"/>
        <v>38500000</v>
      </c>
      <c r="D257" s="247">
        <f t="shared" si="52"/>
        <v>49500000</v>
      </c>
      <c r="E257" s="214">
        <f>D257/C257*100</f>
        <v>128.57142857142858</v>
      </c>
      <c r="F257" s="247">
        <f t="shared" si="52"/>
        <v>13000000</v>
      </c>
      <c r="G257" s="214">
        <f t="shared" si="36"/>
        <v>26.262626262626267</v>
      </c>
      <c r="H257" s="247">
        <f t="shared" si="52"/>
        <v>13000000</v>
      </c>
      <c r="I257" s="214">
        <f t="shared" si="37"/>
        <v>100</v>
      </c>
      <c r="J257" s="143"/>
    </row>
    <row r="258" spans="1:10" ht="12.75">
      <c r="A258" s="284">
        <v>386</v>
      </c>
      <c r="B258" s="42" t="s">
        <v>172</v>
      </c>
      <c r="C258" s="212">
        <f t="shared" si="52"/>
        <v>38500000</v>
      </c>
      <c r="D258" s="212">
        <f t="shared" si="52"/>
        <v>49500000</v>
      </c>
      <c r="E258" s="215">
        <f>D258/C258*100</f>
        <v>128.57142857142858</v>
      </c>
      <c r="F258" s="274">
        <f t="shared" si="52"/>
        <v>13000000</v>
      </c>
      <c r="G258" s="275">
        <f t="shared" si="36"/>
        <v>26.262626262626267</v>
      </c>
      <c r="H258" s="274">
        <f t="shared" si="52"/>
        <v>13000000</v>
      </c>
      <c r="I258" s="275">
        <f t="shared" si="37"/>
        <v>100</v>
      </c>
      <c r="J258" s="142"/>
    </row>
    <row r="259" spans="1:10" ht="12.75" hidden="1">
      <c r="A259" s="284">
        <v>3862</v>
      </c>
      <c r="B259" s="130" t="s">
        <v>172</v>
      </c>
      <c r="C259" s="212">
        <v>38500000</v>
      </c>
      <c r="D259" s="212">
        <v>49500000</v>
      </c>
      <c r="E259" s="215">
        <f>D259/C259*100</f>
        <v>128.57142857142858</v>
      </c>
      <c r="F259" s="212">
        <v>13000000</v>
      </c>
      <c r="G259" s="215">
        <f t="shared" si="36"/>
        <v>26.262626262626267</v>
      </c>
      <c r="H259" s="212">
        <v>13000000</v>
      </c>
      <c r="I259" s="215">
        <f t="shared" si="37"/>
        <v>100</v>
      </c>
      <c r="J259" s="142"/>
    </row>
    <row r="260" spans="1:10" ht="12.75">
      <c r="A260" s="227">
        <v>4</v>
      </c>
      <c r="B260" s="41" t="s">
        <v>111</v>
      </c>
      <c r="C260" s="247">
        <f aca="true" t="shared" si="53" ref="C260:H262">C261</f>
        <v>0</v>
      </c>
      <c r="D260" s="247">
        <f t="shared" si="53"/>
        <v>70500000</v>
      </c>
      <c r="E260" s="214" t="s">
        <v>213</v>
      </c>
      <c r="F260" s="247">
        <f t="shared" si="53"/>
        <v>170400000</v>
      </c>
      <c r="G260" s="214">
        <f t="shared" si="36"/>
        <v>241.70212765957447</v>
      </c>
      <c r="H260" s="247">
        <f t="shared" si="53"/>
        <v>221300000</v>
      </c>
      <c r="I260" s="214">
        <f t="shared" si="37"/>
        <v>129.87089201877936</v>
      </c>
      <c r="J260" s="142"/>
    </row>
    <row r="261" spans="1:10" ht="12.75">
      <c r="A261" s="227">
        <v>42</v>
      </c>
      <c r="B261" s="41" t="s">
        <v>24</v>
      </c>
      <c r="C261" s="247">
        <f t="shared" si="53"/>
        <v>0</v>
      </c>
      <c r="D261" s="247">
        <f t="shared" si="53"/>
        <v>70500000</v>
      </c>
      <c r="E261" s="214" t="s">
        <v>213</v>
      </c>
      <c r="F261" s="247">
        <f t="shared" si="53"/>
        <v>170400000</v>
      </c>
      <c r="G261" s="214">
        <f t="shared" si="36"/>
        <v>241.70212765957447</v>
      </c>
      <c r="H261" s="247">
        <f t="shared" si="53"/>
        <v>221300000</v>
      </c>
      <c r="I261" s="214">
        <f t="shared" si="37"/>
        <v>129.87089201877936</v>
      </c>
      <c r="J261" s="142"/>
    </row>
    <row r="262" spans="1:10" ht="12.75">
      <c r="A262" s="284">
        <v>421</v>
      </c>
      <c r="B262" s="42" t="s">
        <v>25</v>
      </c>
      <c r="C262" s="212">
        <f t="shared" si="53"/>
        <v>0</v>
      </c>
      <c r="D262" s="212">
        <f t="shared" si="53"/>
        <v>70500000</v>
      </c>
      <c r="E262" s="215" t="s">
        <v>213</v>
      </c>
      <c r="F262" s="274">
        <f t="shared" si="53"/>
        <v>170400000</v>
      </c>
      <c r="G262" s="275">
        <f aca="true" t="shared" si="54" ref="G262:G305">F262/D262*100</f>
        <v>241.70212765957447</v>
      </c>
      <c r="H262" s="274">
        <f t="shared" si="53"/>
        <v>221300000</v>
      </c>
      <c r="I262" s="275">
        <f aca="true" t="shared" si="55" ref="I262:I301">H262/F262*100</f>
        <v>129.87089201877936</v>
      </c>
      <c r="J262" s="142"/>
    </row>
    <row r="263" spans="1:10" ht="12.75" customHeight="1" hidden="1">
      <c r="A263" s="287">
        <v>4214</v>
      </c>
      <c r="B263" s="130" t="s">
        <v>29</v>
      </c>
      <c r="C263" s="212">
        <v>0</v>
      </c>
      <c r="D263" s="212">
        <v>70500000</v>
      </c>
      <c r="E263" s="215" t="s">
        <v>213</v>
      </c>
      <c r="F263" s="212">
        <v>170400000</v>
      </c>
      <c r="G263" s="215">
        <f t="shared" si="54"/>
        <v>241.70212765957447</v>
      </c>
      <c r="H263" s="212">
        <v>221300000</v>
      </c>
      <c r="I263" s="215">
        <f t="shared" si="55"/>
        <v>129.87089201877936</v>
      </c>
      <c r="J263" s="142"/>
    </row>
    <row r="264" spans="1:10" ht="12.75">
      <c r="A264" s="227">
        <v>5</v>
      </c>
      <c r="B264" s="41" t="s">
        <v>242</v>
      </c>
      <c r="C264" s="247">
        <f aca="true" t="shared" si="56" ref="C264:H266">C265</f>
        <v>80000000</v>
      </c>
      <c r="D264" s="247">
        <f t="shared" si="56"/>
        <v>18000000</v>
      </c>
      <c r="E264" s="214">
        <f>D264/C264*100</f>
        <v>22.5</v>
      </c>
      <c r="F264" s="247">
        <f t="shared" si="56"/>
        <v>0</v>
      </c>
      <c r="G264" s="214">
        <f t="shared" si="54"/>
        <v>0</v>
      </c>
      <c r="H264" s="247">
        <f t="shared" si="56"/>
        <v>0</v>
      </c>
      <c r="I264" s="214" t="s">
        <v>213</v>
      </c>
      <c r="J264" s="142"/>
    </row>
    <row r="265" spans="1:10" ht="12.75">
      <c r="A265" s="227">
        <v>51</v>
      </c>
      <c r="B265" s="41" t="s">
        <v>43</v>
      </c>
      <c r="C265" s="247">
        <f t="shared" si="56"/>
        <v>80000000</v>
      </c>
      <c r="D265" s="247">
        <f t="shared" si="56"/>
        <v>18000000</v>
      </c>
      <c r="E265" s="214">
        <f>D265/C265*100</f>
        <v>22.5</v>
      </c>
      <c r="F265" s="247">
        <f t="shared" si="56"/>
        <v>0</v>
      </c>
      <c r="G265" s="214">
        <f t="shared" si="54"/>
        <v>0</v>
      </c>
      <c r="H265" s="247">
        <f t="shared" si="56"/>
        <v>0</v>
      </c>
      <c r="I265" s="214" t="s">
        <v>213</v>
      </c>
      <c r="J265" s="142"/>
    </row>
    <row r="266" spans="1:10" ht="25.5">
      <c r="A266" s="284">
        <v>516</v>
      </c>
      <c r="B266" s="42" t="s">
        <v>251</v>
      </c>
      <c r="C266" s="212">
        <f t="shared" si="56"/>
        <v>80000000</v>
      </c>
      <c r="D266" s="212">
        <f t="shared" si="56"/>
        <v>18000000</v>
      </c>
      <c r="E266" s="215">
        <f>D266/C266*100</f>
        <v>22.5</v>
      </c>
      <c r="F266" s="274">
        <f t="shared" si="56"/>
        <v>0</v>
      </c>
      <c r="G266" s="275">
        <f t="shared" si="54"/>
        <v>0</v>
      </c>
      <c r="H266" s="274">
        <f t="shared" si="56"/>
        <v>0</v>
      </c>
      <c r="I266" s="275" t="s">
        <v>213</v>
      </c>
      <c r="J266" s="142"/>
    </row>
    <row r="267" spans="1:10" ht="12.75" hidden="1">
      <c r="A267" s="284">
        <v>5116</v>
      </c>
      <c r="B267" s="130" t="s">
        <v>186</v>
      </c>
      <c r="C267" s="212">
        <v>80000000</v>
      </c>
      <c r="D267" s="248">
        <v>18000000</v>
      </c>
      <c r="E267" s="215">
        <f>D267/C267*100</f>
        <v>22.5</v>
      </c>
      <c r="F267" s="212">
        <v>0</v>
      </c>
      <c r="G267" s="215">
        <f t="shared" si="54"/>
        <v>0</v>
      </c>
      <c r="H267" s="212">
        <v>0</v>
      </c>
      <c r="I267" s="215" t="s">
        <v>213</v>
      </c>
      <c r="J267" s="142"/>
    </row>
    <row r="268" spans="1:10" ht="12.75">
      <c r="A268" s="284"/>
      <c r="B268" s="130"/>
      <c r="C268" s="212"/>
      <c r="D268" s="248"/>
      <c r="E268" s="214"/>
      <c r="F268" s="212"/>
      <c r="G268" s="214"/>
      <c r="H268" s="212"/>
      <c r="I268" s="214"/>
      <c r="J268" s="143"/>
    </row>
    <row r="269" spans="1:10" ht="25.5">
      <c r="A269" s="227" t="s">
        <v>168</v>
      </c>
      <c r="B269" s="41" t="s">
        <v>170</v>
      </c>
      <c r="C269" s="247">
        <f aca="true" t="shared" si="57" ref="C269:D272">C270</f>
        <v>8400000</v>
      </c>
      <c r="D269" s="247">
        <f t="shared" si="57"/>
        <v>8400000</v>
      </c>
      <c r="E269" s="214">
        <f>D269/C269*100</f>
        <v>100</v>
      </c>
      <c r="F269" s="247">
        <f>F270</f>
        <v>5000000</v>
      </c>
      <c r="G269" s="214">
        <f t="shared" si="54"/>
        <v>59.523809523809526</v>
      </c>
      <c r="H269" s="247">
        <f>H270</f>
        <v>5600000</v>
      </c>
      <c r="I269" s="214">
        <f t="shared" si="55"/>
        <v>112.00000000000001</v>
      </c>
      <c r="J269" s="143"/>
    </row>
    <row r="270" spans="1:10" ht="12.75">
      <c r="A270" s="227">
        <v>4</v>
      </c>
      <c r="B270" s="41" t="s">
        <v>111</v>
      </c>
      <c r="C270" s="247">
        <f t="shared" si="57"/>
        <v>8400000</v>
      </c>
      <c r="D270" s="247">
        <f t="shared" si="57"/>
        <v>8400000</v>
      </c>
      <c r="E270" s="214">
        <f>D270/C270*100</f>
        <v>100</v>
      </c>
      <c r="F270" s="247">
        <f>F271</f>
        <v>5000000</v>
      </c>
      <c r="G270" s="214">
        <f t="shared" si="54"/>
        <v>59.523809523809526</v>
      </c>
      <c r="H270" s="247">
        <f>H271</f>
        <v>5600000</v>
      </c>
      <c r="I270" s="214">
        <f t="shared" si="55"/>
        <v>112.00000000000001</v>
      </c>
      <c r="J270" s="143"/>
    </row>
    <row r="271" spans="1:10" ht="12.75">
      <c r="A271" s="227">
        <v>41</v>
      </c>
      <c r="B271" s="41" t="s">
        <v>23</v>
      </c>
      <c r="C271" s="247">
        <f t="shared" si="57"/>
        <v>8400000</v>
      </c>
      <c r="D271" s="247">
        <f t="shared" si="57"/>
        <v>8400000</v>
      </c>
      <c r="E271" s="214">
        <f>D271/C271*100</f>
        <v>100</v>
      </c>
      <c r="F271" s="247">
        <f>F272</f>
        <v>5000000</v>
      </c>
      <c r="G271" s="214">
        <f t="shared" si="54"/>
        <v>59.523809523809526</v>
      </c>
      <c r="H271" s="247">
        <f>H272</f>
        <v>5600000</v>
      </c>
      <c r="I271" s="214">
        <f t="shared" si="55"/>
        <v>112.00000000000001</v>
      </c>
      <c r="J271" s="143"/>
    </row>
    <row r="272" spans="1:10" ht="12.75">
      <c r="A272" s="284">
        <v>411</v>
      </c>
      <c r="B272" s="42" t="s">
        <v>112</v>
      </c>
      <c r="C272" s="212">
        <f t="shared" si="57"/>
        <v>8400000</v>
      </c>
      <c r="D272" s="212">
        <f t="shared" si="57"/>
        <v>8400000</v>
      </c>
      <c r="E272" s="215">
        <f>D272/C272*100</f>
        <v>100</v>
      </c>
      <c r="F272" s="274">
        <f>F273</f>
        <v>5000000</v>
      </c>
      <c r="G272" s="275">
        <f t="shared" si="54"/>
        <v>59.523809523809526</v>
      </c>
      <c r="H272" s="274">
        <f>H273</f>
        <v>5600000</v>
      </c>
      <c r="I272" s="275">
        <f t="shared" si="55"/>
        <v>112.00000000000001</v>
      </c>
      <c r="J272" s="142"/>
    </row>
    <row r="273" spans="1:10" ht="12.75" hidden="1">
      <c r="A273" s="284">
        <v>4111</v>
      </c>
      <c r="B273" s="130" t="s">
        <v>72</v>
      </c>
      <c r="C273" s="212">
        <v>8400000</v>
      </c>
      <c r="D273" s="212">
        <v>8400000</v>
      </c>
      <c r="E273" s="215">
        <f>D273/C273*100</f>
        <v>100</v>
      </c>
      <c r="F273" s="212">
        <v>5000000</v>
      </c>
      <c r="G273" s="215">
        <f t="shared" si="54"/>
        <v>59.523809523809526</v>
      </c>
      <c r="H273" s="212">
        <v>5600000</v>
      </c>
      <c r="I273" s="215">
        <f t="shared" si="55"/>
        <v>112.00000000000001</v>
      </c>
      <c r="J273" s="142"/>
    </row>
    <row r="274" spans="1:10" ht="12.75">
      <c r="A274" s="284"/>
      <c r="B274" s="137"/>
      <c r="C274" s="212"/>
      <c r="D274" s="248"/>
      <c r="E274" s="214"/>
      <c r="F274" s="248"/>
      <c r="G274" s="214"/>
      <c r="H274" s="248"/>
      <c r="I274" s="214"/>
      <c r="J274" s="142"/>
    </row>
    <row r="275" spans="1:10" ht="12.75">
      <c r="A275" s="227" t="s">
        <v>169</v>
      </c>
      <c r="B275" s="41" t="s">
        <v>221</v>
      </c>
      <c r="C275" s="247">
        <f>C276+C280</f>
        <v>95057977</v>
      </c>
      <c r="D275" s="247">
        <f>D276+D280</f>
        <v>81416000</v>
      </c>
      <c r="E275" s="214">
        <f aca="true" t="shared" si="58" ref="E275:E289">D275/C275*100</f>
        <v>85.6487825319489</v>
      </c>
      <c r="F275" s="247">
        <f>F276+F280</f>
        <v>83581037</v>
      </c>
      <c r="G275" s="214">
        <f t="shared" si="54"/>
        <v>102.65922791588878</v>
      </c>
      <c r="H275" s="247">
        <f>H276+H280</f>
        <v>84856000</v>
      </c>
      <c r="I275" s="214">
        <f t="shared" si="55"/>
        <v>101.52542137040008</v>
      </c>
      <c r="J275" s="143"/>
    </row>
    <row r="276" spans="1:10" ht="12.75">
      <c r="A276" s="227">
        <v>3</v>
      </c>
      <c r="B276" s="41" t="s">
        <v>76</v>
      </c>
      <c r="C276" s="247">
        <f aca="true" t="shared" si="59" ref="C276:H278">C277</f>
        <v>34880897</v>
      </c>
      <c r="D276" s="247">
        <f t="shared" si="59"/>
        <v>22900000</v>
      </c>
      <c r="E276" s="214">
        <f t="shared" si="58"/>
        <v>65.65198136963049</v>
      </c>
      <c r="F276" s="247">
        <f t="shared" si="59"/>
        <v>30000000</v>
      </c>
      <c r="G276" s="214">
        <f t="shared" si="54"/>
        <v>131.00436681222706</v>
      </c>
      <c r="H276" s="247">
        <f t="shared" si="59"/>
        <v>40000000</v>
      </c>
      <c r="I276" s="214">
        <f t="shared" si="55"/>
        <v>133.33333333333331</v>
      </c>
      <c r="J276" s="143"/>
    </row>
    <row r="277" spans="1:10" ht="12.75">
      <c r="A277" s="227">
        <v>36</v>
      </c>
      <c r="B277" s="41" t="s">
        <v>247</v>
      </c>
      <c r="C277" s="247">
        <f t="shared" si="59"/>
        <v>34880897</v>
      </c>
      <c r="D277" s="247">
        <f t="shared" si="59"/>
        <v>22900000</v>
      </c>
      <c r="E277" s="214">
        <f t="shared" si="58"/>
        <v>65.65198136963049</v>
      </c>
      <c r="F277" s="247">
        <f t="shared" si="59"/>
        <v>30000000</v>
      </c>
      <c r="G277" s="214">
        <f t="shared" si="54"/>
        <v>131.00436681222706</v>
      </c>
      <c r="H277" s="247">
        <f t="shared" si="59"/>
        <v>40000000</v>
      </c>
      <c r="I277" s="214">
        <f t="shared" si="55"/>
        <v>133.33333333333331</v>
      </c>
      <c r="J277" s="143"/>
    </row>
    <row r="278" spans="1:10" ht="12.75">
      <c r="A278" s="284">
        <v>363</v>
      </c>
      <c r="B278" s="42" t="s">
        <v>105</v>
      </c>
      <c r="C278" s="212">
        <f t="shared" si="59"/>
        <v>34880897</v>
      </c>
      <c r="D278" s="212">
        <f t="shared" si="59"/>
        <v>22900000</v>
      </c>
      <c r="E278" s="215">
        <f t="shared" si="58"/>
        <v>65.65198136963049</v>
      </c>
      <c r="F278" s="274">
        <f t="shared" si="59"/>
        <v>30000000</v>
      </c>
      <c r="G278" s="275">
        <f t="shared" si="54"/>
        <v>131.00436681222706</v>
      </c>
      <c r="H278" s="274">
        <f t="shared" si="59"/>
        <v>40000000</v>
      </c>
      <c r="I278" s="275">
        <f t="shared" si="55"/>
        <v>133.33333333333331</v>
      </c>
      <c r="J278" s="142"/>
    </row>
    <row r="279" spans="1:10" ht="12.75" hidden="1">
      <c r="A279" s="284">
        <v>3632</v>
      </c>
      <c r="B279" s="130" t="s">
        <v>106</v>
      </c>
      <c r="C279" s="212">
        <v>34880897</v>
      </c>
      <c r="D279" s="212">
        <v>22900000</v>
      </c>
      <c r="E279" s="215">
        <f t="shared" si="58"/>
        <v>65.65198136963049</v>
      </c>
      <c r="F279" s="212">
        <v>30000000</v>
      </c>
      <c r="G279" s="215">
        <f t="shared" si="54"/>
        <v>131.00436681222706</v>
      </c>
      <c r="H279" s="212">
        <v>40000000</v>
      </c>
      <c r="I279" s="215">
        <f t="shared" si="55"/>
        <v>133.33333333333331</v>
      </c>
      <c r="J279" s="142"/>
    </row>
    <row r="280" spans="1:10" ht="12.75">
      <c r="A280" s="227">
        <v>4</v>
      </c>
      <c r="B280" s="41" t="s">
        <v>111</v>
      </c>
      <c r="C280" s="247">
        <f>C281+C284+C287</f>
        <v>60177080</v>
      </c>
      <c r="D280" s="247">
        <f>D281+D284+D287</f>
        <v>58516000</v>
      </c>
      <c r="E280" s="214">
        <f t="shared" si="58"/>
        <v>97.23967995788429</v>
      </c>
      <c r="F280" s="247">
        <f>F281+F284+F287</f>
        <v>53581037</v>
      </c>
      <c r="G280" s="214">
        <f t="shared" si="54"/>
        <v>91.56647241780026</v>
      </c>
      <c r="H280" s="247">
        <f>H281+H284+H287</f>
        <v>44856000</v>
      </c>
      <c r="I280" s="214">
        <f t="shared" si="55"/>
        <v>83.71618488832159</v>
      </c>
      <c r="J280" s="142"/>
    </row>
    <row r="281" spans="1:10" ht="12.75">
      <c r="A281" s="227">
        <v>41</v>
      </c>
      <c r="B281" s="41" t="s">
        <v>23</v>
      </c>
      <c r="C281" s="247">
        <f aca="true" t="shared" si="60" ref="C281:H282">C282</f>
        <v>4000000</v>
      </c>
      <c r="D281" s="247">
        <f t="shared" si="60"/>
        <v>4000000</v>
      </c>
      <c r="E281" s="214">
        <f t="shared" si="58"/>
        <v>100</v>
      </c>
      <c r="F281" s="247">
        <f t="shared" si="60"/>
        <v>5000000</v>
      </c>
      <c r="G281" s="214">
        <f t="shared" si="54"/>
        <v>125</v>
      </c>
      <c r="H281" s="247">
        <f t="shared" si="60"/>
        <v>7000000</v>
      </c>
      <c r="I281" s="214">
        <f t="shared" si="55"/>
        <v>140</v>
      </c>
      <c r="J281" s="142"/>
    </row>
    <row r="282" spans="1:10" ht="12.75">
      <c r="A282" s="284">
        <v>411</v>
      </c>
      <c r="B282" s="42" t="s">
        <v>112</v>
      </c>
      <c r="C282" s="212">
        <f t="shared" si="60"/>
        <v>4000000</v>
      </c>
      <c r="D282" s="212">
        <f t="shared" si="60"/>
        <v>4000000</v>
      </c>
      <c r="E282" s="215">
        <f t="shared" si="58"/>
        <v>100</v>
      </c>
      <c r="F282" s="274">
        <f t="shared" si="60"/>
        <v>5000000</v>
      </c>
      <c r="G282" s="275">
        <f t="shared" si="54"/>
        <v>125</v>
      </c>
      <c r="H282" s="274">
        <f t="shared" si="60"/>
        <v>7000000</v>
      </c>
      <c r="I282" s="275">
        <f t="shared" si="55"/>
        <v>140</v>
      </c>
      <c r="J282" s="142"/>
    </row>
    <row r="283" spans="1:10" ht="12.75" hidden="1">
      <c r="A283" s="284">
        <v>4111</v>
      </c>
      <c r="B283" s="130" t="s">
        <v>230</v>
      </c>
      <c r="C283" s="212">
        <v>4000000</v>
      </c>
      <c r="D283" s="212">
        <v>4000000</v>
      </c>
      <c r="E283" s="215">
        <f t="shared" si="58"/>
        <v>100</v>
      </c>
      <c r="F283" s="212">
        <v>5000000</v>
      </c>
      <c r="G283" s="215">
        <f t="shared" si="54"/>
        <v>125</v>
      </c>
      <c r="H283" s="212">
        <v>7000000</v>
      </c>
      <c r="I283" s="215">
        <f t="shared" si="55"/>
        <v>140</v>
      </c>
      <c r="J283" s="164"/>
    </row>
    <row r="284" spans="1:10" ht="12.75">
      <c r="A284" s="227">
        <v>42</v>
      </c>
      <c r="B284" s="41" t="s">
        <v>24</v>
      </c>
      <c r="C284" s="247">
        <f aca="true" t="shared" si="61" ref="C284:H285">C285</f>
        <v>48438080</v>
      </c>
      <c r="D284" s="247">
        <f t="shared" si="61"/>
        <v>49416000</v>
      </c>
      <c r="E284" s="214">
        <f t="shared" si="58"/>
        <v>102.01890743811481</v>
      </c>
      <c r="F284" s="247">
        <f t="shared" si="61"/>
        <v>43581037</v>
      </c>
      <c r="G284" s="214">
        <f t="shared" si="54"/>
        <v>88.1921584102315</v>
      </c>
      <c r="H284" s="247">
        <f t="shared" si="61"/>
        <v>32856000</v>
      </c>
      <c r="I284" s="214">
        <f t="shared" si="55"/>
        <v>75.39058788344114</v>
      </c>
      <c r="J284" s="164"/>
    </row>
    <row r="285" spans="1:10" ht="12.75">
      <c r="A285" s="284">
        <v>421</v>
      </c>
      <c r="B285" s="42" t="s">
        <v>25</v>
      </c>
      <c r="C285" s="212">
        <f t="shared" si="61"/>
        <v>48438080</v>
      </c>
      <c r="D285" s="299">
        <f t="shared" si="61"/>
        <v>49416000</v>
      </c>
      <c r="E285" s="300">
        <f t="shared" si="58"/>
        <v>102.01890743811481</v>
      </c>
      <c r="F285" s="278">
        <f t="shared" si="61"/>
        <v>43581037</v>
      </c>
      <c r="G285" s="301">
        <f t="shared" si="54"/>
        <v>88.1921584102315</v>
      </c>
      <c r="H285" s="278">
        <f t="shared" si="61"/>
        <v>32856000</v>
      </c>
      <c r="I285" s="275">
        <f t="shared" si="55"/>
        <v>75.39058788344114</v>
      </c>
      <c r="J285" s="164"/>
    </row>
    <row r="286" spans="1:10" ht="12.75" hidden="1">
      <c r="A286" s="284">
        <v>4214</v>
      </c>
      <c r="B286" s="130" t="s">
        <v>29</v>
      </c>
      <c r="C286" s="212">
        <v>48438080</v>
      </c>
      <c r="D286" s="255">
        <v>49416000</v>
      </c>
      <c r="E286" s="252">
        <f t="shared" si="58"/>
        <v>102.01890743811481</v>
      </c>
      <c r="F286" s="255">
        <v>43581037</v>
      </c>
      <c r="G286" s="252">
        <f>F286/D286*100</f>
        <v>88.1921584102315</v>
      </c>
      <c r="H286" s="255">
        <v>32856000</v>
      </c>
      <c r="I286" s="215">
        <f t="shared" si="55"/>
        <v>75.39058788344114</v>
      </c>
      <c r="J286" s="142"/>
    </row>
    <row r="287" spans="1:10" ht="12.75">
      <c r="A287" s="227">
        <v>45</v>
      </c>
      <c r="B287" s="41" t="s">
        <v>39</v>
      </c>
      <c r="C287" s="247">
        <f aca="true" t="shared" si="62" ref="C287:H288">C288</f>
        <v>7739000</v>
      </c>
      <c r="D287" s="247">
        <f t="shared" si="62"/>
        <v>5100000</v>
      </c>
      <c r="E287" s="214">
        <f t="shared" si="58"/>
        <v>65.89998707843391</v>
      </c>
      <c r="F287" s="247">
        <f t="shared" si="62"/>
        <v>5000000</v>
      </c>
      <c r="G287" s="214">
        <f t="shared" si="54"/>
        <v>98.0392156862745</v>
      </c>
      <c r="H287" s="247">
        <f t="shared" si="62"/>
        <v>5000000</v>
      </c>
      <c r="I287" s="214">
        <f t="shared" si="55"/>
        <v>100</v>
      </c>
      <c r="J287" s="142"/>
    </row>
    <row r="288" spans="1:10" ht="12.75">
      <c r="A288" s="284">
        <v>451</v>
      </c>
      <c r="B288" s="42" t="s">
        <v>0</v>
      </c>
      <c r="C288" s="212">
        <f t="shared" si="62"/>
        <v>7739000</v>
      </c>
      <c r="D288" s="212">
        <f t="shared" si="62"/>
        <v>5100000</v>
      </c>
      <c r="E288" s="215">
        <f t="shared" si="58"/>
        <v>65.89998707843391</v>
      </c>
      <c r="F288" s="274">
        <f t="shared" si="62"/>
        <v>5000000</v>
      </c>
      <c r="G288" s="275">
        <f t="shared" si="54"/>
        <v>98.0392156862745</v>
      </c>
      <c r="H288" s="274">
        <f t="shared" si="62"/>
        <v>5000000</v>
      </c>
      <c r="I288" s="275">
        <f t="shared" si="55"/>
        <v>100</v>
      </c>
      <c r="J288" s="142"/>
    </row>
    <row r="289" spans="1:10" ht="12.75" hidden="1">
      <c r="A289" s="284">
        <v>4511</v>
      </c>
      <c r="B289" s="125" t="s">
        <v>0</v>
      </c>
      <c r="C289" s="212">
        <v>7739000</v>
      </c>
      <c r="D289" s="212">
        <v>5100000</v>
      </c>
      <c r="E289" s="215">
        <f t="shared" si="58"/>
        <v>65.89998707843391</v>
      </c>
      <c r="F289" s="212">
        <v>5000000</v>
      </c>
      <c r="G289" s="215">
        <f t="shared" si="54"/>
        <v>98.0392156862745</v>
      </c>
      <c r="H289" s="212">
        <v>5000000</v>
      </c>
      <c r="I289" s="215">
        <f t="shared" si="55"/>
        <v>100</v>
      </c>
      <c r="J289" s="142"/>
    </row>
    <row r="290" spans="1:9" ht="12.75">
      <c r="A290" s="227"/>
      <c r="B290" s="126"/>
      <c r="C290" s="251"/>
      <c r="D290" s="212"/>
      <c r="E290" s="214"/>
      <c r="F290" s="247"/>
      <c r="G290" s="214"/>
      <c r="H290" s="247"/>
      <c r="I290" s="214"/>
    </row>
    <row r="291" spans="1:10" ht="12.75">
      <c r="A291" s="227" t="s">
        <v>206</v>
      </c>
      <c r="B291" s="159" t="s">
        <v>207</v>
      </c>
      <c r="C291" s="247">
        <f>C292</f>
        <v>102250000</v>
      </c>
      <c r="D291" s="247">
        <f>D292</f>
        <v>193523853</v>
      </c>
      <c r="E291" s="214">
        <f>D291/C291*100</f>
        <v>189.26538190709044</v>
      </c>
      <c r="F291" s="247">
        <f>F292</f>
        <v>241568300</v>
      </c>
      <c r="G291" s="214">
        <f t="shared" si="54"/>
        <v>124.82611122877965</v>
      </c>
      <c r="H291" s="247">
        <f>H292</f>
        <v>98853904</v>
      </c>
      <c r="I291" s="214">
        <f t="shared" si="55"/>
        <v>40.92172027538382</v>
      </c>
      <c r="J291" s="143"/>
    </row>
    <row r="292" spans="1:10" ht="12.75">
      <c r="A292" s="227">
        <v>4</v>
      </c>
      <c r="B292" s="159" t="s">
        <v>111</v>
      </c>
      <c r="C292" s="247">
        <f aca="true" t="shared" si="63" ref="C292:H294">C293</f>
        <v>102250000</v>
      </c>
      <c r="D292" s="247">
        <f t="shared" si="63"/>
        <v>193523853</v>
      </c>
      <c r="E292" s="214">
        <f>D292/C292*100</f>
        <v>189.26538190709044</v>
      </c>
      <c r="F292" s="247">
        <f t="shared" si="63"/>
        <v>241568300</v>
      </c>
      <c r="G292" s="214">
        <f t="shared" si="54"/>
        <v>124.82611122877965</v>
      </c>
      <c r="H292" s="247">
        <f t="shared" si="63"/>
        <v>98853904</v>
      </c>
      <c r="I292" s="214">
        <f t="shared" si="55"/>
        <v>40.92172027538382</v>
      </c>
      <c r="J292" s="143"/>
    </row>
    <row r="293" spans="1:10" ht="12.75">
      <c r="A293" s="227">
        <v>42</v>
      </c>
      <c r="B293" s="159" t="s">
        <v>250</v>
      </c>
      <c r="C293" s="247">
        <f t="shared" si="63"/>
        <v>102250000</v>
      </c>
      <c r="D293" s="247">
        <f t="shared" si="63"/>
        <v>193523853</v>
      </c>
      <c r="E293" s="214">
        <f>D293/C293*100</f>
        <v>189.26538190709044</v>
      </c>
      <c r="F293" s="247">
        <f t="shared" si="63"/>
        <v>241568300</v>
      </c>
      <c r="G293" s="214">
        <f t="shared" si="54"/>
        <v>124.82611122877965</v>
      </c>
      <c r="H293" s="247">
        <f t="shared" si="63"/>
        <v>98853904</v>
      </c>
      <c r="I293" s="214">
        <f t="shared" si="55"/>
        <v>40.92172027538382</v>
      </c>
      <c r="J293" s="143"/>
    </row>
    <row r="294" spans="1:10" ht="12.75">
      <c r="A294" s="284">
        <v>421</v>
      </c>
      <c r="B294" s="136" t="s">
        <v>25</v>
      </c>
      <c r="C294" s="212">
        <f t="shared" si="63"/>
        <v>102250000</v>
      </c>
      <c r="D294" s="212">
        <f t="shared" si="63"/>
        <v>193523853</v>
      </c>
      <c r="E294" s="215">
        <f>D294/C294*100</f>
        <v>189.26538190709044</v>
      </c>
      <c r="F294" s="274">
        <f t="shared" si="63"/>
        <v>241568300</v>
      </c>
      <c r="G294" s="275">
        <f t="shared" si="54"/>
        <v>124.82611122877965</v>
      </c>
      <c r="H294" s="274">
        <f t="shared" si="63"/>
        <v>98853904</v>
      </c>
      <c r="I294" s="275">
        <f t="shared" si="55"/>
        <v>40.92172027538382</v>
      </c>
      <c r="J294" s="142"/>
    </row>
    <row r="295" spans="1:10" ht="12.75" hidden="1">
      <c r="A295" s="284">
        <v>4214</v>
      </c>
      <c r="B295" s="125" t="s">
        <v>29</v>
      </c>
      <c r="C295" s="212">
        <v>102250000</v>
      </c>
      <c r="D295" s="255">
        <v>193523853</v>
      </c>
      <c r="E295" s="252">
        <f>D295/C295*100</f>
        <v>189.26538190709044</v>
      </c>
      <c r="F295" s="255">
        <v>241568300</v>
      </c>
      <c r="G295" s="252">
        <f>F295/D295*100</f>
        <v>124.82611122877965</v>
      </c>
      <c r="H295" s="255">
        <v>98853904</v>
      </c>
      <c r="I295" s="215">
        <f t="shared" si="55"/>
        <v>40.92172027538382</v>
      </c>
      <c r="J295" s="142"/>
    </row>
    <row r="296" spans="1:9" ht="12.75">
      <c r="A296" s="287"/>
      <c r="B296" s="131"/>
      <c r="C296" s="212"/>
      <c r="D296" s="247"/>
      <c r="E296" s="214"/>
      <c r="F296" s="212"/>
      <c r="G296" s="214"/>
      <c r="H296" s="212"/>
      <c r="I296" s="214"/>
    </row>
    <row r="297" spans="1:10" ht="12.75">
      <c r="A297" s="227" t="s">
        <v>208</v>
      </c>
      <c r="B297" s="159" t="s">
        <v>212</v>
      </c>
      <c r="C297" s="251">
        <f>C298+C302</f>
        <v>9221600</v>
      </c>
      <c r="D297" s="251">
        <f>D298+D302</f>
        <v>62572000</v>
      </c>
      <c r="E297" s="214">
        <f aca="true" t="shared" si="64" ref="E297:E305">D297/C297*100</f>
        <v>678.5373470981175</v>
      </c>
      <c r="F297" s="251">
        <f>F298+F302</f>
        <v>214610000</v>
      </c>
      <c r="G297" s="214">
        <f t="shared" si="54"/>
        <v>342.9808860193058</v>
      </c>
      <c r="H297" s="251">
        <f>H298+H302</f>
        <v>110439000</v>
      </c>
      <c r="I297" s="214">
        <f t="shared" si="55"/>
        <v>51.46032337728904</v>
      </c>
      <c r="J297" s="143"/>
    </row>
    <row r="298" spans="1:10" ht="12.75">
      <c r="A298" s="227">
        <v>3</v>
      </c>
      <c r="B298" s="159" t="s">
        <v>76</v>
      </c>
      <c r="C298" s="251">
        <f aca="true" t="shared" si="65" ref="C298:H300">C299</f>
        <v>6172000</v>
      </c>
      <c r="D298" s="251">
        <f t="shared" si="65"/>
        <v>56342000</v>
      </c>
      <c r="E298" s="214">
        <f t="shared" si="64"/>
        <v>912.8645495787428</v>
      </c>
      <c r="F298" s="251">
        <f t="shared" si="65"/>
        <v>214610000</v>
      </c>
      <c r="G298" s="214">
        <f t="shared" si="54"/>
        <v>380.9058961343225</v>
      </c>
      <c r="H298" s="251">
        <f t="shared" si="65"/>
        <v>110439000</v>
      </c>
      <c r="I298" s="214">
        <f t="shared" si="55"/>
        <v>51.46032337728904</v>
      </c>
      <c r="J298" s="143"/>
    </row>
    <row r="299" spans="1:10" ht="12.75">
      <c r="A299" s="227">
        <v>38</v>
      </c>
      <c r="B299" s="159" t="s">
        <v>107</v>
      </c>
      <c r="C299" s="251">
        <f t="shared" si="65"/>
        <v>6172000</v>
      </c>
      <c r="D299" s="251">
        <f t="shared" si="65"/>
        <v>56342000</v>
      </c>
      <c r="E299" s="214">
        <f t="shared" si="64"/>
        <v>912.8645495787428</v>
      </c>
      <c r="F299" s="251">
        <f t="shared" si="65"/>
        <v>214610000</v>
      </c>
      <c r="G299" s="214">
        <f t="shared" si="54"/>
        <v>380.9058961343225</v>
      </c>
      <c r="H299" s="251">
        <f t="shared" si="65"/>
        <v>110439000</v>
      </c>
      <c r="I299" s="214">
        <f t="shared" si="55"/>
        <v>51.46032337728904</v>
      </c>
      <c r="J299" s="143"/>
    </row>
    <row r="300" spans="1:10" ht="12.75">
      <c r="A300" s="284">
        <v>386</v>
      </c>
      <c r="B300" s="136" t="s">
        <v>249</v>
      </c>
      <c r="C300" s="248">
        <f t="shared" si="65"/>
        <v>6172000</v>
      </c>
      <c r="D300" s="248">
        <f t="shared" si="65"/>
        <v>56342000</v>
      </c>
      <c r="E300" s="215">
        <f t="shared" si="64"/>
        <v>912.8645495787428</v>
      </c>
      <c r="F300" s="302">
        <f t="shared" si="65"/>
        <v>214610000</v>
      </c>
      <c r="G300" s="275">
        <f t="shared" si="54"/>
        <v>380.9058961343225</v>
      </c>
      <c r="H300" s="302">
        <f t="shared" si="65"/>
        <v>110439000</v>
      </c>
      <c r="I300" s="275">
        <f t="shared" si="55"/>
        <v>51.46032337728904</v>
      </c>
      <c r="J300" s="142"/>
    </row>
    <row r="301" spans="1:10" ht="12.75" hidden="1">
      <c r="A301" s="284">
        <v>3862</v>
      </c>
      <c r="B301" s="130" t="s">
        <v>172</v>
      </c>
      <c r="C301" s="212">
        <v>6172000</v>
      </c>
      <c r="D301" s="253">
        <f>57342000-1000000</f>
        <v>56342000</v>
      </c>
      <c r="E301" s="254">
        <f t="shared" si="64"/>
        <v>912.8645495787428</v>
      </c>
      <c r="F301" s="253">
        <f>215610000-1000000</f>
        <v>214610000</v>
      </c>
      <c r="G301" s="254">
        <f t="shared" si="54"/>
        <v>380.9058961343225</v>
      </c>
      <c r="H301" s="253">
        <f>111439000-1000000</f>
        <v>110439000</v>
      </c>
      <c r="I301" s="215">
        <f t="shared" si="55"/>
        <v>51.46032337728904</v>
      </c>
      <c r="J301" s="142"/>
    </row>
    <row r="302" spans="1:10" ht="12.75">
      <c r="A302" s="227">
        <v>4</v>
      </c>
      <c r="B302" s="159" t="s">
        <v>111</v>
      </c>
      <c r="C302" s="251">
        <f aca="true" t="shared" si="66" ref="C302:H304">C303</f>
        <v>3049600</v>
      </c>
      <c r="D302" s="251">
        <f t="shared" si="66"/>
        <v>6230000</v>
      </c>
      <c r="E302" s="214">
        <f t="shared" si="64"/>
        <v>204.2890870933893</v>
      </c>
      <c r="F302" s="251">
        <f t="shared" si="66"/>
        <v>0</v>
      </c>
      <c r="G302" s="214">
        <f t="shared" si="54"/>
        <v>0</v>
      </c>
      <c r="H302" s="251">
        <f t="shared" si="66"/>
        <v>0</v>
      </c>
      <c r="I302" s="214" t="s">
        <v>213</v>
      </c>
      <c r="J302" s="142"/>
    </row>
    <row r="303" spans="1:10" ht="12.75">
      <c r="A303" s="227">
        <v>42</v>
      </c>
      <c r="B303" s="159" t="s">
        <v>24</v>
      </c>
      <c r="C303" s="251">
        <f t="shared" si="66"/>
        <v>3049600</v>
      </c>
      <c r="D303" s="251">
        <f t="shared" si="66"/>
        <v>6230000</v>
      </c>
      <c r="E303" s="214">
        <f t="shared" si="64"/>
        <v>204.2890870933893</v>
      </c>
      <c r="F303" s="251">
        <f t="shared" si="66"/>
        <v>0</v>
      </c>
      <c r="G303" s="214">
        <f t="shared" si="54"/>
        <v>0</v>
      </c>
      <c r="H303" s="251">
        <f t="shared" si="66"/>
        <v>0</v>
      </c>
      <c r="I303" s="214" t="s">
        <v>213</v>
      </c>
      <c r="J303" s="142"/>
    </row>
    <row r="304" spans="1:10" ht="12.75">
      <c r="A304" s="284">
        <v>421</v>
      </c>
      <c r="B304" s="136" t="s">
        <v>25</v>
      </c>
      <c r="C304" s="248">
        <f t="shared" si="66"/>
        <v>3049600</v>
      </c>
      <c r="D304" s="248">
        <f t="shared" si="66"/>
        <v>6230000</v>
      </c>
      <c r="E304" s="215">
        <f t="shared" si="64"/>
        <v>204.2890870933893</v>
      </c>
      <c r="F304" s="302">
        <f t="shared" si="66"/>
        <v>0</v>
      </c>
      <c r="G304" s="275">
        <f t="shared" si="54"/>
        <v>0</v>
      </c>
      <c r="H304" s="302">
        <f t="shared" si="66"/>
        <v>0</v>
      </c>
      <c r="I304" s="275" t="s">
        <v>213</v>
      </c>
      <c r="J304" s="142"/>
    </row>
    <row r="305" spans="1:10" ht="12.75" hidden="1">
      <c r="A305" s="284">
        <v>4214</v>
      </c>
      <c r="B305" s="130" t="s">
        <v>29</v>
      </c>
      <c r="C305" s="212">
        <v>3049600</v>
      </c>
      <c r="D305" s="212">
        <v>6230000</v>
      </c>
      <c r="E305" s="215">
        <f t="shared" si="64"/>
        <v>204.2890870933893</v>
      </c>
      <c r="F305" s="212">
        <v>0</v>
      </c>
      <c r="G305" s="215">
        <f t="shared" si="54"/>
        <v>0</v>
      </c>
      <c r="H305" s="212">
        <v>0</v>
      </c>
      <c r="I305" s="215" t="s">
        <v>213</v>
      </c>
      <c r="J305" s="164"/>
    </row>
    <row r="306" spans="1:7" ht="12">
      <c r="A306" s="293"/>
      <c r="B306" s="73"/>
      <c r="C306" s="220"/>
      <c r="D306" s="171"/>
      <c r="E306" s="70"/>
      <c r="F306" s="71"/>
      <c r="G306" s="223"/>
    </row>
    <row r="308" spans="1:3" ht="12">
      <c r="A308" s="104"/>
      <c r="B308" s="76"/>
      <c r="C308" s="71"/>
    </row>
    <row r="309" spans="1:2" ht="12">
      <c r="A309" s="293"/>
      <c r="B309" s="73"/>
    </row>
    <row r="310" spans="1:5" ht="12">
      <c r="A310" s="110"/>
      <c r="B310" s="77"/>
      <c r="D310" s="168"/>
      <c r="E310" s="78"/>
    </row>
    <row r="312" spans="1:5" ht="12">
      <c r="A312" s="294"/>
      <c r="B312" s="75"/>
      <c r="D312" s="169"/>
      <c r="E312" s="79"/>
    </row>
    <row r="314" spans="1:5" ht="12">
      <c r="A314" s="105"/>
      <c r="B314" s="76"/>
      <c r="C314" s="220"/>
      <c r="D314" s="169"/>
      <c r="E314" s="79"/>
    </row>
    <row r="316" spans="1:2" ht="12">
      <c r="A316" s="105"/>
      <c r="B316" s="76"/>
    </row>
    <row r="318" spans="1:5" ht="12">
      <c r="A318" s="110"/>
      <c r="B318" s="77"/>
      <c r="D318" s="168"/>
      <c r="E318" s="78"/>
    </row>
    <row r="320" spans="1:5" ht="12">
      <c r="A320" s="294"/>
      <c r="B320" s="75"/>
      <c r="D320" s="169"/>
      <c r="E320" s="79"/>
    </row>
    <row r="322" spans="1:5" ht="12">
      <c r="A322" s="105"/>
      <c r="B322" s="76"/>
      <c r="C322" s="220"/>
      <c r="D322" s="169"/>
      <c r="E322" s="79"/>
    </row>
    <row r="324" spans="1:2" ht="12">
      <c r="A324" s="105"/>
      <c r="B324" s="76"/>
    </row>
    <row r="326" spans="1:5" ht="12">
      <c r="A326" s="110"/>
      <c r="B326" s="77"/>
      <c r="D326" s="168"/>
      <c r="E326" s="78"/>
    </row>
    <row r="327" spans="4:5" ht="12">
      <c r="D327" s="168"/>
      <c r="E327" s="78"/>
    </row>
    <row r="328" spans="1:2" ht="12">
      <c r="A328" s="294"/>
      <c r="B328" s="75"/>
    </row>
    <row r="329" spans="1:5" ht="12">
      <c r="A329" s="294"/>
      <c r="B329" s="75"/>
      <c r="D329" s="169"/>
      <c r="E329" s="79"/>
    </row>
    <row r="331" spans="1:5" ht="12">
      <c r="A331" s="105"/>
      <c r="B331" s="76"/>
      <c r="C331" s="220"/>
      <c r="D331" s="169"/>
      <c r="E331" s="79"/>
    </row>
    <row r="333" spans="1:5" ht="12">
      <c r="A333" s="105"/>
      <c r="B333" s="76"/>
      <c r="D333" s="169"/>
      <c r="E333" s="79"/>
    </row>
    <row r="335" spans="1:5" ht="12">
      <c r="A335" s="105"/>
      <c r="B335" s="76"/>
      <c r="C335" s="79"/>
      <c r="D335" s="169"/>
      <c r="E335" s="79"/>
    </row>
    <row r="337" spans="1:3" ht="12">
      <c r="A337" s="105"/>
      <c r="B337" s="76"/>
      <c r="C337" s="79"/>
    </row>
    <row r="340" spans="1:2" ht="12">
      <c r="A340" s="296"/>
      <c r="B340" s="76"/>
    </row>
    <row r="342" spans="1:5" ht="12">
      <c r="A342" s="296"/>
      <c r="B342" s="76"/>
      <c r="D342" s="222"/>
      <c r="E342" s="77"/>
    </row>
    <row r="343" spans="4:5" ht="12">
      <c r="D343" s="168"/>
      <c r="E343" s="78"/>
    </row>
    <row r="344" spans="1:2" ht="12">
      <c r="A344" s="296"/>
      <c r="B344" s="77"/>
    </row>
    <row r="345" spans="1:5" ht="12">
      <c r="A345" s="294"/>
      <c r="B345" s="75"/>
      <c r="D345" s="169"/>
      <c r="E345" s="79"/>
    </row>
    <row r="347" spans="1:5" ht="12">
      <c r="A347" s="105"/>
      <c r="B347" s="76"/>
      <c r="C347" s="220"/>
      <c r="D347" s="169"/>
      <c r="E347" s="79"/>
    </row>
    <row r="349" spans="1:5" ht="12">
      <c r="A349" s="105"/>
      <c r="B349" s="76"/>
      <c r="C349" s="79"/>
      <c r="D349" s="169"/>
      <c r="E349" s="79"/>
    </row>
    <row r="351" spans="1:3" ht="12">
      <c r="A351" s="105"/>
      <c r="B351" s="76"/>
      <c r="C351" s="79"/>
    </row>
    <row r="354" spans="1:2" ht="12">
      <c r="A354" s="296"/>
      <c r="B354" s="76"/>
    </row>
    <row r="356" spans="1:2" ht="12">
      <c r="A356" s="296"/>
      <c r="B356" s="76"/>
    </row>
    <row r="357" spans="4:5" ht="12">
      <c r="D357" s="168"/>
      <c r="E357" s="78"/>
    </row>
    <row r="358" spans="1:2" ht="12">
      <c r="A358" s="110"/>
      <c r="B358" s="77"/>
    </row>
    <row r="359" spans="1:5" ht="12">
      <c r="A359" s="294"/>
      <c r="B359" s="75"/>
      <c r="D359" s="169"/>
      <c r="E359" s="79"/>
    </row>
    <row r="361" spans="1:5" ht="12">
      <c r="A361" s="105"/>
      <c r="B361" s="76"/>
      <c r="C361" s="220"/>
      <c r="D361" s="169"/>
      <c r="E361" s="79"/>
    </row>
    <row r="363" spans="1:5" ht="12">
      <c r="A363" s="105"/>
      <c r="B363" s="76"/>
      <c r="D363" s="169"/>
      <c r="E363" s="79"/>
    </row>
    <row r="365" spans="1:3" ht="12">
      <c r="A365" s="105"/>
      <c r="B365" s="76"/>
      <c r="C365" s="79"/>
    </row>
    <row r="367" spans="1:5" ht="12">
      <c r="A367" s="296"/>
      <c r="B367" s="76"/>
      <c r="D367" s="222"/>
      <c r="E367" s="77"/>
    </row>
    <row r="368" spans="4:5" ht="12">
      <c r="D368" s="168"/>
      <c r="E368" s="78"/>
    </row>
    <row r="369" spans="1:2" ht="12">
      <c r="A369" s="296"/>
      <c r="B369" s="77"/>
    </row>
    <row r="370" spans="1:5" ht="12">
      <c r="A370" s="294"/>
      <c r="B370" s="75"/>
      <c r="D370" s="169"/>
      <c r="E370" s="79"/>
    </row>
    <row r="372" spans="1:5" ht="12">
      <c r="A372" s="105"/>
      <c r="B372" s="76"/>
      <c r="C372" s="220"/>
      <c r="D372" s="169"/>
      <c r="E372" s="79"/>
    </row>
    <row r="374" spans="1:5" ht="12">
      <c r="A374" s="105"/>
      <c r="B374" s="76"/>
      <c r="C374" s="79"/>
      <c r="D374" s="169"/>
      <c r="E374" s="79"/>
    </row>
    <row r="376" spans="1:3" ht="12">
      <c r="A376" s="105"/>
      <c r="B376" s="76"/>
      <c r="C376" s="79"/>
    </row>
    <row r="379" spans="1:2" ht="12">
      <c r="A379" s="296"/>
      <c r="B379" s="76"/>
    </row>
    <row r="381" spans="1:5" ht="12">
      <c r="A381" s="296"/>
      <c r="B381" s="76"/>
      <c r="D381" s="222"/>
      <c r="E381" s="77"/>
    </row>
    <row r="382" spans="4:5" ht="12">
      <c r="D382" s="168"/>
      <c r="E382" s="78"/>
    </row>
    <row r="383" spans="1:2" ht="12">
      <c r="A383" s="296"/>
      <c r="B383" s="80"/>
    </row>
    <row r="384" spans="1:5" ht="12">
      <c r="A384" s="106"/>
      <c r="B384" s="75"/>
      <c r="D384" s="169"/>
      <c r="E384" s="79"/>
    </row>
    <row r="386" spans="1:5" ht="12">
      <c r="A386" s="105"/>
      <c r="B386" s="76"/>
      <c r="C386" s="220"/>
      <c r="D386" s="169"/>
      <c r="E386" s="79"/>
    </row>
    <row r="388" spans="1:5" ht="12">
      <c r="A388" s="105"/>
      <c r="B388" s="76"/>
      <c r="C388" s="79"/>
      <c r="D388" s="169"/>
      <c r="E388" s="79"/>
    </row>
    <row r="390" spans="1:3" ht="12">
      <c r="A390" s="105"/>
      <c r="B390" s="76"/>
      <c r="C390" s="79"/>
    </row>
    <row r="393" spans="1:2" ht="12">
      <c r="A393" s="296"/>
      <c r="B393" s="76"/>
    </row>
    <row r="395" spans="1:5" ht="12">
      <c r="A395" s="296"/>
      <c r="B395" s="76"/>
      <c r="D395" s="222"/>
      <c r="E395" s="77"/>
    </row>
    <row r="396" spans="4:5" ht="12">
      <c r="D396" s="168"/>
      <c r="E396" s="78"/>
    </row>
    <row r="397" spans="1:2" ht="12">
      <c r="A397" s="296"/>
      <c r="B397" s="77"/>
    </row>
    <row r="398" spans="1:5" ht="12">
      <c r="A398" s="294"/>
      <c r="B398" s="75"/>
      <c r="D398" s="169"/>
      <c r="E398" s="79"/>
    </row>
    <row r="400" spans="1:5" ht="12">
      <c r="A400" s="105"/>
      <c r="B400" s="76"/>
      <c r="C400" s="220"/>
      <c r="D400" s="222"/>
      <c r="E400" s="77"/>
    </row>
    <row r="401" spans="4:5" ht="12">
      <c r="D401" s="168"/>
      <c r="E401" s="78"/>
    </row>
    <row r="402" spans="1:2" ht="12">
      <c r="A402" s="296"/>
      <c r="B402" s="77"/>
    </row>
    <row r="403" spans="1:5" ht="12">
      <c r="A403" s="294"/>
      <c r="B403" s="75"/>
      <c r="D403" s="169"/>
      <c r="E403" s="79"/>
    </row>
    <row r="405" spans="1:5" ht="12">
      <c r="A405" s="105"/>
      <c r="B405" s="76"/>
      <c r="C405" s="220"/>
      <c r="D405" s="169"/>
      <c r="E405" s="79"/>
    </row>
    <row r="407" spans="1:5" ht="12">
      <c r="A407" s="105"/>
      <c r="B407" s="76"/>
      <c r="C407" s="79"/>
      <c r="D407" s="169"/>
      <c r="E407" s="79"/>
    </row>
    <row r="409" spans="1:3" ht="12">
      <c r="A409" s="105"/>
      <c r="B409" s="76"/>
      <c r="C409" s="79"/>
    </row>
    <row r="412" spans="1:2" ht="12">
      <c r="A412" s="296"/>
      <c r="B412" s="76"/>
    </row>
    <row r="414" spans="1:2" ht="12">
      <c r="A414" s="296"/>
      <c r="B414" s="76"/>
    </row>
    <row r="415" spans="4:5" ht="12">
      <c r="D415" s="168"/>
      <c r="E415" s="78"/>
    </row>
    <row r="416" spans="1:2" ht="12">
      <c r="A416" s="110"/>
      <c r="B416" s="77"/>
    </row>
    <row r="417" spans="1:5" ht="12">
      <c r="A417" s="294"/>
      <c r="B417" s="75"/>
      <c r="D417" s="169"/>
      <c r="E417" s="79"/>
    </row>
    <row r="419" spans="1:5" ht="12">
      <c r="A419" s="105"/>
      <c r="B419" s="76"/>
      <c r="C419" s="220"/>
      <c r="D419" s="169"/>
      <c r="E419" s="79"/>
    </row>
    <row r="421" spans="1:2" ht="12">
      <c r="A421" s="105"/>
      <c r="B421" s="76"/>
    </row>
    <row r="422" spans="4:5" ht="12">
      <c r="D422" s="168"/>
      <c r="E422" s="78"/>
    </row>
    <row r="423" spans="1:2" ht="12">
      <c r="A423" s="110"/>
      <c r="B423" s="77"/>
    </row>
    <row r="424" spans="1:5" ht="12">
      <c r="A424" s="294"/>
      <c r="B424" s="75"/>
      <c r="D424" s="169"/>
      <c r="E424" s="79"/>
    </row>
    <row r="426" spans="1:5" ht="12">
      <c r="A426" s="105"/>
      <c r="B426" s="76"/>
      <c r="C426" s="220"/>
      <c r="D426" s="169"/>
      <c r="E426" s="79"/>
    </row>
    <row r="428" spans="1:2" ht="12">
      <c r="A428" s="105"/>
      <c r="B428" s="76"/>
    </row>
    <row r="429" spans="4:5" ht="12">
      <c r="D429" s="168"/>
      <c r="E429" s="78"/>
    </row>
    <row r="430" spans="1:5" ht="12">
      <c r="A430" s="110"/>
      <c r="B430" s="77"/>
      <c r="D430" s="168"/>
      <c r="E430" s="78"/>
    </row>
    <row r="431" spans="1:2" ht="12">
      <c r="A431" s="294"/>
      <c r="B431" s="75"/>
    </row>
    <row r="432" spans="1:5" ht="12">
      <c r="A432" s="106"/>
      <c r="B432" s="75"/>
      <c r="D432" s="169"/>
      <c r="E432" s="79"/>
    </row>
    <row r="434" spans="1:5" ht="12">
      <c r="A434" s="105"/>
      <c r="B434" s="76"/>
      <c r="C434" s="220"/>
      <c r="D434" s="169"/>
      <c r="E434" s="79"/>
    </row>
    <row r="436" spans="1:2" ht="12">
      <c r="A436" s="105"/>
      <c r="B436" s="76"/>
    </row>
    <row r="437" spans="4:5" ht="12">
      <c r="D437" s="168"/>
      <c r="E437" s="78"/>
    </row>
    <row r="438" spans="1:5" ht="12">
      <c r="A438" s="110"/>
      <c r="B438" s="77"/>
      <c r="D438" s="168"/>
      <c r="E438" s="78"/>
    </row>
    <row r="439" spans="1:5" ht="12">
      <c r="A439" s="294"/>
      <c r="B439" s="75"/>
      <c r="D439" s="168"/>
      <c r="E439" s="78"/>
    </row>
    <row r="440" spans="1:5" ht="12">
      <c r="A440" s="294"/>
      <c r="B440" s="75"/>
      <c r="D440" s="168"/>
      <c r="E440" s="78"/>
    </row>
    <row r="441" spans="1:5" ht="12">
      <c r="A441" s="294"/>
      <c r="B441" s="75"/>
      <c r="D441" s="168"/>
      <c r="E441" s="78"/>
    </row>
    <row r="442" spans="1:5" ht="12">
      <c r="A442" s="294"/>
      <c r="B442" s="75"/>
      <c r="D442" s="168"/>
      <c r="E442" s="78"/>
    </row>
    <row r="443" spans="1:5" ht="12">
      <c r="A443" s="294"/>
      <c r="B443" s="75"/>
      <c r="D443" s="168"/>
      <c r="E443" s="78"/>
    </row>
    <row r="444" spans="1:2" ht="12">
      <c r="A444" s="294"/>
      <c r="B444" s="75"/>
    </row>
    <row r="445" spans="1:5" ht="12">
      <c r="A445" s="294"/>
      <c r="B445" s="75"/>
      <c r="D445" s="169"/>
      <c r="E445" s="79"/>
    </row>
    <row r="447" spans="1:5" ht="12">
      <c r="A447" s="105"/>
      <c r="B447" s="76"/>
      <c r="C447" s="220"/>
      <c r="D447" s="169"/>
      <c r="E447" s="79"/>
    </row>
    <row r="449" spans="1:2" ht="12">
      <c r="A449" s="105"/>
      <c r="B449" s="76"/>
    </row>
    <row r="450" spans="4:5" ht="12">
      <c r="D450" s="168"/>
      <c r="E450" s="78"/>
    </row>
    <row r="451" spans="1:5" ht="12">
      <c r="A451" s="110"/>
      <c r="B451" s="77"/>
      <c r="D451" s="168"/>
      <c r="E451" s="78"/>
    </row>
    <row r="452" spans="1:2" ht="12">
      <c r="A452" s="294"/>
      <c r="B452" s="75"/>
    </row>
    <row r="453" spans="1:5" ht="12">
      <c r="A453" s="294"/>
      <c r="B453" s="75"/>
      <c r="D453" s="169"/>
      <c r="E453" s="79"/>
    </row>
    <row r="455" spans="1:5" ht="12">
      <c r="A455" s="105"/>
      <c r="B455" s="76"/>
      <c r="C455" s="220"/>
      <c r="D455" s="169"/>
      <c r="E455" s="79"/>
    </row>
    <row r="457" spans="1:2" ht="12">
      <c r="A457" s="105"/>
      <c r="B457" s="76"/>
    </row>
    <row r="458" spans="4:5" ht="12">
      <c r="D458" s="168"/>
      <c r="E458" s="78"/>
    </row>
    <row r="459" spans="1:5" ht="12">
      <c r="A459" s="110"/>
      <c r="B459" s="77"/>
      <c r="D459" s="168"/>
      <c r="E459" s="78"/>
    </row>
    <row r="460" spans="1:2" ht="12">
      <c r="A460" s="294"/>
      <c r="B460" s="75"/>
    </row>
    <row r="461" spans="1:5" ht="12">
      <c r="A461" s="294"/>
      <c r="B461" s="75"/>
      <c r="D461" s="169"/>
      <c r="E461" s="79"/>
    </row>
    <row r="463" spans="1:5" ht="12">
      <c r="A463" s="105"/>
      <c r="B463" s="76"/>
      <c r="C463" s="220"/>
      <c r="D463" s="169"/>
      <c r="E463" s="79"/>
    </row>
    <row r="465" spans="1:2" ht="12">
      <c r="A465" s="105"/>
      <c r="B465" s="76"/>
    </row>
    <row r="466" spans="4:5" ht="12">
      <c r="D466" s="168"/>
      <c r="E466" s="78"/>
    </row>
    <row r="467" spans="1:2" ht="12">
      <c r="A467" s="110"/>
      <c r="B467" s="77"/>
    </row>
    <row r="468" spans="1:5" ht="12">
      <c r="A468" s="294"/>
      <c r="B468" s="75"/>
      <c r="D468" s="169"/>
      <c r="E468" s="79"/>
    </row>
    <row r="470" spans="1:5" ht="12">
      <c r="A470" s="105"/>
      <c r="B470" s="76"/>
      <c r="C470" s="220"/>
      <c r="D470" s="169"/>
      <c r="E470" s="79"/>
    </row>
    <row r="472" spans="1:2" ht="12">
      <c r="A472" s="105"/>
      <c r="B472" s="76"/>
    </row>
    <row r="473" spans="4:5" ht="12">
      <c r="D473" s="168"/>
      <c r="E473" s="78"/>
    </row>
    <row r="474" spans="1:5" ht="12">
      <c r="A474" s="110"/>
      <c r="B474" s="77"/>
      <c r="D474" s="168"/>
      <c r="E474" s="78"/>
    </row>
    <row r="475" spans="1:2" ht="12">
      <c r="A475" s="294"/>
      <c r="B475" s="75"/>
    </row>
    <row r="476" spans="1:5" ht="12">
      <c r="A476" s="294"/>
      <c r="B476" s="75"/>
      <c r="D476" s="169"/>
      <c r="E476" s="79"/>
    </row>
    <row r="478" spans="1:5" ht="12">
      <c r="A478" s="105"/>
      <c r="B478" s="76"/>
      <c r="C478" s="220"/>
      <c r="D478" s="169"/>
      <c r="E478" s="79"/>
    </row>
    <row r="480" spans="1:2" ht="12">
      <c r="A480" s="105"/>
      <c r="B480" s="76"/>
    </row>
    <row r="481" spans="4:5" ht="12">
      <c r="D481" s="168"/>
      <c r="E481" s="78"/>
    </row>
    <row r="482" spans="1:2" ht="12">
      <c r="A482" s="110"/>
      <c r="B482" s="77"/>
    </row>
    <row r="483" spans="1:5" ht="12">
      <c r="A483" s="294"/>
      <c r="B483" s="75"/>
      <c r="D483" s="169"/>
      <c r="E483" s="79"/>
    </row>
    <row r="485" spans="1:5" ht="12">
      <c r="A485" s="105"/>
      <c r="B485" s="76"/>
      <c r="C485" s="220"/>
      <c r="D485" s="169"/>
      <c r="E485" s="79"/>
    </row>
    <row r="487" spans="1:2" ht="12">
      <c r="A487" s="105"/>
      <c r="B487" s="76"/>
    </row>
    <row r="488" spans="4:5" ht="12">
      <c r="D488" s="168"/>
      <c r="E488" s="78"/>
    </row>
    <row r="489" spans="1:5" ht="12">
      <c r="A489" s="110"/>
      <c r="B489" s="77"/>
      <c r="D489" s="168"/>
      <c r="E489" s="78"/>
    </row>
    <row r="490" spans="1:2" ht="12">
      <c r="A490" s="294"/>
      <c r="B490" s="75"/>
    </row>
    <row r="491" spans="1:5" ht="12">
      <c r="A491" s="294"/>
      <c r="B491" s="75"/>
      <c r="D491" s="169"/>
      <c r="E491" s="79"/>
    </row>
    <row r="493" spans="1:5" ht="12">
      <c r="A493" s="105"/>
      <c r="B493" s="76"/>
      <c r="C493" s="220"/>
      <c r="D493" s="169"/>
      <c r="E493" s="79"/>
    </row>
    <row r="495" spans="1:2" ht="12">
      <c r="A495" s="105"/>
      <c r="B495" s="76"/>
    </row>
    <row r="496" spans="4:5" ht="12">
      <c r="D496" s="168"/>
      <c r="E496" s="78"/>
    </row>
    <row r="497" spans="1:2" ht="12">
      <c r="A497" s="110"/>
      <c r="B497" s="77"/>
    </row>
    <row r="498" spans="1:5" ht="12">
      <c r="A498" s="294"/>
      <c r="B498" s="75"/>
      <c r="D498" s="169"/>
      <c r="E498" s="79"/>
    </row>
    <row r="500" spans="1:5" ht="12">
      <c r="A500" s="105"/>
      <c r="B500" s="76"/>
      <c r="C500" s="220"/>
      <c r="D500" s="169"/>
      <c r="E500" s="79"/>
    </row>
    <row r="502" spans="1:2" ht="12">
      <c r="A502" s="105"/>
      <c r="B502" s="76"/>
    </row>
    <row r="503" spans="4:5" ht="12">
      <c r="D503" s="168"/>
      <c r="E503" s="78"/>
    </row>
    <row r="504" spans="1:2" ht="12">
      <c r="A504" s="110"/>
      <c r="B504" s="77"/>
    </row>
    <row r="505" spans="1:5" ht="12">
      <c r="A505" s="294"/>
      <c r="B505" s="75"/>
      <c r="D505" s="169"/>
      <c r="E505" s="79"/>
    </row>
    <row r="507" spans="1:5" ht="12">
      <c r="A507" s="105"/>
      <c r="B507" s="76"/>
      <c r="C507" s="220"/>
      <c r="D507" s="169"/>
      <c r="E507" s="79"/>
    </row>
    <row r="509" spans="1:2" ht="12">
      <c r="A509" s="105"/>
      <c r="B509" s="76"/>
    </row>
    <row r="510" spans="4:5" ht="12">
      <c r="D510" s="168"/>
      <c r="E510" s="78"/>
    </row>
    <row r="511" spans="1:2" ht="12">
      <c r="A511" s="110"/>
      <c r="B511" s="77"/>
    </row>
    <row r="512" spans="1:5" ht="12">
      <c r="A512" s="294"/>
      <c r="B512" s="75"/>
      <c r="D512" s="169"/>
      <c r="E512" s="79"/>
    </row>
    <row r="514" spans="1:5" ht="12">
      <c r="A514" s="105"/>
      <c r="B514" s="76"/>
      <c r="C514" s="220"/>
      <c r="D514" s="169"/>
      <c r="E514" s="79"/>
    </row>
    <row r="516" spans="1:2" ht="12">
      <c r="A516" s="105"/>
      <c r="B516" s="76"/>
    </row>
    <row r="517" spans="4:5" ht="12">
      <c r="D517" s="168"/>
      <c r="E517" s="78"/>
    </row>
    <row r="518" spans="1:2" ht="12">
      <c r="A518" s="110"/>
      <c r="B518" s="77"/>
    </row>
    <row r="519" spans="1:5" ht="12">
      <c r="A519" s="294"/>
      <c r="B519" s="75"/>
      <c r="D519" s="169"/>
      <c r="E519" s="79"/>
    </row>
    <row r="520" spans="4:5" ht="12">
      <c r="D520" s="169"/>
      <c r="E520" s="79"/>
    </row>
    <row r="521" spans="1:5" ht="12">
      <c r="A521" s="105"/>
      <c r="B521" s="76"/>
      <c r="C521" s="220"/>
      <c r="D521" s="169"/>
      <c r="E521" s="79"/>
    </row>
    <row r="523" spans="1:2" ht="12">
      <c r="A523" s="105"/>
      <c r="B523" s="76"/>
    </row>
    <row r="524" spans="4:5" ht="12">
      <c r="D524" s="168"/>
      <c r="E524" s="78"/>
    </row>
    <row r="525" spans="1:2" ht="12">
      <c r="A525" s="110"/>
      <c r="B525" s="77"/>
    </row>
    <row r="526" spans="1:5" ht="12">
      <c r="A526" s="294"/>
      <c r="B526" s="75"/>
      <c r="D526" s="169"/>
      <c r="E526" s="79"/>
    </row>
    <row r="528" spans="1:5" ht="12">
      <c r="A528" s="105"/>
      <c r="B528" s="76"/>
      <c r="C528" s="220"/>
      <c r="D528" s="169"/>
      <c r="E528" s="79"/>
    </row>
    <row r="530" spans="1:2" ht="12">
      <c r="A530" s="105"/>
      <c r="B530" s="76"/>
    </row>
    <row r="531" spans="4:5" ht="12">
      <c r="D531" s="168"/>
      <c r="E531" s="78"/>
    </row>
    <row r="532" spans="1:2" ht="12">
      <c r="A532" s="110"/>
      <c r="B532" s="77"/>
    </row>
    <row r="533" spans="1:5" ht="12">
      <c r="A533" s="294"/>
      <c r="B533" s="75"/>
      <c r="D533" s="169"/>
      <c r="E533" s="79"/>
    </row>
    <row r="535" spans="1:5" ht="12">
      <c r="A535" s="105"/>
      <c r="B535" s="76"/>
      <c r="C535" s="220"/>
      <c r="D535" s="169"/>
      <c r="E535" s="79"/>
    </row>
    <row r="537" spans="1:2" ht="12">
      <c r="A537" s="105"/>
      <c r="B537" s="76"/>
    </row>
    <row r="538" spans="4:5" ht="12">
      <c r="D538" s="168"/>
      <c r="E538" s="78"/>
    </row>
    <row r="539" spans="1:2" ht="12">
      <c r="A539" s="110"/>
      <c r="B539" s="77"/>
    </row>
    <row r="540" spans="1:5" ht="12">
      <c r="A540" s="294"/>
      <c r="B540" s="75"/>
      <c r="D540" s="169"/>
      <c r="E540" s="79"/>
    </row>
    <row r="542" spans="1:5" ht="12">
      <c r="A542" s="105"/>
      <c r="B542" s="76"/>
      <c r="C542" s="220"/>
      <c r="D542" s="169"/>
      <c r="E542" s="79"/>
    </row>
    <row r="544" spans="1:2" ht="12">
      <c r="A544" s="105"/>
      <c r="B544" s="76"/>
    </row>
    <row r="545" spans="4:5" ht="12">
      <c r="D545" s="168"/>
      <c r="E545" s="78"/>
    </row>
    <row r="546" spans="1:5" ht="12">
      <c r="A546" s="110"/>
      <c r="B546" s="77"/>
      <c r="D546" s="168"/>
      <c r="E546" s="78"/>
    </row>
    <row r="547" spans="1:5" ht="12">
      <c r="A547" s="294"/>
      <c r="B547" s="75"/>
      <c r="D547" s="169"/>
      <c r="E547" s="79"/>
    </row>
    <row r="548" spans="1:2" ht="12">
      <c r="A548" s="294"/>
      <c r="B548" s="75"/>
    </row>
    <row r="549" spans="1:5" ht="12">
      <c r="A549" s="105"/>
      <c r="B549" s="76"/>
      <c r="C549" s="220"/>
      <c r="D549" s="169"/>
      <c r="E549" s="79"/>
    </row>
    <row r="551" spans="1:2" ht="12">
      <c r="A551" s="105"/>
      <c r="B551" s="76"/>
    </row>
    <row r="552" spans="4:5" ht="12">
      <c r="D552" s="168"/>
      <c r="E552" s="78"/>
    </row>
    <row r="553" spans="1:5" ht="12">
      <c r="A553" s="110"/>
      <c r="B553" s="77"/>
      <c r="D553" s="168"/>
      <c r="E553" s="78"/>
    </row>
    <row r="554" spans="1:2" ht="12">
      <c r="A554" s="294"/>
      <c r="B554" s="75"/>
    </row>
    <row r="555" spans="1:5" ht="12">
      <c r="A555" s="294"/>
      <c r="B555" s="75"/>
      <c r="D555" s="169"/>
      <c r="E555" s="79"/>
    </row>
    <row r="557" spans="1:5" ht="12">
      <c r="A557" s="105"/>
      <c r="B557" s="76"/>
      <c r="C557" s="220"/>
      <c r="D557" s="169"/>
      <c r="E557" s="79"/>
    </row>
    <row r="559" spans="1:2" ht="12">
      <c r="A559" s="105"/>
      <c r="B559" s="76"/>
    </row>
    <row r="560" spans="4:5" ht="12">
      <c r="D560" s="168"/>
      <c r="E560" s="78"/>
    </row>
    <row r="561" spans="1:2" ht="12">
      <c r="A561" s="110"/>
      <c r="B561" s="77"/>
    </row>
    <row r="562" spans="1:5" ht="12">
      <c r="A562" s="294"/>
      <c r="B562" s="75"/>
      <c r="D562" s="169"/>
      <c r="E562" s="79"/>
    </row>
    <row r="564" spans="1:5" ht="12">
      <c r="A564" s="105"/>
      <c r="B564" s="76"/>
      <c r="C564" s="220"/>
      <c r="D564" s="169"/>
      <c r="E564" s="79"/>
    </row>
    <row r="566" spans="1:2" ht="12">
      <c r="A566" s="105"/>
      <c r="B566" s="76"/>
    </row>
    <row r="567" spans="4:5" ht="12">
      <c r="D567" s="168"/>
      <c r="E567" s="78"/>
    </row>
    <row r="568" spans="1:2" ht="12">
      <c r="A568" s="110"/>
      <c r="B568" s="77"/>
    </row>
    <row r="569" spans="1:5" ht="12">
      <c r="A569" s="294"/>
      <c r="B569" s="75"/>
      <c r="D569" s="169"/>
      <c r="E569" s="79"/>
    </row>
    <row r="571" spans="1:5" ht="12">
      <c r="A571" s="105"/>
      <c r="B571" s="76"/>
      <c r="C571" s="220"/>
      <c r="D571" s="169"/>
      <c r="E571" s="79"/>
    </row>
    <row r="573" spans="1:2" ht="12">
      <c r="A573" s="105"/>
      <c r="B573" s="76"/>
    </row>
    <row r="574" spans="4:5" ht="12">
      <c r="D574" s="168"/>
      <c r="E574" s="78"/>
    </row>
    <row r="575" spans="1:2" ht="12">
      <c r="A575" s="110"/>
      <c r="B575" s="77"/>
    </row>
    <row r="576" spans="1:5" ht="12">
      <c r="A576" s="294"/>
      <c r="B576" s="75"/>
      <c r="D576" s="169"/>
      <c r="E576" s="79"/>
    </row>
    <row r="577" spans="4:5" ht="12">
      <c r="D577" s="169"/>
      <c r="E577" s="79"/>
    </row>
    <row r="578" spans="1:5" ht="12">
      <c r="A578" s="105"/>
      <c r="B578" s="76"/>
      <c r="C578" s="220"/>
      <c r="D578" s="169"/>
      <c r="E578" s="79"/>
    </row>
    <row r="580" spans="1:2" ht="12">
      <c r="A580" s="105"/>
      <c r="B580" s="76"/>
    </row>
    <row r="581" spans="4:5" ht="12">
      <c r="D581" s="168"/>
      <c r="E581" s="78"/>
    </row>
    <row r="582" spans="1:2" ht="12">
      <c r="A582" s="110"/>
      <c r="B582" s="77"/>
    </row>
    <row r="583" spans="1:5" ht="12">
      <c r="A583" s="294"/>
      <c r="B583" s="75"/>
      <c r="D583" s="169"/>
      <c r="E583" s="79"/>
    </row>
    <row r="585" spans="1:5" ht="12">
      <c r="A585" s="105"/>
      <c r="B585" s="76"/>
      <c r="C585" s="220"/>
      <c r="D585" s="169"/>
      <c r="E585" s="79"/>
    </row>
    <row r="587" spans="1:2" ht="12">
      <c r="A587" s="105"/>
      <c r="B587" s="76"/>
    </row>
    <row r="588" spans="4:5" ht="12">
      <c r="D588" s="168"/>
      <c r="E588" s="78"/>
    </row>
    <row r="589" spans="1:2" ht="12">
      <c r="A589" s="110"/>
      <c r="B589" s="77"/>
    </row>
    <row r="590" spans="1:5" ht="12">
      <c r="A590" s="294"/>
      <c r="B590" s="75"/>
      <c r="D590" s="169"/>
      <c r="E590" s="79"/>
    </row>
    <row r="592" spans="1:5" ht="12">
      <c r="A592" s="105"/>
      <c r="B592" s="76"/>
      <c r="C592" s="220"/>
      <c r="D592" s="169"/>
      <c r="E592" s="79"/>
    </row>
    <row r="594" spans="1:2" ht="12">
      <c r="A594" s="105"/>
      <c r="B594" s="76"/>
    </row>
    <row r="595" spans="4:5" ht="12">
      <c r="D595" s="168"/>
      <c r="E595" s="78"/>
    </row>
    <row r="596" spans="1:2" ht="12">
      <c r="A596" s="110"/>
      <c r="B596" s="77"/>
    </row>
    <row r="597" spans="1:5" ht="12">
      <c r="A597" s="294"/>
      <c r="B597" s="75"/>
      <c r="D597" s="169"/>
      <c r="E597" s="79"/>
    </row>
    <row r="599" spans="1:5" ht="12">
      <c r="A599" s="105"/>
      <c r="B599" s="76"/>
      <c r="C599" s="220"/>
      <c r="D599" s="169"/>
      <c r="E599" s="79"/>
    </row>
    <row r="601" spans="1:2" ht="12">
      <c r="A601" s="105"/>
      <c r="B601" s="76"/>
    </row>
    <row r="602" spans="4:5" ht="12">
      <c r="D602" s="168"/>
      <c r="E602" s="78"/>
    </row>
    <row r="603" spans="1:2" ht="12">
      <c r="A603" s="110"/>
      <c r="B603" s="77"/>
    </row>
    <row r="604" spans="1:5" ht="12">
      <c r="A604" s="294"/>
      <c r="B604" s="75"/>
      <c r="D604" s="169"/>
      <c r="E604" s="79"/>
    </row>
    <row r="606" spans="1:5" ht="12">
      <c r="A606" s="105"/>
      <c r="B606" s="76"/>
      <c r="C606" s="220"/>
      <c r="D606" s="169"/>
      <c r="E606" s="79"/>
    </row>
    <row r="608" spans="1:2" ht="12">
      <c r="A608" s="105"/>
      <c r="B608" s="76"/>
    </row>
    <row r="609" spans="4:5" ht="12">
      <c r="D609" s="168"/>
      <c r="E609" s="78"/>
    </row>
    <row r="610" spans="1:2" ht="12">
      <c r="A610" s="110"/>
      <c r="B610" s="77"/>
    </row>
    <row r="611" spans="1:5" ht="12">
      <c r="A611" s="294"/>
      <c r="B611" s="75"/>
      <c r="D611" s="169"/>
      <c r="E611" s="79"/>
    </row>
    <row r="613" spans="1:5" ht="12">
      <c r="A613" s="105"/>
      <c r="B613" s="76"/>
      <c r="C613" s="220"/>
      <c r="D613" s="169"/>
      <c r="E613" s="79"/>
    </row>
    <row r="614" spans="4:5" ht="12">
      <c r="D614" s="169"/>
      <c r="E614" s="79"/>
    </row>
    <row r="615" spans="1:5" ht="12">
      <c r="A615" s="105"/>
      <c r="B615" s="76"/>
      <c r="D615" s="169"/>
      <c r="E615" s="79"/>
    </row>
    <row r="616" spans="1:5" ht="12">
      <c r="A616" s="105"/>
      <c r="B616" s="76"/>
      <c r="D616" s="168"/>
      <c r="E616" s="78"/>
    </row>
    <row r="617" spans="1:2" ht="12">
      <c r="A617" s="107"/>
      <c r="B617" s="80"/>
    </row>
    <row r="618" spans="1:5" ht="12">
      <c r="A618" s="294"/>
      <c r="B618" s="75"/>
      <c r="D618" s="169"/>
      <c r="E618" s="79"/>
    </row>
    <row r="620" spans="1:5" ht="12">
      <c r="A620" s="105"/>
      <c r="B620" s="82"/>
      <c r="C620" s="220"/>
      <c r="D620" s="169"/>
      <c r="E620" s="79"/>
    </row>
    <row r="622" spans="1:2" ht="12">
      <c r="A622" s="105"/>
      <c r="B622" s="82"/>
    </row>
    <row r="623" spans="4:5" ht="12">
      <c r="D623" s="168"/>
      <c r="E623" s="78"/>
    </row>
    <row r="624" spans="1:2" ht="12">
      <c r="A624" s="110"/>
      <c r="B624" s="77"/>
    </row>
    <row r="625" spans="1:5" ht="12">
      <c r="A625" s="294"/>
      <c r="B625" s="75"/>
      <c r="D625" s="169"/>
      <c r="E625" s="79"/>
    </row>
    <row r="627" spans="1:5" ht="12">
      <c r="A627" s="105"/>
      <c r="B627" s="76"/>
      <c r="C627" s="220"/>
      <c r="D627" s="169"/>
      <c r="E627" s="79"/>
    </row>
    <row r="629" spans="1:2" ht="12">
      <c r="A629" s="105"/>
      <c r="B629" s="76"/>
    </row>
    <row r="630" spans="4:5" ht="12">
      <c r="D630" s="168"/>
      <c r="E630" s="78"/>
    </row>
    <row r="631" spans="1:2" ht="12">
      <c r="A631" s="110"/>
      <c r="B631" s="77"/>
    </row>
    <row r="632" spans="1:5" ht="12">
      <c r="A632" s="294"/>
      <c r="B632" s="75"/>
      <c r="D632" s="169"/>
      <c r="E632" s="79"/>
    </row>
    <row r="634" spans="1:5" ht="12">
      <c r="A634" s="105"/>
      <c r="B634" s="76"/>
      <c r="C634" s="220"/>
      <c r="D634" s="169"/>
      <c r="E634" s="79"/>
    </row>
    <row r="636" spans="1:2" ht="12">
      <c r="A636" s="105"/>
      <c r="B636" s="76"/>
    </row>
    <row r="637" spans="4:5" ht="12">
      <c r="D637" s="168"/>
      <c r="E637" s="78"/>
    </row>
    <row r="638" spans="1:2" ht="12">
      <c r="A638" s="110"/>
      <c r="B638" s="77"/>
    </row>
    <row r="639" spans="1:5" ht="12">
      <c r="A639" s="294"/>
      <c r="B639" s="75"/>
      <c r="D639" s="169"/>
      <c r="E639" s="79"/>
    </row>
    <row r="641" spans="1:5" ht="12">
      <c r="A641" s="105"/>
      <c r="B641" s="76"/>
      <c r="C641" s="220"/>
      <c r="D641" s="169"/>
      <c r="E641" s="79"/>
    </row>
    <row r="643" spans="1:2" ht="12">
      <c r="A643" s="105"/>
      <c r="B643" s="76"/>
    </row>
    <row r="644" spans="4:5" ht="12">
      <c r="D644" s="168"/>
      <c r="E644" s="78"/>
    </row>
    <row r="645" spans="1:2" ht="12">
      <c r="A645" s="110"/>
      <c r="B645" s="77"/>
    </row>
    <row r="646" spans="1:5" ht="12">
      <c r="A646" s="294"/>
      <c r="B646" s="75"/>
      <c r="D646" s="169"/>
      <c r="E646" s="79"/>
    </row>
    <row r="648" spans="1:5" ht="12">
      <c r="A648" s="105"/>
      <c r="B648" s="76"/>
      <c r="C648" s="220"/>
      <c r="D648" s="169"/>
      <c r="E648" s="79"/>
    </row>
    <row r="650" spans="1:5" ht="12">
      <c r="A650" s="105"/>
      <c r="B650" s="76"/>
      <c r="D650" s="169"/>
      <c r="E650" s="79"/>
    </row>
    <row r="652" spans="1:5" ht="12">
      <c r="A652" s="105"/>
      <c r="B652" s="76"/>
      <c r="C652" s="79"/>
      <c r="D652" s="169"/>
      <c r="E652" s="79"/>
    </row>
    <row r="654" spans="1:3" ht="12">
      <c r="A654" s="105"/>
      <c r="B654" s="76"/>
      <c r="C654" s="79"/>
    </row>
    <row r="657" spans="1:2" ht="12">
      <c r="A657" s="296"/>
      <c r="B657" s="76"/>
    </row>
    <row r="659" spans="1:5" ht="12">
      <c r="A659" s="296"/>
      <c r="B659" s="76"/>
      <c r="D659" s="222"/>
      <c r="E659" s="77"/>
    </row>
    <row r="660" spans="4:5" ht="12">
      <c r="D660" s="168"/>
      <c r="E660" s="78"/>
    </row>
    <row r="661" spans="1:2" ht="12">
      <c r="A661" s="296"/>
      <c r="B661" s="77"/>
    </row>
    <row r="662" spans="1:5" ht="12">
      <c r="A662" s="294"/>
      <c r="B662" s="75"/>
      <c r="D662" s="169"/>
      <c r="E662" s="79"/>
    </row>
    <row r="664" spans="1:5" ht="12">
      <c r="A664" s="105"/>
      <c r="B664" s="76"/>
      <c r="C664" s="220"/>
      <c r="D664" s="222"/>
      <c r="E664" s="77"/>
    </row>
    <row r="665" spans="4:5" ht="12">
      <c r="D665" s="168"/>
      <c r="E665" s="78"/>
    </row>
    <row r="666" spans="1:2" ht="12">
      <c r="A666" s="296"/>
      <c r="B666" s="77"/>
    </row>
    <row r="667" spans="1:5" ht="12">
      <c r="A667" s="294"/>
      <c r="B667" s="75"/>
      <c r="D667" s="169"/>
      <c r="E667" s="79"/>
    </row>
    <row r="669" spans="1:5" ht="12">
      <c r="A669" s="105"/>
      <c r="B669" s="76"/>
      <c r="C669" s="220"/>
      <c r="D669" s="169"/>
      <c r="E669" s="79"/>
    </row>
    <row r="671" spans="1:5" ht="12">
      <c r="A671" s="105"/>
      <c r="B671" s="76"/>
      <c r="C671" s="79"/>
      <c r="D671" s="169"/>
      <c r="E671" s="79"/>
    </row>
    <row r="673" spans="1:3" ht="12">
      <c r="A673" s="105"/>
      <c r="B673" s="76"/>
      <c r="C673" s="79"/>
    </row>
    <row r="676" spans="1:2" ht="12">
      <c r="A676" s="296"/>
      <c r="B676" s="76"/>
    </row>
    <row r="678" spans="1:5" ht="12">
      <c r="A678" s="108"/>
      <c r="B678" s="82"/>
      <c r="D678" s="222"/>
      <c r="E678" s="77"/>
    </row>
    <row r="679" spans="4:5" ht="12">
      <c r="D679" s="168"/>
      <c r="E679" s="78"/>
    </row>
    <row r="680" spans="1:5" ht="12">
      <c r="A680" s="108"/>
      <c r="B680" s="80"/>
      <c r="D680" s="168"/>
      <c r="E680" s="78"/>
    </row>
    <row r="681" spans="1:5" ht="12">
      <c r="A681" s="106"/>
      <c r="B681" s="75"/>
      <c r="D681" s="169"/>
      <c r="E681" s="79"/>
    </row>
    <row r="682" spans="1:5" ht="12">
      <c r="A682" s="294"/>
      <c r="B682" s="75"/>
      <c r="D682" s="168"/>
      <c r="E682" s="78"/>
    </row>
    <row r="683" spans="1:3" ht="12">
      <c r="A683" s="105"/>
      <c r="B683" s="76"/>
      <c r="C683" s="221"/>
    </row>
    <row r="684" spans="1:5" ht="12">
      <c r="A684" s="294"/>
      <c r="B684" s="75"/>
      <c r="D684" s="168"/>
      <c r="E684" s="78"/>
    </row>
    <row r="685" spans="1:5" ht="12">
      <c r="A685" s="108"/>
      <c r="B685" s="80"/>
      <c r="D685" s="168"/>
      <c r="E685" s="78"/>
    </row>
    <row r="686" spans="1:5" ht="12">
      <c r="A686" s="106"/>
      <c r="B686" s="81"/>
      <c r="D686" s="169"/>
      <c r="E686" s="79"/>
    </row>
    <row r="687" spans="1:2" ht="12">
      <c r="A687" s="106"/>
      <c r="B687" s="81"/>
    </row>
    <row r="688" spans="1:5" ht="12">
      <c r="A688" s="105"/>
      <c r="B688" s="76"/>
      <c r="C688" s="221"/>
      <c r="E688" s="72"/>
    </row>
    <row r="689" ht="12">
      <c r="E689" s="72"/>
    </row>
    <row r="690" spans="1:5" ht="12">
      <c r="A690" s="106"/>
      <c r="E690" s="72"/>
    </row>
    <row r="691" spans="1:5" ht="12">
      <c r="A691" s="107"/>
      <c r="E691" s="72"/>
    </row>
    <row r="692" spans="1:5" ht="12">
      <c r="A692" s="83"/>
      <c r="B692" s="84"/>
      <c r="D692" s="171"/>
      <c r="E692" s="71"/>
    </row>
    <row r="693" spans="2:5" ht="12">
      <c r="B693" s="72"/>
      <c r="E693" s="72"/>
    </row>
    <row r="694" spans="1:5" ht="12">
      <c r="A694" s="105"/>
      <c r="B694" s="82"/>
      <c r="E694" s="72"/>
    </row>
    <row r="695" spans="1:5" ht="12">
      <c r="A695" s="106"/>
      <c r="E695" s="72"/>
    </row>
    <row r="696" spans="1:5" ht="12">
      <c r="A696" s="107"/>
      <c r="E696" s="72"/>
    </row>
    <row r="697" spans="1:5" ht="12">
      <c r="A697" s="85"/>
      <c r="B697" s="72"/>
      <c r="D697" s="171"/>
      <c r="E697" s="71"/>
    </row>
    <row r="698" spans="1:5" ht="12">
      <c r="A698" s="85"/>
      <c r="B698" s="72"/>
      <c r="E698" s="72"/>
    </row>
    <row r="699" spans="1:5" ht="12">
      <c r="A699" s="105"/>
      <c r="B699" s="82"/>
      <c r="E699" s="72"/>
    </row>
    <row r="700" spans="1:5" ht="12">
      <c r="A700" s="106"/>
      <c r="E700" s="72"/>
    </row>
    <row r="701" spans="1:5" ht="12">
      <c r="A701" s="107"/>
      <c r="E701" s="72"/>
    </row>
    <row r="702" spans="1:5" ht="12">
      <c r="A702" s="85"/>
      <c r="B702" s="72"/>
      <c r="D702" s="171"/>
      <c r="E702" s="71"/>
    </row>
    <row r="703" spans="1:5" ht="12">
      <c r="A703" s="85"/>
      <c r="B703" s="72"/>
      <c r="E703" s="72"/>
    </row>
    <row r="704" spans="1:5" ht="12">
      <c r="A704" s="105"/>
      <c r="B704" s="82"/>
      <c r="E704" s="72"/>
    </row>
    <row r="705" spans="1:5" ht="12">
      <c r="A705" s="106"/>
      <c r="E705" s="72"/>
    </row>
    <row r="706" spans="1:5" ht="12">
      <c r="A706" s="107"/>
      <c r="E706" s="72"/>
    </row>
    <row r="707" spans="1:5" ht="12">
      <c r="A707" s="85"/>
      <c r="B707" s="72"/>
      <c r="D707" s="171"/>
      <c r="E707" s="71"/>
    </row>
    <row r="708" spans="1:5" ht="12">
      <c r="A708" s="107"/>
      <c r="E708" s="72"/>
    </row>
    <row r="709" spans="1:5" ht="12">
      <c r="A709" s="105"/>
      <c r="B709" s="82"/>
      <c r="E709" s="72"/>
    </row>
    <row r="710" ht="12">
      <c r="A710" s="107"/>
    </row>
    <row r="711" spans="1:5" ht="12">
      <c r="A711" s="107"/>
      <c r="E711" s="72"/>
    </row>
    <row r="712" spans="1:5" ht="12">
      <c r="A712" s="85"/>
      <c r="B712" s="72"/>
      <c r="E712" s="72"/>
    </row>
    <row r="713" spans="1:5" ht="12">
      <c r="A713" s="107"/>
      <c r="E713" s="72"/>
    </row>
    <row r="714" spans="1:5" ht="12">
      <c r="A714" s="107"/>
      <c r="E714" s="72"/>
    </row>
    <row r="715" spans="1:5" ht="12">
      <c r="A715" s="85"/>
      <c r="B715" s="72"/>
      <c r="E715" s="72"/>
    </row>
    <row r="716" spans="1:5" ht="12">
      <c r="A716" s="107"/>
      <c r="E716" s="72"/>
    </row>
    <row r="717" spans="1:5" ht="12">
      <c r="A717" s="107"/>
      <c r="E717" s="72"/>
    </row>
    <row r="718" spans="1:5" ht="12">
      <c r="A718" s="85"/>
      <c r="B718" s="72"/>
      <c r="E718" s="72"/>
    </row>
    <row r="719" spans="1:5" ht="12">
      <c r="A719" s="85"/>
      <c r="B719" s="72"/>
      <c r="E719" s="72"/>
    </row>
    <row r="720" spans="1:5" ht="12">
      <c r="A720" s="85"/>
      <c r="B720" s="72"/>
      <c r="E720" s="72"/>
    </row>
    <row r="721" spans="1:5" ht="12">
      <c r="A721" s="107"/>
      <c r="E721" s="72"/>
    </row>
    <row r="722" spans="1:5" ht="12">
      <c r="A722" s="107"/>
      <c r="E722" s="72"/>
    </row>
    <row r="723" spans="1:5" ht="12">
      <c r="A723" s="85"/>
      <c r="B723" s="74"/>
      <c r="E723" s="72"/>
    </row>
    <row r="724" spans="1:5" ht="12">
      <c r="A724" s="107"/>
      <c r="E724" s="72"/>
    </row>
    <row r="725" spans="1:5" ht="12">
      <c r="A725" s="107"/>
      <c r="E725" s="72"/>
    </row>
    <row r="726" spans="1:5" ht="12">
      <c r="A726" s="85"/>
      <c r="B726" s="72"/>
      <c r="E726" s="72"/>
    </row>
    <row r="727" spans="1:5" ht="12">
      <c r="A727" s="107"/>
      <c r="E727" s="72"/>
    </row>
    <row r="728" spans="1:5" ht="12">
      <c r="A728" s="107"/>
      <c r="E728" s="72"/>
    </row>
    <row r="729" spans="1:5" ht="12">
      <c r="A729" s="85"/>
      <c r="B729" s="72"/>
      <c r="E729" s="72"/>
    </row>
    <row r="730" spans="1:5" ht="12">
      <c r="A730" s="107"/>
      <c r="E730" s="72"/>
    </row>
    <row r="731" spans="1:5" ht="12">
      <c r="A731" s="107"/>
      <c r="E731" s="72"/>
    </row>
    <row r="732" spans="1:5" ht="12">
      <c r="A732" s="85"/>
      <c r="B732" s="72"/>
      <c r="E732" s="72"/>
    </row>
    <row r="733" ht="12">
      <c r="A733" s="107"/>
    </row>
    <row r="734" spans="1:5" ht="12">
      <c r="A734" s="107"/>
      <c r="E734" s="72"/>
    </row>
    <row r="735" spans="1:5" ht="12">
      <c r="A735" s="85"/>
      <c r="B735" s="72"/>
      <c r="E735" s="72"/>
    </row>
    <row r="736" spans="1:5" ht="12">
      <c r="A736" s="107"/>
      <c r="E736" s="72"/>
    </row>
    <row r="737" ht="12">
      <c r="A737" s="107"/>
    </row>
    <row r="738" spans="1:5" ht="12">
      <c r="A738" s="85"/>
      <c r="B738" s="72"/>
      <c r="E738" s="72"/>
    </row>
    <row r="739" spans="1:5" ht="12">
      <c r="A739" s="107"/>
      <c r="E739" s="72"/>
    </row>
    <row r="740" ht="12">
      <c r="A740" s="107"/>
    </row>
    <row r="741" spans="1:5" ht="12">
      <c r="A741" s="85"/>
      <c r="B741" s="72"/>
      <c r="E741" s="72"/>
    </row>
    <row r="742" spans="1:5" ht="12">
      <c r="A742" s="107"/>
      <c r="E742" s="72"/>
    </row>
    <row r="743" ht="12">
      <c r="A743" s="107"/>
    </row>
    <row r="744" spans="1:5" ht="12">
      <c r="A744" s="85"/>
      <c r="B744" s="72"/>
      <c r="E744" s="72"/>
    </row>
    <row r="745" spans="1:5" ht="12">
      <c r="A745" s="107"/>
      <c r="E745" s="72"/>
    </row>
    <row r="746" ht="12">
      <c r="A746" s="107"/>
    </row>
    <row r="747" spans="1:5" ht="12">
      <c r="A747" s="85"/>
      <c r="B747" s="72"/>
      <c r="E747" s="72"/>
    </row>
    <row r="748" spans="1:5" ht="12">
      <c r="A748" s="107"/>
      <c r="E748" s="72"/>
    </row>
    <row r="749" spans="1:5" ht="12">
      <c r="A749" s="107"/>
      <c r="E749" s="72"/>
    </row>
    <row r="750" spans="1:5" ht="12">
      <c r="A750" s="85"/>
      <c r="B750" s="72"/>
      <c r="E750" s="72"/>
    </row>
    <row r="751" spans="2:5" ht="12">
      <c r="B751" s="72"/>
      <c r="E751" s="72"/>
    </row>
    <row r="752" spans="1:5" ht="12">
      <c r="A752" s="107"/>
      <c r="E752" s="72"/>
    </row>
    <row r="753" spans="1:5" ht="12">
      <c r="A753" s="85"/>
      <c r="B753" s="72"/>
      <c r="E753" s="72"/>
    </row>
    <row r="754" spans="1:5" ht="12">
      <c r="A754" s="85"/>
      <c r="B754" s="72"/>
      <c r="E754" s="72"/>
    </row>
    <row r="755" spans="1:5" ht="12">
      <c r="A755" s="107"/>
      <c r="E755" s="72"/>
    </row>
    <row r="756" spans="1:5" ht="12">
      <c r="A756" s="85"/>
      <c r="B756" s="72"/>
      <c r="D756" s="171"/>
      <c r="E756" s="71"/>
    </row>
    <row r="757" spans="1:5" ht="12">
      <c r="A757" s="85"/>
      <c r="B757" s="72"/>
      <c r="E757" s="72"/>
    </row>
    <row r="758" spans="1:2" ht="12">
      <c r="A758" s="105"/>
      <c r="B758" s="82"/>
    </row>
    <row r="759" spans="1:5" ht="12">
      <c r="A759" s="85"/>
      <c r="B759" s="72"/>
      <c r="E759" s="72"/>
    </row>
    <row r="760" spans="1:5" ht="12">
      <c r="A760" s="107"/>
      <c r="E760" s="72"/>
    </row>
    <row r="761" spans="1:5" ht="12">
      <c r="A761" s="107"/>
      <c r="B761" s="82"/>
      <c r="E761" s="72"/>
    </row>
    <row r="762" spans="1:5" ht="12">
      <c r="A762" s="107"/>
      <c r="B762" s="82"/>
      <c r="E762" s="72"/>
    </row>
    <row r="763" spans="1:5" ht="12">
      <c r="A763" s="107"/>
      <c r="E763" s="72"/>
    </row>
    <row r="764" spans="1:5" ht="12">
      <c r="A764" s="85"/>
      <c r="B764" s="72"/>
      <c r="E764" s="72"/>
    </row>
    <row r="765" spans="1:5" ht="12">
      <c r="A765" s="107"/>
      <c r="B765" s="82"/>
      <c r="E765" s="72"/>
    </row>
    <row r="766" spans="1:5" ht="12">
      <c r="A766" s="107"/>
      <c r="E766" s="72"/>
    </row>
    <row r="767" spans="1:5" ht="12">
      <c r="A767" s="85"/>
      <c r="B767" s="72"/>
      <c r="E767" s="72"/>
    </row>
    <row r="768" spans="1:5" ht="12">
      <c r="A768" s="107"/>
      <c r="B768" s="82"/>
      <c r="E768" s="72"/>
    </row>
    <row r="769" spans="1:5" ht="12">
      <c r="A769" s="107"/>
      <c r="E769" s="72"/>
    </row>
    <row r="770" spans="1:5" ht="12">
      <c r="A770" s="85"/>
      <c r="B770" s="72"/>
      <c r="E770" s="72"/>
    </row>
    <row r="771" spans="1:5" ht="12">
      <c r="A771" s="107"/>
      <c r="B771" s="82"/>
      <c r="E771" s="72"/>
    </row>
    <row r="772" ht="12">
      <c r="A772" s="107"/>
    </row>
    <row r="773" spans="1:5" ht="12">
      <c r="A773" s="85"/>
      <c r="B773" s="72"/>
      <c r="E773" s="72"/>
    </row>
    <row r="774" spans="1:5" ht="12">
      <c r="A774" s="107"/>
      <c r="E774" s="72"/>
    </row>
    <row r="775" ht="12">
      <c r="A775" s="107"/>
    </row>
    <row r="776" spans="1:5" ht="12">
      <c r="A776" s="85"/>
      <c r="B776" s="72"/>
      <c r="E776" s="72"/>
    </row>
    <row r="777" spans="1:5" ht="12">
      <c r="A777" s="107"/>
      <c r="E777" s="72"/>
    </row>
    <row r="778" ht="12">
      <c r="A778" s="107"/>
    </row>
    <row r="779" spans="1:5" ht="12">
      <c r="A779" s="85"/>
      <c r="B779" s="72"/>
      <c r="E779" s="72"/>
    </row>
    <row r="780" spans="1:5" ht="12">
      <c r="A780" s="107"/>
      <c r="E780" s="72"/>
    </row>
    <row r="781" spans="1:5" ht="12">
      <c r="A781" s="107"/>
      <c r="B781" s="85"/>
      <c r="E781" s="72"/>
    </row>
    <row r="782" spans="1:5" ht="12">
      <c r="A782" s="85"/>
      <c r="B782" s="72"/>
      <c r="E782" s="72"/>
    </row>
    <row r="783" spans="1:2" ht="12">
      <c r="A783" s="85"/>
      <c r="B783" s="72"/>
    </row>
    <row r="784" spans="1:5" ht="12">
      <c r="A784" s="85"/>
      <c r="B784" s="72"/>
      <c r="E784" s="72"/>
    </row>
    <row r="785" spans="1:5" ht="12">
      <c r="A785" s="107"/>
      <c r="E785" s="72"/>
    </row>
    <row r="786" ht="12">
      <c r="A786" s="107"/>
    </row>
    <row r="787" spans="1:5" ht="12">
      <c r="A787" s="85"/>
      <c r="B787" s="72"/>
      <c r="E787" s="72"/>
    </row>
    <row r="788" spans="1:5" ht="12">
      <c r="A788" s="107"/>
      <c r="E788" s="72"/>
    </row>
    <row r="789" spans="1:5" ht="12">
      <c r="A789" s="107"/>
      <c r="E789" s="72"/>
    </row>
    <row r="790" spans="1:5" ht="12">
      <c r="A790" s="85"/>
      <c r="B790" s="72"/>
      <c r="E790" s="72"/>
    </row>
    <row r="791" spans="1:5" ht="12">
      <c r="A791" s="85"/>
      <c r="B791" s="72"/>
      <c r="E791" s="72"/>
    </row>
    <row r="792" spans="1:5" ht="12">
      <c r="A792" s="85"/>
      <c r="B792" s="72"/>
      <c r="E792" s="72"/>
    </row>
    <row r="793" spans="1:5" ht="12">
      <c r="A793" s="85"/>
      <c r="B793" s="72"/>
      <c r="E793" s="72"/>
    </row>
    <row r="794" spans="1:2" ht="12">
      <c r="A794" s="85"/>
      <c r="B794" s="72"/>
    </row>
    <row r="795" spans="1:5" ht="12">
      <c r="A795" s="85"/>
      <c r="B795" s="72"/>
      <c r="E795" s="72"/>
    </row>
    <row r="796" spans="1:5" ht="12">
      <c r="A796" s="107"/>
      <c r="E796" s="72"/>
    </row>
    <row r="797" spans="1:5" ht="12">
      <c r="A797" s="107"/>
      <c r="B797" s="72"/>
      <c r="E797" s="72"/>
    </row>
    <row r="798" spans="1:5" ht="12">
      <c r="A798" s="109"/>
      <c r="B798" s="72"/>
      <c r="E798" s="72"/>
    </row>
    <row r="799" spans="1:5" ht="12">
      <c r="A799" s="85"/>
      <c r="B799" s="72"/>
      <c r="E799" s="72"/>
    </row>
    <row r="800" spans="1:5" ht="12">
      <c r="A800" s="85"/>
      <c r="B800" s="72"/>
      <c r="E800" s="72"/>
    </row>
    <row r="801" spans="1:5" ht="12">
      <c r="A801" s="85"/>
      <c r="B801" s="72"/>
      <c r="E801" s="72"/>
    </row>
    <row r="802" spans="1:2" ht="12">
      <c r="A802" s="85"/>
      <c r="B802" s="72"/>
    </row>
    <row r="803" spans="1:5" ht="12">
      <c r="A803" s="85"/>
      <c r="B803" s="72"/>
      <c r="E803" s="72"/>
    </row>
    <row r="804" spans="1:5" ht="12">
      <c r="A804" s="107"/>
      <c r="E804" s="72"/>
    </row>
    <row r="805" spans="1:5" ht="12">
      <c r="A805" s="107"/>
      <c r="E805" s="72"/>
    </row>
    <row r="806" spans="1:5" ht="12">
      <c r="A806" s="85"/>
      <c r="B806" s="72"/>
      <c r="E806" s="72"/>
    </row>
    <row r="807" spans="2:5" ht="12">
      <c r="B807" s="72"/>
      <c r="E807" s="72"/>
    </row>
    <row r="808" spans="1:5" ht="12">
      <c r="A808" s="107"/>
      <c r="B808" s="72"/>
      <c r="E808" s="72"/>
    </row>
    <row r="809" spans="1:5" ht="12">
      <c r="A809" s="85"/>
      <c r="B809" s="72"/>
      <c r="E809" s="72"/>
    </row>
    <row r="810" spans="1:5" ht="12">
      <c r="A810" s="85"/>
      <c r="B810" s="72"/>
      <c r="E810" s="72"/>
    </row>
    <row r="811" spans="1:5" ht="12">
      <c r="A811" s="107"/>
      <c r="B811" s="72"/>
      <c r="E811" s="72"/>
    </row>
    <row r="812" spans="1:5" ht="12">
      <c r="A812" s="85"/>
      <c r="B812" s="72"/>
      <c r="D812" s="171"/>
      <c r="E812" s="71"/>
    </row>
    <row r="813" spans="2:5" ht="12">
      <c r="B813" s="72"/>
      <c r="E813" s="72"/>
    </row>
    <row r="814" spans="1:5" ht="12">
      <c r="A814" s="110"/>
      <c r="B814" s="82"/>
      <c r="E814" s="72"/>
    </row>
    <row r="815" ht="12">
      <c r="B815" s="72"/>
    </row>
    <row r="816" spans="1:5" ht="12">
      <c r="A816" s="107"/>
      <c r="B816" s="82"/>
      <c r="E816" s="72"/>
    </row>
    <row r="817" spans="1:5" ht="12">
      <c r="A817" s="107"/>
      <c r="E817" s="72"/>
    </row>
    <row r="818" spans="1:5" ht="12">
      <c r="A818" s="107"/>
      <c r="E818" s="72"/>
    </row>
    <row r="819" spans="1:2" ht="12">
      <c r="A819" s="85"/>
      <c r="B819" s="72"/>
    </row>
    <row r="820" spans="1:5" ht="12">
      <c r="A820" s="85"/>
      <c r="B820" s="72"/>
      <c r="E820" s="72"/>
    </row>
    <row r="821" spans="1:5" ht="12">
      <c r="A821" s="107"/>
      <c r="E821" s="72"/>
    </row>
    <row r="822" ht="12">
      <c r="A822" s="107"/>
    </row>
    <row r="823" spans="1:5" ht="12">
      <c r="A823" s="85"/>
      <c r="B823" s="72"/>
      <c r="E823" s="72"/>
    </row>
    <row r="824" spans="1:5" ht="12">
      <c r="A824" s="85"/>
      <c r="B824" s="72"/>
      <c r="E824" s="72"/>
    </row>
    <row r="825" spans="1:5" ht="12">
      <c r="A825" s="85"/>
      <c r="B825" s="72"/>
      <c r="E825" s="72"/>
    </row>
    <row r="826" spans="1:2" ht="12">
      <c r="A826" s="85"/>
      <c r="B826" s="72"/>
    </row>
    <row r="827" spans="1:5" ht="12">
      <c r="A827" s="85"/>
      <c r="B827" s="72"/>
      <c r="E827" s="72"/>
    </row>
    <row r="828" spans="1:5" ht="12">
      <c r="A828" s="107"/>
      <c r="E828" s="72"/>
    </row>
    <row r="829" spans="1:5" ht="12">
      <c r="A829" s="107"/>
      <c r="E829" s="72"/>
    </row>
    <row r="830" spans="1:5" ht="12">
      <c r="A830" s="85"/>
      <c r="B830" s="72"/>
      <c r="E830" s="72"/>
    </row>
    <row r="831" spans="1:5" ht="12">
      <c r="A831" s="85"/>
      <c r="B831" s="72"/>
      <c r="E831" s="72"/>
    </row>
    <row r="832" spans="1:5" ht="12">
      <c r="A832" s="85"/>
      <c r="B832" s="72"/>
      <c r="E832" s="72"/>
    </row>
    <row r="833" spans="1:5" ht="12">
      <c r="A833" s="85"/>
      <c r="B833" s="72"/>
      <c r="D833" s="171"/>
      <c r="E833" s="71"/>
    </row>
    <row r="834" spans="1:5" ht="12">
      <c r="A834" s="85"/>
      <c r="B834" s="72"/>
      <c r="E834" s="72"/>
    </row>
    <row r="835" spans="1:5" ht="12">
      <c r="A835" s="105"/>
      <c r="B835" s="82"/>
      <c r="E835" s="72"/>
    </row>
    <row r="836" spans="1:2" ht="12">
      <c r="A836" s="85"/>
      <c r="B836" s="72"/>
    </row>
    <row r="837" spans="1:5" ht="12">
      <c r="A837" s="107"/>
      <c r="B837" s="82"/>
      <c r="E837" s="72"/>
    </row>
    <row r="838" spans="1:5" ht="12">
      <c r="A838" s="107"/>
      <c r="E838" s="72"/>
    </row>
    <row r="839" spans="1:5" ht="12">
      <c r="A839" s="107"/>
      <c r="E839" s="72"/>
    </row>
    <row r="840" spans="1:5" ht="12">
      <c r="A840" s="85"/>
      <c r="B840" s="72"/>
      <c r="E840" s="72"/>
    </row>
    <row r="841" spans="1:5" ht="12">
      <c r="A841" s="85"/>
      <c r="B841" s="72"/>
      <c r="E841" s="72"/>
    </row>
    <row r="842" ht="12">
      <c r="A842" s="107"/>
    </row>
    <row r="843" spans="1:5" ht="12">
      <c r="A843" s="85"/>
      <c r="B843" s="72"/>
      <c r="E843" s="72"/>
    </row>
    <row r="844" spans="1:5" ht="12">
      <c r="A844" s="107"/>
      <c r="E844" s="72"/>
    </row>
    <row r="845" spans="1:5" ht="12">
      <c r="A845" s="107"/>
      <c r="E845" s="72"/>
    </row>
    <row r="846" spans="1:2" ht="12">
      <c r="A846" s="85"/>
      <c r="B846" s="72"/>
    </row>
    <row r="847" spans="1:5" ht="12">
      <c r="A847" s="85"/>
      <c r="B847" s="72"/>
      <c r="E847" s="72"/>
    </row>
    <row r="848" spans="1:5" ht="12">
      <c r="A848" s="107"/>
      <c r="E848" s="72"/>
    </row>
    <row r="849" ht="12">
      <c r="A849" s="107"/>
    </row>
    <row r="850" spans="1:2" ht="12">
      <c r="A850" s="85"/>
      <c r="B850" s="72"/>
    </row>
    <row r="851" spans="1:5" ht="12">
      <c r="A851" s="106"/>
      <c r="D851" s="171"/>
      <c r="E851" s="71"/>
    </row>
    <row r="853" spans="1:5" ht="12">
      <c r="A853" s="105"/>
      <c r="B853" s="82"/>
      <c r="C853" s="79"/>
      <c r="D853" s="169"/>
      <c r="E853" s="79"/>
    </row>
    <row r="855" spans="1:3" ht="12">
      <c r="A855" s="105"/>
      <c r="B855" s="76"/>
      <c r="C855" s="79"/>
    </row>
    <row r="858" spans="1:2" ht="12">
      <c r="A858" s="296"/>
      <c r="B858" s="76"/>
    </row>
    <row r="860" spans="1:2" ht="12">
      <c r="A860" s="296"/>
      <c r="B860" s="76"/>
    </row>
    <row r="861" spans="4:5" ht="12">
      <c r="D861" s="168"/>
      <c r="E861" s="78"/>
    </row>
    <row r="862" spans="1:2" ht="12">
      <c r="A862" s="110"/>
      <c r="B862" s="77"/>
    </row>
    <row r="863" spans="1:5" ht="12">
      <c r="A863" s="294"/>
      <c r="B863" s="75"/>
      <c r="D863" s="169"/>
      <c r="E863" s="79"/>
    </row>
    <row r="865" spans="1:5" ht="12">
      <c r="A865" s="105"/>
      <c r="B865" s="76"/>
      <c r="C865" s="220"/>
      <c r="D865" s="169"/>
      <c r="E865" s="79"/>
    </row>
    <row r="867" spans="1:2" ht="12">
      <c r="A867" s="105"/>
      <c r="B867" s="76"/>
    </row>
    <row r="868" spans="4:5" ht="12">
      <c r="D868" s="168"/>
      <c r="E868" s="78"/>
    </row>
    <row r="869" spans="1:2" ht="12">
      <c r="A869" s="110"/>
      <c r="B869" s="77"/>
    </row>
    <row r="870" spans="1:5" ht="12">
      <c r="A870" s="294"/>
      <c r="B870" s="75"/>
      <c r="D870" s="169"/>
      <c r="E870" s="79"/>
    </row>
    <row r="872" spans="1:5" ht="12">
      <c r="A872" s="105"/>
      <c r="B872" s="76"/>
      <c r="C872" s="220"/>
      <c r="D872" s="169"/>
      <c r="E872" s="79"/>
    </row>
    <row r="874" spans="1:2" ht="12">
      <c r="A874" s="105"/>
      <c r="B874" s="76"/>
    </row>
    <row r="875" spans="4:5" ht="12">
      <c r="D875" s="168"/>
      <c r="E875" s="78"/>
    </row>
    <row r="876" spans="1:2" ht="12">
      <c r="A876" s="110"/>
      <c r="B876" s="77"/>
    </row>
    <row r="877" spans="1:5" ht="12">
      <c r="A877" s="294"/>
      <c r="B877" s="75"/>
      <c r="D877" s="169"/>
      <c r="E877" s="79"/>
    </row>
    <row r="879" spans="1:5" ht="12">
      <c r="A879" s="105"/>
      <c r="B879" s="76"/>
      <c r="C879" s="220"/>
      <c r="D879" s="169"/>
      <c r="E879" s="79"/>
    </row>
    <row r="881" spans="1:2" ht="12">
      <c r="A881" s="105"/>
      <c r="B881" s="76"/>
    </row>
    <row r="882" spans="4:5" ht="12">
      <c r="D882" s="168"/>
      <c r="E882" s="78"/>
    </row>
    <row r="883" spans="1:5" ht="12">
      <c r="A883" s="110"/>
      <c r="B883" s="77"/>
      <c r="D883" s="168"/>
      <c r="E883" s="78"/>
    </row>
    <row r="884" spans="1:5" ht="12">
      <c r="A884" s="294"/>
      <c r="B884" s="75"/>
      <c r="D884" s="168"/>
      <c r="E884" s="78"/>
    </row>
    <row r="885" spans="1:5" ht="12">
      <c r="A885" s="294"/>
      <c r="B885" s="75"/>
      <c r="D885" s="168"/>
      <c r="E885" s="78"/>
    </row>
    <row r="886" spans="1:5" ht="12">
      <c r="A886" s="294"/>
      <c r="B886" s="75"/>
      <c r="D886" s="168"/>
      <c r="E886" s="78"/>
    </row>
    <row r="887" spans="1:2" ht="12">
      <c r="A887" s="294"/>
      <c r="B887" s="75"/>
    </row>
    <row r="888" spans="1:5" ht="12">
      <c r="A888" s="294"/>
      <c r="B888" s="75"/>
      <c r="D888" s="169"/>
      <c r="E888" s="79"/>
    </row>
    <row r="890" spans="1:5" ht="12">
      <c r="A890" s="105"/>
      <c r="B890" s="76"/>
      <c r="C890" s="220"/>
      <c r="D890" s="169"/>
      <c r="E890" s="79"/>
    </row>
    <row r="892" spans="1:2" ht="12">
      <c r="A892" s="105"/>
      <c r="B892" s="76"/>
    </row>
    <row r="893" spans="4:5" ht="12">
      <c r="D893" s="168"/>
      <c r="E893" s="78"/>
    </row>
    <row r="894" spans="1:5" ht="12">
      <c r="A894" s="110"/>
      <c r="B894" s="77"/>
      <c r="D894" s="168"/>
      <c r="E894" s="78"/>
    </row>
    <row r="895" spans="1:2" ht="12">
      <c r="A895" s="294"/>
      <c r="B895" s="75"/>
    </row>
    <row r="896" spans="1:5" ht="12">
      <c r="A896" s="294"/>
      <c r="B896" s="75"/>
      <c r="D896" s="169"/>
      <c r="E896" s="79"/>
    </row>
    <row r="898" spans="1:5" ht="12">
      <c r="A898" s="105"/>
      <c r="B898" s="76"/>
      <c r="C898" s="220"/>
      <c r="D898" s="169"/>
      <c r="E898" s="79"/>
    </row>
    <row r="900" spans="1:2" ht="12">
      <c r="A900" s="105"/>
      <c r="B900" s="76"/>
    </row>
    <row r="901" spans="4:5" ht="12">
      <c r="D901" s="168"/>
      <c r="E901" s="78"/>
    </row>
    <row r="902" spans="1:5" ht="12">
      <c r="A902" s="110"/>
      <c r="B902" s="77"/>
      <c r="D902" s="168"/>
      <c r="E902" s="78"/>
    </row>
    <row r="903" spans="1:2" ht="12">
      <c r="A903" s="294"/>
      <c r="B903" s="75"/>
    </row>
    <row r="904" spans="1:5" ht="12">
      <c r="A904" s="294"/>
      <c r="B904" s="75"/>
      <c r="D904" s="169"/>
      <c r="E904" s="79"/>
    </row>
    <row r="906" spans="1:5" ht="12">
      <c r="A906" s="105"/>
      <c r="B906" s="76"/>
      <c r="C906" s="220"/>
      <c r="D906" s="169"/>
      <c r="E906" s="79"/>
    </row>
    <row r="908" spans="1:2" ht="12">
      <c r="A908" s="105"/>
      <c r="B908" s="76"/>
    </row>
    <row r="909" spans="4:5" ht="12">
      <c r="D909" s="168"/>
      <c r="E909" s="78"/>
    </row>
    <row r="910" spans="1:5" ht="12">
      <c r="A910" s="110"/>
      <c r="B910" s="77"/>
      <c r="D910" s="168"/>
      <c r="E910" s="78"/>
    </row>
    <row r="911" spans="1:5" ht="12">
      <c r="A911" s="294"/>
      <c r="B911" s="75"/>
      <c r="D911" s="168"/>
      <c r="E911" s="78"/>
    </row>
    <row r="912" spans="1:5" ht="12">
      <c r="A912" s="294"/>
      <c r="B912" s="75"/>
      <c r="D912" s="168"/>
      <c r="E912" s="78"/>
    </row>
    <row r="913" spans="1:5" ht="12">
      <c r="A913" s="294"/>
      <c r="B913" s="75"/>
      <c r="D913" s="168"/>
      <c r="E913" s="78"/>
    </row>
    <row r="914" spans="1:5" ht="12">
      <c r="A914" s="294"/>
      <c r="B914" s="75"/>
      <c r="D914" s="168"/>
      <c r="E914" s="78"/>
    </row>
    <row r="915" spans="1:5" ht="12">
      <c r="A915" s="294"/>
      <c r="B915" s="75"/>
      <c r="D915" s="168"/>
      <c r="E915" s="78"/>
    </row>
    <row r="916" spans="1:5" ht="12">
      <c r="A916" s="294"/>
      <c r="B916" s="75"/>
      <c r="D916" s="168"/>
      <c r="E916" s="78"/>
    </row>
    <row r="917" spans="1:5" ht="12">
      <c r="A917" s="294"/>
      <c r="B917" s="75"/>
      <c r="D917" s="168"/>
      <c r="E917" s="78"/>
    </row>
    <row r="918" spans="1:5" ht="12">
      <c r="A918" s="294"/>
      <c r="B918" s="75"/>
      <c r="D918" s="168"/>
      <c r="E918" s="78"/>
    </row>
    <row r="919" spans="1:2" ht="12">
      <c r="A919" s="294"/>
      <c r="B919" s="75"/>
    </row>
    <row r="920" spans="1:5" ht="12">
      <c r="A920" s="294"/>
      <c r="B920" s="75"/>
      <c r="D920" s="169"/>
      <c r="E920" s="79"/>
    </row>
    <row r="922" spans="1:5" ht="12">
      <c r="A922" s="105"/>
      <c r="B922" s="76"/>
      <c r="C922" s="220"/>
      <c r="D922" s="169"/>
      <c r="E922" s="79"/>
    </row>
    <row r="924" spans="1:2" ht="12">
      <c r="A924" s="105"/>
      <c r="B924" s="76"/>
    </row>
    <row r="925" spans="4:5" ht="12">
      <c r="D925" s="168"/>
      <c r="E925" s="78"/>
    </row>
    <row r="926" spans="1:5" ht="12">
      <c r="A926" s="110"/>
      <c r="B926" s="77"/>
      <c r="D926" s="168"/>
      <c r="E926" s="78"/>
    </row>
    <row r="927" spans="1:5" ht="12">
      <c r="A927" s="294"/>
      <c r="B927" s="75"/>
      <c r="D927" s="168"/>
      <c r="E927" s="78"/>
    </row>
    <row r="928" spans="1:5" ht="12">
      <c r="A928" s="294"/>
      <c r="B928" s="75"/>
      <c r="D928" s="168"/>
      <c r="E928" s="78"/>
    </row>
    <row r="929" spans="1:5" ht="12">
      <c r="A929" s="294"/>
      <c r="B929" s="75"/>
      <c r="D929" s="168"/>
      <c r="E929" s="78"/>
    </row>
    <row r="930" spans="1:5" ht="12">
      <c r="A930" s="294"/>
      <c r="B930" s="75"/>
      <c r="D930" s="168"/>
      <c r="E930" s="78"/>
    </row>
    <row r="931" spans="1:2" ht="12">
      <c r="A931" s="294"/>
      <c r="B931" s="75"/>
    </row>
    <row r="932" spans="1:5" ht="12">
      <c r="A932" s="294"/>
      <c r="B932" s="75"/>
      <c r="D932" s="169"/>
      <c r="E932" s="79"/>
    </row>
    <row r="934" spans="1:5" ht="12">
      <c r="A934" s="105"/>
      <c r="B934" s="76"/>
      <c r="C934" s="220"/>
      <c r="D934" s="169"/>
      <c r="E934" s="79"/>
    </row>
    <row r="936" spans="1:2" ht="12">
      <c r="A936" s="105"/>
      <c r="B936" s="76"/>
    </row>
    <row r="937" spans="4:5" ht="12">
      <c r="D937" s="168"/>
      <c r="E937" s="78"/>
    </row>
    <row r="938" spans="1:5" ht="12">
      <c r="A938" s="110"/>
      <c r="B938" s="77"/>
      <c r="D938" s="168"/>
      <c r="E938" s="78"/>
    </row>
    <row r="939" spans="1:5" ht="12">
      <c r="A939" s="294"/>
      <c r="B939" s="75"/>
      <c r="D939" s="168"/>
      <c r="E939" s="78"/>
    </row>
    <row r="940" spans="1:2" ht="12">
      <c r="A940" s="294"/>
      <c r="B940" s="75"/>
    </row>
    <row r="941" spans="1:2" ht="12">
      <c r="A941" s="294"/>
      <c r="B941" s="75"/>
    </row>
    <row r="942" spans="4:5" ht="12">
      <c r="D942" s="169"/>
      <c r="E942" s="79"/>
    </row>
    <row r="944" spans="1:5" ht="12">
      <c r="A944" s="105"/>
      <c r="B944" s="76"/>
      <c r="C944" s="220"/>
      <c r="D944" s="169"/>
      <c r="E944" s="79"/>
    </row>
    <row r="946" spans="1:2" ht="12">
      <c r="A946" s="105"/>
      <c r="B946" s="76"/>
    </row>
    <row r="947" spans="4:5" ht="12">
      <c r="D947" s="168"/>
      <c r="E947" s="78"/>
    </row>
    <row r="948" spans="1:2" ht="12">
      <c r="A948" s="110"/>
      <c r="B948" s="77"/>
    </row>
    <row r="949" spans="1:5" ht="12">
      <c r="A949" s="294"/>
      <c r="B949" s="75"/>
      <c r="D949" s="169"/>
      <c r="E949" s="79"/>
    </row>
    <row r="951" spans="1:5" ht="12">
      <c r="A951" s="105"/>
      <c r="B951" s="76"/>
      <c r="C951" s="220"/>
      <c r="D951" s="169"/>
      <c r="E951" s="79"/>
    </row>
    <row r="953" spans="1:2" ht="12">
      <c r="A953" s="105"/>
      <c r="B953" s="76"/>
    </row>
    <row r="954" spans="4:5" ht="12">
      <c r="D954" s="168"/>
      <c r="E954" s="78"/>
    </row>
    <row r="955" spans="1:5" ht="12">
      <c r="A955" s="110"/>
      <c r="B955" s="77"/>
      <c r="D955" s="168"/>
      <c r="E955" s="78"/>
    </row>
    <row r="956" spans="1:2" ht="12">
      <c r="A956" s="294"/>
      <c r="B956" s="75"/>
    </row>
    <row r="957" spans="1:5" ht="12">
      <c r="A957" s="294"/>
      <c r="B957" s="75"/>
      <c r="D957" s="169"/>
      <c r="E957" s="79"/>
    </row>
    <row r="959" spans="1:5" ht="12">
      <c r="A959" s="105"/>
      <c r="B959" s="76"/>
      <c r="C959" s="220"/>
      <c r="D959" s="169"/>
      <c r="E959" s="79"/>
    </row>
    <row r="961" spans="1:2" ht="12">
      <c r="A961" s="105"/>
      <c r="B961" s="76"/>
    </row>
    <row r="962" spans="4:5" ht="12">
      <c r="D962" s="168"/>
      <c r="E962" s="78"/>
    </row>
    <row r="963" spans="1:5" ht="12">
      <c r="A963" s="110"/>
      <c r="B963" s="77"/>
      <c r="D963" s="168"/>
      <c r="E963" s="78"/>
    </row>
    <row r="964" spans="1:5" ht="12">
      <c r="A964" s="294"/>
      <c r="B964" s="75"/>
      <c r="D964" s="168"/>
      <c r="E964" s="78"/>
    </row>
    <row r="965" spans="1:5" ht="12">
      <c r="A965" s="294"/>
      <c r="B965" s="75"/>
      <c r="D965" s="168"/>
      <c r="E965" s="78"/>
    </row>
    <row r="966" spans="1:5" ht="12">
      <c r="A966" s="294"/>
      <c r="B966" s="75"/>
      <c r="D966" s="168"/>
      <c r="E966" s="78"/>
    </row>
    <row r="967" spans="1:5" ht="12">
      <c r="A967" s="294"/>
      <c r="B967" s="75"/>
      <c r="D967" s="168"/>
      <c r="E967" s="78"/>
    </row>
    <row r="968" spans="1:5" ht="12">
      <c r="A968" s="294"/>
      <c r="B968" s="75"/>
      <c r="D968" s="168"/>
      <c r="E968" s="78"/>
    </row>
    <row r="969" spans="1:5" ht="12">
      <c r="A969" s="294"/>
      <c r="B969" s="75"/>
      <c r="D969" s="168"/>
      <c r="E969" s="78"/>
    </row>
    <row r="970" spans="1:5" ht="12">
      <c r="A970" s="294"/>
      <c r="B970" s="75"/>
      <c r="D970" s="168"/>
      <c r="E970" s="78"/>
    </row>
    <row r="971" spans="1:5" ht="12">
      <c r="A971" s="294"/>
      <c r="B971" s="75"/>
      <c r="D971" s="168"/>
      <c r="E971" s="78"/>
    </row>
    <row r="972" spans="1:5" ht="12">
      <c r="A972" s="294"/>
      <c r="B972" s="75"/>
      <c r="D972" s="168"/>
      <c r="E972" s="78"/>
    </row>
    <row r="973" spans="1:2" ht="12">
      <c r="A973" s="294"/>
      <c r="B973" s="75"/>
    </row>
    <row r="974" spans="1:2" ht="12">
      <c r="A974" s="294"/>
      <c r="B974" s="75"/>
    </row>
    <row r="975" spans="4:5" ht="12">
      <c r="D975" s="169"/>
      <c r="E975" s="79"/>
    </row>
    <row r="977" spans="1:5" ht="12">
      <c r="A977" s="105"/>
      <c r="B977" s="76"/>
      <c r="C977" s="220"/>
      <c r="D977" s="169"/>
      <c r="E977" s="79"/>
    </row>
    <row r="979" spans="1:2" ht="12">
      <c r="A979" s="105"/>
      <c r="B979" s="76"/>
    </row>
  </sheetData>
  <sheetProtection/>
  <mergeCells count="1">
    <mergeCell ref="A1:I1"/>
  </mergeCells>
  <printOptions horizontalCentered="1"/>
  <pageMargins left="0.2362204724409449" right="0.2362204724409449" top="0.4330708661417323" bottom="0.5905511811023623" header="0.5118110236220472" footer="0.31496062992125984"/>
  <pageSetup firstPageNumber="5" useFirstPageNumber="1" horizontalDpi="300" verticalDpi="3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2009-12-03T08:56:53Z</cp:lastPrinted>
  <dcterms:created xsi:type="dcterms:W3CDTF">2001-11-29T15:00:47Z</dcterms:created>
  <dcterms:modified xsi:type="dcterms:W3CDTF">2009-12-03T08:57:20Z</dcterms:modified>
  <cp:category/>
  <cp:version/>
  <cp:contentType/>
  <cp:contentStatus/>
</cp:coreProperties>
</file>