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tabRatio="638" activeTab="4"/>
  </bookViews>
  <sheets>
    <sheet name="bilanca" sheetId="1" r:id="rId1"/>
    <sheet name="prihodi" sheetId="2" r:id="rId2"/>
    <sheet name="rashodi-opći dio" sheetId="3" r:id="rId3"/>
    <sheet name="račun financiranja" sheetId="4" r:id="rId4"/>
    <sheet name="posebni dio" sheetId="5" r:id="rId5"/>
  </sheets>
  <definedNames>
    <definedName name="_xlnm.Print_Titles" localSheetId="4">'posebni dio'!$2:$2</definedName>
    <definedName name="_xlnm.Print_Titles" localSheetId="1">'prihodi'!$3:$3</definedName>
    <definedName name="_xlnm.Print_Titles" localSheetId="3">'račun financiranja'!$2:$2</definedName>
    <definedName name="_xlnm.Print_Titles" localSheetId="2">'rashodi-opći dio'!$2:$2</definedName>
    <definedName name="_xlnm.Print_Area" localSheetId="0">'bilanca'!$A$1:$L$21</definedName>
    <definedName name="_xlnm.Print_Area" localSheetId="4">'posebni dio'!$A$1:$I$109</definedName>
    <definedName name="_xlnm.Print_Area" localSheetId="1">'prihodi'!$A$1:$L$23</definedName>
    <definedName name="_xlnm.Print_Area" localSheetId="3">'račun financiranja'!$A$1:$L$25</definedName>
    <definedName name="_xlnm.Print_Area" localSheetId="2">'rashodi-opći dio'!$A$1:$L$64</definedName>
  </definedNames>
  <calcPr fullCalcOnLoad="1"/>
</workbook>
</file>

<file path=xl/sharedStrings.xml><?xml version="1.0" encoding="utf-8"?>
<sst xmlns="http://schemas.openxmlformats.org/spreadsheetml/2006/main" count="351" uniqueCount="156">
  <si>
    <t>Podskupina</t>
  </si>
  <si>
    <t>Sku-pina</t>
  </si>
  <si>
    <t>Raz-red</t>
  </si>
  <si>
    <t>Odje-ljak</t>
  </si>
  <si>
    <t>Materijalni rashodi</t>
  </si>
  <si>
    <t>A. RAČUN PRIHODA I RASHODA</t>
  </si>
  <si>
    <t>3213</t>
  </si>
  <si>
    <t>Stručno usavršavanje zaposlenika</t>
  </si>
  <si>
    <t>Naknade troškova zaposlenima</t>
  </si>
  <si>
    <t>3225</t>
  </si>
  <si>
    <t>Sitni inventar i auto gume</t>
  </si>
  <si>
    <t>Rashodi za usluge</t>
  </si>
  <si>
    <t xml:space="preserve">Usluge tekućeg i investicijskog održavanja </t>
  </si>
  <si>
    <t>Intelektualne i osobne usluge</t>
  </si>
  <si>
    <t>Računalne usluge</t>
  </si>
  <si>
    <t xml:space="preserve">Kamate za primljene zajmove </t>
  </si>
  <si>
    <t>Financijski rashodi</t>
  </si>
  <si>
    <t>Rashodi za nabavu proizvedene dugotrajne imovine</t>
  </si>
  <si>
    <t>Građevinski objekti</t>
  </si>
  <si>
    <t>4212</t>
  </si>
  <si>
    <t xml:space="preserve">Poslovni objekti </t>
  </si>
  <si>
    <t>4221</t>
  </si>
  <si>
    <t>Uredska oprema i namještaj</t>
  </si>
  <si>
    <t>Postrojenja i oprema</t>
  </si>
  <si>
    <t>PRIMICI OD FINANCIJSKE IMOVINE I ZADUŽIVANJA</t>
  </si>
  <si>
    <t>Primici od prodaje dionica i udjela u glavnici</t>
  </si>
  <si>
    <t>IZDACI ZA FINANCIJSKU IMOVINU I OTPLATE ZAJMOVA</t>
  </si>
  <si>
    <t>PRIHODI OD NEFINANCIJSKE IMOVINE</t>
  </si>
  <si>
    <t>RASHODI ZA NEFINANCIJSKU IMOVINU</t>
  </si>
  <si>
    <t>RAZLIKA - VIŠAK / MANJAK</t>
  </si>
  <si>
    <t>PRIHODI POSLOVANJA</t>
  </si>
  <si>
    <t>Prihodi od imovine</t>
  </si>
  <si>
    <t>Prihodi od financijske imovine</t>
  </si>
  <si>
    <t>Prihodi od kamata na dane zajmove</t>
  </si>
  <si>
    <t>Kamate na oročena sredstva i depozite po viđenju</t>
  </si>
  <si>
    <t>Prihodi od pozitivnih tečajnih razlika</t>
  </si>
  <si>
    <t>Prihodi od dividendi</t>
  </si>
  <si>
    <t>Naziv prihoda</t>
  </si>
  <si>
    <t>B. RAČUN FINANCIRANJA</t>
  </si>
  <si>
    <t>Ostali prihodi od financijske imovine</t>
  </si>
  <si>
    <t>Prihodi od nefinancijske imovine</t>
  </si>
  <si>
    <t>Prihodi od zakupa i iznajmljivanja imovine</t>
  </si>
  <si>
    <t>PRIHODI OD PRODAJE NEFINANCIJSKE IMOVINE</t>
  </si>
  <si>
    <t>Prihodi od prodaje građevinskih objekata</t>
  </si>
  <si>
    <t>Poslovni objekti</t>
  </si>
  <si>
    <t>Prihodi od prodaje proizvedene dugotrajne imovine</t>
  </si>
  <si>
    <t>RASHODI POSLOVANJA</t>
  </si>
  <si>
    <t>Rashodi za zaposlene</t>
  </si>
  <si>
    <t>Plaće</t>
  </si>
  <si>
    <t>Plaće za redovan rad</t>
  </si>
  <si>
    <t>Ostali rashodi za zaposlene</t>
  </si>
  <si>
    <t>Doprinosi na plaće</t>
  </si>
  <si>
    <t>Doprinosi za zdravstveno osiguranje osiguranje</t>
  </si>
  <si>
    <t>Doprinosi za zapošljavanje</t>
  </si>
  <si>
    <t>Službena putovanja</t>
  </si>
  <si>
    <t>Naknade za prijevoz, za rad na terenu i odvojeni život</t>
  </si>
  <si>
    <t>Rashodi za materijal i energiju</t>
  </si>
  <si>
    <t>Uredski materijal i ostali materijalni rashodi</t>
  </si>
  <si>
    <t>Energija</t>
  </si>
  <si>
    <t>Usluge telefona, pošte i prijevoza</t>
  </si>
  <si>
    <t>Usluge promidžbe i informiranja</t>
  </si>
  <si>
    <t>Komunalne usluge</t>
  </si>
  <si>
    <t>Zakupnine i najamnine</t>
  </si>
  <si>
    <t>Zdravstvene i veterinarske usluge</t>
  </si>
  <si>
    <t>Ostale usluge</t>
  </si>
  <si>
    <t>3423</t>
  </si>
  <si>
    <t>Ostali nespomenuti rashodi poslovanja</t>
  </si>
  <si>
    <t>Premije i osiguranja</t>
  </si>
  <si>
    <t>Reprezentacija</t>
  </si>
  <si>
    <t>Članarine</t>
  </si>
  <si>
    <t>Tuzemne</t>
  </si>
  <si>
    <t>Inozenmne</t>
  </si>
  <si>
    <t>RASHODI ZA NABAVU NEFINANCIJSKE IMOVINE</t>
  </si>
  <si>
    <t>Izdaci za otplatu glavnice primljenih zajmova</t>
  </si>
  <si>
    <t>Otplata glavnice primljenih zajmova od banaka i ostalih financijskih institucija izvan javnog sektora</t>
  </si>
  <si>
    <t>Otplata glavnice primljenih zajmova od tuzemnih banaka i ostalih financijskih institucija izvan javnog sektora</t>
  </si>
  <si>
    <t xml:space="preserve">Otplata glavnice primljenih zajmova od inozemnih banaka i ostalih financijskih institucija </t>
  </si>
  <si>
    <t>NETO FINANCIRANJE</t>
  </si>
  <si>
    <t>Naziv rashoda</t>
  </si>
  <si>
    <t>Kamate za primljene zajmove od banaka i ostalih financijskih institucija izvan javnog sektora</t>
  </si>
  <si>
    <t>Ostali financijski rashodi</t>
  </si>
  <si>
    <t>Bankarske usluge i usluge platnog prometa</t>
  </si>
  <si>
    <t>Negativne tečajne razlike i valutna klauzula</t>
  </si>
  <si>
    <t>Zatezne kamate</t>
  </si>
  <si>
    <t>VIŠAK / MANJAK + NETO FINANCIRANJE</t>
  </si>
  <si>
    <t>A1000</t>
  </si>
  <si>
    <t>Šifra</t>
  </si>
  <si>
    <t>Naziv</t>
  </si>
  <si>
    <t xml:space="preserve">ADMINISTRACIJA I UPRAVLJANJE  </t>
  </si>
  <si>
    <t>K2000</t>
  </si>
  <si>
    <t>OPREMANJE</t>
  </si>
  <si>
    <t>SERVISIRANJE UNUTARNJEG DUGA</t>
  </si>
  <si>
    <t>ZAJMOVI OD TUZEMNIH BANAKA I OSTALIH FINANCIJSKIH INSTITUCIJA IZVAN JAVNOG SEKTORA</t>
  </si>
  <si>
    <t>A1002</t>
  </si>
  <si>
    <t>K2003</t>
  </si>
  <si>
    <t>POSLOVNE ZGRADE</t>
  </si>
  <si>
    <t>SERVISIRANJE VANJSKOG DUGA</t>
  </si>
  <si>
    <t>ZAJMOVI OD INOZEMNIH BANAKA I OSTALIH FINANCIJSKIH INSTITUCIJA IZVAN JAVNOG SEKTORA</t>
  </si>
  <si>
    <t>I. OPĆI DIO</t>
  </si>
  <si>
    <t>II. POSEBNI DIO</t>
  </si>
  <si>
    <t>Primici od prodaje dionica i udjela u glavnici trgovačkih društava izvan javnog sektora</t>
  </si>
  <si>
    <t>Dionice i udjeli u glavnici tuzemnih trgovačkih društava izvan javnog sektora</t>
  </si>
  <si>
    <t>RASHODI  POSLOVANJA</t>
  </si>
  <si>
    <t>PRIHODI POSLOVANJA I PRIHODI OD PRODAJE NEFINANCIJSKE IMOVINE</t>
  </si>
  <si>
    <t>RASHODI POSLOVANJA I RASHODI ZA NABAVU NEFINANCIJSKE IMOVINE</t>
  </si>
  <si>
    <t>ADMINISTRATIVNO UPRAVLJANJE I OPREMANJE</t>
  </si>
  <si>
    <t>HRVATSKI FOND ZA PRIVATIZACIJU</t>
  </si>
  <si>
    <t>A1001</t>
  </si>
  <si>
    <t>Primljene otplate (povrati) glavnice danih zajmova</t>
  </si>
  <si>
    <t>Primici (povrati) glavnice zajmova danih trgovačkim društvima, obrtnicima, malim i srednjim poduzetnicima izvan javnog sektora</t>
  </si>
  <si>
    <t>Povrat zajmova danih tuzemnim trgovačkim društvima, obrtnicima, malim i srednjim poduzetnicima izvan javnog sektora</t>
  </si>
  <si>
    <t>Izdaci za dane zajmove</t>
  </si>
  <si>
    <t>Izdaci za dane zajmove trgovačkim društvima, obrtnicima, malom i srednjem poduzetništvu izvan javnog sektora</t>
  </si>
  <si>
    <t>Dani zajmovi tuzemnim trgovačkim društvima, obrtnicima, malom i srednjem poduzetništvu izvan javnog sektora</t>
  </si>
  <si>
    <t>Izdaci za dionice i udjele u glavnici</t>
  </si>
  <si>
    <t>Dionice i udjeli u glavnici trgovačkih društava izvan javnog sektora</t>
  </si>
  <si>
    <t>DANI ZAJMOVI</t>
  </si>
  <si>
    <t>Dani zajmovi tuzemnin trgovačkim društvima, obrtnicima, malom i srednjem poduzetništvu izvan javnog sektora</t>
  </si>
  <si>
    <t>Komunikacijska oprema</t>
  </si>
  <si>
    <t>Uređaji, strojevi i oprema za ostale namjene</t>
  </si>
  <si>
    <t>Primici od zaduživanja</t>
  </si>
  <si>
    <t>Primljeni zajmovi od banaka i ostalih financijskih insttucija izvan javnog sektora</t>
  </si>
  <si>
    <t>Primljeni zajmovi od tuzemnih banaka i o stalih financijskih institucija izvan javnog sektora</t>
  </si>
  <si>
    <t>Prihodi od prodaje neproizvedene imovine</t>
  </si>
  <si>
    <t>Prihodi od materijalne imovine - prirodnih bogatstva</t>
  </si>
  <si>
    <t>Zemljište</t>
  </si>
  <si>
    <t>Plan                                      za 2009.</t>
  </si>
  <si>
    <t>Rashodi za nabavu neproizvedene dugotrajne imovine</t>
  </si>
  <si>
    <t>Nematerijalna imovina</t>
  </si>
  <si>
    <t>4123</t>
  </si>
  <si>
    <t>Licence</t>
  </si>
  <si>
    <t>Ostali nespomenuti financijski rashodi</t>
  </si>
  <si>
    <t>Oprema za održavanje i zaštitu</t>
  </si>
  <si>
    <t>Primljeni zajmovi od inozemnih banaka i ostalih financijskih institucija izvan javnog sektora</t>
  </si>
  <si>
    <t>-</t>
  </si>
  <si>
    <t>05</t>
  </si>
  <si>
    <t>Projekcija                           2011.</t>
  </si>
  <si>
    <t>Projekcija                           2012.</t>
  </si>
  <si>
    <t xml:space="preserve">Ostali prihodi   </t>
  </si>
  <si>
    <t>Prihodi koje proračun i proračunski korisnici ostvare obavljanjem poslova na tržištu</t>
  </si>
  <si>
    <t>Prihodi od obavljanja ostalih poslova vlastite djelatnosti</t>
  </si>
  <si>
    <t>Prijevozna sredstva</t>
  </si>
  <si>
    <t>4231</t>
  </si>
  <si>
    <t>Prijevozna sredstva u cestovnom prometu</t>
  </si>
  <si>
    <t>K2002</t>
  </si>
  <si>
    <t>OBNOVA VOZNOG PARKA</t>
  </si>
  <si>
    <t>Indeks                                2010/'09</t>
  </si>
  <si>
    <t>Indeks                                2011/'10</t>
  </si>
  <si>
    <t>Indeks                                2012/'11</t>
  </si>
  <si>
    <t>A1003</t>
  </si>
  <si>
    <t>A1004</t>
  </si>
  <si>
    <t>DIONICE I UDJELI U GLAVNICI</t>
  </si>
  <si>
    <t>Plan za            2010.</t>
  </si>
  <si>
    <t xml:space="preserve">   PRIJEDLOG FINANCIJSKOG PLANA HRVATSKOG FONDA ZA PRIVATIZACIJU ZA 2010. I PROJEKCIJA  ZA 2011. I 2012. GODINU                                                                                                                                                                                       </t>
  </si>
  <si>
    <t>Plan za        2010.</t>
  </si>
  <si>
    <t>Plan za          2010.</t>
  </si>
</sst>
</file>

<file path=xl/styles.xml><?xml version="1.0" encoding="utf-8"?>
<styleSheet xmlns="http://schemas.openxmlformats.org/spreadsheetml/2006/main">
  <numFmts count="1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</numFmts>
  <fonts count="38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sz val="12"/>
      <name val="Bookman Old Style"/>
      <family val="1"/>
    </font>
    <font>
      <sz val="10"/>
      <name val="Bookman Old Style"/>
      <family val="1"/>
    </font>
    <font>
      <b/>
      <sz val="16"/>
      <name val="Times New Roman"/>
      <family val="1"/>
    </font>
    <font>
      <sz val="10"/>
      <name val="MS Sans Serif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Bookman Old Style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MS Sans Serif"/>
      <family val="0"/>
    </font>
    <font>
      <sz val="14"/>
      <name val="Bookman Old Style"/>
      <family val="1"/>
    </font>
    <font>
      <sz val="12"/>
      <name val="Times New Roman"/>
      <family val="1"/>
    </font>
    <font>
      <b/>
      <sz val="14"/>
      <name val="Bookman Old Style"/>
      <family val="1"/>
    </font>
    <font>
      <b/>
      <sz val="9.85"/>
      <name val="Times New Roman"/>
      <family val="1"/>
    </font>
    <font>
      <b/>
      <sz val="10"/>
      <name val="Bookman Old Style"/>
      <family val="1"/>
    </font>
    <font>
      <sz val="11"/>
      <name val="Bookman Old Style"/>
      <family val="1"/>
    </font>
    <font>
      <b/>
      <sz val="11"/>
      <name val="Bookman Old Style"/>
      <family val="1"/>
    </font>
    <font>
      <b/>
      <sz val="9.85"/>
      <name val="Bookman Old Style"/>
      <family val="1"/>
    </font>
    <font>
      <sz val="9.85"/>
      <name val="Bookman Old Style"/>
      <family val="1"/>
    </font>
    <font>
      <i/>
      <sz val="9.85"/>
      <name val="Bookman Old Style"/>
      <family val="1"/>
    </font>
    <font>
      <b/>
      <i/>
      <sz val="9.85"/>
      <name val="Bookman Old Style"/>
      <family val="1"/>
    </font>
    <font>
      <i/>
      <sz val="10"/>
      <name val="Bookman Old Style"/>
      <family val="1"/>
    </font>
    <font>
      <sz val="9.85"/>
      <name val="Times New Roman"/>
      <family val="1"/>
    </font>
    <font>
      <i/>
      <sz val="9.85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0"/>
    </font>
    <font>
      <sz val="16"/>
      <color indexed="8"/>
      <name val="MS Sans Serif"/>
      <family val="0"/>
    </font>
    <font>
      <b/>
      <i/>
      <sz val="9.85"/>
      <name val="Times New Roman"/>
      <family val="1"/>
    </font>
    <font>
      <sz val="8"/>
      <color indexed="8"/>
      <name val="Arial"/>
      <family val="2"/>
    </font>
    <font>
      <sz val="10"/>
      <color indexed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11">
    <xf numFmtId="0" fontId="0" fillId="0" borderId="0" xfId="0" applyNumberForma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0" fontId="6" fillId="0" borderId="0" xfId="0" applyNumberFormat="1" applyFont="1" applyFill="1" applyBorder="1" applyAlignment="1" applyProtection="1">
      <alignment/>
      <protection/>
    </xf>
    <xf numFmtId="4" fontId="6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 quotePrefix="1">
      <alignment horizontal="left" vertical="center" wrapText="1"/>
    </xf>
    <xf numFmtId="0" fontId="13" fillId="0" borderId="2" xfId="0" applyFont="1" applyBorder="1" applyAlignment="1" quotePrefix="1">
      <alignment horizontal="left" vertical="center" wrapText="1"/>
    </xf>
    <xf numFmtId="0" fontId="13" fillId="0" borderId="2" xfId="0" applyFont="1" applyBorder="1" applyAlignment="1" quotePrefix="1">
      <alignment horizontal="center" vertical="center" wrapText="1"/>
    </xf>
    <xf numFmtId="0" fontId="13" fillId="0" borderId="2" xfId="0" applyNumberFormat="1" applyFont="1" applyFill="1" applyBorder="1" applyAlignment="1" applyProtection="1" quotePrefix="1">
      <alignment horizontal="left" vertical="center" wrapText="1"/>
      <protection/>
    </xf>
    <xf numFmtId="0" fontId="14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 quotePrefix="1">
      <alignment horizontal="left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0" fillId="0" borderId="4" xfId="0" applyNumberFormat="1" applyFont="1" applyFill="1" applyBorder="1" applyAlignment="1" applyProtection="1" quotePrefix="1">
      <alignment horizontal="left" wrapText="1"/>
      <protection/>
    </xf>
    <xf numFmtId="0" fontId="11" fillId="0" borderId="4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4" fontId="16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wrapText="1"/>
      <protection/>
    </xf>
    <xf numFmtId="0" fontId="13" fillId="0" borderId="2" xfId="0" applyNumberFormat="1" applyFont="1" applyFill="1" applyBorder="1" applyAlignment="1" applyProtection="1">
      <alignment wrapText="1"/>
      <protection/>
    </xf>
    <xf numFmtId="0" fontId="17" fillId="0" borderId="2" xfId="0" applyNumberFormat="1" applyFont="1" applyFill="1" applyBorder="1" applyAlignment="1" applyProtection="1">
      <alignment wrapText="1"/>
      <protection/>
    </xf>
    <xf numFmtId="0" fontId="17" fillId="0" borderId="2" xfId="0" applyNumberFormat="1" applyFont="1" applyFill="1" applyBorder="1" applyAlignment="1" applyProtection="1">
      <alignment horizontal="center" wrapText="1"/>
      <protection/>
    </xf>
    <xf numFmtId="3" fontId="13" fillId="0" borderId="2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 quotePrefix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9" fillId="2" borderId="2" xfId="0" applyFont="1" applyFill="1" applyBorder="1" applyAlignment="1" quotePrefix="1">
      <alignment horizontal="left" vertical="center" wrapText="1"/>
    </xf>
    <xf numFmtId="0" fontId="19" fillId="2" borderId="2" xfId="0" applyFont="1" applyFill="1" applyBorder="1" applyAlignment="1" quotePrefix="1">
      <alignment horizontal="center" vertical="center" wrapText="1"/>
    </xf>
    <xf numFmtId="0" fontId="14" fillId="2" borderId="2" xfId="0" applyNumberFormat="1" applyFont="1" applyFill="1" applyBorder="1" applyAlignment="1" applyProtection="1" quotePrefix="1">
      <alignment horizontal="center" vertical="center" wrapText="1"/>
      <protection/>
    </xf>
    <xf numFmtId="0" fontId="14" fillId="0" borderId="2" xfId="0" applyFont="1" applyBorder="1" applyAlignment="1">
      <alignment horizontal="center" vertical="center" wrapText="1"/>
    </xf>
    <xf numFmtId="0" fontId="6" fillId="2" borderId="0" xfId="0" applyNumberFormat="1" applyFont="1" applyFill="1" applyBorder="1" applyAlignment="1" applyProtection="1">
      <alignment wrapText="1"/>
      <protection/>
    </xf>
    <xf numFmtId="0" fontId="14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14" fillId="0" borderId="0" xfId="0" applyNumberFormat="1" applyFont="1" applyFill="1" applyBorder="1" applyAlignment="1" applyProtection="1">
      <alignment horizontal="left" wrapText="1"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3" fontId="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wrapText="1"/>
      <protection/>
    </xf>
    <xf numFmtId="0" fontId="20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Border="1" applyAlignment="1" quotePrefix="1">
      <alignment horizontal="left" vertical="center"/>
    </xf>
    <xf numFmtId="0" fontId="21" fillId="0" borderId="0" xfId="0" applyNumberFormat="1" applyFont="1" applyFill="1" applyBorder="1" applyAlignment="1" applyProtection="1">
      <alignment wrapText="1"/>
      <protection/>
    </xf>
    <xf numFmtId="0" fontId="22" fillId="0" borderId="0" xfId="0" applyFont="1" applyBorder="1" applyAlignment="1" quotePrefix="1">
      <alignment horizontal="left" vertical="center"/>
    </xf>
    <xf numFmtId="0" fontId="22" fillId="0" borderId="0" xfId="0" applyFont="1" applyBorder="1" applyAlignment="1" quotePrefix="1">
      <alignment horizontal="left" vertical="center" wrapText="1"/>
    </xf>
    <xf numFmtId="0" fontId="20" fillId="0" borderId="0" xfId="0" applyNumberFormat="1" applyFont="1" applyFill="1" applyBorder="1" applyAlignment="1" applyProtection="1">
      <alignment/>
      <protection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4" fillId="0" borderId="0" xfId="0" applyFont="1" applyBorder="1" applyAlignment="1" quotePrefix="1">
      <alignment horizontal="center" vertical="center"/>
    </xf>
    <xf numFmtId="0" fontId="24" fillId="0" borderId="0" xfId="0" applyFont="1" applyBorder="1" applyAlignment="1">
      <alignment vertical="center" wrapText="1"/>
    </xf>
    <xf numFmtId="0" fontId="24" fillId="0" borderId="0" xfId="0" applyFont="1" applyBorder="1" applyAlignment="1" quotePrefix="1">
      <alignment horizontal="left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 applyAlignment="1" quotePrefix="1">
      <alignment horizontal="center" vertical="center"/>
    </xf>
    <xf numFmtId="0" fontId="25" fillId="0" borderId="0" xfId="0" applyFont="1" applyBorder="1" applyAlignment="1" quotePrefix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horizontal="center" vertical="center"/>
    </xf>
    <xf numFmtId="0" fontId="27" fillId="0" borderId="0" xfId="0" applyNumberFormat="1" applyFont="1" applyFill="1" applyBorder="1" applyAlignment="1" applyProtection="1" quotePrefix="1">
      <alignment horizontal="center"/>
      <protection/>
    </xf>
    <xf numFmtId="3" fontId="27" fillId="0" borderId="0" xfId="0" applyNumberFormat="1" applyFont="1" applyFill="1" applyBorder="1" applyAlignment="1" applyProtection="1">
      <alignment wrapText="1"/>
      <protection/>
    </xf>
    <xf numFmtId="0" fontId="23" fillId="0" borderId="0" xfId="0" applyFont="1" applyBorder="1" applyAlignment="1" quotePrefix="1">
      <alignment horizontal="center" vertical="center" wrapText="1"/>
    </xf>
    <xf numFmtId="0" fontId="20" fillId="0" borderId="0" xfId="0" applyNumberFormat="1" applyFont="1" applyFill="1" applyBorder="1" applyAlignment="1" applyProtection="1" quotePrefix="1">
      <alignment horizontal="left" vertical="center"/>
      <protection/>
    </xf>
    <xf numFmtId="0" fontId="6" fillId="0" borderId="0" xfId="0" applyNumberFormat="1" applyFont="1" applyFill="1" applyBorder="1" applyAlignment="1" applyProtection="1" quotePrefix="1">
      <alignment horizontal="center"/>
      <protection/>
    </xf>
    <xf numFmtId="3" fontId="6" fillId="0" borderId="0" xfId="0" applyNumberFormat="1" applyFont="1" applyFill="1" applyBorder="1" applyAlignment="1" applyProtection="1" quotePrefix="1">
      <alignment horizontal="left" wrapText="1"/>
      <protection/>
    </xf>
    <xf numFmtId="3" fontId="20" fillId="0" borderId="0" xfId="0" applyNumberFormat="1" applyFont="1" applyFill="1" applyBorder="1" applyAlignment="1" applyProtection="1" quotePrefix="1">
      <alignment horizontal="left" wrapText="1"/>
      <protection/>
    </xf>
    <xf numFmtId="3" fontId="6" fillId="0" borderId="0" xfId="0" applyNumberFormat="1" applyFont="1" applyFill="1" applyBorder="1" applyAlignment="1" applyProtection="1">
      <alignment wrapText="1"/>
      <protection/>
    </xf>
    <xf numFmtId="3" fontId="20" fillId="0" borderId="0" xfId="0" applyNumberFormat="1" applyFont="1" applyFill="1" applyBorder="1" applyAlignment="1" applyProtection="1">
      <alignment wrapText="1"/>
      <protection/>
    </xf>
    <xf numFmtId="3" fontId="6" fillId="0" borderId="0" xfId="0" applyNumberFormat="1" applyFont="1" applyFill="1" applyBorder="1" applyAlignment="1" applyProtection="1">
      <alignment horizontal="left" wrapText="1"/>
      <protection/>
    </xf>
    <xf numFmtId="0" fontId="23" fillId="0" borderId="2" xfId="0" applyFont="1" applyBorder="1" applyAlignment="1" quotePrefix="1">
      <alignment horizontal="left" vertical="center" wrapText="1"/>
    </xf>
    <xf numFmtId="0" fontId="23" fillId="0" borderId="2" xfId="0" applyFont="1" applyBorder="1" applyAlignment="1" quotePrefix="1">
      <alignment horizontal="center" vertical="center" wrapText="1"/>
    </xf>
    <xf numFmtId="0" fontId="20" fillId="0" borderId="2" xfId="0" applyNumberFormat="1" applyFont="1" applyFill="1" applyBorder="1" applyAlignment="1" applyProtection="1" quotePrefix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 quotePrefix="1">
      <alignment horizontal="left" wrapText="1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/>
    </xf>
    <xf numFmtId="3" fontId="14" fillId="0" borderId="0" xfId="0" applyNumberFormat="1" applyFont="1" applyFill="1" applyBorder="1" applyAlignment="1" applyProtection="1">
      <alignment/>
      <protection/>
    </xf>
    <xf numFmtId="4" fontId="14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right" vertical="top"/>
      <protection/>
    </xf>
    <xf numFmtId="0" fontId="9" fillId="0" borderId="0" xfId="0" applyNumberFormat="1" applyFont="1" applyFill="1" applyBorder="1" applyAlignment="1" applyProtection="1">
      <alignment horizontal="right" vertical="top"/>
      <protection/>
    </xf>
    <xf numFmtId="4" fontId="9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>
      <alignment vertical="center" wrapText="1"/>
    </xf>
    <xf numFmtId="0" fontId="28" fillId="0" borderId="0" xfId="0" applyFont="1" applyBorder="1" applyAlignment="1" quotePrefix="1">
      <alignment horizontal="right" vertical="top"/>
    </xf>
    <xf numFmtId="0" fontId="28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>
      <alignment horizontal="right" vertical="top"/>
    </xf>
    <xf numFmtId="3" fontId="9" fillId="0" borderId="0" xfId="0" applyNumberFormat="1" applyFont="1" applyFill="1" applyBorder="1" applyAlignment="1" applyProtection="1" quotePrefix="1">
      <alignment horizontal="left" wrapText="1"/>
      <protection/>
    </xf>
    <xf numFmtId="3" fontId="9" fillId="0" borderId="0" xfId="0" applyNumberFormat="1" applyFont="1" applyFill="1" applyBorder="1" applyAlignment="1" applyProtection="1">
      <alignment horizontal="left" wrapText="1"/>
      <protection/>
    </xf>
    <xf numFmtId="0" fontId="6" fillId="0" borderId="0" xfId="0" applyNumberFormat="1" applyFont="1" applyFill="1" applyBorder="1" applyAlignment="1" applyProtection="1">
      <alignment horizontal="right" vertical="top"/>
      <protection/>
    </xf>
    <xf numFmtId="3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 vertical="center" wrapText="1"/>
      <protection/>
    </xf>
    <xf numFmtId="0" fontId="20" fillId="0" borderId="0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 quotePrefix="1">
      <alignment horizontal="left" wrapText="1"/>
      <protection/>
    </xf>
    <xf numFmtId="172" fontId="30" fillId="2" borderId="2" xfId="0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 quotePrefix="1">
      <alignment horizontal="left" vertical="center"/>
    </xf>
    <xf numFmtId="3" fontId="19" fillId="0" borderId="0" xfId="0" applyNumberFormat="1" applyFont="1" applyAlignment="1">
      <alignment vertical="center"/>
    </xf>
    <xf numFmtId="3" fontId="28" fillId="0" borderId="0" xfId="0" applyNumberFormat="1" applyFont="1" applyAlignment="1">
      <alignment horizontal="right" vertical="center"/>
    </xf>
    <xf numFmtId="3" fontId="19" fillId="0" borderId="0" xfId="0" applyNumberFormat="1" applyFont="1" applyAlignment="1">
      <alignment horizontal="right" vertical="center"/>
    </xf>
    <xf numFmtId="3" fontId="28" fillId="0" borderId="0" xfId="0" applyNumberFormat="1" applyFont="1" applyAlignment="1">
      <alignment vertical="center"/>
    </xf>
    <xf numFmtId="0" fontId="29" fillId="0" borderId="0" xfId="0" applyFont="1" applyAlignment="1" quotePrefix="1">
      <alignment horizontal="left" vertical="center"/>
    </xf>
    <xf numFmtId="0" fontId="19" fillId="0" borderId="0" xfId="0" applyFont="1" applyAlignment="1" quotePrefix="1">
      <alignment horizontal="left" vertical="center"/>
    </xf>
    <xf numFmtId="0" fontId="19" fillId="0" borderId="5" xfId="0" applyFont="1" applyAlignment="1" quotePrefix="1">
      <alignment horizontal="left" vertical="center"/>
    </xf>
    <xf numFmtId="0" fontId="31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 quotePrefix="1">
      <alignment horizontal="left" wrapText="1"/>
      <protection/>
    </xf>
    <xf numFmtId="0" fontId="28" fillId="0" borderId="0" xfId="0" applyFont="1" applyAlignment="1" quotePrefix="1">
      <alignment horizontal="left" vertical="center"/>
    </xf>
    <xf numFmtId="0" fontId="14" fillId="0" borderId="0" xfId="0" applyNumberFormat="1" applyFont="1" applyFill="1" applyBorder="1" applyAlignment="1" applyProtection="1">
      <alignment horizontal="right"/>
      <protection/>
    </xf>
    <xf numFmtId="4" fontId="14" fillId="0" borderId="0" xfId="0" applyNumberFormat="1" applyFont="1" applyFill="1" applyBorder="1" applyAlignment="1" applyProtection="1">
      <alignment horizontal="right"/>
      <protection/>
    </xf>
    <xf numFmtId="4" fontId="9" fillId="0" borderId="0" xfId="0" applyNumberFormat="1" applyFont="1" applyFill="1" applyBorder="1" applyAlignment="1" applyProtection="1">
      <alignment horizontal="right"/>
      <protection/>
    </xf>
    <xf numFmtId="4" fontId="6" fillId="0" borderId="0" xfId="0" applyNumberFormat="1" applyFont="1" applyFill="1" applyBorder="1" applyAlignment="1" applyProtection="1">
      <alignment horizontal="right"/>
      <protection/>
    </xf>
    <xf numFmtId="0" fontId="32" fillId="0" borderId="3" xfId="0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172" fontId="7" fillId="0" borderId="0" xfId="0" applyFont="1" applyAlignment="1">
      <alignment vertical="center" wrapText="1"/>
    </xf>
    <xf numFmtId="0" fontId="32" fillId="0" borderId="2" xfId="0" applyFont="1" applyBorder="1" applyAlignment="1">
      <alignment horizontal="center" vertical="center" wrapText="1"/>
    </xf>
    <xf numFmtId="3" fontId="16" fillId="0" borderId="0" xfId="0" applyNumberFormat="1" applyFont="1" applyFill="1" applyBorder="1" applyAlignment="1" applyProtection="1">
      <alignment/>
      <protection/>
    </xf>
    <xf numFmtId="3" fontId="14" fillId="0" borderId="2" xfId="0" applyNumberFormat="1" applyFont="1" applyBorder="1" applyAlignment="1">
      <alignment horizontal="center" vertical="center" wrapText="1"/>
    </xf>
    <xf numFmtId="3" fontId="9" fillId="0" borderId="0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6" fillId="0" borderId="0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center"/>
      <protection/>
    </xf>
    <xf numFmtId="2" fontId="9" fillId="0" borderId="0" xfId="0" applyNumberFormat="1" applyFont="1" applyFill="1" applyBorder="1" applyAlignment="1" applyProtection="1">
      <alignment horizontal="right"/>
      <protection/>
    </xf>
    <xf numFmtId="2" fontId="14" fillId="0" borderId="0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Border="1" applyAlignment="1">
      <alignment horizontal="right"/>
    </xf>
    <xf numFmtId="4" fontId="13" fillId="0" borderId="3" xfId="0" applyNumberFormat="1" applyFont="1" applyBorder="1" applyAlignment="1">
      <alignment horizontal="right"/>
    </xf>
    <xf numFmtId="0" fontId="13" fillId="0" borderId="2" xfId="0" applyFont="1" applyBorder="1" applyAlignment="1" quotePrefix="1">
      <alignment horizontal="left"/>
    </xf>
    <xf numFmtId="4" fontId="13" fillId="0" borderId="2" xfId="0" applyNumberFormat="1" applyFont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2" fontId="32" fillId="0" borderId="2" xfId="0" applyNumberFormat="1" applyFont="1" applyBorder="1" applyAlignment="1">
      <alignment horizontal="center" vertical="center" wrapText="1"/>
    </xf>
    <xf numFmtId="3" fontId="14" fillId="0" borderId="0" xfId="0" applyNumberFormat="1" applyFont="1" applyFill="1" applyBorder="1" applyAlignment="1" applyProtection="1">
      <alignment horizontal="right"/>
      <protection/>
    </xf>
    <xf numFmtId="3" fontId="13" fillId="0" borderId="3" xfId="0" applyNumberFormat="1" applyFont="1" applyFill="1" applyBorder="1" applyAlignment="1" applyProtection="1">
      <alignment horizontal="right" wrapText="1"/>
      <protection/>
    </xf>
    <xf numFmtId="0" fontId="32" fillId="0" borderId="0" xfId="0" applyNumberFormat="1" applyFont="1" applyFill="1" applyBorder="1" applyAlignment="1" applyProtection="1">
      <alignment horizontal="right" vertical="top"/>
      <protection/>
    </xf>
    <xf numFmtId="0" fontId="32" fillId="0" borderId="0" xfId="0" applyFont="1" applyBorder="1" applyAlignment="1" quotePrefix="1">
      <alignment horizontal="left" wrapText="1"/>
    </xf>
    <xf numFmtId="3" fontId="32" fillId="0" borderId="0" xfId="0" applyNumberFormat="1" applyFont="1" applyFill="1" applyBorder="1" applyAlignment="1" applyProtection="1">
      <alignment horizontal="right"/>
      <protection/>
    </xf>
    <xf numFmtId="2" fontId="32" fillId="0" borderId="0" xfId="0" applyNumberFormat="1" applyFont="1" applyFill="1" applyBorder="1" applyAlignment="1" applyProtection="1">
      <alignment horizontal="righ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quotePrefix="1">
      <alignment horizontal="left" wrapText="1"/>
    </xf>
    <xf numFmtId="0" fontId="28" fillId="0" borderId="0" xfId="0" applyFont="1" applyBorder="1" applyAlignment="1" quotePrefix="1">
      <alignment horizontal="left" wrapText="1"/>
    </xf>
    <xf numFmtId="0" fontId="30" fillId="2" borderId="2" xfId="0" applyNumberFormat="1" applyFont="1" applyFill="1" applyBorder="1" applyAlignment="1" applyProtection="1">
      <alignment horizontal="left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>
      <alignment horizontal="left" wrapText="1"/>
    </xf>
    <xf numFmtId="0" fontId="28" fillId="0" borderId="0" xfId="0" applyFont="1" applyBorder="1" applyAlignment="1">
      <alignment horizontal="left" wrapText="1"/>
    </xf>
    <xf numFmtId="0" fontId="29" fillId="0" borderId="0" xfId="0" applyFont="1" applyAlignment="1">
      <alignment horizontal="left" wrapText="1"/>
    </xf>
    <xf numFmtId="0" fontId="19" fillId="0" borderId="0" xfId="0" applyFont="1" applyAlignment="1">
      <alignment horizontal="left" wrapText="1"/>
    </xf>
    <xf numFmtId="0" fontId="28" fillId="0" borderId="0" xfId="0" applyFont="1" applyAlignment="1">
      <alignment horizontal="left" wrapText="1"/>
    </xf>
    <xf numFmtId="0" fontId="28" fillId="0" borderId="0" xfId="0" applyFont="1" applyAlignment="1" quotePrefix="1">
      <alignment horizontal="left" wrapText="1"/>
    </xf>
    <xf numFmtId="0" fontId="19" fillId="0" borderId="0" xfId="0" applyFont="1" applyAlignment="1" quotePrefix="1">
      <alignment horizontal="left" wrapText="1"/>
    </xf>
    <xf numFmtId="0" fontId="29" fillId="0" borderId="0" xfId="0" applyFont="1" applyAlignment="1" quotePrefix="1">
      <alignment horizontal="left" wrapText="1"/>
    </xf>
    <xf numFmtId="3" fontId="31" fillId="0" borderId="0" xfId="0" applyNumberFormat="1" applyFont="1" applyFill="1" applyBorder="1" applyAlignment="1" applyProtection="1">
      <alignment horizontal="left" wrapText="1"/>
      <protection/>
    </xf>
    <xf numFmtId="3" fontId="14" fillId="0" borderId="0" xfId="0" applyNumberFormat="1" applyFont="1" applyFill="1" applyBorder="1" applyAlignment="1" applyProtection="1">
      <alignment vertical="center"/>
      <protection/>
    </xf>
    <xf numFmtId="2" fontId="14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32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center"/>
      <protection/>
    </xf>
    <xf numFmtId="0" fontId="14" fillId="0" borderId="0" xfId="0" applyNumberFormat="1" applyFont="1" applyFill="1" applyBorder="1" applyAlignment="1" applyProtection="1" quotePrefix="1">
      <alignment horizontal="left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19" fillId="0" borderId="0" xfId="0" applyFont="1" applyBorder="1" applyAlignment="1" quotePrefix="1">
      <alignment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9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/>
    </xf>
    <xf numFmtId="0" fontId="28" fillId="0" borderId="0" xfId="0" applyFont="1" applyBorder="1" applyAlignment="1" quotePrefix="1">
      <alignment horizontal="right"/>
    </xf>
    <xf numFmtId="0" fontId="28" fillId="0" borderId="0" xfId="0" applyFont="1" applyBorder="1" applyAlignment="1" quotePrefix="1">
      <alignment horizontal="left"/>
    </xf>
    <xf numFmtId="0" fontId="35" fillId="0" borderId="0" xfId="0" applyFont="1" applyBorder="1" applyAlignment="1">
      <alignment horizontal="right"/>
    </xf>
    <xf numFmtId="0" fontId="29" fillId="0" borderId="0" xfId="0" applyFont="1" applyBorder="1" applyAlignment="1">
      <alignment horizontal="right"/>
    </xf>
    <xf numFmtId="0" fontId="9" fillId="0" borderId="0" xfId="0" applyNumberFormat="1" applyFont="1" applyFill="1" applyBorder="1" applyAlignment="1" applyProtection="1" quotePrefix="1">
      <alignment horizontal="right"/>
      <protection/>
    </xf>
    <xf numFmtId="0" fontId="32" fillId="0" borderId="0" xfId="0" applyFont="1" applyBorder="1" applyAlignment="1" quotePrefix="1">
      <alignment horizontal="left"/>
    </xf>
    <xf numFmtId="0" fontId="28" fillId="0" borderId="0" xfId="0" applyFont="1" applyFill="1" applyBorder="1" applyAlignment="1">
      <alignment horizontal="left"/>
    </xf>
    <xf numFmtId="3" fontId="9" fillId="0" borderId="0" xfId="0" applyNumberFormat="1" applyFont="1" applyFill="1" applyBorder="1" applyAlignment="1" applyProtection="1" quotePrefix="1">
      <alignment horizontal="left"/>
      <protection/>
    </xf>
    <xf numFmtId="3" fontId="9" fillId="0" borderId="0" xfId="0" applyNumberFormat="1" applyFont="1" applyFill="1" applyBorder="1" applyAlignment="1" applyProtection="1">
      <alignment horizontal="left"/>
      <protection/>
    </xf>
    <xf numFmtId="3" fontId="37" fillId="0" borderId="0" xfId="0" applyNumberFormat="1" applyFont="1" applyFill="1" applyBorder="1" applyAlignment="1" applyProtection="1">
      <alignment horizontal="right"/>
      <protection/>
    </xf>
    <xf numFmtId="4" fontId="37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3" fontId="37" fillId="0" borderId="0" xfId="0" applyNumberFormat="1" applyFont="1" applyFill="1" applyBorder="1" applyAlignment="1" applyProtection="1">
      <alignment/>
      <protection/>
    </xf>
    <xf numFmtId="4" fontId="37" fillId="0" borderId="0" xfId="0" applyNumberFormat="1" applyFont="1" applyFill="1" applyBorder="1" applyAlignment="1" applyProtection="1">
      <alignment/>
      <protection/>
    </xf>
    <xf numFmtId="2" fontId="37" fillId="0" borderId="0" xfId="0" applyNumberFormat="1" applyFont="1" applyFill="1" applyBorder="1" applyAlignment="1" applyProtection="1">
      <alignment horizontal="right"/>
      <protection/>
    </xf>
    <xf numFmtId="0" fontId="13" fillId="0" borderId="0" xfId="0" applyNumberFormat="1" applyFont="1" applyFill="1" applyBorder="1" applyAlignment="1" applyProtection="1" quotePrefix="1">
      <alignment horizontal="left"/>
      <protection/>
    </xf>
    <xf numFmtId="0" fontId="19" fillId="0" borderId="0" xfId="0" applyFont="1" applyBorder="1" applyAlignment="1">
      <alignment horizontal="left" vertical="top"/>
    </xf>
    <xf numFmtId="0" fontId="28" fillId="0" borderId="0" xfId="0" applyFont="1" applyBorder="1" applyAlignment="1" quotePrefix="1">
      <alignment horizontal="left" vertical="top"/>
    </xf>
    <xf numFmtId="0" fontId="19" fillId="0" borderId="0" xfId="0" applyFont="1" applyBorder="1" applyAlignment="1" quotePrefix="1">
      <alignment horizontal="left" vertical="top"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28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5" xfId="0" applyFont="1" applyAlignment="1">
      <alignment horizontal="left" vertical="center"/>
    </xf>
    <xf numFmtId="0" fontId="28" fillId="0" borderId="0" xfId="0" applyFont="1" applyBorder="1" applyAlignment="1">
      <alignment horizontal="left" vertical="top"/>
    </xf>
    <xf numFmtId="2" fontId="37" fillId="0" borderId="0" xfId="0" applyNumberFormat="1" applyFont="1" applyFill="1" applyBorder="1" applyAlignment="1" applyProtection="1">
      <alignment/>
      <protection/>
    </xf>
    <xf numFmtId="0" fontId="13" fillId="0" borderId="1" xfId="0" applyFont="1" applyBorder="1" applyAlignment="1" quotePrefix="1">
      <alignment horizontal="left"/>
    </xf>
    <xf numFmtId="0" fontId="8" fillId="0" borderId="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 quotePrefix="1">
      <alignment horizontal="center" vertical="center"/>
      <protection/>
    </xf>
    <xf numFmtId="172" fontId="33" fillId="0" borderId="0" xfId="0" applyFont="1" applyAlignment="1" quotePrefix="1">
      <alignment horizontal="center" vertical="center" wrapText="1"/>
    </xf>
    <xf numFmtId="0" fontId="34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1" xfId="0" applyNumberFormat="1" applyFont="1" applyFill="1" applyBorder="1" applyAlignment="1" applyProtection="1" quotePrefix="1">
      <alignment horizontal="left" wrapText="1"/>
      <protection/>
    </xf>
    <xf numFmtId="0" fontId="15" fillId="0" borderId="2" xfId="0" applyNumberFormat="1" applyFont="1" applyFill="1" applyBorder="1" applyAlignment="1" applyProtection="1">
      <alignment wrapText="1"/>
      <protection/>
    </xf>
    <xf numFmtId="0" fontId="13" fillId="0" borderId="1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wrapText="1"/>
      <protection/>
    </xf>
    <xf numFmtId="0" fontId="18" fillId="0" borderId="4" xfId="0" applyNumberFormat="1" applyFont="1" applyFill="1" applyBorder="1" applyAlignment="1" applyProtection="1" quotePrefix="1">
      <alignment horizontal="left" wrapText="1"/>
      <protection/>
    </xf>
    <xf numFmtId="0" fontId="16" fillId="0" borderId="4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0" fillId="0" borderId="4" xfId="0" applyNumberFormat="1" applyFont="1" applyFill="1" applyBorder="1" applyAlignment="1" applyProtection="1" quotePrefix="1">
      <alignment horizontal="center" vertical="center" wrapText="1"/>
      <protection/>
    </xf>
    <xf numFmtId="0" fontId="10" fillId="0" borderId="4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horizontal="center" vertical="center"/>
      <protection/>
    </xf>
  </cellXfs>
  <cellStyles count="8">
    <cellStyle name="Normal" xfId="0"/>
    <cellStyle name="Hyperlink" xfId="15"/>
    <cellStyle name="Percent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workbookViewId="0" topLeftCell="A1">
      <selection activeCell="P12" sqref="P12"/>
    </sheetView>
  </sheetViews>
  <sheetFormatPr defaultColWidth="9.140625" defaultRowHeight="12.75"/>
  <cols>
    <col min="1" max="2" width="4.28125" style="2" customWidth="1"/>
    <col min="3" max="3" width="5.57421875" style="2" customWidth="1"/>
    <col min="4" max="4" width="5.28125" style="26" customWidth="1"/>
    <col min="5" max="5" width="43.7109375" style="2" customWidth="1"/>
    <col min="6" max="6" width="14.28125" style="2" hidden="1" customWidth="1"/>
    <col min="7" max="7" width="14.28125" style="3" customWidth="1"/>
    <col min="8" max="8" width="7.8515625" style="3" hidden="1" customWidth="1"/>
    <col min="9" max="9" width="14.28125" style="2" customWidth="1"/>
    <col min="10" max="10" width="7.8515625" style="2" hidden="1" customWidth="1"/>
    <col min="11" max="11" width="14.28125" style="2" customWidth="1"/>
    <col min="12" max="12" width="7.8515625" style="2" hidden="1" customWidth="1"/>
    <col min="13" max="16384" width="11.421875" style="2" customWidth="1"/>
  </cols>
  <sheetData>
    <row r="1" spans="1:13" ht="22.5" customHeight="1">
      <c r="A1" s="198" t="s">
        <v>153</v>
      </c>
      <c r="B1" s="199"/>
      <c r="C1" s="199"/>
      <c r="D1" s="199"/>
      <c r="E1" s="199"/>
      <c r="F1" s="199"/>
      <c r="G1" s="199"/>
      <c r="H1" s="199"/>
      <c r="I1" s="210"/>
      <c r="J1" s="210"/>
      <c r="K1" s="210"/>
      <c r="L1" s="210"/>
      <c r="M1" s="114"/>
    </row>
    <row r="2" spans="1:13" ht="22.5" customHeight="1">
      <c r="A2" s="199"/>
      <c r="B2" s="199"/>
      <c r="C2" s="199"/>
      <c r="D2" s="199"/>
      <c r="E2" s="199"/>
      <c r="F2" s="199"/>
      <c r="G2" s="199"/>
      <c r="H2" s="199"/>
      <c r="I2" s="210"/>
      <c r="J2" s="210"/>
      <c r="K2" s="210"/>
      <c r="L2" s="210"/>
      <c r="M2" s="114"/>
    </row>
    <row r="3" spans="1:13" s="5" customFormat="1" ht="24" customHeight="1">
      <c r="A3" s="196" t="s">
        <v>98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13"/>
    </row>
    <row r="4" spans="1:13" ht="24" customHeight="1">
      <c r="A4" s="196" t="s">
        <v>5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13"/>
    </row>
    <row r="5" spans="1:6" ht="9" customHeight="1">
      <c r="A5" s="6"/>
      <c r="B5" s="7"/>
      <c r="C5" s="7"/>
      <c r="D5" s="7"/>
      <c r="E5" s="7"/>
      <c r="F5" s="8"/>
    </row>
    <row r="6" spans="1:12" s="1" customFormat="1" ht="27.75" customHeight="1">
      <c r="A6" s="9"/>
      <c r="B6" s="10"/>
      <c r="C6" s="10"/>
      <c r="D6" s="11"/>
      <c r="E6" s="12"/>
      <c r="F6" s="13" t="s">
        <v>126</v>
      </c>
      <c r="G6" s="13" t="s">
        <v>152</v>
      </c>
      <c r="H6" s="115" t="s">
        <v>146</v>
      </c>
      <c r="I6" s="112" t="s">
        <v>136</v>
      </c>
      <c r="J6" s="115" t="s">
        <v>147</v>
      </c>
      <c r="K6" s="112" t="s">
        <v>137</v>
      </c>
      <c r="L6" s="112" t="s">
        <v>148</v>
      </c>
    </row>
    <row r="7" spans="1:12" ht="22.5" customHeight="1">
      <c r="A7" s="202" t="s">
        <v>30</v>
      </c>
      <c r="B7" s="201"/>
      <c r="C7" s="201"/>
      <c r="D7" s="201"/>
      <c r="E7" s="195"/>
      <c r="F7" s="125">
        <f>prihodi!F4</f>
        <v>49536000</v>
      </c>
      <c r="G7" s="125">
        <f>prihodi!G4</f>
        <v>40782000</v>
      </c>
      <c r="H7" s="126">
        <f>G7/F7*100</f>
        <v>82.32800387596899</v>
      </c>
      <c r="I7" s="125">
        <f>prihodi!I4</f>
        <v>31900000</v>
      </c>
      <c r="J7" s="126">
        <f>I7/G7*100</f>
        <v>78.2207836790741</v>
      </c>
      <c r="K7" s="125">
        <f>prihodi!K4</f>
        <v>30800000</v>
      </c>
      <c r="L7" s="126">
        <f>K7/I7*100</f>
        <v>96.55172413793103</v>
      </c>
    </row>
    <row r="8" spans="1:12" ht="22.5" customHeight="1">
      <c r="A8" s="194" t="s">
        <v>27</v>
      </c>
      <c r="B8" s="195"/>
      <c r="C8" s="195"/>
      <c r="D8" s="195"/>
      <c r="E8" s="195"/>
      <c r="F8" s="125">
        <f>prihodi!F17</f>
        <v>70000000</v>
      </c>
      <c r="G8" s="125">
        <f>prihodi!G17</f>
        <v>50000000</v>
      </c>
      <c r="H8" s="126">
        <f>G8/F8*100</f>
        <v>71.42857142857143</v>
      </c>
      <c r="I8" s="125">
        <f>prihodi!I17</f>
        <v>40000000</v>
      </c>
      <c r="J8" s="126">
        <f>I8/G8*100</f>
        <v>80</v>
      </c>
      <c r="K8" s="125">
        <f>prihodi!K17</f>
        <v>40000000</v>
      </c>
      <c r="L8" s="126">
        <f>K8/I8*100</f>
        <v>100</v>
      </c>
    </row>
    <row r="9" spans="1:12" ht="22.5" customHeight="1">
      <c r="A9" s="200" t="s">
        <v>102</v>
      </c>
      <c r="B9" s="201"/>
      <c r="C9" s="201"/>
      <c r="D9" s="201"/>
      <c r="E9" s="203"/>
      <c r="F9" s="132">
        <f>'rashodi-opći dio'!F3</f>
        <v>95930800</v>
      </c>
      <c r="G9" s="132">
        <f>'rashodi-opći dio'!G3</f>
        <v>82981500</v>
      </c>
      <c r="H9" s="126">
        <f>G9/F9*100</f>
        <v>86.5014156037477</v>
      </c>
      <c r="I9" s="132">
        <f>'rashodi-opći dio'!I3</f>
        <v>93607020</v>
      </c>
      <c r="J9" s="126">
        <f>I9/G9*100</f>
        <v>112.80468538168147</v>
      </c>
      <c r="K9" s="132">
        <f>'rashodi-opći dio'!K3</f>
        <v>93695897</v>
      </c>
      <c r="L9" s="126">
        <f>K9/I9*100</f>
        <v>100.09494693880865</v>
      </c>
    </row>
    <row r="10" spans="1:12" ht="22.5" customHeight="1">
      <c r="A10" s="194" t="s">
        <v>28</v>
      </c>
      <c r="B10" s="195"/>
      <c r="C10" s="195"/>
      <c r="D10" s="195"/>
      <c r="E10" s="195"/>
      <c r="F10" s="132">
        <f>'rashodi-opći dio'!F49</f>
        <v>3000000</v>
      </c>
      <c r="G10" s="132">
        <f>'rashodi-opći dio'!G49</f>
        <v>2400000</v>
      </c>
      <c r="H10" s="126">
        <f>G10/F10*100</f>
        <v>80</v>
      </c>
      <c r="I10" s="132">
        <f>'rashodi-opći dio'!I49</f>
        <v>2290000</v>
      </c>
      <c r="J10" s="126">
        <f>I10/G10*100</f>
        <v>95.41666666666667</v>
      </c>
      <c r="K10" s="132">
        <f>'rashodi-opći dio'!K49</f>
        <v>1880000</v>
      </c>
      <c r="L10" s="126">
        <f>K10/I10*100</f>
        <v>82.09606986899564</v>
      </c>
    </row>
    <row r="11" spans="1:12" ht="22.5" customHeight="1">
      <c r="A11" s="200" t="s">
        <v>29</v>
      </c>
      <c r="B11" s="201"/>
      <c r="C11" s="201"/>
      <c r="D11" s="201"/>
      <c r="E11" s="201"/>
      <c r="F11" s="132">
        <f>F7+F8-F9-F10</f>
        <v>20605200</v>
      </c>
      <c r="G11" s="132">
        <f>G7+G8-G9-G10</f>
        <v>5400500</v>
      </c>
      <c r="H11" s="126">
        <f>G11/F11*100</f>
        <v>26.209403451555918</v>
      </c>
      <c r="I11" s="132">
        <f>I7+I8-I9-I10</f>
        <v>-23997020</v>
      </c>
      <c r="J11" s="126">
        <f>I11/G11*100</f>
        <v>-444.34811591519303</v>
      </c>
      <c r="K11" s="132">
        <f>K7+K8-K9-K10</f>
        <v>-24775897</v>
      </c>
      <c r="L11" s="126">
        <f>K11/I11*100</f>
        <v>103.24572384404398</v>
      </c>
    </row>
    <row r="12" spans="1:6" ht="12" customHeight="1">
      <c r="A12" s="14"/>
      <c r="B12" s="7"/>
      <c r="C12" s="7"/>
      <c r="D12" s="7"/>
      <c r="E12" s="4"/>
      <c r="F12" s="8"/>
    </row>
    <row r="13" spans="1:12" s="15" customFormat="1" ht="25.5" customHeight="1">
      <c r="A13" s="197" t="s">
        <v>38</v>
      </c>
      <c r="B13" s="197"/>
      <c r="C13" s="197"/>
      <c r="D13" s="197"/>
      <c r="E13" s="197"/>
      <c r="F13" s="197"/>
      <c r="G13" s="197"/>
      <c r="H13" s="197"/>
      <c r="I13" s="197"/>
      <c r="J13" s="197"/>
      <c r="K13" s="197"/>
      <c r="L13" s="197"/>
    </row>
    <row r="14" spans="1:8" s="15" customFormat="1" ht="12" customHeight="1">
      <c r="A14" s="16"/>
      <c r="B14" s="17"/>
      <c r="C14" s="17"/>
      <c r="D14" s="17"/>
      <c r="E14" s="17"/>
      <c r="F14" s="18"/>
      <c r="G14" s="19"/>
      <c r="H14" s="19"/>
    </row>
    <row r="15" spans="1:12" s="20" customFormat="1" ht="27.75" customHeight="1">
      <c r="A15" s="9"/>
      <c r="B15" s="10"/>
      <c r="C15" s="10"/>
      <c r="D15" s="11"/>
      <c r="E15" s="12"/>
      <c r="F15" s="13" t="s">
        <v>126</v>
      </c>
      <c r="G15" s="13" t="s">
        <v>152</v>
      </c>
      <c r="H15" s="112" t="s">
        <v>146</v>
      </c>
      <c r="I15" s="112" t="s">
        <v>136</v>
      </c>
      <c r="J15" s="112" t="s">
        <v>147</v>
      </c>
      <c r="K15" s="112" t="s">
        <v>137</v>
      </c>
      <c r="L15" s="112" t="s">
        <v>148</v>
      </c>
    </row>
    <row r="16" spans="1:12" s="15" customFormat="1" ht="22.5" customHeight="1">
      <c r="A16" s="202" t="s">
        <v>24</v>
      </c>
      <c r="B16" s="201"/>
      <c r="C16" s="201"/>
      <c r="D16" s="201"/>
      <c r="E16" s="201"/>
      <c r="F16" s="125">
        <f>'račun financiranja'!F4</f>
        <v>330000000</v>
      </c>
      <c r="G16" s="125">
        <f>'račun financiranja'!G4</f>
        <v>120000000</v>
      </c>
      <c r="H16" s="126">
        <f>G16/F16*100</f>
        <v>36.36363636363637</v>
      </c>
      <c r="I16" s="125">
        <f>'račun financiranja'!I4</f>
        <v>110000000</v>
      </c>
      <c r="J16" s="126">
        <f>I16/G16*100</f>
        <v>91.66666666666666</v>
      </c>
      <c r="K16" s="125">
        <f>'račun financiranja'!K4</f>
        <v>105000000</v>
      </c>
      <c r="L16" s="126">
        <f>K16/I16*100</f>
        <v>95.45454545454545</v>
      </c>
    </row>
    <row r="17" spans="1:12" s="15" customFormat="1" ht="22.5" customHeight="1">
      <c r="A17" s="202" t="s">
        <v>26</v>
      </c>
      <c r="B17" s="201"/>
      <c r="C17" s="201"/>
      <c r="D17" s="201"/>
      <c r="E17" s="201"/>
      <c r="F17" s="125">
        <f>'račun financiranja'!F15</f>
        <v>350605200</v>
      </c>
      <c r="G17" s="125">
        <f>'račun financiranja'!G15</f>
        <v>125400500</v>
      </c>
      <c r="H17" s="126">
        <f>G17/F17*100</f>
        <v>35.766868260938516</v>
      </c>
      <c r="I17" s="125">
        <f>'račun financiranja'!I15</f>
        <v>86002980</v>
      </c>
      <c r="J17" s="126">
        <f>I17/G17*100</f>
        <v>68.58264520476393</v>
      </c>
      <c r="K17" s="125">
        <f>'račun financiranja'!K15</f>
        <v>80224103</v>
      </c>
      <c r="L17" s="126">
        <f>K17/I17*100</f>
        <v>93.28060841612698</v>
      </c>
    </row>
    <row r="18" spans="1:12" s="15" customFormat="1" ht="22.5" customHeight="1">
      <c r="A18" s="200" t="s">
        <v>77</v>
      </c>
      <c r="B18" s="201"/>
      <c r="C18" s="201"/>
      <c r="D18" s="201"/>
      <c r="E18" s="201"/>
      <c r="F18" s="132">
        <f>F16-F17</f>
        <v>-20605200</v>
      </c>
      <c r="G18" s="132">
        <f>G16-G17</f>
        <v>-5400500</v>
      </c>
      <c r="H18" s="126">
        <f>G18/F18*100</f>
        <v>26.209403451555918</v>
      </c>
      <c r="I18" s="132">
        <f>I16-I17</f>
        <v>23997020</v>
      </c>
      <c r="J18" s="126">
        <f>I18/G18*100</f>
        <v>-444.34811591519303</v>
      </c>
      <c r="K18" s="132">
        <f>K16-K17</f>
        <v>24775897</v>
      </c>
      <c r="L18" s="126">
        <f>K18/I18*100</f>
        <v>103.24572384404398</v>
      </c>
    </row>
    <row r="19" spans="1:8" s="15" customFormat="1" ht="15" customHeight="1">
      <c r="A19" s="127"/>
      <c r="B19" s="21"/>
      <c r="C19" s="22"/>
      <c r="D19" s="23"/>
      <c r="E19" s="21"/>
      <c r="F19" s="24"/>
      <c r="G19" s="128"/>
      <c r="H19" s="129"/>
    </row>
    <row r="20" spans="1:12" s="15" customFormat="1" ht="22.5" customHeight="1">
      <c r="A20" s="200" t="s">
        <v>84</v>
      </c>
      <c r="B20" s="201"/>
      <c r="C20" s="201"/>
      <c r="D20" s="201"/>
      <c r="E20" s="201"/>
      <c r="F20" s="132">
        <f>F11+F18</f>
        <v>0</v>
      </c>
      <c r="G20" s="132">
        <f>G11+G18</f>
        <v>0</v>
      </c>
      <c r="H20" s="126" t="s">
        <v>134</v>
      </c>
      <c r="I20" s="132">
        <f>I11+I18</f>
        <v>0</v>
      </c>
      <c r="J20" s="126" t="s">
        <v>134</v>
      </c>
      <c r="K20" s="132">
        <f>K11+K18</f>
        <v>0</v>
      </c>
      <c r="L20" s="126" t="s">
        <v>134</v>
      </c>
    </row>
    <row r="21" spans="1:8" s="15" customFormat="1" ht="18" customHeight="1">
      <c r="A21" s="25"/>
      <c r="B21" s="20"/>
      <c r="C21" s="20"/>
      <c r="D21" s="20"/>
      <c r="E21" s="20"/>
      <c r="G21" s="19"/>
      <c r="H21" s="19"/>
    </row>
  </sheetData>
  <mergeCells count="13">
    <mergeCell ref="A20:E20"/>
    <mergeCell ref="A16:E16"/>
    <mergeCell ref="A17:E17"/>
    <mergeCell ref="A18:E18"/>
    <mergeCell ref="A10:E10"/>
    <mergeCell ref="A4:L4"/>
    <mergeCell ref="A13:L13"/>
    <mergeCell ref="A1:L2"/>
    <mergeCell ref="A3:L3"/>
    <mergeCell ref="A11:E11"/>
    <mergeCell ref="A7:E7"/>
    <mergeCell ref="A8:E8"/>
    <mergeCell ref="A9:E9"/>
  </mergeCells>
  <printOptions horizontalCentered="1"/>
  <pageMargins left="0.2362204724409449" right="0.2362204724409449" top="0.52" bottom="0.629921259842519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2"/>
  <sheetViews>
    <sheetView workbookViewId="0" topLeftCell="A1">
      <pane ySplit="3" topLeftCell="BM4" activePane="bottomLeft" state="frozen"/>
      <selection pane="topLeft" activeCell="A1" sqref="A1"/>
      <selection pane="bottomLeft" activeCell="I34" sqref="I34"/>
    </sheetView>
  </sheetViews>
  <sheetFormatPr defaultColWidth="9.140625" defaultRowHeight="12.75"/>
  <cols>
    <col min="1" max="1" width="4.00390625" style="2" customWidth="1"/>
    <col min="2" max="2" width="4.28125" style="2" customWidth="1"/>
    <col min="3" max="3" width="5.57421875" style="2" customWidth="1"/>
    <col min="4" max="4" width="5.28125" style="26" hidden="1" customWidth="1"/>
    <col min="5" max="5" width="48.57421875" style="1" customWidth="1"/>
    <col min="6" max="6" width="12.8515625" style="2" hidden="1" customWidth="1"/>
    <col min="7" max="7" width="12.8515625" style="88" customWidth="1"/>
    <col min="8" max="8" width="7.8515625" style="3" hidden="1" customWidth="1"/>
    <col min="9" max="9" width="12.8515625" style="2" customWidth="1"/>
    <col min="10" max="10" width="7.8515625" style="2" hidden="1" customWidth="1"/>
    <col min="11" max="11" width="12.8515625" style="2" customWidth="1"/>
    <col min="12" max="12" width="7.8515625" style="2" hidden="1" customWidth="1"/>
    <col min="13" max="16384" width="11.421875" style="2" customWidth="1"/>
  </cols>
  <sheetData>
    <row r="1" spans="1:12" ht="27" customHeight="1">
      <c r="A1" s="196" t="s">
        <v>5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</row>
    <row r="2" spans="1:12" ht="24" customHeight="1">
      <c r="A2" s="206" t="s">
        <v>103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</row>
    <row r="3" spans="1:12" s="31" customFormat="1" ht="28.5" customHeight="1">
      <c r="A3" s="27" t="s">
        <v>2</v>
      </c>
      <c r="B3" s="27" t="s">
        <v>1</v>
      </c>
      <c r="C3" s="27" t="s">
        <v>0</v>
      </c>
      <c r="D3" s="28" t="s">
        <v>3</v>
      </c>
      <c r="E3" s="29" t="s">
        <v>37</v>
      </c>
      <c r="F3" s="30" t="s">
        <v>126</v>
      </c>
      <c r="G3" s="117" t="s">
        <v>154</v>
      </c>
      <c r="H3" s="115" t="s">
        <v>146</v>
      </c>
      <c r="I3" s="115" t="s">
        <v>136</v>
      </c>
      <c r="J3" s="115" t="s">
        <v>147</v>
      </c>
      <c r="K3" s="115" t="s">
        <v>137</v>
      </c>
      <c r="L3" s="115" t="s">
        <v>148</v>
      </c>
    </row>
    <row r="4" spans="1:12" ht="22.5" customHeight="1">
      <c r="A4" s="74">
        <v>6</v>
      </c>
      <c r="B4" s="8"/>
      <c r="C4" s="8"/>
      <c r="D4" s="156"/>
      <c r="E4" s="157" t="s">
        <v>30</v>
      </c>
      <c r="F4" s="131">
        <f>F5+F14</f>
        <v>49536000</v>
      </c>
      <c r="G4" s="131">
        <f>G5+G14</f>
        <v>40782000</v>
      </c>
      <c r="H4" s="109">
        <f aca="true" t="shared" si="0" ref="H4:H13">G4/F4*100</f>
        <v>82.32800387596899</v>
      </c>
      <c r="I4" s="131">
        <f>I5+I14</f>
        <v>31900000</v>
      </c>
      <c r="J4" s="109">
        <f>I4/G4*100</f>
        <v>78.2207836790741</v>
      </c>
      <c r="K4" s="131">
        <f>K5+K14</f>
        <v>30800000</v>
      </c>
      <c r="L4" s="109">
        <f>K4/I4*100</f>
        <v>96.55172413793103</v>
      </c>
    </row>
    <row r="5" spans="1:12" ht="13.5" customHeight="1">
      <c r="A5" s="8"/>
      <c r="B5" s="74">
        <v>64</v>
      </c>
      <c r="C5" s="8"/>
      <c r="D5" s="156"/>
      <c r="E5" s="94" t="s">
        <v>31</v>
      </c>
      <c r="F5" s="131">
        <f>F6+F12</f>
        <v>49536000</v>
      </c>
      <c r="G5" s="131">
        <f>G6+G12</f>
        <v>39990000</v>
      </c>
      <c r="H5" s="109">
        <f t="shared" si="0"/>
        <v>80.72916666666666</v>
      </c>
      <c r="I5" s="131">
        <f>I6+I12</f>
        <v>31400000</v>
      </c>
      <c r="J5" s="109">
        <f aca="true" t="shared" si="1" ref="J5:J23">I5/G5*100</f>
        <v>78.51962990747687</v>
      </c>
      <c r="K5" s="131">
        <f>K6+K12</f>
        <v>30400000</v>
      </c>
      <c r="L5" s="109">
        <f aca="true" t="shared" si="2" ref="L5:L23">K5/I5*100</f>
        <v>96.81528662420382</v>
      </c>
    </row>
    <row r="6" spans="1:12" ht="13.5" customHeight="1">
      <c r="A6" s="8"/>
      <c r="B6" s="8"/>
      <c r="C6" s="8">
        <v>641</v>
      </c>
      <c r="D6" s="156"/>
      <c r="E6" s="158" t="s">
        <v>32</v>
      </c>
      <c r="F6" s="118">
        <f>SUM(F7:F11)</f>
        <v>47036000</v>
      </c>
      <c r="G6" s="118">
        <f>SUM(G7:G11)</f>
        <v>37590000</v>
      </c>
      <c r="H6" s="110">
        <f t="shared" si="0"/>
        <v>79.9175099923463</v>
      </c>
      <c r="I6" s="175">
        <f>SUM(I7:I11)</f>
        <v>29000000</v>
      </c>
      <c r="J6" s="176">
        <f t="shared" si="1"/>
        <v>77.14817770683693</v>
      </c>
      <c r="K6" s="175">
        <f>SUM(K7:K11)</f>
        <v>28000000</v>
      </c>
      <c r="L6" s="176">
        <f t="shared" si="2"/>
        <v>96.55172413793103</v>
      </c>
    </row>
    <row r="7" spans="1:12" ht="13.5" customHeight="1" hidden="1">
      <c r="A7" s="8"/>
      <c r="B7" s="8"/>
      <c r="C7" s="8"/>
      <c r="D7" s="156">
        <v>6411</v>
      </c>
      <c r="E7" s="8" t="s">
        <v>33</v>
      </c>
      <c r="F7" s="118">
        <v>1560000</v>
      </c>
      <c r="G7" s="118">
        <v>480000</v>
      </c>
      <c r="H7" s="110">
        <f t="shared" si="0"/>
        <v>30.76923076923077</v>
      </c>
      <c r="I7" s="175">
        <v>400000</v>
      </c>
      <c r="J7" s="176">
        <f t="shared" si="1"/>
        <v>83.33333333333334</v>
      </c>
      <c r="K7" s="175">
        <v>400000</v>
      </c>
      <c r="L7" s="176">
        <f t="shared" si="2"/>
        <v>100</v>
      </c>
    </row>
    <row r="8" spans="1:12" ht="13.5" customHeight="1" hidden="1">
      <c r="A8" s="8"/>
      <c r="B8" s="8"/>
      <c r="C8" s="8"/>
      <c r="D8" s="156">
        <v>6413</v>
      </c>
      <c r="E8" s="8" t="s">
        <v>34</v>
      </c>
      <c r="F8" s="118">
        <v>1200000</v>
      </c>
      <c r="G8" s="118">
        <v>600000</v>
      </c>
      <c r="H8" s="110">
        <f t="shared" si="0"/>
        <v>50</v>
      </c>
      <c r="I8" s="175">
        <v>500000</v>
      </c>
      <c r="J8" s="176">
        <f t="shared" si="1"/>
        <v>83.33333333333334</v>
      </c>
      <c r="K8" s="175">
        <v>500000</v>
      </c>
      <c r="L8" s="176">
        <f t="shared" si="2"/>
        <v>100</v>
      </c>
    </row>
    <row r="9" spans="1:12" ht="13.5" customHeight="1" hidden="1">
      <c r="A9" s="8"/>
      <c r="B9" s="8"/>
      <c r="C9" s="8"/>
      <c r="D9" s="156">
        <v>6415</v>
      </c>
      <c r="E9" s="8" t="s">
        <v>35</v>
      </c>
      <c r="F9" s="118">
        <v>30000</v>
      </c>
      <c r="G9" s="118">
        <v>120000</v>
      </c>
      <c r="H9" s="110">
        <f t="shared" si="0"/>
        <v>400</v>
      </c>
      <c r="I9" s="175">
        <v>100000</v>
      </c>
      <c r="J9" s="176">
        <f t="shared" si="1"/>
        <v>83.33333333333334</v>
      </c>
      <c r="K9" s="175">
        <v>100000</v>
      </c>
      <c r="L9" s="176">
        <f t="shared" si="2"/>
        <v>100</v>
      </c>
    </row>
    <row r="10" spans="1:12" ht="13.5" customHeight="1" hidden="1">
      <c r="A10" s="8"/>
      <c r="B10" s="8"/>
      <c r="C10" s="8"/>
      <c r="D10" s="156">
        <v>6416</v>
      </c>
      <c r="E10" s="8" t="s">
        <v>36</v>
      </c>
      <c r="F10" s="118">
        <v>21000000</v>
      </c>
      <c r="G10" s="118">
        <v>18000000</v>
      </c>
      <c r="H10" s="110">
        <f t="shared" si="0"/>
        <v>85.71428571428571</v>
      </c>
      <c r="I10" s="175">
        <v>15000000</v>
      </c>
      <c r="J10" s="176">
        <f t="shared" si="1"/>
        <v>83.33333333333334</v>
      </c>
      <c r="K10" s="175">
        <v>15000000</v>
      </c>
      <c r="L10" s="176">
        <f t="shared" si="2"/>
        <v>100</v>
      </c>
    </row>
    <row r="11" spans="1:12" ht="13.5" customHeight="1" hidden="1">
      <c r="A11" s="8"/>
      <c r="B11" s="8"/>
      <c r="C11" s="8"/>
      <c r="D11" s="156">
        <v>6419</v>
      </c>
      <c r="E11" s="158" t="s">
        <v>39</v>
      </c>
      <c r="F11" s="118">
        <v>23246000</v>
      </c>
      <c r="G11" s="118">
        <v>18390000</v>
      </c>
      <c r="H11" s="110">
        <f t="shared" si="0"/>
        <v>79.11038458229372</v>
      </c>
      <c r="I11" s="175">
        <v>13000000</v>
      </c>
      <c r="J11" s="176">
        <f t="shared" si="1"/>
        <v>70.69059271343122</v>
      </c>
      <c r="K11" s="175">
        <v>12000000</v>
      </c>
      <c r="L11" s="176">
        <f t="shared" si="2"/>
        <v>92.3076923076923</v>
      </c>
    </row>
    <row r="12" spans="1:12" ht="13.5" customHeight="1">
      <c r="A12" s="8"/>
      <c r="B12" s="8"/>
      <c r="C12" s="8">
        <v>642</v>
      </c>
      <c r="D12" s="156"/>
      <c r="E12" s="158" t="s">
        <v>40</v>
      </c>
      <c r="F12" s="118">
        <f>F13</f>
        <v>2500000</v>
      </c>
      <c r="G12" s="118">
        <f>G13</f>
        <v>2400000</v>
      </c>
      <c r="H12" s="110">
        <f t="shared" si="0"/>
        <v>96</v>
      </c>
      <c r="I12" s="175">
        <f>I13</f>
        <v>2400000</v>
      </c>
      <c r="J12" s="176">
        <f t="shared" si="1"/>
        <v>100</v>
      </c>
      <c r="K12" s="175">
        <f>K13</f>
        <v>2400000</v>
      </c>
      <c r="L12" s="176">
        <f t="shared" si="2"/>
        <v>100</v>
      </c>
    </row>
    <row r="13" spans="1:12" ht="13.5" customHeight="1" hidden="1">
      <c r="A13" s="8"/>
      <c r="B13" s="8"/>
      <c r="C13" s="8"/>
      <c r="D13" s="156">
        <v>6422</v>
      </c>
      <c r="E13" s="8" t="s">
        <v>41</v>
      </c>
      <c r="F13" s="118">
        <v>2500000</v>
      </c>
      <c r="G13" s="118">
        <v>2400000</v>
      </c>
      <c r="H13" s="110">
        <f t="shared" si="0"/>
        <v>96</v>
      </c>
      <c r="I13" s="118">
        <v>2400000</v>
      </c>
      <c r="J13" s="110">
        <f t="shared" si="1"/>
        <v>100</v>
      </c>
      <c r="K13" s="118">
        <v>2400000</v>
      </c>
      <c r="L13" s="110">
        <f t="shared" si="2"/>
        <v>100</v>
      </c>
    </row>
    <row r="14" spans="1:12" s="44" customFormat="1" ht="13.5" customHeight="1">
      <c r="A14" s="74"/>
      <c r="B14" s="74">
        <v>66</v>
      </c>
      <c r="C14" s="74"/>
      <c r="D14" s="122"/>
      <c r="E14" s="74" t="s">
        <v>138</v>
      </c>
      <c r="F14" s="131">
        <f>F15</f>
        <v>0</v>
      </c>
      <c r="G14" s="131">
        <f>G15</f>
        <v>792000</v>
      </c>
      <c r="H14" s="109" t="s">
        <v>134</v>
      </c>
      <c r="I14" s="131">
        <f>I15</f>
        <v>500000</v>
      </c>
      <c r="J14" s="109">
        <f t="shared" si="1"/>
        <v>63.13131313131313</v>
      </c>
      <c r="K14" s="131">
        <f>K15</f>
        <v>400000</v>
      </c>
      <c r="L14" s="109">
        <f t="shared" si="2"/>
        <v>80</v>
      </c>
    </row>
    <row r="15" spans="1:12" ht="27">
      <c r="A15" s="8"/>
      <c r="B15" s="8"/>
      <c r="C15" s="177">
        <v>661</v>
      </c>
      <c r="D15" s="156"/>
      <c r="E15" s="4" t="s">
        <v>139</v>
      </c>
      <c r="F15" s="118">
        <f>F16</f>
        <v>0</v>
      </c>
      <c r="G15" s="118">
        <f>G16</f>
        <v>792000</v>
      </c>
      <c r="H15" s="110" t="s">
        <v>134</v>
      </c>
      <c r="I15" s="175">
        <f>I16</f>
        <v>500000</v>
      </c>
      <c r="J15" s="176">
        <f t="shared" si="1"/>
        <v>63.13131313131313</v>
      </c>
      <c r="K15" s="175">
        <f>K16</f>
        <v>400000</v>
      </c>
      <c r="L15" s="176">
        <f t="shared" si="2"/>
        <v>80</v>
      </c>
    </row>
    <row r="16" spans="1:12" ht="13.5" customHeight="1" hidden="1">
      <c r="A16" s="8"/>
      <c r="B16" s="8"/>
      <c r="C16" s="8"/>
      <c r="D16" s="156">
        <v>6612</v>
      </c>
      <c r="E16" s="8" t="s">
        <v>140</v>
      </c>
      <c r="F16" s="118">
        <v>0</v>
      </c>
      <c r="G16" s="118">
        <v>792000</v>
      </c>
      <c r="H16" s="110" t="s">
        <v>134</v>
      </c>
      <c r="I16" s="118">
        <v>500000</v>
      </c>
      <c r="J16" s="110">
        <f t="shared" si="1"/>
        <v>63.13131313131313</v>
      </c>
      <c r="K16" s="118">
        <v>400000</v>
      </c>
      <c r="L16" s="110">
        <f t="shared" si="2"/>
        <v>80</v>
      </c>
    </row>
    <row r="17" spans="1:12" ht="24" customHeight="1">
      <c r="A17" s="74">
        <v>7</v>
      </c>
      <c r="B17" s="4"/>
      <c r="C17" s="4"/>
      <c r="D17" s="33"/>
      <c r="E17" s="157" t="s">
        <v>42</v>
      </c>
      <c r="F17" s="131">
        <f>SUM(F18+F21)</f>
        <v>70000000</v>
      </c>
      <c r="G17" s="131">
        <f>SUM(G18+G21)</f>
        <v>50000000</v>
      </c>
      <c r="H17" s="109">
        <f aca="true" t="shared" si="3" ref="H17:H23">G17/F17*100</f>
        <v>71.42857142857143</v>
      </c>
      <c r="I17" s="131">
        <f>SUM(I18+I21)</f>
        <v>40000000</v>
      </c>
      <c r="J17" s="109">
        <f t="shared" si="1"/>
        <v>80</v>
      </c>
      <c r="K17" s="131">
        <f>SUM(K18+K21)</f>
        <v>40000000</v>
      </c>
      <c r="L17" s="109">
        <f t="shared" si="2"/>
        <v>100</v>
      </c>
    </row>
    <row r="18" spans="1:12" ht="13.5" customHeight="1">
      <c r="A18" s="32"/>
      <c r="B18" s="74">
        <v>71</v>
      </c>
      <c r="C18" s="74"/>
      <c r="D18" s="122"/>
      <c r="E18" s="74" t="s">
        <v>123</v>
      </c>
      <c r="F18" s="131">
        <f>SUM(F19)</f>
        <v>48000000</v>
      </c>
      <c r="G18" s="131">
        <f aca="true" t="shared" si="4" ref="G18:K19">SUM(G19)</f>
        <v>30000000</v>
      </c>
      <c r="H18" s="109">
        <f t="shared" si="3"/>
        <v>62.5</v>
      </c>
      <c r="I18" s="131">
        <f t="shared" si="4"/>
        <v>25000000</v>
      </c>
      <c r="J18" s="109">
        <f t="shared" si="1"/>
        <v>83.33333333333334</v>
      </c>
      <c r="K18" s="131">
        <f t="shared" si="4"/>
        <v>25000000</v>
      </c>
      <c r="L18" s="109">
        <f t="shared" si="2"/>
        <v>100</v>
      </c>
    </row>
    <row r="19" spans="1:12" ht="13.5" customHeight="1">
      <c r="A19" s="4"/>
      <c r="B19" s="8"/>
      <c r="C19" s="8">
        <v>711</v>
      </c>
      <c r="D19" s="156"/>
      <c r="E19" s="8" t="s">
        <v>124</v>
      </c>
      <c r="F19" s="118">
        <f>SUM(F20)</f>
        <v>48000000</v>
      </c>
      <c r="G19" s="118">
        <f t="shared" si="4"/>
        <v>30000000</v>
      </c>
      <c r="H19" s="110">
        <f t="shared" si="3"/>
        <v>62.5</v>
      </c>
      <c r="I19" s="175">
        <f t="shared" si="4"/>
        <v>25000000</v>
      </c>
      <c r="J19" s="176">
        <f t="shared" si="1"/>
        <v>83.33333333333334</v>
      </c>
      <c r="K19" s="175">
        <f t="shared" si="4"/>
        <v>25000000</v>
      </c>
      <c r="L19" s="176">
        <f t="shared" si="2"/>
        <v>100</v>
      </c>
    </row>
    <row r="20" spans="1:12" ht="13.5" customHeight="1" hidden="1">
      <c r="A20" s="4"/>
      <c r="B20" s="8"/>
      <c r="C20" s="8"/>
      <c r="D20" s="156">
        <v>7111</v>
      </c>
      <c r="E20" s="8" t="s">
        <v>125</v>
      </c>
      <c r="F20" s="118">
        <v>48000000</v>
      </c>
      <c r="G20" s="118">
        <v>30000000</v>
      </c>
      <c r="H20" s="110">
        <f t="shared" si="3"/>
        <v>62.5</v>
      </c>
      <c r="I20" s="118">
        <v>25000000</v>
      </c>
      <c r="J20" s="110">
        <f t="shared" si="1"/>
        <v>83.33333333333334</v>
      </c>
      <c r="K20" s="118">
        <v>25000000</v>
      </c>
      <c r="L20" s="110">
        <f t="shared" si="2"/>
        <v>100</v>
      </c>
    </row>
    <row r="21" spans="1:12" ht="13.5" customHeight="1">
      <c r="A21" s="4"/>
      <c r="B21" s="74">
        <v>72</v>
      </c>
      <c r="C21" s="74"/>
      <c r="D21" s="122"/>
      <c r="E21" s="74" t="s">
        <v>45</v>
      </c>
      <c r="F21" s="131">
        <f>SUM(F22)</f>
        <v>22000000</v>
      </c>
      <c r="G21" s="131">
        <f aca="true" t="shared" si="5" ref="G21:K22">SUM(G22)</f>
        <v>20000000</v>
      </c>
      <c r="H21" s="109">
        <f t="shared" si="3"/>
        <v>90.9090909090909</v>
      </c>
      <c r="I21" s="131">
        <f t="shared" si="5"/>
        <v>15000000</v>
      </c>
      <c r="J21" s="109">
        <f t="shared" si="1"/>
        <v>75</v>
      </c>
      <c r="K21" s="131">
        <f t="shared" si="5"/>
        <v>15000000</v>
      </c>
      <c r="L21" s="109">
        <f t="shared" si="2"/>
        <v>100</v>
      </c>
    </row>
    <row r="22" spans="1:12" ht="13.5" customHeight="1">
      <c r="A22" s="4"/>
      <c r="B22" s="8"/>
      <c r="C22" s="8">
        <v>721</v>
      </c>
      <c r="D22" s="156"/>
      <c r="E22" s="8" t="s">
        <v>43</v>
      </c>
      <c r="F22" s="118">
        <f>SUM(F23)</f>
        <v>22000000</v>
      </c>
      <c r="G22" s="118">
        <f t="shared" si="5"/>
        <v>20000000</v>
      </c>
      <c r="H22" s="110">
        <f t="shared" si="3"/>
        <v>90.9090909090909</v>
      </c>
      <c r="I22" s="175">
        <f t="shared" si="5"/>
        <v>15000000</v>
      </c>
      <c r="J22" s="176">
        <f t="shared" si="1"/>
        <v>75</v>
      </c>
      <c r="K22" s="175">
        <f t="shared" si="5"/>
        <v>15000000</v>
      </c>
      <c r="L22" s="176">
        <f t="shared" si="2"/>
        <v>100</v>
      </c>
    </row>
    <row r="23" spans="1:12" ht="13.5" customHeight="1" hidden="1">
      <c r="A23" s="4"/>
      <c r="B23" s="8"/>
      <c r="C23" s="8"/>
      <c r="D23" s="156">
        <v>7212</v>
      </c>
      <c r="E23" s="8" t="s">
        <v>44</v>
      </c>
      <c r="F23" s="118">
        <v>22000000</v>
      </c>
      <c r="G23" s="118">
        <v>20000000</v>
      </c>
      <c r="H23" s="110">
        <f t="shared" si="3"/>
        <v>90.9090909090909</v>
      </c>
      <c r="I23" s="118">
        <v>15000000</v>
      </c>
      <c r="J23" s="110">
        <f t="shared" si="1"/>
        <v>75</v>
      </c>
      <c r="K23" s="118">
        <v>15000000</v>
      </c>
      <c r="L23" s="110">
        <f t="shared" si="2"/>
        <v>100</v>
      </c>
    </row>
    <row r="24" spans="1:5" ht="13.5" customHeight="1">
      <c r="A24" s="1"/>
      <c r="B24" s="1"/>
      <c r="C24" s="37"/>
      <c r="D24" s="38"/>
      <c r="E24" s="37"/>
    </row>
    <row r="25" spans="1:5" ht="15">
      <c r="A25" s="1"/>
      <c r="B25" s="1"/>
      <c r="C25" s="37"/>
      <c r="D25" s="38"/>
      <c r="E25" s="37"/>
    </row>
    <row r="26" spans="1:5" ht="15">
      <c r="A26" s="1"/>
      <c r="B26" s="1"/>
      <c r="C26" s="37"/>
      <c r="D26" s="38"/>
      <c r="E26" s="37"/>
    </row>
    <row r="27" spans="1:4" ht="15">
      <c r="A27" s="1"/>
      <c r="B27" s="1"/>
      <c r="C27" s="1"/>
      <c r="D27" s="39"/>
    </row>
    <row r="28" spans="1:4" ht="15">
      <c r="A28" s="1"/>
      <c r="B28" s="1"/>
      <c r="C28" s="1"/>
      <c r="D28" s="39"/>
    </row>
    <row r="29" spans="1:4" ht="15">
      <c r="A29" s="1"/>
      <c r="B29" s="1"/>
      <c r="C29" s="1"/>
      <c r="D29" s="39"/>
    </row>
    <row r="30" spans="1:4" ht="15">
      <c r="A30" s="1"/>
      <c r="B30" s="1"/>
      <c r="C30" s="1"/>
      <c r="D30" s="39"/>
    </row>
    <row r="31" spans="1:4" ht="15">
      <c r="A31" s="1"/>
      <c r="B31" s="1"/>
      <c r="C31" s="1"/>
      <c r="D31" s="39"/>
    </row>
    <row r="32" spans="1:4" ht="15">
      <c r="A32" s="1"/>
      <c r="B32" s="1"/>
      <c r="C32" s="1"/>
      <c r="D32" s="39"/>
    </row>
    <row r="33" spans="1:4" ht="15">
      <c r="A33" s="1"/>
      <c r="B33" s="1"/>
      <c r="C33" s="1"/>
      <c r="D33" s="39"/>
    </row>
    <row r="34" spans="1:4" ht="15">
      <c r="A34" s="1"/>
      <c r="B34" s="1"/>
      <c r="C34" s="1"/>
      <c r="D34" s="39"/>
    </row>
    <row r="35" spans="1:4" ht="15">
      <c r="A35" s="1"/>
      <c r="B35" s="1"/>
      <c r="C35" s="1"/>
      <c r="D35" s="39"/>
    </row>
    <row r="36" spans="1:4" ht="15">
      <c r="A36" s="1"/>
      <c r="B36" s="1"/>
      <c r="C36" s="1"/>
      <c r="D36" s="39"/>
    </row>
    <row r="37" spans="1:4" ht="15">
      <c r="A37" s="1"/>
      <c r="B37" s="1"/>
      <c r="C37" s="1"/>
      <c r="D37" s="39"/>
    </row>
    <row r="38" spans="1:4" ht="15">
      <c r="A38" s="1"/>
      <c r="B38" s="1"/>
      <c r="C38" s="1"/>
      <c r="D38" s="39"/>
    </row>
    <row r="39" spans="1:4" ht="15">
      <c r="A39" s="1"/>
      <c r="B39" s="1"/>
      <c r="C39" s="1"/>
      <c r="D39" s="39"/>
    </row>
    <row r="40" spans="1:4" ht="15">
      <c r="A40" s="1"/>
      <c r="B40" s="1"/>
      <c r="C40" s="1"/>
      <c r="D40" s="39"/>
    </row>
    <row r="41" spans="1:4" ht="15">
      <c r="A41" s="1"/>
      <c r="B41" s="1"/>
      <c r="C41" s="1"/>
      <c r="D41" s="39"/>
    </row>
    <row r="42" spans="1:4" ht="15">
      <c r="A42" s="1"/>
      <c r="B42" s="1"/>
      <c r="C42" s="1"/>
      <c r="D42" s="39"/>
    </row>
    <row r="43" spans="1:4" ht="15">
      <c r="A43" s="1"/>
      <c r="B43" s="1"/>
      <c r="C43" s="1"/>
      <c r="D43" s="39"/>
    </row>
    <row r="44" spans="1:4" ht="15">
      <c r="A44" s="1"/>
      <c r="B44" s="1"/>
      <c r="C44" s="1"/>
      <c r="D44" s="39"/>
    </row>
    <row r="45" spans="1:4" ht="15">
      <c r="A45" s="1"/>
      <c r="B45" s="1"/>
      <c r="C45" s="1"/>
      <c r="D45" s="39"/>
    </row>
    <row r="46" spans="1:4" ht="15">
      <c r="A46" s="1"/>
      <c r="B46" s="1"/>
      <c r="C46" s="1"/>
      <c r="D46" s="39"/>
    </row>
    <row r="47" spans="1:4" ht="15">
      <c r="A47" s="1"/>
      <c r="B47" s="1"/>
      <c r="C47" s="1"/>
      <c r="D47" s="39"/>
    </row>
    <row r="48" spans="1:4" ht="15">
      <c r="A48" s="1"/>
      <c r="B48" s="1"/>
      <c r="C48" s="1"/>
      <c r="D48" s="39"/>
    </row>
    <row r="49" spans="1:4" ht="15">
      <c r="A49" s="1"/>
      <c r="B49" s="1"/>
      <c r="C49" s="1"/>
      <c r="D49" s="39"/>
    </row>
    <row r="50" spans="1:4" ht="15">
      <c r="A50" s="1"/>
      <c r="B50" s="1"/>
      <c r="C50" s="1"/>
      <c r="D50" s="39"/>
    </row>
    <row r="51" spans="1:5" ht="15.75">
      <c r="A51" s="40"/>
      <c r="B51" s="41"/>
      <c r="C51" s="41"/>
      <c r="D51" s="42"/>
      <c r="E51" s="43"/>
    </row>
    <row r="52" spans="1:5" ht="15">
      <c r="A52" s="44"/>
      <c r="D52" s="45"/>
      <c r="E52" s="46"/>
    </row>
    <row r="53" spans="1:5" ht="15">
      <c r="A53" s="44"/>
      <c r="B53" s="44"/>
      <c r="D53" s="45"/>
      <c r="E53" s="47"/>
    </row>
    <row r="54" spans="1:5" ht="15">
      <c r="A54" s="44"/>
      <c r="C54" s="44"/>
      <c r="D54" s="45"/>
      <c r="E54" s="47"/>
    </row>
    <row r="55" spans="1:5" ht="15">
      <c r="A55" s="44"/>
      <c r="C55" s="44"/>
      <c r="D55" s="48"/>
      <c r="E55" s="49"/>
    </row>
    <row r="56" spans="1:5" ht="15">
      <c r="A56" s="44"/>
      <c r="C56" s="44"/>
      <c r="D56" s="48"/>
      <c r="E56" s="46"/>
    </row>
    <row r="57" spans="1:5" ht="15">
      <c r="A57" s="44"/>
      <c r="C57" s="44"/>
      <c r="D57" s="48"/>
      <c r="E57" s="50"/>
    </row>
    <row r="58" spans="2:5" ht="15">
      <c r="B58" s="44"/>
      <c r="D58" s="51"/>
      <c r="E58" s="52"/>
    </row>
    <row r="59" spans="4:5" ht="15">
      <c r="D59" s="51"/>
      <c r="E59" s="52"/>
    </row>
    <row r="60" spans="4:5" ht="15">
      <c r="D60" s="48"/>
      <c r="E60" s="50"/>
    </row>
    <row r="61" spans="4:5" ht="15">
      <c r="D61" s="51"/>
      <c r="E61" s="52"/>
    </row>
    <row r="62" spans="3:5" ht="15">
      <c r="C62" s="44"/>
      <c r="D62" s="51"/>
      <c r="E62" s="46"/>
    </row>
    <row r="63" spans="3:5" ht="15">
      <c r="C63" s="44"/>
      <c r="D63" s="51"/>
      <c r="E63" s="50"/>
    </row>
    <row r="64" spans="4:5" ht="15">
      <c r="D64" s="51"/>
      <c r="E64" s="52"/>
    </row>
    <row r="65" spans="4:5" ht="15">
      <c r="D65" s="51"/>
      <c r="E65" s="52"/>
    </row>
    <row r="66" spans="4:5" ht="15">
      <c r="D66" s="51"/>
      <c r="E66" s="50"/>
    </row>
    <row r="67" spans="4:5" ht="15">
      <c r="D67" s="51"/>
      <c r="E67" s="52"/>
    </row>
    <row r="68" spans="4:5" ht="15">
      <c r="D68" s="51"/>
      <c r="E68" s="52"/>
    </row>
    <row r="69" spans="4:5" ht="15">
      <c r="D69" s="51"/>
      <c r="E69" s="50"/>
    </row>
    <row r="70" spans="4:5" ht="15">
      <c r="D70" s="51"/>
      <c r="E70" s="52"/>
    </row>
    <row r="71" spans="4:5" ht="15">
      <c r="D71" s="51"/>
      <c r="E71" s="52"/>
    </row>
    <row r="72" spans="4:5" ht="15">
      <c r="D72" s="51"/>
      <c r="E72" s="52"/>
    </row>
    <row r="73" spans="2:5" ht="15">
      <c r="B73" s="44"/>
      <c r="D73" s="51"/>
      <c r="E73" s="47"/>
    </row>
    <row r="74" spans="3:5" ht="15">
      <c r="C74" s="44"/>
      <c r="D74" s="51"/>
      <c r="E74" s="46"/>
    </row>
    <row r="75" spans="3:5" ht="15">
      <c r="C75" s="44"/>
      <c r="D75" s="48"/>
      <c r="E75" s="50"/>
    </row>
    <row r="76" spans="4:5" ht="15">
      <c r="D76" s="51"/>
      <c r="E76" s="52"/>
    </row>
    <row r="77" spans="2:5" ht="15">
      <c r="B77" s="44"/>
      <c r="D77" s="51"/>
      <c r="E77" s="47"/>
    </row>
    <row r="78" spans="3:5" ht="15">
      <c r="C78" s="44"/>
      <c r="D78" s="51"/>
      <c r="E78" s="47"/>
    </row>
    <row r="79" spans="3:5" ht="15">
      <c r="C79" s="44"/>
      <c r="D79" s="53"/>
      <c r="E79" s="50"/>
    </row>
    <row r="80" spans="4:5" ht="15">
      <c r="D80" s="54"/>
      <c r="E80" s="55"/>
    </row>
    <row r="81" spans="4:5" ht="15">
      <c r="D81" s="48"/>
      <c r="E81" s="49"/>
    </row>
    <row r="82" spans="4:5" ht="15">
      <c r="D82" s="51"/>
      <c r="E82" s="52"/>
    </row>
    <row r="83" spans="3:5" ht="15">
      <c r="C83" s="44"/>
      <c r="D83" s="51"/>
      <c r="E83" s="46"/>
    </row>
    <row r="84" spans="3:5" ht="15">
      <c r="C84" s="44"/>
      <c r="D84" s="51"/>
      <c r="E84" s="50"/>
    </row>
    <row r="85" spans="4:5" ht="15">
      <c r="D85" s="51"/>
      <c r="E85" s="52"/>
    </row>
    <row r="86" spans="4:5" ht="15">
      <c r="D86" s="51"/>
      <c r="E86" s="49"/>
    </row>
    <row r="87" spans="4:5" ht="15">
      <c r="D87" s="51"/>
      <c r="E87" s="52"/>
    </row>
    <row r="88" spans="4:5" ht="15">
      <c r="D88" s="51"/>
      <c r="E88" s="50"/>
    </row>
    <row r="89" spans="4:5" ht="15">
      <c r="D89" s="54"/>
      <c r="E89" s="55"/>
    </row>
    <row r="90" spans="2:5" ht="15">
      <c r="B90" s="44"/>
      <c r="D90" s="54"/>
      <c r="E90" s="46"/>
    </row>
    <row r="91" spans="3:5" ht="15">
      <c r="C91" s="44"/>
      <c r="D91" s="54"/>
      <c r="E91" s="56"/>
    </row>
    <row r="92" spans="3:5" ht="15">
      <c r="C92" s="44"/>
      <c r="D92" s="48"/>
      <c r="E92" s="50"/>
    </row>
    <row r="93" spans="4:5" ht="15">
      <c r="D93" s="51"/>
      <c r="E93" s="52"/>
    </row>
    <row r="94" spans="2:5" ht="15">
      <c r="B94" s="44"/>
      <c r="D94" s="51"/>
      <c r="E94" s="47"/>
    </row>
    <row r="95" spans="3:5" ht="15">
      <c r="C95" s="44"/>
      <c r="D95" s="51"/>
      <c r="E95" s="46"/>
    </row>
    <row r="96" spans="3:5" ht="15">
      <c r="C96" s="44"/>
      <c r="D96" s="48"/>
      <c r="E96" s="50"/>
    </row>
    <row r="97" spans="4:5" ht="15">
      <c r="D97" s="54"/>
      <c r="E97" s="52"/>
    </row>
    <row r="98" spans="3:5" ht="15">
      <c r="C98" s="44"/>
      <c r="D98" s="54"/>
      <c r="E98" s="46"/>
    </row>
    <row r="99" spans="4:5" ht="15">
      <c r="D99" s="48"/>
      <c r="E99" s="50"/>
    </row>
    <row r="100" spans="4:5" ht="15">
      <c r="D100" s="51"/>
      <c r="E100" s="52"/>
    </row>
    <row r="101" spans="4:5" ht="15">
      <c r="D101" s="48"/>
      <c r="E101" s="50"/>
    </row>
    <row r="102" spans="4:5" ht="15">
      <c r="D102" s="51"/>
      <c r="E102" s="52"/>
    </row>
    <row r="103" spans="4:5" ht="15">
      <c r="D103" s="51"/>
      <c r="E103" s="52"/>
    </row>
    <row r="104" spans="1:5" ht="15">
      <c r="A104" s="44"/>
      <c r="D104" s="45"/>
      <c r="E104" s="46"/>
    </row>
    <row r="105" spans="2:5" ht="15">
      <c r="B105" s="44"/>
      <c r="C105" s="44"/>
      <c r="D105" s="57"/>
      <c r="E105" s="46"/>
    </row>
    <row r="106" spans="2:5" ht="15">
      <c r="B106" s="44"/>
      <c r="C106" s="44"/>
      <c r="D106" s="57"/>
      <c r="E106" s="47"/>
    </row>
    <row r="107" spans="2:5" ht="15">
      <c r="B107" s="44"/>
      <c r="C107" s="44"/>
      <c r="D107" s="48"/>
      <c r="E107" s="49"/>
    </row>
    <row r="108" spans="4:5" ht="15">
      <c r="D108" s="51"/>
      <c r="E108" s="52"/>
    </row>
    <row r="109" spans="2:5" ht="15">
      <c r="B109" s="44"/>
      <c r="D109" s="51"/>
      <c r="E109" s="46"/>
    </row>
    <row r="110" spans="3:5" ht="15">
      <c r="C110" s="44"/>
      <c r="D110" s="51"/>
      <c r="E110" s="47"/>
    </row>
    <row r="111" spans="3:5" ht="15">
      <c r="C111" s="44"/>
      <c r="D111" s="48"/>
      <c r="E111" s="50"/>
    </row>
    <row r="112" spans="4:5" ht="15">
      <c r="D112" s="51"/>
      <c r="E112" s="52"/>
    </row>
    <row r="113" spans="4:5" ht="15">
      <c r="D113" s="51"/>
      <c r="E113" s="52"/>
    </row>
    <row r="114" spans="4:5" ht="15">
      <c r="D114" s="58"/>
      <c r="E114" s="59"/>
    </row>
    <row r="115" spans="4:5" ht="15">
      <c r="D115" s="51"/>
      <c r="E115" s="52"/>
    </row>
    <row r="116" spans="4:5" ht="15">
      <c r="D116" s="51"/>
      <c r="E116" s="52"/>
    </row>
    <row r="117" spans="4:5" ht="15">
      <c r="D117" s="51"/>
      <c r="E117" s="52"/>
    </row>
    <row r="118" spans="4:5" ht="15">
      <c r="D118" s="48"/>
      <c r="E118" s="50"/>
    </row>
    <row r="119" spans="4:5" ht="15">
      <c r="D119" s="51"/>
      <c r="E119" s="52"/>
    </row>
    <row r="120" spans="4:5" ht="15">
      <c r="D120" s="48"/>
      <c r="E120" s="50"/>
    </row>
    <row r="121" spans="4:5" ht="15">
      <c r="D121" s="51"/>
      <c r="E121" s="52"/>
    </row>
    <row r="122" spans="4:5" ht="15">
      <c r="D122" s="51"/>
      <c r="E122" s="52"/>
    </row>
    <row r="123" spans="4:5" ht="15">
      <c r="D123" s="51"/>
      <c r="E123" s="52"/>
    </row>
    <row r="124" spans="4:5" ht="15">
      <c r="D124" s="51"/>
      <c r="E124" s="52"/>
    </row>
    <row r="125" spans="1:5" ht="15">
      <c r="A125" s="46"/>
      <c r="B125" s="46"/>
      <c r="C125" s="46"/>
      <c r="D125" s="60"/>
      <c r="E125" s="61"/>
    </row>
    <row r="126" spans="3:5" ht="15">
      <c r="C126" s="44"/>
      <c r="D126" s="51"/>
      <c r="E126" s="47"/>
    </row>
    <row r="127" spans="4:5" ht="15">
      <c r="D127" s="62"/>
      <c r="E127" s="63"/>
    </row>
    <row r="128" spans="4:5" ht="15">
      <c r="D128" s="51"/>
      <c r="E128" s="52"/>
    </row>
    <row r="129" spans="4:5" ht="15">
      <c r="D129" s="58"/>
      <c r="E129" s="59"/>
    </row>
    <row r="130" spans="4:5" ht="15">
      <c r="D130" s="58"/>
      <c r="E130" s="59"/>
    </row>
    <row r="131" spans="4:5" ht="15">
      <c r="D131" s="51"/>
      <c r="E131" s="52"/>
    </row>
    <row r="132" spans="4:5" ht="15">
      <c r="D132" s="48"/>
      <c r="E132" s="50"/>
    </row>
    <row r="133" spans="4:5" ht="15">
      <c r="D133" s="51"/>
      <c r="E133" s="52"/>
    </row>
    <row r="134" spans="4:5" ht="15">
      <c r="D134" s="51"/>
      <c r="E134" s="52"/>
    </row>
    <row r="135" spans="4:5" ht="15">
      <c r="D135" s="48"/>
      <c r="E135" s="50"/>
    </row>
    <row r="136" spans="4:5" ht="15">
      <c r="D136" s="51"/>
      <c r="E136" s="52"/>
    </row>
    <row r="137" spans="4:5" ht="15">
      <c r="D137" s="58"/>
      <c r="E137" s="59"/>
    </row>
    <row r="138" spans="4:5" ht="15">
      <c r="D138" s="48"/>
      <c r="E138" s="63"/>
    </row>
    <row r="139" spans="4:5" ht="15">
      <c r="D139" s="54"/>
      <c r="E139" s="59"/>
    </row>
    <row r="140" spans="4:5" ht="15">
      <c r="D140" s="48"/>
      <c r="E140" s="50"/>
    </row>
    <row r="141" spans="4:5" ht="15">
      <c r="D141" s="51"/>
      <c r="E141" s="52"/>
    </row>
    <row r="142" spans="3:5" ht="15">
      <c r="C142" s="44"/>
      <c r="D142" s="51"/>
      <c r="E142" s="47"/>
    </row>
    <row r="143" spans="4:5" ht="15">
      <c r="D143" s="54"/>
      <c r="E143" s="50"/>
    </row>
    <row r="144" spans="4:5" ht="15">
      <c r="D144" s="54"/>
      <c r="E144" s="59"/>
    </row>
    <row r="145" spans="3:5" ht="15">
      <c r="C145" s="44"/>
      <c r="D145" s="54"/>
      <c r="E145" s="64"/>
    </row>
    <row r="146" spans="3:5" ht="15">
      <c r="C146" s="44"/>
      <c r="D146" s="48"/>
      <c r="E146" s="49"/>
    </row>
    <row r="147" spans="4:5" ht="15">
      <c r="D147" s="51"/>
      <c r="E147" s="52"/>
    </row>
    <row r="148" spans="4:5" ht="15">
      <c r="D148" s="62"/>
      <c r="E148" s="65"/>
    </row>
    <row r="149" spans="4:5" ht="15">
      <c r="D149" s="58"/>
      <c r="E149" s="59"/>
    </row>
    <row r="150" spans="2:5" ht="15">
      <c r="B150" s="44"/>
      <c r="D150" s="58"/>
      <c r="E150" s="64"/>
    </row>
    <row r="151" spans="3:5" ht="15">
      <c r="C151" s="44"/>
      <c r="D151" s="58"/>
      <c r="E151" s="64"/>
    </row>
    <row r="152" spans="4:5" ht="15">
      <c r="D152" s="62"/>
      <c r="E152" s="63"/>
    </row>
    <row r="153" spans="4:5" ht="15">
      <c r="D153" s="58"/>
      <c r="E153" s="59"/>
    </row>
    <row r="154" spans="2:5" ht="15">
      <c r="B154" s="44"/>
      <c r="D154" s="58"/>
      <c r="E154" s="66"/>
    </row>
    <row r="155" spans="3:5" ht="15">
      <c r="C155" s="44"/>
      <c r="D155" s="58"/>
      <c r="E155" s="47"/>
    </row>
    <row r="156" spans="3:5" ht="15">
      <c r="C156" s="44"/>
      <c r="D156" s="48"/>
      <c r="E156" s="49"/>
    </row>
    <row r="157" spans="4:5" ht="15">
      <c r="D157" s="51"/>
      <c r="E157" s="52"/>
    </row>
    <row r="158" spans="3:5" ht="15">
      <c r="C158" s="44"/>
      <c r="D158" s="51"/>
      <c r="E158" s="64"/>
    </row>
    <row r="159" spans="4:5" ht="15">
      <c r="D159" s="62"/>
      <c r="E159" s="63"/>
    </row>
    <row r="160" spans="4:5" ht="15">
      <c r="D160" s="58"/>
      <c r="E160" s="59"/>
    </row>
    <row r="161" spans="4:5" ht="15">
      <c r="D161" s="51"/>
      <c r="E161" s="52"/>
    </row>
    <row r="162" spans="1:5" ht="15.75">
      <c r="A162" s="40"/>
      <c r="B162" s="1"/>
      <c r="C162" s="1"/>
      <c r="D162" s="1"/>
      <c r="E162" s="46"/>
    </row>
    <row r="163" spans="1:5" ht="15">
      <c r="A163" s="44"/>
      <c r="D163" s="45"/>
      <c r="E163" s="46"/>
    </row>
    <row r="164" spans="1:5" ht="15">
      <c r="A164" s="44"/>
      <c r="B164" s="44"/>
      <c r="D164" s="45"/>
      <c r="E164" s="47"/>
    </row>
    <row r="165" spans="3:5" ht="15">
      <c r="C165" s="44"/>
      <c r="D165" s="51"/>
      <c r="E165" s="46"/>
    </row>
    <row r="166" spans="4:5" ht="15">
      <c r="D166" s="53"/>
      <c r="E166" s="50"/>
    </row>
    <row r="167" spans="2:5" ht="15">
      <c r="B167" s="44"/>
      <c r="D167" s="51"/>
      <c r="E167" s="47"/>
    </row>
    <row r="168" spans="3:5" ht="15">
      <c r="C168" s="44"/>
      <c r="D168" s="51"/>
      <c r="E168" s="47"/>
    </row>
    <row r="169" spans="4:5" ht="15">
      <c r="D169" s="48"/>
      <c r="E169" s="49"/>
    </row>
    <row r="170" spans="3:5" ht="15">
      <c r="C170" s="44"/>
      <c r="D170" s="51"/>
      <c r="E170" s="46"/>
    </row>
    <row r="171" spans="4:5" ht="15">
      <c r="D171" s="51"/>
      <c r="E171" s="49"/>
    </row>
    <row r="172" spans="2:5" ht="15">
      <c r="B172" s="44"/>
      <c r="D172" s="54"/>
      <c r="E172" s="46"/>
    </row>
    <row r="173" spans="3:5" ht="15">
      <c r="C173" s="44"/>
      <c r="D173" s="54"/>
      <c r="E173" s="56"/>
    </row>
    <row r="174" spans="4:5" ht="15">
      <c r="D174" s="48"/>
      <c r="E174" s="50"/>
    </row>
    <row r="175" spans="1:5" ht="15">
      <c r="A175" s="44"/>
      <c r="D175" s="45"/>
      <c r="E175" s="46"/>
    </row>
    <row r="176" spans="2:5" ht="15">
      <c r="B176" s="44"/>
      <c r="D176" s="51"/>
      <c r="E176" s="46"/>
    </row>
    <row r="177" spans="3:5" ht="15">
      <c r="C177" s="44"/>
      <c r="D177" s="51"/>
      <c r="E177" s="47"/>
    </row>
    <row r="178" spans="3:5" ht="15">
      <c r="C178" s="44"/>
      <c r="D178" s="48"/>
      <c r="E178" s="50"/>
    </row>
    <row r="179" spans="3:5" ht="15">
      <c r="C179" s="44"/>
      <c r="D179" s="51"/>
      <c r="E179" s="47"/>
    </row>
    <row r="180" spans="4:5" ht="15">
      <c r="D180" s="62"/>
      <c r="E180" s="63"/>
    </row>
    <row r="181" spans="3:5" ht="15">
      <c r="C181" s="44"/>
      <c r="D181" s="54"/>
      <c r="E181" s="64"/>
    </row>
    <row r="182" spans="3:5" ht="15">
      <c r="C182" s="44"/>
      <c r="D182" s="48"/>
      <c r="E182" s="49"/>
    </row>
    <row r="183" spans="4:5" ht="15">
      <c r="D183" s="62"/>
      <c r="E183" s="67"/>
    </row>
    <row r="184" spans="2:5" ht="15">
      <c r="B184" s="44"/>
      <c r="D184" s="58"/>
      <c r="E184" s="66"/>
    </row>
    <row r="185" spans="3:5" ht="15">
      <c r="C185" s="44"/>
      <c r="D185" s="58"/>
      <c r="E185" s="47"/>
    </row>
    <row r="186" spans="3:5" ht="15">
      <c r="C186" s="44"/>
      <c r="D186" s="48"/>
      <c r="E186" s="49"/>
    </row>
    <row r="187" spans="3:5" ht="15">
      <c r="C187" s="44"/>
      <c r="D187" s="48"/>
      <c r="E187" s="49"/>
    </row>
    <row r="188" spans="4:5" ht="15">
      <c r="D188" s="51"/>
      <c r="E188" s="52"/>
    </row>
    <row r="189" spans="1:8" s="15" customFormat="1" ht="18">
      <c r="A189" s="204"/>
      <c r="B189" s="205"/>
      <c r="C189" s="205"/>
      <c r="D189" s="205"/>
      <c r="E189" s="205"/>
      <c r="G189" s="116"/>
      <c r="H189" s="19"/>
    </row>
    <row r="190" spans="1:5" ht="15">
      <c r="A190" s="68"/>
      <c r="B190" s="68"/>
      <c r="C190" s="68"/>
      <c r="D190" s="69"/>
      <c r="E190" s="70"/>
    </row>
    <row r="192" spans="1:5" ht="16.5">
      <c r="A192" s="71"/>
      <c r="B192" s="44"/>
      <c r="C192" s="44"/>
      <c r="D192" s="72"/>
      <c r="E192" s="37"/>
    </row>
    <row r="193" spans="1:5" ht="15">
      <c r="A193" s="44"/>
      <c r="B193" s="44"/>
      <c r="C193" s="44"/>
      <c r="D193" s="72"/>
      <c r="E193" s="37"/>
    </row>
    <row r="194" spans="1:5" ht="15">
      <c r="A194" s="44"/>
      <c r="B194" s="44"/>
      <c r="C194" s="44"/>
      <c r="D194" s="72"/>
      <c r="E194" s="37"/>
    </row>
    <row r="195" spans="1:5" ht="15">
      <c r="A195" s="44"/>
      <c r="B195" s="44"/>
      <c r="C195" s="44"/>
      <c r="D195" s="72"/>
      <c r="E195" s="37"/>
    </row>
    <row r="196" spans="1:5" ht="15">
      <c r="A196" s="44"/>
      <c r="B196" s="44"/>
      <c r="C196" s="44"/>
      <c r="D196" s="72"/>
      <c r="E196" s="37"/>
    </row>
    <row r="197" spans="1:3" ht="15">
      <c r="A197" s="44"/>
      <c r="B197" s="44"/>
      <c r="C197" s="44"/>
    </row>
    <row r="198" spans="1:5" ht="15">
      <c r="A198" s="44"/>
      <c r="B198" s="44"/>
      <c r="C198" s="44"/>
      <c r="D198" s="72"/>
      <c r="E198" s="37"/>
    </row>
    <row r="199" spans="1:5" ht="15">
      <c r="A199" s="44"/>
      <c r="B199" s="44"/>
      <c r="C199" s="44"/>
      <c r="D199" s="72"/>
      <c r="E199" s="73"/>
    </row>
    <row r="200" spans="1:5" ht="15">
      <c r="A200" s="44"/>
      <c r="B200" s="44"/>
      <c r="C200" s="44"/>
      <c r="D200" s="72"/>
      <c r="E200" s="37"/>
    </row>
    <row r="201" spans="1:5" ht="15">
      <c r="A201" s="44"/>
      <c r="B201" s="44"/>
      <c r="C201" s="44"/>
      <c r="D201" s="72"/>
      <c r="E201" s="46"/>
    </row>
    <row r="202" spans="4:5" ht="15">
      <c r="D202" s="48"/>
      <c r="E202" s="50"/>
    </row>
  </sheetData>
  <mergeCells count="3">
    <mergeCell ref="A189:E189"/>
    <mergeCell ref="A2:L2"/>
    <mergeCell ref="A1:L1"/>
  </mergeCells>
  <printOptions horizontalCentered="1"/>
  <pageMargins left="0.2362204724409449" right="0.4330708661417323" top="0.6299212598425197" bottom="0.2362204724409449" header="0.5118110236220472" footer="0.31496062992125984"/>
  <pageSetup firstPageNumber="2" useFirstPageNumber="1" horizontalDpi="300" verticalDpi="300" orientation="portrait" paperSize="9" scale="90" r:id="rId1"/>
  <headerFooter alignWithMargins="0">
    <oddFooter>&amp;R&amp;P</oddFooter>
  </headerFooter>
  <rowBreaks count="2" manualBreakCount="2">
    <brk id="123" max="9" man="1"/>
    <brk id="187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63"/>
  <sheetViews>
    <sheetView workbookViewId="0" topLeftCell="A1">
      <pane ySplit="2" topLeftCell="BM3" activePane="bottomLeft" state="frozen"/>
      <selection pane="topLeft" activeCell="A1" sqref="A1"/>
      <selection pane="bottomLeft" activeCell="G2" sqref="G2"/>
    </sheetView>
  </sheetViews>
  <sheetFormatPr defaultColWidth="9.140625" defaultRowHeight="14.25" customHeight="1"/>
  <cols>
    <col min="1" max="1" width="4.00390625" style="87" customWidth="1"/>
    <col min="2" max="2" width="4.28125" style="87" customWidth="1"/>
    <col min="3" max="3" width="5.57421875" style="87" customWidth="1"/>
    <col min="4" max="4" width="5.28125" style="87" customWidth="1"/>
    <col min="5" max="5" width="48.57421875" style="1" customWidth="1"/>
    <col min="6" max="6" width="12.8515625" style="88" hidden="1" customWidth="1"/>
    <col min="7" max="7" width="12.8515625" style="88" customWidth="1"/>
    <col min="8" max="8" width="7.8515625" style="3" hidden="1" customWidth="1"/>
    <col min="9" max="9" width="12.8515625" style="88" customWidth="1"/>
    <col min="10" max="10" width="7.8515625" style="3" hidden="1" customWidth="1"/>
    <col min="11" max="11" width="12.8515625" style="88" customWidth="1"/>
    <col min="12" max="12" width="7.8515625" style="3" hidden="1" customWidth="1"/>
    <col min="13" max="16384" width="11.421875" style="2" customWidth="1"/>
  </cols>
  <sheetData>
    <row r="1" spans="1:12" ht="30.75" customHeight="1">
      <c r="A1" s="207" t="s">
        <v>104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</row>
    <row r="2" spans="1:12" s="31" customFormat="1" ht="28.5" customHeight="1">
      <c r="A2" s="28" t="s">
        <v>2</v>
      </c>
      <c r="B2" s="28" t="s">
        <v>1</v>
      </c>
      <c r="C2" s="28" t="s">
        <v>0</v>
      </c>
      <c r="D2" s="28" t="s">
        <v>3</v>
      </c>
      <c r="E2" s="29" t="s">
        <v>78</v>
      </c>
      <c r="F2" s="30" t="s">
        <v>126</v>
      </c>
      <c r="G2" s="117" t="s">
        <v>155</v>
      </c>
      <c r="H2" s="115" t="s">
        <v>146</v>
      </c>
      <c r="I2" s="115" t="s">
        <v>136</v>
      </c>
      <c r="J2" s="115" t="s">
        <v>147</v>
      </c>
      <c r="K2" s="115" t="s">
        <v>137</v>
      </c>
      <c r="L2" s="115" t="s">
        <v>148</v>
      </c>
    </row>
    <row r="3" spans="1:12" ht="22.5" customHeight="1">
      <c r="A3" s="74">
        <v>3</v>
      </c>
      <c r="B3" s="8"/>
      <c r="C3" s="8"/>
      <c r="D3" s="75"/>
      <c r="E3" s="159" t="s">
        <v>46</v>
      </c>
      <c r="F3" s="76">
        <f>F4+F13+F38</f>
        <v>95930800</v>
      </c>
      <c r="G3" s="76">
        <f>G4+G13+G38</f>
        <v>82981500</v>
      </c>
      <c r="H3" s="77">
        <f aca="true" t="shared" si="0" ref="H3:H11">G3/F3*100</f>
        <v>86.5014156037477</v>
      </c>
      <c r="I3" s="76">
        <f>I4+I13+I38</f>
        <v>93607020</v>
      </c>
      <c r="J3" s="77">
        <f>I3/G3*100</f>
        <v>112.80468538168147</v>
      </c>
      <c r="K3" s="76">
        <f>K4+K13+K38</f>
        <v>93695897</v>
      </c>
      <c r="L3" s="77">
        <f>K3/I3*100</f>
        <v>100.09494693880865</v>
      </c>
    </row>
    <row r="4" spans="1:12" ht="13.5" customHeight="1">
      <c r="A4" s="108"/>
      <c r="B4" s="108">
        <v>31</v>
      </c>
      <c r="C4" s="108"/>
      <c r="D4" s="160"/>
      <c r="E4" s="162" t="s">
        <v>47</v>
      </c>
      <c r="F4" s="76">
        <f>F5+F7+F9</f>
        <v>39227400</v>
      </c>
      <c r="G4" s="76">
        <f>G5+G7+G9</f>
        <v>31649700</v>
      </c>
      <c r="H4" s="77">
        <f t="shared" si="0"/>
        <v>80.68263509689656</v>
      </c>
      <c r="I4" s="76">
        <f>I5+I7+I9</f>
        <v>35890890</v>
      </c>
      <c r="J4" s="77">
        <f aca="true" t="shared" si="1" ref="J4:J61">I4/G4*100</f>
        <v>113.4004113783069</v>
      </c>
      <c r="K4" s="76">
        <f>K5+K7+K9</f>
        <v>36949617</v>
      </c>
      <c r="L4" s="77">
        <f aca="true" t="shared" si="2" ref="L4:L61">K4/I4*100</f>
        <v>102.94984883350622</v>
      </c>
    </row>
    <row r="5" spans="1:12" ht="13.5" customHeight="1">
      <c r="A5" s="155"/>
      <c r="B5" s="155"/>
      <c r="C5" s="155">
        <v>311</v>
      </c>
      <c r="D5" s="163"/>
      <c r="E5" s="164" t="s">
        <v>48</v>
      </c>
      <c r="F5" s="36">
        <f>SUM(F6:F6)</f>
        <v>29739000</v>
      </c>
      <c r="G5" s="36">
        <f>SUM(G6:G6)</f>
        <v>26247000</v>
      </c>
      <c r="H5" s="80">
        <f t="shared" si="0"/>
        <v>88.25784323615454</v>
      </c>
      <c r="I5" s="178">
        <f>SUM(I6:I6)</f>
        <v>30034800</v>
      </c>
      <c r="J5" s="179">
        <f t="shared" si="1"/>
        <v>114.43136358440964</v>
      </c>
      <c r="K5" s="178">
        <f>SUM(K6:K6)</f>
        <v>30935844</v>
      </c>
      <c r="L5" s="179">
        <f t="shared" si="2"/>
        <v>103</v>
      </c>
    </row>
    <row r="6" spans="1:12" ht="13.5" customHeight="1" hidden="1">
      <c r="A6" s="155"/>
      <c r="B6" s="155"/>
      <c r="C6" s="155"/>
      <c r="D6" s="163">
        <v>3111</v>
      </c>
      <c r="E6" s="164" t="s">
        <v>49</v>
      </c>
      <c r="F6" s="36">
        <v>29739000</v>
      </c>
      <c r="G6" s="36">
        <v>26247000</v>
      </c>
      <c r="H6" s="80">
        <f t="shared" si="0"/>
        <v>88.25784323615454</v>
      </c>
      <c r="I6" s="178">
        <v>30034800</v>
      </c>
      <c r="J6" s="179">
        <f t="shared" si="1"/>
        <v>114.43136358440964</v>
      </c>
      <c r="K6" s="178">
        <v>30935844</v>
      </c>
      <c r="L6" s="179">
        <f t="shared" si="2"/>
        <v>103</v>
      </c>
    </row>
    <row r="7" spans="1:12" ht="13.5" customHeight="1">
      <c r="A7" s="155"/>
      <c r="B7" s="155"/>
      <c r="C7" s="155">
        <v>312</v>
      </c>
      <c r="D7" s="163"/>
      <c r="E7" s="164" t="s">
        <v>50</v>
      </c>
      <c r="F7" s="36">
        <f>F8</f>
        <v>4343400</v>
      </c>
      <c r="G7" s="36">
        <f>G8</f>
        <v>810000</v>
      </c>
      <c r="H7" s="80">
        <f t="shared" si="0"/>
        <v>18.648984666390387</v>
      </c>
      <c r="I7" s="178">
        <f>I8</f>
        <v>600000</v>
      </c>
      <c r="J7" s="179">
        <f t="shared" si="1"/>
        <v>74.07407407407408</v>
      </c>
      <c r="K7" s="178">
        <f>K8</f>
        <v>600000</v>
      </c>
      <c r="L7" s="179">
        <f t="shared" si="2"/>
        <v>100</v>
      </c>
    </row>
    <row r="8" spans="1:12" ht="13.5" customHeight="1" hidden="1">
      <c r="A8" s="155"/>
      <c r="B8" s="155"/>
      <c r="C8" s="155"/>
      <c r="D8" s="163">
        <v>3121</v>
      </c>
      <c r="E8" s="164" t="s">
        <v>50</v>
      </c>
      <c r="F8" s="36">
        <v>4343400</v>
      </c>
      <c r="G8" s="36">
        <v>810000</v>
      </c>
      <c r="H8" s="80">
        <f t="shared" si="0"/>
        <v>18.648984666390387</v>
      </c>
      <c r="I8" s="178">
        <v>600000</v>
      </c>
      <c r="J8" s="179">
        <f t="shared" si="1"/>
        <v>74.07407407407408</v>
      </c>
      <c r="K8" s="178">
        <v>600000</v>
      </c>
      <c r="L8" s="179">
        <f t="shared" si="2"/>
        <v>100</v>
      </c>
    </row>
    <row r="9" spans="1:12" ht="13.5" customHeight="1">
      <c r="A9" s="155"/>
      <c r="B9" s="155"/>
      <c r="C9" s="155">
        <v>313</v>
      </c>
      <c r="D9" s="163"/>
      <c r="E9" s="164" t="s">
        <v>51</v>
      </c>
      <c r="F9" s="36">
        <f>F10+F11</f>
        <v>5145000</v>
      </c>
      <c r="G9" s="36">
        <f>G10+G11</f>
        <v>4592700</v>
      </c>
      <c r="H9" s="80">
        <f t="shared" si="0"/>
        <v>89.26530612244899</v>
      </c>
      <c r="I9" s="178">
        <f>I10+I11</f>
        <v>5256090</v>
      </c>
      <c r="J9" s="179">
        <f t="shared" si="1"/>
        <v>114.44444444444444</v>
      </c>
      <c r="K9" s="178">
        <f>K10+K11</f>
        <v>5413773</v>
      </c>
      <c r="L9" s="179">
        <f t="shared" si="2"/>
        <v>103.00000570766483</v>
      </c>
    </row>
    <row r="10" spans="1:12" ht="13.5" customHeight="1" hidden="1">
      <c r="A10" s="155"/>
      <c r="B10" s="155"/>
      <c r="C10" s="155"/>
      <c r="D10" s="163">
        <v>3132</v>
      </c>
      <c r="E10" s="164" t="s">
        <v>52</v>
      </c>
      <c r="F10" s="36">
        <v>4473800</v>
      </c>
      <c r="G10" s="36">
        <v>3995649</v>
      </c>
      <c r="H10" s="80">
        <f t="shared" si="0"/>
        <v>89.31219544905896</v>
      </c>
      <c r="I10" s="36">
        <v>4572788</v>
      </c>
      <c r="J10" s="80">
        <f t="shared" si="1"/>
        <v>114.44418666404381</v>
      </c>
      <c r="K10" s="36">
        <v>4709972</v>
      </c>
      <c r="L10" s="80">
        <f t="shared" si="2"/>
        <v>103.00000787265886</v>
      </c>
    </row>
    <row r="11" spans="1:12" ht="13.5" customHeight="1" hidden="1">
      <c r="A11" s="155"/>
      <c r="B11" s="155"/>
      <c r="C11" s="155"/>
      <c r="D11" s="163">
        <v>3133</v>
      </c>
      <c r="E11" s="164" t="s">
        <v>53</v>
      </c>
      <c r="F11" s="36">
        <v>671200</v>
      </c>
      <c r="G11" s="36">
        <v>597051</v>
      </c>
      <c r="H11" s="80">
        <f t="shared" si="0"/>
        <v>88.95277115613825</v>
      </c>
      <c r="I11" s="36">
        <v>683302</v>
      </c>
      <c r="J11" s="80">
        <f t="shared" si="1"/>
        <v>114.4461695902025</v>
      </c>
      <c r="K11" s="36">
        <v>703801</v>
      </c>
      <c r="L11" s="80">
        <f t="shared" si="2"/>
        <v>102.99999121910956</v>
      </c>
    </row>
    <row r="12" spans="1:12" ht="12" customHeight="1">
      <c r="A12" s="108"/>
      <c r="B12" s="155"/>
      <c r="C12" s="155"/>
      <c r="D12" s="163"/>
      <c r="E12" s="164"/>
      <c r="F12" s="76"/>
      <c r="G12" s="76"/>
      <c r="H12" s="77"/>
      <c r="I12" s="36"/>
      <c r="J12" s="77"/>
      <c r="K12" s="36"/>
      <c r="L12" s="77"/>
    </row>
    <row r="13" spans="1:12" ht="13.5" customHeight="1">
      <c r="A13" s="108"/>
      <c r="B13" s="108">
        <v>32</v>
      </c>
      <c r="C13" s="155"/>
      <c r="D13" s="160"/>
      <c r="E13" s="75" t="s">
        <v>4</v>
      </c>
      <c r="F13" s="76">
        <f>F14+F18+F22+F32</f>
        <v>24906400</v>
      </c>
      <c r="G13" s="76">
        <f>G14+G18+G22+G32</f>
        <v>20716800</v>
      </c>
      <c r="H13" s="77">
        <f aca="true" t="shared" si="3" ref="H13:H36">G13/F13*100</f>
        <v>83.17862075611087</v>
      </c>
      <c r="I13" s="76">
        <f>I14+I18+I22+I32</f>
        <v>24126130</v>
      </c>
      <c r="J13" s="77">
        <f t="shared" si="1"/>
        <v>116.45683696323756</v>
      </c>
      <c r="K13" s="76">
        <f>K14+K18+K22+K32</f>
        <v>24181280</v>
      </c>
      <c r="L13" s="77">
        <f t="shared" si="2"/>
        <v>100.22859032924055</v>
      </c>
    </row>
    <row r="14" spans="1:12" ht="13.5" customHeight="1">
      <c r="A14" s="155"/>
      <c r="B14" s="155"/>
      <c r="C14" s="155">
        <v>321</v>
      </c>
      <c r="D14" s="163"/>
      <c r="E14" s="165" t="s">
        <v>8</v>
      </c>
      <c r="F14" s="36">
        <f>F15+F16+F17</f>
        <v>1320000</v>
      </c>
      <c r="G14" s="36">
        <f>G15+G16+G17</f>
        <v>1350600</v>
      </c>
      <c r="H14" s="80">
        <f t="shared" si="3"/>
        <v>102.31818181818181</v>
      </c>
      <c r="I14" s="178">
        <f>I15+I16+I17</f>
        <v>1413130</v>
      </c>
      <c r="J14" s="179">
        <f t="shared" si="1"/>
        <v>104.62979416555605</v>
      </c>
      <c r="K14" s="178">
        <f>K15+K16+K17</f>
        <v>1468280</v>
      </c>
      <c r="L14" s="179">
        <f t="shared" si="2"/>
        <v>103.9026841125728</v>
      </c>
    </row>
    <row r="15" spans="1:12" ht="13.5" customHeight="1" hidden="1">
      <c r="A15" s="155"/>
      <c r="B15" s="155"/>
      <c r="C15" s="155"/>
      <c r="D15" s="163">
        <v>3211</v>
      </c>
      <c r="E15" s="165" t="s">
        <v>54</v>
      </c>
      <c r="F15" s="36">
        <v>300000</v>
      </c>
      <c r="G15" s="36">
        <v>210000</v>
      </c>
      <c r="H15" s="80">
        <f t="shared" si="3"/>
        <v>70</v>
      </c>
      <c r="I15" s="178">
        <v>220000</v>
      </c>
      <c r="J15" s="179">
        <f t="shared" si="1"/>
        <v>104.76190476190477</v>
      </c>
      <c r="K15" s="178">
        <v>220000</v>
      </c>
      <c r="L15" s="179">
        <f t="shared" si="2"/>
        <v>100</v>
      </c>
    </row>
    <row r="16" spans="1:12" ht="13.5" customHeight="1" hidden="1">
      <c r="A16" s="155"/>
      <c r="B16" s="155"/>
      <c r="C16" s="155"/>
      <c r="D16" s="163">
        <v>3212</v>
      </c>
      <c r="E16" s="165" t="s">
        <v>55</v>
      </c>
      <c r="F16" s="36">
        <v>900000</v>
      </c>
      <c r="G16" s="36">
        <v>1050600</v>
      </c>
      <c r="H16" s="80">
        <f t="shared" si="3"/>
        <v>116.73333333333333</v>
      </c>
      <c r="I16" s="178">
        <v>1103130</v>
      </c>
      <c r="J16" s="179">
        <f t="shared" si="1"/>
        <v>105</v>
      </c>
      <c r="K16" s="178">
        <v>1158280</v>
      </c>
      <c r="L16" s="179">
        <f t="shared" si="2"/>
        <v>104.99941076754327</v>
      </c>
    </row>
    <row r="17" spans="1:12" ht="13.5" customHeight="1" hidden="1">
      <c r="A17" s="155"/>
      <c r="B17" s="155"/>
      <c r="C17" s="155"/>
      <c r="D17" s="166" t="s">
        <v>6</v>
      </c>
      <c r="E17" s="165" t="s">
        <v>7</v>
      </c>
      <c r="F17" s="36">
        <v>120000</v>
      </c>
      <c r="G17" s="36">
        <v>90000</v>
      </c>
      <c r="H17" s="80">
        <f t="shared" si="3"/>
        <v>75</v>
      </c>
      <c r="I17" s="178">
        <v>90000</v>
      </c>
      <c r="J17" s="179">
        <f t="shared" si="1"/>
        <v>100</v>
      </c>
      <c r="K17" s="178">
        <v>90000</v>
      </c>
      <c r="L17" s="179">
        <f t="shared" si="2"/>
        <v>100</v>
      </c>
    </row>
    <row r="18" spans="1:12" ht="13.5" customHeight="1">
      <c r="A18" s="155"/>
      <c r="B18" s="155"/>
      <c r="C18" s="155">
        <v>322</v>
      </c>
      <c r="D18" s="166"/>
      <c r="E18" s="167" t="s">
        <v>56</v>
      </c>
      <c r="F18" s="36">
        <f>SUM(F19:F21)</f>
        <v>1688040</v>
      </c>
      <c r="G18" s="36">
        <f>SUM(G19:G21)</f>
        <v>1650000</v>
      </c>
      <c r="H18" s="80">
        <f t="shared" si="3"/>
        <v>97.74649889813037</v>
      </c>
      <c r="I18" s="178">
        <f>SUM(I19:I21)</f>
        <v>1738000</v>
      </c>
      <c r="J18" s="179">
        <f t="shared" si="1"/>
        <v>105.33333333333333</v>
      </c>
      <c r="K18" s="178">
        <f>SUM(K19:K21)</f>
        <v>1738000</v>
      </c>
      <c r="L18" s="179">
        <f t="shared" si="2"/>
        <v>100</v>
      </c>
    </row>
    <row r="19" spans="1:12" ht="13.5" customHeight="1" hidden="1">
      <c r="A19" s="155"/>
      <c r="B19" s="155"/>
      <c r="C19" s="155"/>
      <c r="D19" s="166">
        <v>3221</v>
      </c>
      <c r="E19" s="164" t="s">
        <v>57</v>
      </c>
      <c r="F19" s="36">
        <v>710040</v>
      </c>
      <c r="G19" s="36">
        <v>660000</v>
      </c>
      <c r="H19" s="80">
        <f t="shared" si="3"/>
        <v>92.95250971776238</v>
      </c>
      <c r="I19" s="178">
        <v>700000</v>
      </c>
      <c r="J19" s="179">
        <f t="shared" si="1"/>
        <v>106.06060606060606</v>
      </c>
      <c r="K19" s="178">
        <v>700000</v>
      </c>
      <c r="L19" s="179">
        <f t="shared" si="2"/>
        <v>100</v>
      </c>
    </row>
    <row r="20" spans="1:12" ht="13.5" customHeight="1" hidden="1">
      <c r="A20" s="155"/>
      <c r="B20" s="155"/>
      <c r="C20" s="155"/>
      <c r="D20" s="166">
        <v>3223</v>
      </c>
      <c r="E20" s="164" t="s">
        <v>58</v>
      </c>
      <c r="F20" s="36">
        <v>948000</v>
      </c>
      <c r="G20" s="36">
        <v>960000</v>
      </c>
      <c r="H20" s="80">
        <f t="shared" si="3"/>
        <v>101.26582278481013</v>
      </c>
      <c r="I20" s="178">
        <v>1008000</v>
      </c>
      <c r="J20" s="179">
        <f t="shared" si="1"/>
        <v>105</v>
      </c>
      <c r="K20" s="178">
        <v>1008000</v>
      </c>
      <c r="L20" s="179">
        <f t="shared" si="2"/>
        <v>100</v>
      </c>
    </row>
    <row r="21" spans="1:12" ht="13.5" customHeight="1" hidden="1">
      <c r="A21" s="155"/>
      <c r="B21" s="155"/>
      <c r="C21" s="155"/>
      <c r="D21" s="166" t="s">
        <v>9</v>
      </c>
      <c r="E21" s="167" t="s">
        <v>10</v>
      </c>
      <c r="F21" s="36">
        <v>30000</v>
      </c>
      <c r="G21" s="36">
        <v>30000</v>
      </c>
      <c r="H21" s="80">
        <f t="shared" si="3"/>
        <v>100</v>
      </c>
      <c r="I21" s="178">
        <v>30000</v>
      </c>
      <c r="J21" s="179">
        <f t="shared" si="1"/>
        <v>100</v>
      </c>
      <c r="K21" s="178">
        <v>30000</v>
      </c>
      <c r="L21" s="179">
        <f t="shared" si="2"/>
        <v>100</v>
      </c>
    </row>
    <row r="22" spans="1:12" ht="13.5" customHeight="1">
      <c r="A22" s="155"/>
      <c r="B22" s="155"/>
      <c r="C22" s="155">
        <v>323</v>
      </c>
      <c r="D22" s="169"/>
      <c r="E22" s="167" t="s">
        <v>11</v>
      </c>
      <c r="F22" s="36">
        <f>SUM(F23:F31)</f>
        <v>18403360</v>
      </c>
      <c r="G22" s="36">
        <f>SUM(G23:G31)</f>
        <v>16578000</v>
      </c>
      <c r="H22" s="80">
        <f t="shared" si="3"/>
        <v>90.08137644430147</v>
      </c>
      <c r="I22" s="178">
        <f>SUM(I23:I31)</f>
        <v>17556000</v>
      </c>
      <c r="J22" s="179">
        <f t="shared" si="1"/>
        <v>105.89938472674629</v>
      </c>
      <c r="K22" s="178">
        <f>SUM(K23:K31)</f>
        <v>17556000</v>
      </c>
      <c r="L22" s="179">
        <f t="shared" si="2"/>
        <v>100</v>
      </c>
    </row>
    <row r="23" spans="1:12" ht="13.5" customHeight="1" hidden="1">
      <c r="A23" s="155"/>
      <c r="B23" s="155"/>
      <c r="C23" s="155"/>
      <c r="D23" s="163">
        <v>3231</v>
      </c>
      <c r="E23" s="164" t="s">
        <v>59</v>
      </c>
      <c r="F23" s="36">
        <v>1100000</v>
      </c>
      <c r="G23" s="36">
        <v>690000</v>
      </c>
      <c r="H23" s="80">
        <f t="shared" si="3"/>
        <v>62.727272727272734</v>
      </c>
      <c r="I23" s="178">
        <v>690000</v>
      </c>
      <c r="J23" s="179">
        <f t="shared" si="1"/>
        <v>100</v>
      </c>
      <c r="K23" s="178">
        <v>690000</v>
      </c>
      <c r="L23" s="179">
        <f t="shared" si="2"/>
        <v>100</v>
      </c>
    </row>
    <row r="24" spans="1:12" ht="13.5" customHeight="1" hidden="1">
      <c r="A24" s="155"/>
      <c r="B24" s="155"/>
      <c r="C24" s="155"/>
      <c r="D24" s="163">
        <v>3232</v>
      </c>
      <c r="E24" s="167" t="s">
        <v>12</v>
      </c>
      <c r="F24" s="36">
        <v>4300000</v>
      </c>
      <c r="G24" s="36">
        <v>3300000</v>
      </c>
      <c r="H24" s="80">
        <f t="shared" si="3"/>
        <v>76.74418604651163</v>
      </c>
      <c r="I24" s="178">
        <v>4000000</v>
      </c>
      <c r="J24" s="179">
        <f t="shared" si="1"/>
        <v>121.21212121212122</v>
      </c>
      <c r="K24" s="178">
        <v>4000000</v>
      </c>
      <c r="L24" s="179">
        <f t="shared" si="2"/>
        <v>100</v>
      </c>
    </row>
    <row r="25" spans="1:12" ht="13.5" customHeight="1" hidden="1">
      <c r="A25" s="155"/>
      <c r="B25" s="155"/>
      <c r="C25" s="155"/>
      <c r="D25" s="163">
        <v>3233</v>
      </c>
      <c r="E25" s="165" t="s">
        <v>60</v>
      </c>
      <c r="F25" s="36">
        <v>300000</v>
      </c>
      <c r="G25" s="36">
        <v>300000</v>
      </c>
      <c r="H25" s="80">
        <f t="shared" si="3"/>
        <v>100</v>
      </c>
      <c r="I25" s="178">
        <v>300000</v>
      </c>
      <c r="J25" s="179">
        <f t="shared" si="1"/>
        <v>100</v>
      </c>
      <c r="K25" s="178">
        <v>300000</v>
      </c>
      <c r="L25" s="179">
        <f t="shared" si="2"/>
        <v>100</v>
      </c>
    </row>
    <row r="26" spans="1:12" ht="13.5" customHeight="1" hidden="1">
      <c r="A26" s="155"/>
      <c r="B26" s="155"/>
      <c r="C26" s="155"/>
      <c r="D26" s="163">
        <v>3234</v>
      </c>
      <c r="E26" s="165" t="s">
        <v>61</v>
      </c>
      <c r="F26" s="36">
        <v>4100000</v>
      </c>
      <c r="G26" s="36">
        <v>3600000</v>
      </c>
      <c r="H26" s="80">
        <f t="shared" si="3"/>
        <v>87.8048780487805</v>
      </c>
      <c r="I26" s="178">
        <v>3708000</v>
      </c>
      <c r="J26" s="179">
        <f t="shared" si="1"/>
        <v>103</v>
      </c>
      <c r="K26" s="178">
        <v>3708000</v>
      </c>
      <c r="L26" s="179">
        <f t="shared" si="2"/>
        <v>100</v>
      </c>
    </row>
    <row r="27" spans="1:12" ht="13.5" customHeight="1" hidden="1">
      <c r="A27" s="155"/>
      <c r="B27" s="155"/>
      <c r="C27" s="155"/>
      <c r="D27" s="163">
        <v>3235</v>
      </c>
      <c r="E27" s="165" t="s">
        <v>62</v>
      </c>
      <c r="F27" s="36">
        <v>523200</v>
      </c>
      <c r="G27" s="36">
        <v>66000</v>
      </c>
      <c r="H27" s="80">
        <f t="shared" si="3"/>
        <v>12.614678899082568</v>
      </c>
      <c r="I27" s="178">
        <v>66000</v>
      </c>
      <c r="J27" s="179">
        <f t="shared" si="1"/>
        <v>100</v>
      </c>
      <c r="K27" s="178">
        <v>66000</v>
      </c>
      <c r="L27" s="179">
        <f t="shared" si="2"/>
        <v>100</v>
      </c>
    </row>
    <row r="28" spans="1:12" ht="13.5" customHeight="1" hidden="1">
      <c r="A28" s="155"/>
      <c r="B28" s="155"/>
      <c r="C28" s="155"/>
      <c r="D28" s="163">
        <v>3236</v>
      </c>
      <c r="E28" s="165" t="s">
        <v>63</v>
      </c>
      <c r="F28" s="36">
        <v>360000</v>
      </c>
      <c r="G28" s="36">
        <v>360000</v>
      </c>
      <c r="H28" s="80">
        <f t="shared" si="3"/>
        <v>100</v>
      </c>
      <c r="I28" s="178">
        <v>400000</v>
      </c>
      <c r="J28" s="179">
        <f t="shared" si="1"/>
        <v>111.11111111111111</v>
      </c>
      <c r="K28" s="178">
        <v>400000</v>
      </c>
      <c r="L28" s="179">
        <f t="shared" si="2"/>
        <v>100</v>
      </c>
    </row>
    <row r="29" spans="1:12" ht="13.5" customHeight="1" hidden="1">
      <c r="A29" s="155"/>
      <c r="B29" s="155"/>
      <c r="C29" s="155"/>
      <c r="D29" s="163">
        <v>3237</v>
      </c>
      <c r="E29" s="167" t="s">
        <v>13</v>
      </c>
      <c r="F29" s="36">
        <v>6210000</v>
      </c>
      <c r="G29" s="36">
        <v>6210000</v>
      </c>
      <c r="H29" s="80">
        <f t="shared" si="3"/>
        <v>100</v>
      </c>
      <c r="I29" s="178">
        <v>6500000</v>
      </c>
      <c r="J29" s="179">
        <f t="shared" si="1"/>
        <v>104.66988727858293</v>
      </c>
      <c r="K29" s="178">
        <v>6500000</v>
      </c>
      <c r="L29" s="179">
        <f t="shared" si="2"/>
        <v>100</v>
      </c>
    </row>
    <row r="30" spans="1:12" ht="13.5" customHeight="1" hidden="1">
      <c r="A30" s="155"/>
      <c r="B30" s="155"/>
      <c r="C30" s="155"/>
      <c r="D30" s="163">
        <v>3238</v>
      </c>
      <c r="E30" s="167" t="s">
        <v>14</v>
      </c>
      <c r="F30" s="36">
        <v>710160</v>
      </c>
      <c r="G30" s="36">
        <v>1092000</v>
      </c>
      <c r="H30" s="80">
        <f t="shared" si="3"/>
        <v>153.76816492058128</v>
      </c>
      <c r="I30" s="178">
        <v>1092000</v>
      </c>
      <c r="J30" s="179">
        <f t="shared" si="1"/>
        <v>100</v>
      </c>
      <c r="K30" s="178">
        <v>1092000</v>
      </c>
      <c r="L30" s="179">
        <f t="shared" si="2"/>
        <v>100</v>
      </c>
    </row>
    <row r="31" spans="1:12" ht="13.5" customHeight="1" hidden="1">
      <c r="A31" s="155"/>
      <c r="B31" s="155"/>
      <c r="C31" s="155"/>
      <c r="D31" s="163">
        <v>3239</v>
      </c>
      <c r="E31" s="167" t="s">
        <v>64</v>
      </c>
      <c r="F31" s="36">
        <v>800000</v>
      </c>
      <c r="G31" s="36">
        <v>960000</v>
      </c>
      <c r="H31" s="80">
        <f t="shared" si="3"/>
        <v>120</v>
      </c>
      <c r="I31" s="178">
        <v>800000</v>
      </c>
      <c r="J31" s="179">
        <f t="shared" si="1"/>
        <v>83.33333333333334</v>
      </c>
      <c r="K31" s="178">
        <v>800000</v>
      </c>
      <c r="L31" s="179">
        <f t="shared" si="2"/>
        <v>100</v>
      </c>
    </row>
    <row r="32" spans="1:12" ht="13.5" customHeight="1">
      <c r="A32" s="155"/>
      <c r="B32" s="155"/>
      <c r="C32" s="155">
        <v>329</v>
      </c>
      <c r="D32" s="163"/>
      <c r="E32" s="164" t="s">
        <v>66</v>
      </c>
      <c r="F32" s="36">
        <f>SUM(F33:F36)</f>
        <v>3495000</v>
      </c>
      <c r="G32" s="36">
        <f>SUM(G33:G36)</f>
        <v>1138200</v>
      </c>
      <c r="H32" s="80">
        <f t="shared" si="3"/>
        <v>32.566523605150216</v>
      </c>
      <c r="I32" s="178">
        <f>SUM(I33:I36)</f>
        <v>3419000</v>
      </c>
      <c r="J32" s="179">
        <f t="shared" si="1"/>
        <v>300.38657529432436</v>
      </c>
      <c r="K32" s="178">
        <f>SUM(K33:K36)</f>
        <v>3419000</v>
      </c>
      <c r="L32" s="179">
        <f t="shared" si="2"/>
        <v>100</v>
      </c>
    </row>
    <row r="33" spans="1:12" ht="13.5" customHeight="1" hidden="1">
      <c r="A33" s="155"/>
      <c r="B33" s="155"/>
      <c r="C33" s="155"/>
      <c r="D33" s="163">
        <v>3292</v>
      </c>
      <c r="E33" s="164" t="s">
        <v>67</v>
      </c>
      <c r="F33" s="36">
        <v>270000</v>
      </c>
      <c r="G33" s="36">
        <v>210000</v>
      </c>
      <c r="H33" s="80">
        <f t="shared" si="3"/>
        <v>77.77777777777779</v>
      </c>
      <c r="I33" s="36">
        <v>210000</v>
      </c>
      <c r="J33" s="80">
        <f t="shared" si="1"/>
        <v>100</v>
      </c>
      <c r="K33" s="36">
        <v>210000</v>
      </c>
      <c r="L33" s="80">
        <f t="shared" si="2"/>
        <v>100</v>
      </c>
    </row>
    <row r="34" spans="1:12" ht="13.5" customHeight="1" hidden="1">
      <c r="A34" s="155"/>
      <c r="B34" s="155"/>
      <c r="C34" s="155"/>
      <c r="D34" s="163">
        <v>3293</v>
      </c>
      <c r="E34" s="164" t="s">
        <v>68</v>
      </c>
      <c r="F34" s="36">
        <v>265000</v>
      </c>
      <c r="G34" s="36">
        <v>210000</v>
      </c>
      <c r="H34" s="80">
        <f t="shared" si="3"/>
        <v>79.24528301886792</v>
      </c>
      <c r="I34" s="36">
        <v>200000</v>
      </c>
      <c r="J34" s="80">
        <f t="shared" si="1"/>
        <v>95.23809523809523</v>
      </c>
      <c r="K34" s="36">
        <v>200000</v>
      </c>
      <c r="L34" s="80">
        <f t="shared" si="2"/>
        <v>100</v>
      </c>
    </row>
    <row r="35" spans="1:12" ht="13.5" customHeight="1" hidden="1">
      <c r="A35" s="155"/>
      <c r="B35" s="155"/>
      <c r="C35" s="155"/>
      <c r="D35" s="163">
        <v>3294</v>
      </c>
      <c r="E35" s="164" t="s">
        <v>69</v>
      </c>
      <c r="F35" s="36">
        <v>10000</v>
      </c>
      <c r="G35" s="36">
        <v>9000</v>
      </c>
      <c r="H35" s="80">
        <f t="shared" si="3"/>
        <v>90</v>
      </c>
      <c r="I35" s="36">
        <v>9000</v>
      </c>
      <c r="J35" s="80">
        <f t="shared" si="1"/>
        <v>100</v>
      </c>
      <c r="K35" s="36">
        <v>9000</v>
      </c>
      <c r="L35" s="80">
        <f t="shared" si="2"/>
        <v>100</v>
      </c>
    </row>
    <row r="36" spans="1:12" ht="13.5" customHeight="1" hidden="1">
      <c r="A36" s="155"/>
      <c r="B36" s="155"/>
      <c r="C36" s="155"/>
      <c r="D36" s="163">
        <v>3299</v>
      </c>
      <c r="E36" s="164" t="s">
        <v>66</v>
      </c>
      <c r="F36" s="36">
        <v>2950000</v>
      </c>
      <c r="G36" s="36">
        <v>709200</v>
      </c>
      <c r="H36" s="80">
        <f t="shared" si="3"/>
        <v>24.040677966101693</v>
      </c>
      <c r="I36" s="36">
        <v>3000000</v>
      </c>
      <c r="J36" s="80">
        <f t="shared" si="1"/>
        <v>423.01184433164127</v>
      </c>
      <c r="K36" s="36">
        <v>3000000</v>
      </c>
      <c r="L36" s="80">
        <f t="shared" si="2"/>
        <v>100</v>
      </c>
    </row>
    <row r="37" spans="1:12" ht="12.75" customHeight="1">
      <c r="A37" s="155"/>
      <c r="B37" s="155"/>
      <c r="C37" s="155"/>
      <c r="D37" s="163"/>
      <c r="E37" s="164"/>
      <c r="F37" s="36"/>
      <c r="G37" s="76"/>
      <c r="H37" s="77"/>
      <c r="I37" s="36"/>
      <c r="J37" s="77"/>
      <c r="K37" s="36"/>
      <c r="L37" s="77"/>
    </row>
    <row r="38" spans="1:12" ht="13.5" customHeight="1">
      <c r="A38" s="79"/>
      <c r="B38" s="78">
        <v>34</v>
      </c>
      <c r="C38" s="79"/>
      <c r="D38" s="84"/>
      <c r="E38" s="81" t="s">
        <v>16</v>
      </c>
      <c r="F38" s="76">
        <f>F39+F43</f>
        <v>31797000</v>
      </c>
      <c r="G38" s="76">
        <f>G39+G43</f>
        <v>30615000</v>
      </c>
      <c r="H38" s="77">
        <f aca="true" t="shared" si="4" ref="H38:H46">G38/F38*100</f>
        <v>96.28266817624305</v>
      </c>
      <c r="I38" s="76">
        <f>I39+I43</f>
        <v>33590000</v>
      </c>
      <c r="J38" s="77">
        <f t="shared" si="1"/>
        <v>109.71745876204476</v>
      </c>
      <c r="K38" s="76">
        <f>K39+K43</f>
        <v>32565000</v>
      </c>
      <c r="L38" s="77">
        <f t="shared" si="2"/>
        <v>96.948496576362</v>
      </c>
    </row>
    <row r="39" spans="1:12" ht="13.5" customHeight="1">
      <c r="A39" s="79"/>
      <c r="B39" s="79"/>
      <c r="C39" s="79">
        <v>342</v>
      </c>
      <c r="D39" s="84"/>
      <c r="E39" s="83" t="s">
        <v>15</v>
      </c>
      <c r="F39" s="36">
        <f>F40</f>
        <v>31500000</v>
      </c>
      <c r="G39" s="36">
        <f>G40</f>
        <v>30000000</v>
      </c>
      <c r="H39" s="80">
        <f t="shared" si="4"/>
        <v>95.23809523809523</v>
      </c>
      <c r="I39" s="178">
        <f>I40</f>
        <v>33000000</v>
      </c>
      <c r="J39" s="179">
        <f t="shared" si="1"/>
        <v>110.00000000000001</v>
      </c>
      <c r="K39" s="178">
        <f>K40</f>
        <v>32000000</v>
      </c>
      <c r="L39" s="179">
        <f t="shared" si="2"/>
        <v>96.96969696969697</v>
      </c>
    </row>
    <row r="40" spans="1:12" ht="24" customHeight="1" hidden="1">
      <c r="A40" s="79"/>
      <c r="B40" s="79"/>
      <c r="C40" s="79"/>
      <c r="D40" s="82" t="s">
        <v>65</v>
      </c>
      <c r="E40" s="83" t="s">
        <v>79</v>
      </c>
      <c r="F40" s="36">
        <f>SUM(F41:F42)</f>
        <v>31500000</v>
      </c>
      <c r="G40" s="36">
        <f>SUM(G41:G42)</f>
        <v>30000000</v>
      </c>
      <c r="H40" s="80">
        <f t="shared" si="4"/>
        <v>95.23809523809523</v>
      </c>
      <c r="I40" s="178">
        <f>SUM(I41:I42)</f>
        <v>33000000</v>
      </c>
      <c r="J40" s="179">
        <f t="shared" si="1"/>
        <v>110.00000000000001</v>
      </c>
      <c r="K40" s="178">
        <f>SUM(K41:K42)</f>
        <v>32000000</v>
      </c>
      <c r="L40" s="179">
        <f t="shared" si="2"/>
        <v>96.96969696969697</v>
      </c>
    </row>
    <row r="41" spans="1:12" ht="13.5" customHeight="1" hidden="1">
      <c r="A41" s="155"/>
      <c r="B41" s="155"/>
      <c r="C41" s="155"/>
      <c r="D41" s="166"/>
      <c r="E41" s="164" t="s">
        <v>70</v>
      </c>
      <c r="F41" s="36">
        <v>23222700</v>
      </c>
      <c r="G41" s="36">
        <v>23500000</v>
      </c>
      <c r="H41" s="80">
        <f t="shared" si="4"/>
        <v>101.19409026512851</v>
      </c>
      <c r="I41" s="178">
        <v>28000000</v>
      </c>
      <c r="J41" s="179">
        <f t="shared" si="1"/>
        <v>119.14893617021276</v>
      </c>
      <c r="K41" s="178">
        <v>28000000</v>
      </c>
      <c r="L41" s="179">
        <f t="shared" si="2"/>
        <v>100</v>
      </c>
    </row>
    <row r="42" spans="1:12" ht="13.5" customHeight="1" hidden="1">
      <c r="A42" s="155"/>
      <c r="B42" s="155"/>
      <c r="C42" s="155"/>
      <c r="D42" s="166"/>
      <c r="E42" s="164" t="s">
        <v>71</v>
      </c>
      <c r="F42" s="36">
        <v>8277300</v>
      </c>
      <c r="G42" s="36">
        <v>6500000</v>
      </c>
      <c r="H42" s="80">
        <f t="shared" si="4"/>
        <v>78.52802242277072</v>
      </c>
      <c r="I42" s="178">
        <v>5000000</v>
      </c>
      <c r="J42" s="179">
        <f t="shared" si="1"/>
        <v>76.92307692307693</v>
      </c>
      <c r="K42" s="178">
        <v>4000000</v>
      </c>
      <c r="L42" s="179">
        <f t="shared" si="2"/>
        <v>80</v>
      </c>
    </row>
    <row r="43" spans="1:12" ht="13.5" customHeight="1">
      <c r="A43" s="155"/>
      <c r="B43" s="155"/>
      <c r="C43" s="155">
        <v>343</v>
      </c>
      <c r="D43" s="163"/>
      <c r="E43" s="164" t="s">
        <v>80</v>
      </c>
      <c r="F43" s="36">
        <f>SUM(F44:F47)</f>
        <v>297000</v>
      </c>
      <c r="G43" s="36">
        <f>SUM(G44:G47)</f>
        <v>615000</v>
      </c>
      <c r="H43" s="80">
        <f t="shared" si="4"/>
        <v>207.07070707070704</v>
      </c>
      <c r="I43" s="178">
        <f>SUM(I44:I47)</f>
        <v>590000</v>
      </c>
      <c r="J43" s="179">
        <f t="shared" si="1"/>
        <v>95.9349593495935</v>
      </c>
      <c r="K43" s="178">
        <f>SUM(K44:K47)</f>
        <v>565000</v>
      </c>
      <c r="L43" s="179">
        <f t="shared" si="2"/>
        <v>95.76271186440678</v>
      </c>
    </row>
    <row r="44" spans="1:12" ht="13.5" customHeight="1" hidden="1">
      <c r="A44" s="155"/>
      <c r="B44" s="155"/>
      <c r="C44" s="155"/>
      <c r="D44" s="155">
        <v>3431</v>
      </c>
      <c r="E44" s="164" t="s">
        <v>81</v>
      </c>
      <c r="F44" s="36">
        <v>150000</v>
      </c>
      <c r="G44" s="36">
        <v>210000</v>
      </c>
      <c r="H44" s="80">
        <f t="shared" si="4"/>
        <v>140</v>
      </c>
      <c r="I44" s="36">
        <v>200000</v>
      </c>
      <c r="J44" s="80">
        <f t="shared" si="1"/>
        <v>95.23809523809523</v>
      </c>
      <c r="K44" s="36">
        <v>200000</v>
      </c>
      <c r="L44" s="80">
        <f t="shared" si="2"/>
        <v>100</v>
      </c>
    </row>
    <row r="45" spans="1:12" ht="13.5" customHeight="1" hidden="1">
      <c r="A45" s="155"/>
      <c r="B45" s="155"/>
      <c r="C45" s="155"/>
      <c r="D45" s="155">
        <v>3432</v>
      </c>
      <c r="E45" s="164" t="s">
        <v>82</v>
      </c>
      <c r="F45" s="36">
        <v>120000</v>
      </c>
      <c r="G45" s="36">
        <v>150000</v>
      </c>
      <c r="H45" s="80">
        <f t="shared" si="4"/>
        <v>125</v>
      </c>
      <c r="I45" s="36">
        <v>150000</v>
      </c>
      <c r="J45" s="80">
        <f t="shared" si="1"/>
        <v>100</v>
      </c>
      <c r="K45" s="36">
        <v>150000</v>
      </c>
      <c r="L45" s="80">
        <f t="shared" si="2"/>
        <v>100</v>
      </c>
    </row>
    <row r="46" spans="1:12" ht="13.5" customHeight="1" hidden="1">
      <c r="A46" s="155"/>
      <c r="B46" s="155"/>
      <c r="C46" s="155"/>
      <c r="D46" s="155">
        <v>3433</v>
      </c>
      <c r="E46" s="164" t="s">
        <v>83</v>
      </c>
      <c r="F46" s="36">
        <v>27000</v>
      </c>
      <c r="G46" s="36">
        <v>45000</v>
      </c>
      <c r="H46" s="80">
        <f t="shared" si="4"/>
        <v>166.66666666666669</v>
      </c>
      <c r="I46" s="36">
        <v>40000</v>
      </c>
      <c r="J46" s="80">
        <f t="shared" si="1"/>
        <v>88.88888888888889</v>
      </c>
      <c r="K46" s="36">
        <v>35000</v>
      </c>
      <c r="L46" s="80">
        <f t="shared" si="2"/>
        <v>87.5</v>
      </c>
    </row>
    <row r="47" spans="1:12" ht="13.5" customHeight="1" hidden="1">
      <c r="A47" s="155"/>
      <c r="B47" s="155"/>
      <c r="C47" s="155"/>
      <c r="D47" s="155">
        <v>3434</v>
      </c>
      <c r="E47" s="164" t="s">
        <v>131</v>
      </c>
      <c r="F47" s="36">
        <v>0</v>
      </c>
      <c r="G47" s="118">
        <v>210000</v>
      </c>
      <c r="H47" s="110" t="s">
        <v>134</v>
      </c>
      <c r="I47" s="36">
        <v>200000</v>
      </c>
      <c r="J47" s="80">
        <f t="shared" si="1"/>
        <v>95.23809523809523</v>
      </c>
      <c r="K47" s="36">
        <v>180000</v>
      </c>
      <c r="L47" s="80">
        <f t="shared" si="2"/>
        <v>90</v>
      </c>
    </row>
    <row r="48" spans="1:12" ht="12.75" customHeight="1">
      <c r="A48" s="155"/>
      <c r="B48" s="155"/>
      <c r="C48" s="155"/>
      <c r="D48" s="166"/>
      <c r="E48" s="164"/>
      <c r="F48" s="36"/>
      <c r="G48" s="76"/>
      <c r="H48" s="77"/>
      <c r="I48" s="36"/>
      <c r="J48" s="77"/>
      <c r="K48" s="36"/>
      <c r="L48" s="77"/>
    </row>
    <row r="49" spans="1:12" ht="13.5" customHeight="1">
      <c r="A49" s="108">
        <v>4</v>
      </c>
      <c r="B49" s="155"/>
      <c r="C49" s="155"/>
      <c r="D49" s="160"/>
      <c r="E49" s="161" t="s">
        <v>72</v>
      </c>
      <c r="F49" s="76">
        <f>F54+F50</f>
        <v>3000000</v>
      </c>
      <c r="G49" s="76">
        <f>G54+G50</f>
        <v>2400000</v>
      </c>
      <c r="H49" s="77">
        <f>G49/F49*100</f>
        <v>80</v>
      </c>
      <c r="I49" s="76">
        <f>I54+I50</f>
        <v>2290000</v>
      </c>
      <c r="J49" s="77">
        <f t="shared" si="1"/>
        <v>95.41666666666667</v>
      </c>
      <c r="K49" s="76">
        <f>K54+K50</f>
        <v>1880000</v>
      </c>
      <c r="L49" s="77">
        <f t="shared" si="2"/>
        <v>82.09606986899564</v>
      </c>
    </row>
    <row r="50" spans="1:12" s="44" customFormat="1" ht="13.5" customHeight="1" hidden="1">
      <c r="A50" s="108"/>
      <c r="B50" s="108">
        <v>41</v>
      </c>
      <c r="C50" s="108"/>
      <c r="D50" s="160"/>
      <c r="E50" s="162" t="s">
        <v>127</v>
      </c>
      <c r="F50" s="76">
        <f>F51</f>
        <v>0</v>
      </c>
      <c r="G50" s="76">
        <f aca="true" t="shared" si="5" ref="G50:K51">G51</f>
        <v>0</v>
      </c>
      <c r="H50" s="109" t="s">
        <v>134</v>
      </c>
      <c r="I50" s="76">
        <f t="shared" si="5"/>
        <v>0</v>
      </c>
      <c r="J50" s="109" t="s">
        <v>134</v>
      </c>
      <c r="K50" s="76">
        <f t="shared" si="5"/>
        <v>0</v>
      </c>
      <c r="L50" s="109" t="s">
        <v>134</v>
      </c>
    </row>
    <row r="51" spans="1:12" ht="13.5" customHeight="1" hidden="1">
      <c r="A51" s="155"/>
      <c r="B51" s="155"/>
      <c r="C51" s="155">
        <v>412</v>
      </c>
      <c r="D51" s="163"/>
      <c r="E51" s="164" t="s">
        <v>128</v>
      </c>
      <c r="F51" s="36">
        <f>F52</f>
        <v>0</v>
      </c>
      <c r="G51" s="36">
        <f t="shared" si="5"/>
        <v>0</v>
      </c>
      <c r="H51" s="110" t="s">
        <v>134</v>
      </c>
      <c r="I51" s="178">
        <f t="shared" si="5"/>
        <v>0</v>
      </c>
      <c r="J51" s="176" t="s">
        <v>134</v>
      </c>
      <c r="K51" s="178">
        <f t="shared" si="5"/>
        <v>0</v>
      </c>
      <c r="L51" s="176" t="s">
        <v>134</v>
      </c>
    </row>
    <row r="52" spans="1:12" ht="13.5" customHeight="1" hidden="1">
      <c r="A52" s="155"/>
      <c r="B52" s="155"/>
      <c r="C52" s="155"/>
      <c r="D52" s="163">
        <v>4123</v>
      </c>
      <c r="E52" s="164" t="s">
        <v>130</v>
      </c>
      <c r="F52" s="36">
        <v>0</v>
      </c>
      <c r="G52" s="118">
        <v>0</v>
      </c>
      <c r="H52" s="110" t="s">
        <v>134</v>
      </c>
      <c r="I52" s="36">
        <v>0</v>
      </c>
      <c r="J52" s="110" t="s">
        <v>134</v>
      </c>
      <c r="K52" s="36">
        <v>0</v>
      </c>
      <c r="L52" s="110" t="s">
        <v>134</v>
      </c>
    </row>
    <row r="53" spans="1:12" ht="12.75" customHeight="1" hidden="1">
      <c r="A53" s="155"/>
      <c r="B53" s="155"/>
      <c r="C53" s="155"/>
      <c r="D53" s="163"/>
      <c r="E53" s="165"/>
      <c r="F53" s="36"/>
      <c r="G53" s="76"/>
      <c r="H53" s="77"/>
      <c r="I53" s="36"/>
      <c r="J53" s="77"/>
      <c r="K53" s="36"/>
      <c r="L53" s="77"/>
    </row>
    <row r="54" spans="1:12" ht="13.5" customHeight="1">
      <c r="A54" s="155"/>
      <c r="B54" s="108">
        <v>42</v>
      </c>
      <c r="C54" s="155"/>
      <c r="D54" s="169"/>
      <c r="E54" s="161" t="s">
        <v>17</v>
      </c>
      <c r="F54" s="76">
        <f>F55+F57+F62</f>
        <v>3000000</v>
      </c>
      <c r="G54" s="76">
        <f>G55+G57+G62</f>
        <v>2400000</v>
      </c>
      <c r="H54" s="77">
        <f aca="true" t="shared" si="6" ref="H54:H59">G54/F54*100</f>
        <v>80</v>
      </c>
      <c r="I54" s="76">
        <f>I55+I57+I62</f>
        <v>2290000</v>
      </c>
      <c r="J54" s="77">
        <f t="shared" si="1"/>
        <v>95.41666666666667</v>
      </c>
      <c r="K54" s="76">
        <f>K55+K57+K62</f>
        <v>1880000</v>
      </c>
      <c r="L54" s="77">
        <f t="shared" si="2"/>
        <v>82.09606986899564</v>
      </c>
    </row>
    <row r="55" spans="1:12" ht="13.5" customHeight="1">
      <c r="A55" s="155"/>
      <c r="B55" s="155"/>
      <c r="C55" s="155">
        <v>421</v>
      </c>
      <c r="D55" s="169"/>
      <c r="E55" s="165" t="s">
        <v>18</v>
      </c>
      <c r="F55" s="36">
        <f>F56</f>
        <v>1400000</v>
      </c>
      <c r="G55" s="36">
        <f>G56</f>
        <v>1200000</v>
      </c>
      <c r="H55" s="80">
        <f t="shared" si="6"/>
        <v>85.71428571428571</v>
      </c>
      <c r="I55" s="178">
        <f>I56</f>
        <v>1200000</v>
      </c>
      <c r="J55" s="179">
        <f t="shared" si="1"/>
        <v>100</v>
      </c>
      <c r="K55" s="178">
        <f>K56</f>
        <v>1000000</v>
      </c>
      <c r="L55" s="179">
        <f t="shared" si="2"/>
        <v>83.33333333333334</v>
      </c>
    </row>
    <row r="56" spans="1:12" ht="13.5" customHeight="1" hidden="1">
      <c r="A56" s="155"/>
      <c r="B56" s="155"/>
      <c r="C56" s="155"/>
      <c r="D56" s="166" t="s">
        <v>19</v>
      </c>
      <c r="E56" s="167" t="s">
        <v>20</v>
      </c>
      <c r="F56" s="36">
        <v>1400000</v>
      </c>
      <c r="G56" s="36">
        <v>1200000</v>
      </c>
      <c r="H56" s="80">
        <f t="shared" si="6"/>
        <v>85.71428571428571</v>
      </c>
      <c r="I56" s="178">
        <v>1200000</v>
      </c>
      <c r="J56" s="179">
        <f t="shared" si="1"/>
        <v>100</v>
      </c>
      <c r="K56" s="178">
        <v>1000000</v>
      </c>
      <c r="L56" s="179">
        <f t="shared" si="2"/>
        <v>83.33333333333334</v>
      </c>
    </row>
    <row r="57" spans="1:12" ht="13.5" customHeight="1">
      <c r="A57" s="155"/>
      <c r="B57" s="155"/>
      <c r="C57" s="155">
        <v>422</v>
      </c>
      <c r="D57" s="169"/>
      <c r="E57" s="165" t="s">
        <v>23</v>
      </c>
      <c r="F57" s="36">
        <f>SUM(F58:F61)</f>
        <v>1600000</v>
      </c>
      <c r="G57" s="36">
        <f>SUM(G58:G61)</f>
        <v>1200000</v>
      </c>
      <c r="H57" s="80">
        <f t="shared" si="6"/>
        <v>75</v>
      </c>
      <c r="I57" s="178">
        <f>SUM(I58:I61)</f>
        <v>1090000</v>
      </c>
      <c r="J57" s="179">
        <f t="shared" si="1"/>
        <v>90.83333333333333</v>
      </c>
      <c r="K57" s="178">
        <f>SUM(K58:K61)</f>
        <v>880000</v>
      </c>
      <c r="L57" s="179">
        <f t="shared" si="2"/>
        <v>80.73394495412845</v>
      </c>
    </row>
    <row r="58" spans="1:12" ht="13.5" customHeight="1" hidden="1">
      <c r="A58" s="155"/>
      <c r="B58" s="155"/>
      <c r="C58" s="155"/>
      <c r="D58" s="170" t="s">
        <v>21</v>
      </c>
      <c r="E58" s="167" t="s">
        <v>22</v>
      </c>
      <c r="F58" s="36">
        <v>1500000</v>
      </c>
      <c r="G58" s="36">
        <v>1100000</v>
      </c>
      <c r="H58" s="80">
        <f t="shared" si="6"/>
        <v>73.33333333333333</v>
      </c>
      <c r="I58" s="36">
        <v>1000000</v>
      </c>
      <c r="J58" s="80">
        <f t="shared" si="1"/>
        <v>90.9090909090909</v>
      </c>
      <c r="K58" s="36">
        <v>800000</v>
      </c>
      <c r="L58" s="80">
        <f t="shared" si="2"/>
        <v>80</v>
      </c>
    </row>
    <row r="59" spans="1:12" ht="13.5" customHeight="1" hidden="1">
      <c r="A59" s="155"/>
      <c r="B59" s="155"/>
      <c r="C59" s="155"/>
      <c r="D59" s="170">
        <v>4222</v>
      </c>
      <c r="E59" s="167" t="s">
        <v>118</v>
      </c>
      <c r="F59" s="36">
        <v>50000</v>
      </c>
      <c r="G59" s="36">
        <v>50000</v>
      </c>
      <c r="H59" s="80">
        <f t="shared" si="6"/>
        <v>100</v>
      </c>
      <c r="I59" s="36">
        <v>40000</v>
      </c>
      <c r="J59" s="80">
        <f t="shared" si="1"/>
        <v>80</v>
      </c>
      <c r="K59" s="36">
        <v>40000</v>
      </c>
      <c r="L59" s="80">
        <f t="shared" si="2"/>
        <v>100</v>
      </c>
    </row>
    <row r="60" spans="1:12" ht="13.5" customHeight="1" hidden="1">
      <c r="A60" s="155"/>
      <c r="B60" s="155"/>
      <c r="C60" s="155"/>
      <c r="D60" s="170">
        <v>4223</v>
      </c>
      <c r="E60" s="167" t="s">
        <v>132</v>
      </c>
      <c r="F60" s="36">
        <v>0</v>
      </c>
      <c r="G60" s="118">
        <v>0</v>
      </c>
      <c r="H60" s="110" t="s">
        <v>134</v>
      </c>
      <c r="I60" s="36">
        <v>0</v>
      </c>
      <c r="J60" s="110" t="s">
        <v>134</v>
      </c>
      <c r="K60" s="36">
        <v>0</v>
      </c>
      <c r="L60" s="110" t="s">
        <v>134</v>
      </c>
    </row>
    <row r="61" spans="1:12" ht="13.5" customHeight="1" hidden="1">
      <c r="A61" s="155"/>
      <c r="B61" s="155"/>
      <c r="C61" s="155"/>
      <c r="D61" s="170">
        <v>4227</v>
      </c>
      <c r="E61" s="167" t="s">
        <v>119</v>
      </c>
      <c r="F61" s="36">
        <v>50000</v>
      </c>
      <c r="G61" s="36">
        <v>50000</v>
      </c>
      <c r="H61" s="80">
        <f>G61/F61*100</f>
        <v>100</v>
      </c>
      <c r="I61" s="36">
        <v>50000</v>
      </c>
      <c r="J61" s="80">
        <f t="shared" si="1"/>
        <v>100</v>
      </c>
      <c r="K61" s="36">
        <v>40000</v>
      </c>
      <c r="L61" s="80">
        <f t="shared" si="2"/>
        <v>80</v>
      </c>
    </row>
    <row r="62" spans="1:12" s="44" customFormat="1" ht="13.5" customHeight="1" hidden="1">
      <c r="A62" s="108"/>
      <c r="B62" s="108"/>
      <c r="C62" s="108">
        <v>423</v>
      </c>
      <c r="D62" s="168"/>
      <c r="E62" s="75" t="s">
        <v>141</v>
      </c>
      <c r="F62" s="76">
        <f>F63</f>
        <v>0</v>
      </c>
      <c r="G62" s="76">
        <f>G63</f>
        <v>0</v>
      </c>
      <c r="H62" s="109" t="s">
        <v>134</v>
      </c>
      <c r="I62" s="76">
        <f>I63</f>
        <v>0</v>
      </c>
      <c r="J62" s="109" t="s">
        <v>134</v>
      </c>
      <c r="K62" s="76">
        <f>K63</f>
        <v>0</v>
      </c>
      <c r="L62" s="109" t="s">
        <v>134</v>
      </c>
    </row>
    <row r="63" spans="1:12" ht="13.5" customHeight="1" hidden="1">
      <c r="A63" s="155"/>
      <c r="B63" s="155"/>
      <c r="C63" s="155"/>
      <c r="D63" s="170" t="s">
        <v>142</v>
      </c>
      <c r="E63" s="167" t="s">
        <v>143</v>
      </c>
      <c r="F63" s="36">
        <v>0</v>
      </c>
      <c r="G63" s="36">
        <v>0</v>
      </c>
      <c r="H63" s="110" t="s">
        <v>134</v>
      </c>
      <c r="I63" s="36">
        <v>0</v>
      </c>
      <c r="J63" s="110" t="s">
        <v>134</v>
      </c>
      <c r="K63" s="36">
        <v>0</v>
      </c>
      <c r="L63" s="110" t="s">
        <v>134</v>
      </c>
    </row>
  </sheetData>
  <mergeCells count="1">
    <mergeCell ref="A1:L1"/>
  </mergeCells>
  <printOptions horizontalCentered="1"/>
  <pageMargins left="0.2362204724409449" right="0.2362204724409449" top="0.4330708661417323" bottom="0.5905511811023623" header="0.5118110236220472" footer="0.31496062992125984"/>
  <pageSetup firstPageNumber="3" useFirstPageNumber="1" horizontalDpi="300" verticalDpi="300" orientation="portrait" paperSize="9" scale="9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pane ySplit="2" topLeftCell="BM3" activePane="bottomLeft" state="frozen"/>
      <selection pane="topLeft" activeCell="A1" sqref="A1"/>
      <selection pane="bottomLeft" activeCell="G2" sqref="G2"/>
    </sheetView>
  </sheetViews>
  <sheetFormatPr defaultColWidth="9.140625" defaultRowHeight="12.75"/>
  <cols>
    <col min="1" max="1" width="4.00390625" style="2" customWidth="1"/>
    <col min="2" max="2" width="4.28125" style="2" customWidth="1"/>
    <col min="3" max="3" width="5.57421875" style="2" customWidth="1"/>
    <col min="4" max="4" width="5.28125" style="26" hidden="1" customWidth="1"/>
    <col min="5" max="5" width="52.57421875" style="1" customWidth="1"/>
    <col min="6" max="6" width="12.8515625" style="2" hidden="1" customWidth="1"/>
    <col min="7" max="7" width="12.8515625" style="3" customWidth="1"/>
    <col min="8" max="8" width="7.8515625" style="121" hidden="1" customWidth="1"/>
    <col min="9" max="9" width="12.8515625" style="2" customWidth="1"/>
    <col min="10" max="10" width="7.8515625" style="121" hidden="1" customWidth="1"/>
    <col min="11" max="11" width="12.8515625" style="2" customWidth="1"/>
    <col min="12" max="12" width="7.8515625" style="121" hidden="1" customWidth="1"/>
    <col min="13" max="16384" width="11.421875" style="2" customWidth="1"/>
  </cols>
  <sheetData>
    <row r="1" spans="1:12" s="15" customFormat="1" ht="28.5" customHeight="1">
      <c r="A1" s="208" t="s">
        <v>38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</row>
    <row r="2" spans="1:12" s="31" customFormat="1" ht="28.5" customHeight="1">
      <c r="A2" s="28" t="s">
        <v>2</v>
      </c>
      <c r="B2" s="28" t="s">
        <v>1</v>
      </c>
      <c r="C2" s="28" t="s">
        <v>0</v>
      </c>
      <c r="D2" s="28" t="s">
        <v>3</v>
      </c>
      <c r="E2" s="29" t="s">
        <v>78</v>
      </c>
      <c r="F2" s="30" t="s">
        <v>126</v>
      </c>
      <c r="G2" s="117" t="s">
        <v>155</v>
      </c>
      <c r="H2" s="115" t="s">
        <v>146</v>
      </c>
      <c r="I2" s="115" t="s">
        <v>136</v>
      </c>
      <c r="J2" s="115" t="s">
        <v>147</v>
      </c>
      <c r="K2" s="115" t="s">
        <v>137</v>
      </c>
      <c r="L2" s="115" t="s">
        <v>148</v>
      </c>
    </row>
    <row r="3" spans="1:12" ht="24" customHeight="1">
      <c r="A3" s="93"/>
      <c r="B3" s="74"/>
      <c r="C3" s="74"/>
      <c r="D3" s="122"/>
      <c r="E3" s="93" t="s">
        <v>77</v>
      </c>
      <c r="F3" s="131">
        <f>F4-F15</f>
        <v>-20605200</v>
      </c>
      <c r="G3" s="131">
        <f>G4-G15</f>
        <v>-5400500</v>
      </c>
      <c r="H3" s="124">
        <f aca="true" t="shared" si="0" ref="H3:H13">G3/F3*100</f>
        <v>26.209403451555918</v>
      </c>
      <c r="I3" s="131">
        <f>I4-I15</f>
        <v>23997020</v>
      </c>
      <c r="J3" s="124">
        <f>I3/G3*100</f>
        <v>-444.34811591519303</v>
      </c>
      <c r="K3" s="131">
        <f>K4-K15</f>
        <v>24775897</v>
      </c>
      <c r="L3" s="124">
        <f>K3/I3*100</f>
        <v>103.24572384404398</v>
      </c>
    </row>
    <row r="4" spans="1:12" s="137" customFormat="1" ht="22.5" customHeight="1">
      <c r="A4" s="154">
        <v>8</v>
      </c>
      <c r="B4" s="154"/>
      <c r="C4" s="154"/>
      <c r="D4" s="154"/>
      <c r="E4" s="171" t="s">
        <v>24</v>
      </c>
      <c r="F4" s="135">
        <f>F5+F8+F11</f>
        <v>330000000</v>
      </c>
      <c r="G4" s="135">
        <f>G5+G8+G11</f>
        <v>120000000</v>
      </c>
      <c r="H4" s="136">
        <f t="shared" si="0"/>
        <v>36.36363636363637</v>
      </c>
      <c r="I4" s="135">
        <f>I5+I8+I11</f>
        <v>110000000</v>
      </c>
      <c r="J4" s="136">
        <f aca="true" t="shared" si="1" ref="J4:J25">I4/G4*100</f>
        <v>91.66666666666666</v>
      </c>
      <c r="K4" s="135">
        <f>K5+K8+K11</f>
        <v>105000000</v>
      </c>
      <c r="L4" s="136">
        <f aca="true" t="shared" si="2" ref="L4:L25">K4/I4*100</f>
        <v>95.45454545454545</v>
      </c>
    </row>
    <row r="5" spans="1:12" ht="13.5" customHeight="1">
      <c r="A5" s="108"/>
      <c r="B5" s="108">
        <v>81</v>
      </c>
      <c r="C5" s="108"/>
      <c r="D5" s="108"/>
      <c r="E5" s="74" t="s">
        <v>108</v>
      </c>
      <c r="F5" s="131">
        <f>F6</f>
        <v>80000000</v>
      </c>
      <c r="G5" s="131">
        <f>G6</f>
        <v>20000000</v>
      </c>
      <c r="H5" s="124">
        <f t="shared" si="0"/>
        <v>25</v>
      </c>
      <c r="I5" s="131">
        <f>I6</f>
        <v>20000000</v>
      </c>
      <c r="J5" s="124">
        <f t="shared" si="1"/>
        <v>100</v>
      </c>
      <c r="K5" s="131">
        <f>K6</f>
        <v>15000000</v>
      </c>
      <c r="L5" s="124">
        <f t="shared" si="2"/>
        <v>75</v>
      </c>
    </row>
    <row r="6" spans="1:12" ht="27.75" customHeight="1">
      <c r="A6" s="155"/>
      <c r="B6" s="155"/>
      <c r="C6" s="79">
        <v>816</v>
      </c>
      <c r="D6" s="79"/>
      <c r="E6" s="4" t="s">
        <v>109</v>
      </c>
      <c r="F6" s="118">
        <f>F7</f>
        <v>80000000</v>
      </c>
      <c r="G6" s="118">
        <f>G7</f>
        <v>20000000</v>
      </c>
      <c r="H6" s="123">
        <f t="shared" si="0"/>
        <v>25</v>
      </c>
      <c r="I6" s="175">
        <f>I7</f>
        <v>20000000</v>
      </c>
      <c r="J6" s="180">
        <f t="shared" si="1"/>
        <v>100</v>
      </c>
      <c r="K6" s="175">
        <f>K7</f>
        <v>15000000</v>
      </c>
      <c r="L6" s="180">
        <f t="shared" si="2"/>
        <v>75</v>
      </c>
    </row>
    <row r="7" spans="1:12" ht="27" customHeight="1" hidden="1">
      <c r="A7" s="155"/>
      <c r="B7" s="155"/>
      <c r="C7" s="79"/>
      <c r="D7" s="79">
        <v>8161</v>
      </c>
      <c r="E7" s="4" t="s">
        <v>110</v>
      </c>
      <c r="F7" s="118">
        <v>80000000</v>
      </c>
      <c r="G7" s="118">
        <v>20000000</v>
      </c>
      <c r="H7" s="123">
        <f t="shared" si="0"/>
        <v>25</v>
      </c>
      <c r="I7" s="118">
        <v>20000000</v>
      </c>
      <c r="J7" s="123">
        <f t="shared" si="1"/>
        <v>100</v>
      </c>
      <c r="K7" s="118">
        <v>15000000</v>
      </c>
      <c r="L7" s="123">
        <f t="shared" si="2"/>
        <v>75</v>
      </c>
    </row>
    <row r="8" spans="1:12" ht="14.25" customHeight="1">
      <c r="A8" s="108"/>
      <c r="B8" s="108">
        <v>83</v>
      </c>
      <c r="C8" s="78"/>
      <c r="D8" s="78"/>
      <c r="E8" s="74" t="s">
        <v>25</v>
      </c>
      <c r="F8" s="131">
        <f>F9</f>
        <v>150000000</v>
      </c>
      <c r="G8" s="131">
        <f>G9</f>
        <v>100000000</v>
      </c>
      <c r="H8" s="124">
        <f t="shared" si="0"/>
        <v>66.66666666666666</v>
      </c>
      <c r="I8" s="131">
        <f>I9</f>
        <v>90000000</v>
      </c>
      <c r="J8" s="124">
        <f t="shared" si="1"/>
        <v>90</v>
      </c>
      <c r="K8" s="131">
        <f>K9</f>
        <v>90000000</v>
      </c>
      <c r="L8" s="124">
        <f t="shared" si="2"/>
        <v>100</v>
      </c>
    </row>
    <row r="9" spans="1:12" ht="27.75" customHeight="1">
      <c r="A9" s="155"/>
      <c r="B9" s="155"/>
      <c r="C9" s="79">
        <v>834</v>
      </c>
      <c r="D9" s="79"/>
      <c r="E9" s="4" t="s">
        <v>100</v>
      </c>
      <c r="F9" s="118">
        <f>SUM(F10)</f>
        <v>150000000</v>
      </c>
      <c r="G9" s="118">
        <f>SUM(G10)</f>
        <v>100000000</v>
      </c>
      <c r="H9" s="123">
        <f t="shared" si="0"/>
        <v>66.66666666666666</v>
      </c>
      <c r="I9" s="175">
        <f>SUM(I10)</f>
        <v>90000000</v>
      </c>
      <c r="J9" s="180">
        <f t="shared" si="1"/>
        <v>90</v>
      </c>
      <c r="K9" s="175">
        <f>SUM(K10)</f>
        <v>90000000</v>
      </c>
      <c r="L9" s="180">
        <f t="shared" si="2"/>
        <v>100</v>
      </c>
    </row>
    <row r="10" spans="1:12" ht="27" hidden="1">
      <c r="A10" s="155"/>
      <c r="B10" s="155"/>
      <c r="C10" s="79"/>
      <c r="D10" s="79">
        <v>8341</v>
      </c>
      <c r="E10" s="4" t="s">
        <v>101</v>
      </c>
      <c r="F10" s="118">
        <v>150000000</v>
      </c>
      <c r="G10" s="118">
        <v>100000000</v>
      </c>
      <c r="H10" s="123">
        <f t="shared" si="0"/>
        <v>66.66666666666666</v>
      </c>
      <c r="I10" s="118">
        <v>90000000</v>
      </c>
      <c r="J10" s="123">
        <f t="shared" si="1"/>
        <v>90</v>
      </c>
      <c r="K10" s="118">
        <v>90000000</v>
      </c>
      <c r="L10" s="123">
        <f t="shared" si="2"/>
        <v>100</v>
      </c>
    </row>
    <row r="11" spans="1:12" s="90" customFormat="1" ht="15" customHeight="1" hidden="1">
      <c r="A11" s="108"/>
      <c r="B11" s="108">
        <v>84</v>
      </c>
      <c r="C11" s="78"/>
      <c r="D11" s="78"/>
      <c r="E11" s="32" t="s">
        <v>120</v>
      </c>
      <c r="F11" s="131">
        <f>SUM(F12)</f>
        <v>100000000</v>
      </c>
      <c r="G11" s="131">
        <f>SUM(G12)</f>
        <v>0</v>
      </c>
      <c r="H11" s="124">
        <f t="shared" si="0"/>
        <v>0</v>
      </c>
      <c r="I11" s="131">
        <f>SUM(I12)</f>
        <v>0</v>
      </c>
      <c r="J11" s="124" t="s">
        <v>134</v>
      </c>
      <c r="K11" s="131">
        <f>SUM(K12)</f>
        <v>0</v>
      </c>
      <c r="L11" s="124" t="s">
        <v>134</v>
      </c>
    </row>
    <row r="12" spans="1:12" ht="27.75" customHeight="1" hidden="1">
      <c r="A12" s="155"/>
      <c r="B12" s="155"/>
      <c r="C12" s="79">
        <v>844</v>
      </c>
      <c r="D12" s="79"/>
      <c r="E12" s="4" t="s">
        <v>121</v>
      </c>
      <c r="F12" s="118">
        <f>SUM(F13:F14)</f>
        <v>100000000</v>
      </c>
      <c r="G12" s="118">
        <f>SUM(G13:G14)</f>
        <v>0</v>
      </c>
      <c r="H12" s="123">
        <f t="shared" si="0"/>
        <v>0</v>
      </c>
      <c r="I12" s="175">
        <f>SUM(I13:I14)</f>
        <v>0</v>
      </c>
      <c r="J12" s="180" t="s">
        <v>134</v>
      </c>
      <c r="K12" s="175">
        <f>SUM(K13:K14)</f>
        <v>0</v>
      </c>
      <c r="L12" s="180" t="s">
        <v>134</v>
      </c>
    </row>
    <row r="13" spans="1:12" ht="27" customHeight="1" hidden="1">
      <c r="A13" s="155"/>
      <c r="B13" s="155"/>
      <c r="C13" s="79"/>
      <c r="D13" s="79">
        <v>8441</v>
      </c>
      <c r="E13" s="4" t="s">
        <v>122</v>
      </c>
      <c r="F13" s="118">
        <v>100000000</v>
      </c>
      <c r="G13" s="118">
        <v>0</v>
      </c>
      <c r="H13" s="123">
        <f t="shared" si="0"/>
        <v>0</v>
      </c>
      <c r="I13" s="118">
        <v>0</v>
      </c>
      <c r="J13" s="123" t="s">
        <v>134</v>
      </c>
      <c r="K13" s="118">
        <v>0</v>
      </c>
      <c r="L13" s="123" t="s">
        <v>134</v>
      </c>
    </row>
    <row r="14" spans="1:12" ht="27" customHeight="1" hidden="1">
      <c r="A14" s="155"/>
      <c r="B14" s="155"/>
      <c r="C14" s="79"/>
      <c r="D14" s="79">
        <v>8442</v>
      </c>
      <c r="E14" s="4" t="s">
        <v>133</v>
      </c>
      <c r="F14" s="118">
        <v>0</v>
      </c>
      <c r="G14" s="118">
        <v>0</v>
      </c>
      <c r="H14" s="123" t="s">
        <v>134</v>
      </c>
      <c r="I14" s="118">
        <v>0</v>
      </c>
      <c r="J14" s="123" t="s">
        <v>134</v>
      </c>
      <c r="K14" s="118">
        <v>0</v>
      </c>
      <c r="L14" s="123" t="s">
        <v>134</v>
      </c>
    </row>
    <row r="15" spans="1:12" s="137" customFormat="1" ht="24" customHeight="1">
      <c r="A15" s="154">
        <v>5</v>
      </c>
      <c r="B15" s="154"/>
      <c r="C15" s="133"/>
      <c r="D15" s="133"/>
      <c r="E15" s="134" t="s">
        <v>26</v>
      </c>
      <c r="F15" s="135">
        <f>F16+F19+F22</f>
        <v>350605200</v>
      </c>
      <c r="G15" s="135">
        <f>G16+G19+G22</f>
        <v>125400500</v>
      </c>
      <c r="H15" s="136">
        <f>G15/F15*100</f>
        <v>35.766868260938516</v>
      </c>
      <c r="I15" s="135">
        <f>I16+I19+I22</f>
        <v>86002980</v>
      </c>
      <c r="J15" s="136">
        <f t="shared" si="1"/>
        <v>68.58264520476393</v>
      </c>
      <c r="K15" s="135">
        <f>K16+K19+K22</f>
        <v>80224103</v>
      </c>
      <c r="L15" s="136">
        <f t="shared" si="2"/>
        <v>93.28060841612698</v>
      </c>
    </row>
    <row r="16" spans="1:12" ht="13.5" customHeight="1">
      <c r="A16" s="108"/>
      <c r="B16" s="108">
        <v>51</v>
      </c>
      <c r="C16" s="78"/>
      <c r="D16" s="78"/>
      <c r="E16" s="74" t="s">
        <v>111</v>
      </c>
      <c r="F16" s="131">
        <f>F17</f>
        <v>100000000</v>
      </c>
      <c r="G16" s="131">
        <f>G17</f>
        <v>20000000</v>
      </c>
      <c r="H16" s="124">
        <f>G16/F16*100</f>
        <v>20</v>
      </c>
      <c r="I16" s="131">
        <f>I17</f>
        <v>10000000</v>
      </c>
      <c r="J16" s="124">
        <f t="shared" si="1"/>
        <v>50</v>
      </c>
      <c r="K16" s="131">
        <f>K17</f>
        <v>10000000</v>
      </c>
      <c r="L16" s="124">
        <f t="shared" si="2"/>
        <v>100</v>
      </c>
    </row>
    <row r="17" spans="1:12" ht="27.75" customHeight="1">
      <c r="A17" s="155"/>
      <c r="B17" s="155"/>
      <c r="C17" s="79">
        <v>516</v>
      </c>
      <c r="D17" s="79"/>
      <c r="E17" s="139" t="s">
        <v>112</v>
      </c>
      <c r="F17" s="118">
        <f>F18</f>
        <v>100000000</v>
      </c>
      <c r="G17" s="118">
        <f>G18</f>
        <v>20000000</v>
      </c>
      <c r="H17" s="123">
        <f>G17/F17*100</f>
        <v>20</v>
      </c>
      <c r="I17" s="175">
        <f>I18</f>
        <v>10000000</v>
      </c>
      <c r="J17" s="180">
        <f t="shared" si="1"/>
        <v>50</v>
      </c>
      <c r="K17" s="175">
        <f>K18</f>
        <v>10000000</v>
      </c>
      <c r="L17" s="180">
        <f t="shared" si="2"/>
        <v>100</v>
      </c>
    </row>
    <row r="18" spans="1:12" ht="27" customHeight="1" hidden="1">
      <c r="A18" s="155"/>
      <c r="B18" s="155"/>
      <c r="C18" s="79"/>
      <c r="D18" s="79">
        <v>5161</v>
      </c>
      <c r="E18" s="139" t="s">
        <v>113</v>
      </c>
      <c r="F18" s="118">
        <v>100000000</v>
      </c>
      <c r="G18" s="118">
        <v>20000000</v>
      </c>
      <c r="H18" s="123">
        <f>G18/F18*100</f>
        <v>20</v>
      </c>
      <c r="I18" s="118">
        <v>10000000</v>
      </c>
      <c r="J18" s="123">
        <f t="shared" si="1"/>
        <v>50</v>
      </c>
      <c r="K18" s="118">
        <v>10000000</v>
      </c>
      <c r="L18" s="123">
        <f t="shared" si="2"/>
        <v>100</v>
      </c>
    </row>
    <row r="19" spans="1:12" ht="13.5" customHeight="1" hidden="1">
      <c r="A19" s="108"/>
      <c r="B19" s="108">
        <v>53</v>
      </c>
      <c r="C19" s="78"/>
      <c r="D19" s="78"/>
      <c r="E19" s="74" t="s">
        <v>114</v>
      </c>
      <c r="F19" s="131">
        <f>F20</f>
        <v>0</v>
      </c>
      <c r="G19" s="131">
        <f>G20</f>
        <v>0</v>
      </c>
      <c r="H19" s="124" t="s">
        <v>134</v>
      </c>
      <c r="I19" s="131">
        <f>I20</f>
        <v>0</v>
      </c>
      <c r="J19" s="124" t="s">
        <v>134</v>
      </c>
      <c r="K19" s="131">
        <f>K20</f>
        <v>0</v>
      </c>
      <c r="L19" s="124" t="s">
        <v>134</v>
      </c>
    </row>
    <row r="20" spans="1:12" ht="13.5" customHeight="1" hidden="1">
      <c r="A20" s="155"/>
      <c r="B20" s="155"/>
      <c r="C20" s="79">
        <v>534</v>
      </c>
      <c r="D20" s="79"/>
      <c r="E20" s="8" t="s">
        <v>115</v>
      </c>
      <c r="F20" s="118">
        <f>F21</f>
        <v>0</v>
      </c>
      <c r="G20" s="118">
        <f>G21</f>
        <v>0</v>
      </c>
      <c r="H20" s="123" t="s">
        <v>134</v>
      </c>
      <c r="I20" s="175">
        <f>I21</f>
        <v>0</v>
      </c>
      <c r="J20" s="180" t="s">
        <v>134</v>
      </c>
      <c r="K20" s="175">
        <f>K21</f>
        <v>0</v>
      </c>
      <c r="L20" s="180" t="s">
        <v>134</v>
      </c>
    </row>
    <row r="21" spans="1:12" ht="13.5" customHeight="1" hidden="1">
      <c r="A21" s="155"/>
      <c r="B21" s="155"/>
      <c r="C21" s="79"/>
      <c r="D21" s="79">
        <v>5341</v>
      </c>
      <c r="E21" s="4" t="s">
        <v>115</v>
      </c>
      <c r="F21" s="118">
        <v>0</v>
      </c>
      <c r="G21" s="118">
        <v>0</v>
      </c>
      <c r="H21" s="123" t="s">
        <v>134</v>
      </c>
      <c r="I21" s="118">
        <v>0</v>
      </c>
      <c r="J21" s="123" t="s">
        <v>134</v>
      </c>
      <c r="K21" s="118">
        <v>0</v>
      </c>
      <c r="L21" s="123" t="s">
        <v>134</v>
      </c>
    </row>
    <row r="22" spans="1:12" ht="13.5" customHeight="1">
      <c r="A22" s="155"/>
      <c r="B22" s="108">
        <v>54</v>
      </c>
      <c r="C22" s="79"/>
      <c r="D22" s="79"/>
      <c r="E22" s="32" t="s">
        <v>73</v>
      </c>
      <c r="F22" s="131">
        <f>F23</f>
        <v>250605200</v>
      </c>
      <c r="G22" s="131">
        <f>G23</f>
        <v>105400500</v>
      </c>
      <c r="H22" s="124">
        <f>G22/F22*100</f>
        <v>42.05838506144326</v>
      </c>
      <c r="I22" s="131">
        <f>I23</f>
        <v>76002980</v>
      </c>
      <c r="J22" s="124">
        <f t="shared" si="1"/>
        <v>72.10874711220535</v>
      </c>
      <c r="K22" s="131">
        <f>K23</f>
        <v>70224103</v>
      </c>
      <c r="L22" s="124">
        <f t="shared" si="2"/>
        <v>92.3965126104266</v>
      </c>
    </row>
    <row r="23" spans="1:12" ht="27.75" customHeight="1">
      <c r="A23" s="79"/>
      <c r="B23" s="79"/>
      <c r="C23" s="79">
        <v>544</v>
      </c>
      <c r="D23" s="79"/>
      <c r="E23" s="4" t="s">
        <v>74</v>
      </c>
      <c r="F23" s="118">
        <f>F24+F25</f>
        <v>250605200</v>
      </c>
      <c r="G23" s="118">
        <f>G24+G25</f>
        <v>105400500</v>
      </c>
      <c r="H23" s="123">
        <f>G23/F23*100</f>
        <v>42.05838506144326</v>
      </c>
      <c r="I23" s="175">
        <f>I24+I25</f>
        <v>76002980</v>
      </c>
      <c r="J23" s="180">
        <f t="shared" si="1"/>
        <v>72.10874711220535</v>
      </c>
      <c r="K23" s="175">
        <f>K24+K25</f>
        <v>70224103</v>
      </c>
      <c r="L23" s="180">
        <f t="shared" si="2"/>
        <v>92.3965126104266</v>
      </c>
    </row>
    <row r="24" spans="1:12" ht="27" hidden="1">
      <c r="A24" s="79"/>
      <c r="B24" s="79"/>
      <c r="C24" s="79"/>
      <c r="D24" s="79">
        <v>5441</v>
      </c>
      <c r="E24" s="4" t="s">
        <v>75</v>
      </c>
      <c r="F24" s="118">
        <v>231546200</v>
      </c>
      <c r="G24" s="118">
        <v>79600500</v>
      </c>
      <c r="H24" s="123">
        <f>G24/F24*100</f>
        <v>34.37780451590223</v>
      </c>
      <c r="I24" s="118">
        <v>49702980</v>
      </c>
      <c r="J24" s="123">
        <f t="shared" si="1"/>
        <v>62.440537433810086</v>
      </c>
      <c r="K24" s="118">
        <v>42719103</v>
      </c>
      <c r="L24" s="123">
        <f t="shared" si="2"/>
        <v>85.94877610960148</v>
      </c>
    </row>
    <row r="25" spans="1:12" ht="27" hidden="1">
      <c r="A25" s="79"/>
      <c r="B25" s="79"/>
      <c r="C25" s="79"/>
      <c r="D25" s="79">
        <v>5442</v>
      </c>
      <c r="E25" s="4" t="s">
        <v>76</v>
      </c>
      <c r="F25" s="118">
        <v>19059000</v>
      </c>
      <c r="G25" s="118">
        <v>25800000</v>
      </c>
      <c r="H25" s="123">
        <f>G25/F25*100</f>
        <v>135.36911695262083</v>
      </c>
      <c r="I25" s="118">
        <v>26300000</v>
      </c>
      <c r="J25" s="123">
        <f t="shared" si="1"/>
        <v>101.93798449612403</v>
      </c>
      <c r="K25" s="118">
        <v>27505000</v>
      </c>
      <c r="L25" s="123">
        <f t="shared" si="2"/>
        <v>104.58174904942965</v>
      </c>
    </row>
  </sheetData>
  <mergeCells count="1">
    <mergeCell ref="A1:L1"/>
  </mergeCells>
  <printOptions horizontalCentered="1"/>
  <pageMargins left="0.2362204724409449" right="0.3937007874015748" top="0.3937007874015748" bottom="0.5905511811023623" header="0.5118110236220472" footer="0.31496062992125984"/>
  <pageSetup firstPageNumber="4" useFirstPageNumber="1" horizontalDpi="300" verticalDpi="300" orientation="portrait" paperSize="9" scale="90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806"/>
  <sheetViews>
    <sheetView tabSelected="1" workbookViewId="0" topLeftCell="A1">
      <pane ySplit="2" topLeftCell="BM53" activePane="bottomLeft" state="frozen"/>
      <selection pane="topLeft" activeCell="A1" sqref="A1"/>
      <selection pane="bottomLeft" activeCell="S81" sqref="S81"/>
    </sheetView>
  </sheetViews>
  <sheetFormatPr defaultColWidth="9.140625" defaultRowHeight="12.75"/>
  <cols>
    <col min="1" max="1" width="7.140625" style="158" customWidth="1"/>
    <col min="2" max="2" width="55.7109375" style="35" customWidth="1"/>
    <col min="3" max="3" width="12.140625" style="36" hidden="1" customWidth="1"/>
    <col min="4" max="4" width="12.7109375" style="111" customWidth="1"/>
    <col min="5" max="5" width="7.8515625" style="121" hidden="1" customWidth="1"/>
    <col min="6" max="6" width="12.140625" style="88" customWidth="1"/>
    <col min="7" max="7" width="7.8515625" style="121" hidden="1" customWidth="1"/>
    <col min="8" max="8" width="12.140625" style="2" customWidth="1"/>
    <col min="9" max="9" width="7.8515625" style="121" hidden="1" customWidth="1"/>
    <col min="10" max="10" width="8.00390625" style="2" customWidth="1"/>
    <col min="11" max="11" width="13.00390625" style="2" hidden="1" customWidth="1"/>
    <col min="12" max="12" width="11.421875" style="2" hidden="1" customWidth="1"/>
    <col min="13" max="13" width="0.71875" style="2" hidden="1" customWidth="1"/>
    <col min="14" max="14" width="11.421875" style="2" hidden="1" customWidth="1"/>
    <col min="15" max="15" width="0.9921875" style="2" hidden="1" customWidth="1"/>
    <col min="16" max="17" width="11.421875" style="2" hidden="1" customWidth="1"/>
    <col min="18" max="16384" width="11.421875" style="2" customWidth="1"/>
  </cols>
  <sheetData>
    <row r="1" spans="1:9" ht="28.5" customHeight="1">
      <c r="A1" s="209" t="s">
        <v>99</v>
      </c>
      <c r="B1" s="209"/>
      <c r="C1" s="209"/>
      <c r="D1" s="209"/>
      <c r="E1" s="209"/>
      <c r="F1" s="209"/>
      <c r="G1" s="209"/>
      <c r="H1" s="209"/>
      <c r="I1" s="209"/>
    </row>
    <row r="2" spans="1:9" s="31" customFormat="1" ht="28.5" customHeight="1">
      <c r="A2" s="92" t="s">
        <v>86</v>
      </c>
      <c r="B2" s="140" t="s">
        <v>87</v>
      </c>
      <c r="C2" s="30" t="s">
        <v>126</v>
      </c>
      <c r="D2" s="117" t="s">
        <v>155</v>
      </c>
      <c r="E2" s="130" t="s">
        <v>146</v>
      </c>
      <c r="F2" s="115" t="s">
        <v>136</v>
      </c>
      <c r="G2" s="130" t="s">
        <v>147</v>
      </c>
      <c r="H2" s="115" t="s">
        <v>137</v>
      </c>
      <c r="I2" s="130" t="s">
        <v>148</v>
      </c>
    </row>
    <row r="3" spans="1:16" ht="25.5" customHeight="1">
      <c r="A3" s="181" t="s">
        <v>135</v>
      </c>
      <c r="B3" s="141" t="s">
        <v>106</v>
      </c>
      <c r="C3" s="76">
        <f>C5+C72+C84+C96+C104</f>
        <v>449536000</v>
      </c>
      <c r="D3" s="76">
        <f>D5+D72+D84+D96+D104</f>
        <v>210782000</v>
      </c>
      <c r="E3" s="119">
        <f>D3/C3*100</f>
        <v>46.888791998861045</v>
      </c>
      <c r="F3" s="76">
        <f>F5+F72+F84+F96+F104</f>
        <v>181900000</v>
      </c>
      <c r="G3" s="119">
        <f>F3/D3*100</f>
        <v>86.29769145372944</v>
      </c>
      <c r="H3" s="76">
        <f>H5+H72+H84+H96+H104</f>
        <v>175800000</v>
      </c>
      <c r="I3" s="119">
        <f>H3/F3*100</f>
        <v>96.64650907091809</v>
      </c>
      <c r="K3" s="76">
        <f>'rashodi-opći dio'!F3+'rashodi-opći dio'!F49+'račun financiranja'!F15</f>
        <v>449536000</v>
      </c>
      <c r="L3" s="76">
        <f>'rashodi-opći dio'!G3+'rashodi-opći dio'!G49+'račun financiranja'!G15</f>
        <v>210782000</v>
      </c>
      <c r="N3" s="76">
        <f>'rashodi-opći dio'!I3+'rashodi-opći dio'!I49+'račun financiranja'!I15</f>
        <v>181900000</v>
      </c>
      <c r="P3" s="76">
        <f>'rashodi-opći dio'!K3+'rashodi-opći dio'!K49+'račun financiranja'!K15</f>
        <v>175800000</v>
      </c>
    </row>
    <row r="4" spans="1:16" ht="12" customHeight="1">
      <c r="A4" s="181"/>
      <c r="B4" s="141"/>
      <c r="C4" s="76"/>
      <c r="D4" s="76"/>
      <c r="E4" s="119"/>
      <c r="F4" s="76"/>
      <c r="G4" s="119"/>
      <c r="H4" s="76"/>
      <c r="I4" s="119"/>
      <c r="K4" s="76"/>
      <c r="L4" s="76"/>
      <c r="N4" s="76"/>
      <c r="P4" s="76"/>
    </row>
    <row r="5" spans="1:9" ht="15">
      <c r="A5" s="94">
        <v>100</v>
      </c>
      <c r="B5" s="94" t="s">
        <v>105</v>
      </c>
      <c r="C5" s="76">
        <f>C7+C48+C60+C66</f>
        <v>67430800</v>
      </c>
      <c r="D5" s="76">
        <f>D7+D48+D60+D66</f>
        <v>55381500</v>
      </c>
      <c r="E5" s="119">
        <f>D5/C5*100</f>
        <v>82.13086601375039</v>
      </c>
      <c r="F5" s="76">
        <f>F7+F48+F60+F66</f>
        <v>62897020</v>
      </c>
      <c r="G5" s="119">
        <f>F5/D5*100</f>
        <v>113.57045222682665</v>
      </c>
      <c r="H5" s="76">
        <f>H7+H48+H60+H66</f>
        <v>63575897</v>
      </c>
      <c r="I5" s="119">
        <f>H5/F5*100</f>
        <v>101.07934684345936</v>
      </c>
    </row>
    <row r="6" spans="3:9" ht="12.75" customHeight="1">
      <c r="C6" s="76"/>
      <c r="D6" s="76"/>
      <c r="E6" s="119"/>
      <c r="F6" s="76"/>
      <c r="G6" s="119"/>
      <c r="H6" s="76"/>
      <c r="I6" s="119"/>
    </row>
    <row r="7" spans="1:9" ht="15">
      <c r="A7" s="162" t="s">
        <v>85</v>
      </c>
      <c r="B7" s="94" t="s">
        <v>88</v>
      </c>
      <c r="C7" s="76">
        <f>C8</f>
        <v>64430800</v>
      </c>
      <c r="D7" s="76">
        <f>D8</f>
        <v>52981500</v>
      </c>
      <c r="E7" s="119">
        <f aca="true" t="shared" si="0" ref="E7:E45">D7/C7*100</f>
        <v>82.23008250712392</v>
      </c>
      <c r="F7" s="76">
        <f>F8</f>
        <v>60607020</v>
      </c>
      <c r="G7" s="119">
        <f aca="true" t="shared" si="1" ref="G7:G46">F7/D7*100</f>
        <v>114.39279748591488</v>
      </c>
      <c r="H7" s="76">
        <f>H8</f>
        <v>61695897</v>
      </c>
      <c r="I7" s="119">
        <f aca="true" t="shared" si="2" ref="I7:I45">H7/F7*100</f>
        <v>101.7966186095274</v>
      </c>
    </row>
    <row r="8" spans="1:9" s="44" customFormat="1" ht="12.75">
      <c r="A8" s="162">
        <v>3</v>
      </c>
      <c r="B8" s="161" t="s">
        <v>46</v>
      </c>
      <c r="C8" s="76">
        <f>C9+C17+C41</f>
        <v>64430800</v>
      </c>
      <c r="D8" s="76">
        <f>D9+D17+D41</f>
        <v>52981500</v>
      </c>
      <c r="E8" s="119">
        <f t="shared" si="0"/>
        <v>82.23008250712392</v>
      </c>
      <c r="F8" s="76">
        <f>F9+F17+F41</f>
        <v>60607020</v>
      </c>
      <c r="G8" s="119">
        <f t="shared" si="1"/>
        <v>114.39279748591488</v>
      </c>
      <c r="H8" s="76">
        <f>H9+H17+H41</f>
        <v>61695897</v>
      </c>
      <c r="I8" s="119">
        <f t="shared" si="2"/>
        <v>101.7966186095274</v>
      </c>
    </row>
    <row r="9" spans="1:9" s="44" customFormat="1" ht="12.75">
      <c r="A9" s="162">
        <v>31</v>
      </c>
      <c r="B9" s="162" t="s">
        <v>47</v>
      </c>
      <c r="C9" s="76">
        <f>C10+C12+C14</f>
        <v>39227400</v>
      </c>
      <c r="D9" s="76">
        <f>D10+D12+D14</f>
        <v>31649700</v>
      </c>
      <c r="E9" s="119">
        <f t="shared" si="0"/>
        <v>80.68263509689656</v>
      </c>
      <c r="F9" s="76">
        <f>F10+F12+F14</f>
        <v>35890890</v>
      </c>
      <c r="G9" s="119">
        <f t="shared" si="1"/>
        <v>113.4004113783069</v>
      </c>
      <c r="H9" s="76">
        <f>H10+H12+H14</f>
        <v>36949617</v>
      </c>
      <c r="I9" s="119">
        <f t="shared" si="2"/>
        <v>102.94984883350622</v>
      </c>
    </row>
    <row r="10" spans="1:9" ht="15">
      <c r="A10" s="164">
        <v>311</v>
      </c>
      <c r="B10" s="164" t="s">
        <v>48</v>
      </c>
      <c r="C10" s="36">
        <f>C11</f>
        <v>29739000</v>
      </c>
      <c r="D10" s="36">
        <f>D11</f>
        <v>26247000</v>
      </c>
      <c r="E10" s="120">
        <f t="shared" si="0"/>
        <v>88.25784323615454</v>
      </c>
      <c r="F10" s="178">
        <f>F11</f>
        <v>30034800</v>
      </c>
      <c r="G10" s="193">
        <f t="shared" si="1"/>
        <v>114.43136358440964</v>
      </c>
      <c r="H10" s="178">
        <f>H11</f>
        <v>30935844</v>
      </c>
      <c r="I10" s="193">
        <f t="shared" si="2"/>
        <v>103</v>
      </c>
    </row>
    <row r="11" spans="1:9" ht="12" customHeight="1" hidden="1">
      <c r="A11" s="164">
        <v>3111</v>
      </c>
      <c r="B11" s="164" t="s">
        <v>49</v>
      </c>
      <c r="C11" s="36">
        <f>'rashodi-opći dio'!F6</f>
        <v>29739000</v>
      </c>
      <c r="D11" s="36">
        <v>26247000</v>
      </c>
      <c r="E11" s="120">
        <f t="shared" si="0"/>
        <v>88.25784323615454</v>
      </c>
      <c r="F11" s="178">
        <f>'rashodi-opći dio'!I6</f>
        <v>30034800</v>
      </c>
      <c r="G11" s="193">
        <f t="shared" si="1"/>
        <v>114.43136358440964</v>
      </c>
      <c r="H11" s="178">
        <f>'rashodi-opći dio'!K6</f>
        <v>30935844</v>
      </c>
      <c r="I11" s="193">
        <f t="shared" si="2"/>
        <v>103</v>
      </c>
    </row>
    <row r="12" spans="1:9" ht="15">
      <c r="A12" s="164">
        <v>312</v>
      </c>
      <c r="B12" s="164" t="s">
        <v>50</v>
      </c>
      <c r="C12" s="36">
        <f>C13</f>
        <v>4343400</v>
      </c>
      <c r="D12" s="36">
        <f>D13</f>
        <v>810000</v>
      </c>
      <c r="E12" s="120">
        <f t="shared" si="0"/>
        <v>18.648984666390387</v>
      </c>
      <c r="F12" s="178">
        <f>F13</f>
        <v>600000</v>
      </c>
      <c r="G12" s="193">
        <f t="shared" si="1"/>
        <v>74.07407407407408</v>
      </c>
      <c r="H12" s="178">
        <f>H13</f>
        <v>600000</v>
      </c>
      <c r="I12" s="193">
        <f t="shared" si="2"/>
        <v>100</v>
      </c>
    </row>
    <row r="13" spans="1:9" ht="13.5" customHeight="1" hidden="1">
      <c r="A13" s="164">
        <v>3121</v>
      </c>
      <c r="B13" s="164" t="s">
        <v>50</v>
      </c>
      <c r="C13" s="36">
        <f>'rashodi-opći dio'!F8</f>
        <v>4343400</v>
      </c>
      <c r="D13" s="36">
        <v>810000</v>
      </c>
      <c r="E13" s="120">
        <f t="shared" si="0"/>
        <v>18.648984666390387</v>
      </c>
      <c r="F13" s="178">
        <f>'rashodi-opći dio'!I8</f>
        <v>600000</v>
      </c>
      <c r="G13" s="193">
        <f t="shared" si="1"/>
        <v>74.07407407407408</v>
      </c>
      <c r="H13" s="178">
        <f>'rashodi-opći dio'!K8</f>
        <v>600000</v>
      </c>
      <c r="I13" s="193">
        <f t="shared" si="2"/>
        <v>100</v>
      </c>
    </row>
    <row r="14" spans="1:9" ht="13.5" customHeight="1">
      <c r="A14" s="164">
        <v>313</v>
      </c>
      <c r="B14" s="164" t="s">
        <v>51</v>
      </c>
      <c r="C14" s="36">
        <f>C15+C16</f>
        <v>5145000</v>
      </c>
      <c r="D14" s="36">
        <f>D15+D16</f>
        <v>4592700</v>
      </c>
      <c r="E14" s="120">
        <f t="shared" si="0"/>
        <v>89.26530612244899</v>
      </c>
      <c r="F14" s="178">
        <f>F15+F16</f>
        <v>5256090</v>
      </c>
      <c r="G14" s="193">
        <f t="shared" si="1"/>
        <v>114.44444444444444</v>
      </c>
      <c r="H14" s="178">
        <f>H15+H16</f>
        <v>5413773</v>
      </c>
      <c r="I14" s="193">
        <f t="shared" si="2"/>
        <v>103.00000570766483</v>
      </c>
    </row>
    <row r="15" spans="1:9" ht="13.5" customHeight="1" hidden="1">
      <c r="A15" s="164">
        <v>3132</v>
      </c>
      <c r="B15" s="164" t="s">
        <v>52</v>
      </c>
      <c r="C15" s="36">
        <f>'rashodi-opći dio'!F10</f>
        <v>4473800</v>
      </c>
      <c r="D15" s="36">
        <v>3995649</v>
      </c>
      <c r="E15" s="120">
        <f t="shared" si="0"/>
        <v>89.31219544905896</v>
      </c>
      <c r="F15" s="36">
        <f>'rashodi-opći dio'!I10</f>
        <v>4572788</v>
      </c>
      <c r="G15" s="120">
        <f t="shared" si="1"/>
        <v>114.44418666404381</v>
      </c>
      <c r="H15" s="36">
        <f>'rashodi-opći dio'!K10</f>
        <v>4709972</v>
      </c>
      <c r="I15" s="120">
        <f t="shared" si="2"/>
        <v>103.00000787265886</v>
      </c>
    </row>
    <row r="16" spans="1:9" ht="13.5" customHeight="1" hidden="1">
      <c r="A16" s="164">
        <v>3133</v>
      </c>
      <c r="B16" s="164" t="s">
        <v>53</v>
      </c>
      <c r="C16" s="36">
        <f>'rashodi-opći dio'!F11</f>
        <v>671200</v>
      </c>
      <c r="D16" s="36">
        <v>597051</v>
      </c>
      <c r="E16" s="120">
        <f t="shared" si="0"/>
        <v>88.95277115613825</v>
      </c>
      <c r="F16" s="36">
        <f>'rashodi-opći dio'!I11</f>
        <v>683302</v>
      </c>
      <c r="G16" s="120">
        <f t="shared" si="1"/>
        <v>114.4461695902025</v>
      </c>
      <c r="H16" s="36">
        <f>'rashodi-opći dio'!K11</f>
        <v>703801</v>
      </c>
      <c r="I16" s="120">
        <f t="shared" si="2"/>
        <v>102.99999121910956</v>
      </c>
    </row>
    <row r="17" spans="1:9" s="44" customFormat="1" ht="13.5" customHeight="1">
      <c r="A17" s="162">
        <v>32</v>
      </c>
      <c r="B17" s="162" t="s">
        <v>4</v>
      </c>
      <c r="C17" s="76">
        <f>C18+C22+C26+C36</f>
        <v>24906400</v>
      </c>
      <c r="D17" s="76">
        <f>D18+D22+D26+D36</f>
        <v>20716800</v>
      </c>
      <c r="E17" s="119">
        <f t="shared" si="0"/>
        <v>83.17862075611087</v>
      </c>
      <c r="F17" s="76">
        <f>F18+F22+F26+F36</f>
        <v>24126130</v>
      </c>
      <c r="G17" s="119">
        <f t="shared" si="1"/>
        <v>116.45683696323756</v>
      </c>
      <c r="H17" s="76">
        <f>H18+H22+H26+H36</f>
        <v>24181280</v>
      </c>
      <c r="I17" s="119">
        <f t="shared" si="2"/>
        <v>100.22859032924055</v>
      </c>
    </row>
    <row r="18" spans="1:9" ht="13.5" customHeight="1">
      <c r="A18" s="164">
        <v>321</v>
      </c>
      <c r="B18" s="164" t="s">
        <v>8</v>
      </c>
      <c r="C18" s="36">
        <f>C19+C20+C21</f>
        <v>1320000</v>
      </c>
      <c r="D18" s="36">
        <f>D19+D20+D21</f>
        <v>1350600</v>
      </c>
      <c r="E18" s="120">
        <f t="shared" si="0"/>
        <v>102.31818181818181</v>
      </c>
      <c r="F18" s="178">
        <f>F19+F20+F21</f>
        <v>1413130</v>
      </c>
      <c r="G18" s="193">
        <f t="shared" si="1"/>
        <v>104.62979416555605</v>
      </c>
      <c r="H18" s="178">
        <f>H19+H20+H21</f>
        <v>1468280</v>
      </c>
      <c r="I18" s="193">
        <f t="shared" si="2"/>
        <v>103.9026841125728</v>
      </c>
    </row>
    <row r="19" spans="1:9" ht="13.5" customHeight="1" hidden="1">
      <c r="A19" s="164">
        <v>3211</v>
      </c>
      <c r="B19" s="164" t="s">
        <v>54</v>
      </c>
      <c r="C19" s="36">
        <f>'rashodi-opći dio'!F15</f>
        <v>300000</v>
      </c>
      <c r="D19" s="36">
        <v>210000</v>
      </c>
      <c r="E19" s="120">
        <f t="shared" si="0"/>
        <v>70</v>
      </c>
      <c r="F19" s="178">
        <f>'rashodi-opći dio'!I15</f>
        <v>220000</v>
      </c>
      <c r="G19" s="193">
        <f t="shared" si="1"/>
        <v>104.76190476190477</v>
      </c>
      <c r="H19" s="178">
        <f>'rashodi-opći dio'!K15</f>
        <v>220000</v>
      </c>
      <c r="I19" s="193">
        <f t="shared" si="2"/>
        <v>100</v>
      </c>
    </row>
    <row r="20" spans="1:9" ht="13.5" customHeight="1" hidden="1">
      <c r="A20" s="164">
        <v>3212</v>
      </c>
      <c r="B20" s="164" t="s">
        <v>55</v>
      </c>
      <c r="C20" s="36">
        <f>'rashodi-opći dio'!F16</f>
        <v>900000</v>
      </c>
      <c r="D20" s="36">
        <f>'rashodi-opći dio'!G16</f>
        <v>1050600</v>
      </c>
      <c r="E20" s="120">
        <f t="shared" si="0"/>
        <v>116.73333333333333</v>
      </c>
      <c r="F20" s="178">
        <f>'rashodi-opći dio'!I16</f>
        <v>1103130</v>
      </c>
      <c r="G20" s="193">
        <f t="shared" si="1"/>
        <v>105</v>
      </c>
      <c r="H20" s="178">
        <f>'rashodi-opći dio'!K16</f>
        <v>1158280</v>
      </c>
      <c r="I20" s="193">
        <f t="shared" si="2"/>
        <v>104.99941076754327</v>
      </c>
    </row>
    <row r="21" spans="1:9" ht="13.5" customHeight="1" hidden="1">
      <c r="A21" s="167" t="s">
        <v>6</v>
      </c>
      <c r="B21" s="164" t="s">
        <v>7</v>
      </c>
      <c r="C21" s="36">
        <f>'rashodi-opći dio'!F17</f>
        <v>120000</v>
      </c>
      <c r="D21" s="36">
        <f>'rashodi-opći dio'!G17</f>
        <v>90000</v>
      </c>
      <c r="E21" s="120">
        <f t="shared" si="0"/>
        <v>75</v>
      </c>
      <c r="F21" s="178">
        <f>'rashodi-opći dio'!I17</f>
        <v>90000</v>
      </c>
      <c r="G21" s="193">
        <f t="shared" si="1"/>
        <v>100</v>
      </c>
      <c r="H21" s="178">
        <f>'rashodi-opći dio'!K17</f>
        <v>90000</v>
      </c>
      <c r="I21" s="193">
        <f t="shared" si="2"/>
        <v>100</v>
      </c>
    </row>
    <row r="22" spans="1:9" ht="13.5" customHeight="1">
      <c r="A22" s="167">
        <v>322</v>
      </c>
      <c r="B22" s="167" t="s">
        <v>56</v>
      </c>
      <c r="C22" s="36">
        <f>C23+C24+C25</f>
        <v>1688040</v>
      </c>
      <c r="D22" s="36">
        <f>D23+D24+D25</f>
        <v>1650000</v>
      </c>
      <c r="E22" s="120">
        <f t="shared" si="0"/>
        <v>97.74649889813037</v>
      </c>
      <c r="F22" s="178">
        <f>F23+F24+F25</f>
        <v>1738000</v>
      </c>
      <c r="G22" s="193">
        <f t="shared" si="1"/>
        <v>105.33333333333333</v>
      </c>
      <c r="H22" s="178">
        <f>H23+H24+H25</f>
        <v>1738000</v>
      </c>
      <c r="I22" s="193">
        <f t="shared" si="2"/>
        <v>100</v>
      </c>
    </row>
    <row r="23" spans="1:9" ht="13.5" customHeight="1" hidden="1">
      <c r="A23" s="167">
        <v>3221</v>
      </c>
      <c r="B23" s="164" t="s">
        <v>57</v>
      </c>
      <c r="C23" s="36">
        <f>'rashodi-opći dio'!F19</f>
        <v>710040</v>
      </c>
      <c r="D23" s="36">
        <f>'rashodi-opći dio'!G19</f>
        <v>660000</v>
      </c>
      <c r="E23" s="120">
        <f t="shared" si="0"/>
        <v>92.95250971776238</v>
      </c>
      <c r="F23" s="178">
        <f>'rashodi-opći dio'!I19</f>
        <v>700000</v>
      </c>
      <c r="G23" s="193">
        <f t="shared" si="1"/>
        <v>106.06060606060606</v>
      </c>
      <c r="H23" s="178">
        <f>'rashodi-opći dio'!K19</f>
        <v>700000</v>
      </c>
      <c r="I23" s="193">
        <f t="shared" si="2"/>
        <v>100</v>
      </c>
    </row>
    <row r="24" spans="1:9" ht="13.5" customHeight="1" hidden="1">
      <c r="A24" s="167">
        <v>3223</v>
      </c>
      <c r="B24" s="164" t="s">
        <v>58</v>
      </c>
      <c r="C24" s="36">
        <f>'rashodi-opći dio'!F20</f>
        <v>948000</v>
      </c>
      <c r="D24" s="36">
        <f>'rashodi-opći dio'!G20</f>
        <v>960000</v>
      </c>
      <c r="E24" s="120">
        <f t="shared" si="0"/>
        <v>101.26582278481013</v>
      </c>
      <c r="F24" s="178">
        <f>'rashodi-opći dio'!I20</f>
        <v>1008000</v>
      </c>
      <c r="G24" s="193">
        <f t="shared" si="1"/>
        <v>105</v>
      </c>
      <c r="H24" s="178">
        <f>'rashodi-opći dio'!K20</f>
        <v>1008000</v>
      </c>
      <c r="I24" s="193">
        <f t="shared" si="2"/>
        <v>100</v>
      </c>
    </row>
    <row r="25" spans="1:9" ht="13.5" customHeight="1" hidden="1">
      <c r="A25" s="167" t="s">
        <v>9</v>
      </c>
      <c r="B25" s="167" t="s">
        <v>10</v>
      </c>
      <c r="C25" s="36">
        <f>'rashodi-opći dio'!F21</f>
        <v>30000</v>
      </c>
      <c r="D25" s="36">
        <f>'rashodi-opći dio'!G21</f>
        <v>30000</v>
      </c>
      <c r="E25" s="120">
        <f t="shared" si="0"/>
        <v>100</v>
      </c>
      <c r="F25" s="178">
        <f>'rashodi-opći dio'!I21</f>
        <v>30000</v>
      </c>
      <c r="G25" s="193">
        <f t="shared" si="1"/>
        <v>100</v>
      </c>
      <c r="H25" s="178">
        <f>'rashodi-opći dio'!K21</f>
        <v>30000</v>
      </c>
      <c r="I25" s="193">
        <f t="shared" si="2"/>
        <v>100</v>
      </c>
    </row>
    <row r="26" spans="1:9" ht="13.5" customHeight="1">
      <c r="A26" s="167">
        <v>323</v>
      </c>
      <c r="B26" s="167" t="s">
        <v>11</v>
      </c>
      <c r="C26" s="36">
        <f>SUM(C27:C35)</f>
        <v>18403360</v>
      </c>
      <c r="D26" s="36">
        <f>SUM(D27:D35)</f>
        <v>16578000</v>
      </c>
      <c r="E26" s="120">
        <f t="shared" si="0"/>
        <v>90.08137644430147</v>
      </c>
      <c r="F26" s="178">
        <f>SUM(F27:F35)</f>
        <v>17556000</v>
      </c>
      <c r="G26" s="193">
        <f t="shared" si="1"/>
        <v>105.89938472674629</v>
      </c>
      <c r="H26" s="178">
        <f>SUM(H27:H35)</f>
        <v>17556000</v>
      </c>
      <c r="I26" s="193">
        <f t="shared" si="2"/>
        <v>100</v>
      </c>
    </row>
    <row r="27" spans="1:9" ht="13.5" customHeight="1" hidden="1">
      <c r="A27" s="164">
        <v>3231</v>
      </c>
      <c r="B27" s="164" t="s">
        <v>59</v>
      </c>
      <c r="C27" s="36">
        <f>'rashodi-opći dio'!F23</f>
        <v>1100000</v>
      </c>
      <c r="D27" s="36">
        <f>'rashodi-opći dio'!G23</f>
        <v>690000</v>
      </c>
      <c r="E27" s="120">
        <f t="shared" si="0"/>
        <v>62.727272727272734</v>
      </c>
      <c r="F27" s="178">
        <f>'rashodi-opći dio'!I23</f>
        <v>690000</v>
      </c>
      <c r="G27" s="193">
        <f t="shared" si="1"/>
        <v>100</v>
      </c>
      <c r="H27" s="178">
        <f>'rashodi-opći dio'!K23</f>
        <v>690000</v>
      </c>
      <c r="I27" s="193">
        <f t="shared" si="2"/>
        <v>100</v>
      </c>
    </row>
    <row r="28" spans="1:9" ht="13.5" customHeight="1" hidden="1">
      <c r="A28" s="164">
        <v>3232</v>
      </c>
      <c r="B28" s="167" t="s">
        <v>12</v>
      </c>
      <c r="C28" s="36">
        <f>'rashodi-opći dio'!F24</f>
        <v>4300000</v>
      </c>
      <c r="D28" s="36">
        <v>3300000</v>
      </c>
      <c r="E28" s="120">
        <f t="shared" si="0"/>
        <v>76.74418604651163</v>
      </c>
      <c r="F28" s="178">
        <f>'rashodi-opći dio'!I24</f>
        <v>4000000</v>
      </c>
      <c r="G28" s="193">
        <f t="shared" si="1"/>
        <v>121.21212121212122</v>
      </c>
      <c r="H28" s="178">
        <f>'rashodi-opći dio'!K24</f>
        <v>4000000</v>
      </c>
      <c r="I28" s="193">
        <f t="shared" si="2"/>
        <v>100</v>
      </c>
    </row>
    <row r="29" spans="1:9" ht="13.5" customHeight="1" hidden="1">
      <c r="A29" s="164">
        <v>3233</v>
      </c>
      <c r="B29" s="164" t="s">
        <v>60</v>
      </c>
      <c r="C29" s="36">
        <f>'rashodi-opći dio'!F25</f>
        <v>300000</v>
      </c>
      <c r="D29" s="36">
        <f>'rashodi-opći dio'!G25</f>
        <v>300000</v>
      </c>
      <c r="E29" s="120">
        <f t="shared" si="0"/>
        <v>100</v>
      </c>
      <c r="F29" s="178">
        <f>'rashodi-opći dio'!I25</f>
        <v>300000</v>
      </c>
      <c r="G29" s="193">
        <f t="shared" si="1"/>
        <v>100</v>
      </c>
      <c r="H29" s="178">
        <f>'rashodi-opći dio'!K25</f>
        <v>300000</v>
      </c>
      <c r="I29" s="193">
        <f t="shared" si="2"/>
        <v>100</v>
      </c>
    </row>
    <row r="30" spans="1:9" ht="13.5" customHeight="1" hidden="1">
      <c r="A30" s="164">
        <v>3234</v>
      </c>
      <c r="B30" s="164" t="s">
        <v>61</v>
      </c>
      <c r="C30" s="36">
        <f>'rashodi-opći dio'!F26</f>
        <v>4100000</v>
      </c>
      <c r="D30" s="36">
        <f>'rashodi-opći dio'!G26</f>
        <v>3600000</v>
      </c>
      <c r="E30" s="120">
        <f t="shared" si="0"/>
        <v>87.8048780487805</v>
      </c>
      <c r="F30" s="178">
        <f>'rashodi-opći dio'!I26</f>
        <v>3708000</v>
      </c>
      <c r="G30" s="193">
        <f t="shared" si="1"/>
        <v>103</v>
      </c>
      <c r="H30" s="178">
        <f>'rashodi-opći dio'!K26</f>
        <v>3708000</v>
      </c>
      <c r="I30" s="193">
        <f t="shared" si="2"/>
        <v>100</v>
      </c>
    </row>
    <row r="31" spans="1:9" ht="13.5" customHeight="1" hidden="1">
      <c r="A31" s="164">
        <v>3235</v>
      </c>
      <c r="B31" s="164" t="s">
        <v>62</v>
      </c>
      <c r="C31" s="36">
        <f>'rashodi-opći dio'!F27</f>
        <v>523200</v>
      </c>
      <c r="D31" s="36">
        <f>'rashodi-opći dio'!G27</f>
        <v>66000</v>
      </c>
      <c r="E31" s="120">
        <f t="shared" si="0"/>
        <v>12.614678899082568</v>
      </c>
      <c r="F31" s="178">
        <f>'rashodi-opći dio'!I27</f>
        <v>66000</v>
      </c>
      <c r="G31" s="193">
        <f t="shared" si="1"/>
        <v>100</v>
      </c>
      <c r="H31" s="178">
        <f>'rashodi-opći dio'!K27</f>
        <v>66000</v>
      </c>
      <c r="I31" s="193">
        <f t="shared" si="2"/>
        <v>100</v>
      </c>
    </row>
    <row r="32" spans="1:9" ht="13.5" customHeight="1" hidden="1">
      <c r="A32" s="164">
        <v>3236</v>
      </c>
      <c r="B32" s="164" t="s">
        <v>63</v>
      </c>
      <c r="C32" s="36">
        <f>'rashodi-opći dio'!F28</f>
        <v>360000</v>
      </c>
      <c r="D32" s="36">
        <f>'rashodi-opći dio'!G28</f>
        <v>360000</v>
      </c>
      <c r="E32" s="120">
        <f t="shared" si="0"/>
        <v>100</v>
      </c>
      <c r="F32" s="178">
        <f>'rashodi-opći dio'!I28</f>
        <v>400000</v>
      </c>
      <c r="G32" s="193">
        <f t="shared" si="1"/>
        <v>111.11111111111111</v>
      </c>
      <c r="H32" s="178">
        <f>'rashodi-opći dio'!K28</f>
        <v>400000</v>
      </c>
      <c r="I32" s="193">
        <f t="shared" si="2"/>
        <v>100</v>
      </c>
    </row>
    <row r="33" spans="1:9" ht="13.5" customHeight="1" hidden="1">
      <c r="A33" s="164">
        <v>3237</v>
      </c>
      <c r="B33" s="167" t="s">
        <v>13</v>
      </c>
      <c r="C33" s="36">
        <f>'rashodi-opći dio'!F29</f>
        <v>6210000</v>
      </c>
      <c r="D33" s="36">
        <v>6210000</v>
      </c>
      <c r="E33" s="120">
        <f t="shared" si="0"/>
        <v>100</v>
      </c>
      <c r="F33" s="178">
        <f>'rashodi-opći dio'!I29</f>
        <v>6500000</v>
      </c>
      <c r="G33" s="193">
        <f t="shared" si="1"/>
        <v>104.66988727858293</v>
      </c>
      <c r="H33" s="178">
        <f>'rashodi-opći dio'!K29</f>
        <v>6500000</v>
      </c>
      <c r="I33" s="193">
        <f t="shared" si="2"/>
        <v>100</v>
      </c>
    </row>
    <row r="34" spans="1:9" ht="13.5" customHeight="1" hidden="1">
      <c r="A34" s="164">
        <v>3238</v>
      </c>
      <c r="B34" s="167" t="s">
        <v>14</v>
      </c>
      <c r="C34" s="36">
        <f>'rashodi-opći dio'!F30</f>
        <v>710160</v>
      </c>
      <c r="D34" s="36">
        <f>'rashodi-opći dio'!G30</f>
        <v>1092000</v>
      </c>
      <c r="E34" s="120">
        <f t="shared" si="0"/>
        <v>153.76816492058128</v>
      </c>
      <c r="F34" s="178">
        <f>'rashodi-opći dio'!I30</f>
        <v>1092000</v>
      </c>
      <c r="G34" s="193">
        <f t="shared" si="1"/>
        <v>100</v>
      </c>
      <c r="H34" s="178">
        <f>'rashodi-opći dio'!K30</f>
        <v>1092000</v>
      </c>
      <c r="I34" s="193">
        <f t="shared" si="2"/>
        <v>100</v>
      </c>
    </row>
    <row r="35" spans="1:9" ht="13.5" customHeight="1" hidden="1">
      <c r="A35" s="164">
        <v>3239</v>
      </c>
      <c r="B35" s="167" t="s">
        <v>64</v>
      </c>
      <c r="C35" s="36">
        <f>'rashodi-opći dio'!F31</f>
        <v>800000</v>
      </c>
      <c r="D35" s="36">
        <f>'rashodi-opći dio'!G31</f>
        <v>960000</v>
      </c>
      <c r="E35" s="120">
        <f t="shared" si="0"/>
        <v>120</v>
      </c>
      <c r="F35" s="178">
        <f>'rashodi-opći dio'!I31</f>
        <v>800000</v>
      </c>
      <c r="G35" s="193">
        <f t="shared" si="1"/>
        <v>83.33333333333334</v>
      </c>
      <c r="H35" s="178">
        <f>'rashodi-opći dio'!K31</f>
        <v>800000</v>
      </c>
      <c r="I35" s="193">
        <f t="shared" si="2"/>
        <v>100</v>
      </c>
    </row>
    <row r="36" spans="1:9" ht="13.5" customHeight="1">
      <c r="A36" s="164">
        <v>329</v>
      </c>
      <c r="B36" s="164" t="s">
        <v>66</v>
      </c>
      <c r="C36" s="36">
        <f>SUM(C37:C40)</f>
        <v>3495000</v>
      </c>
      <c r="D36" s="36">
        <f>SUM(D37:D40)</f>
        <v>1138200</v>
      </c>
      <c r="E36" s="120">
        <f t="shared" si="0"/>
        <v>32.566523605150216</v>
      </c>
      <c r="F36" s="178">
        <f>SUM(F37:F40)</f>
        <v>3419000</v>
      </c>
      <c r="G36" s="193">
        <f t="shared" si="1"/>
        <v>300.38657529432436</v>
      </c>
      <c r="H36" s="178">
        <f>SUM(H37:H40)</f>
        <v>3419000</v>
      </c>
      <c r="I36" s="193">
        <f t="shared" si="2"/>
        <v>100</v>
      </c>
    </row>
    <row r="37" spans="1:9" ht="13.5" customHeight="1" hidden="1">
      <c r="A37" s="164">
        <v>3292</v>
      </c>
      <c r="B37" s="164" t="s">
        <v>67</v>
      </c>
      <c r="C37" s="36">
        <f>'rashodi-opći dio'!F33</f>
        <v>270000</v>
      </c>
      <c r="D37" s="36">
        <f>'rashodi-opći dio'!G33</f>
        <v>210000</v>
      </c>
      <c r="E37" s="120">
        <f t="shared" si="0"/>
        <v>77.77777777777779</v>
      </c>
      <c r="F37" s="36">
        <f>'rashodi-opći dio'!I33</f>
        <v>210000</v>
      </c>
      <c r="G37" s="120">
        <f t="shared" si="1"/>
        <v>100</v>
      </c>
      <c r="H37" s="36">
        <f>'rashodi-opći dio'!K33</f>
        <v>210000</v>
      </c>
      <c r="I37" s="120">
        <f t="shared" si="2"/>
        <v>100</v>
      </c>
    </row>
    <row r="38" spans="1:9" ht="13.5" customHeight="1" hidden="1">
      <c r="A38" s="164">
        <v>3293</v>
      </c>
      <c r="B38" s="164" t="s">
        <v>68</v>
      </c>
      <c r="C38" s="36">
        <f>'rashodi-opći dio'!F34</f>
        <v>265000</v>
      </c>
      <c r="D38" s="36">
        <f>'rashodi-opći dio'!G34</f>
        <v>210000</v>
      </c>
      <c r="E38" s="120">
        <f t="shared" si="0"/>
        <v>79.24528301886792</v>
      </c>
      <c r="F38" s="36">
        <f>'rashodi-opći dio'!I34</f>
        <v>200000</v>
      </c>
      <c r="G38" s="120">
        <f t="shared" si="1"/>
        <v>95.23809523809523</v>
      </c>
      <c r="H38" s="36">
        <f>'rashodi-opći dio'!K34</f>
        <v>200000</v>
      </c>
      <c r="I38" s="120">
        <f t="shared" si="2"/>
        <v>100</v>
      </c>
    </row>
    <row r="39" spans="1:9" ht="13.5" customHeight="1" hidden="1">
      <c r="A39" s="164">
        <v>3294</v>
      </c>
      <c r="B39" s="164" t="s">
        <v>69</v>
      </c>
      <c r="C39" s="36">
        <f>'rashodi-opći dio'!F35</f>
        <v>10000</v>
      </c>
      <c r="D39" s="36">
        <f>'rashodi-opći dio'!G35</f>
        <v>9000</v>
      </c>
      <c r="E39" s="120">
        <f t="shared" si="0"/>
        <v>90</v>
      </c>
      <c r="F39" s="36">
        <f>'rashodi-opći dio'!I35</f>
        <v>9000</v>
      </c>
      <c r="G39" s="120">
        <f t="shared" si="1"/>
        <v>100</v>
      </c>
      <c r="H39" s="36">
        <f>'rashodi-opći dio'!K35</f>
        <v>9000</v>
      </c>
      <c r="I39" s="120">
        <f t="shared" si="2"/>
        <v>100</v>
      </c>
    </row>
    <row r="40" spans="1:9" ht="13.5" customHeight="1" hidden="1">
      <c r="A40" s="164">
        <v>3299</v>
      </c>
      <c r="B40" s="164" t="s">
        <v>66</v>
      </c>
      <c r="C40" s="36">
        <f>'rashodi-opći dio'!F36</f>
        <v>2950000</v>
      </c>
      <c r="D40" s="36">
        <v>709200</v>
      </c>
      <c r="E40" s="120">
        <f t="shared" si="0"/>
        <v>24.040677966101693</v>
      </c>
      <c r="F40" s="36">
        <f>'rashodi-opći dio'!I36</f>
        <v>3000000</v>
      </c>
      <c r="G40" s="120">
        <f t="shared" si="1"/>
        <v>423.01184433164127</v>
      </c>
      <c r="H40" s="36">
        <f>'rashodi-opći dio'!K36</f>
        <v>3000000</v>
      </c>
      <c r="I40" s="120">
        <f t="shared" si="2"/>
        <v>100</v>
      </c>
    </row>
    <row r="41" spans="1:9" s="44" customFormat="1" ht="13.5" customHeight="1">
      <c r="A41" s="162">
        <v>34</v>
      </c>
      <c r="B41" s="162" t="s">
        <v>16</v>
      </c>
      <c r="C41" s="76">
        <f>C42</f>
        <v>297000</v>
      </c>
      <c r="D41" s="76">
        <f>D42</f>
        <v>615000</v>
      </c>
      <c r="E41" s="119">
        <f t="shared" si="0"/>
        <v>207.07070707070704</v>
      </c>
      <c r="F41" s="76">
        <f>F42</f>
        <v>590000</v>
      </c>
      <c r="G41" s="119">
        <f t="shared" si="1"/>
        <v>95.9349593495935</v>
      </c>
      <c r="H41" s="76">
        <f>H42</f>
        <v>565000</v>
      </c>
      <c r="I41" s="119">
        <f t="shared" si="2"/>
        <v>95.76271186440678</v>
      </c>
    </row>
    <row r="42" spans="1:9" ht="13.5" customHeight="1">
      <c r="A42" s="164">
        <v>343</v>
      </c>
      <c r="B42" s="164" t="s">
        <v>80</v>
      </c>
      <c r="C42" s="36">
        <f>SUM(C43:C46)</f>
        <v>297000</v>
      </c>
      <c r="D42" s="36">
        <f>SUM(D43:D46)</f>
        <v>615000</v>
      </c>
      <c r="E42" s="120">
        <f t="shared" si="0"/>
        <v>207.07070707070704</v>
      </c>
      <c r="F42" s="178">
        <f>SUM(F43:F46)</f>
        <v>590000</v>
      </c>
      <c r="G42" s="193">
        <f t="shared" si="1"/>
        <v>95.9349593495935</v>
      </c>
      <c r="H42" s="178">
        <f>SUM(H43:H46)</f>
        <v>565000</v>
      </c>
      <c r="I42" s="193">
        <f t="shared" si="2"/>
        <v>95.76271186440678</v>
      </c>
    </row>
    <row r="43" spans="1:9" ht="13.5" customHeight="1" hidden="1">
      <c r="A43" s="158">
        <v>3431</v>
      </c>
      <c r="B43" s="164" t="s">
        <v>81</v>
      </c>
      <c r="C43" s="36">
        <f>'rashodi-opći dio'!F44</f>
        <v>150000</v>
      </c>
      <c r="D43" s="36">
        <f>'rashodi-opći dio'!G44</f>
        <v>210000</v>
      </c>
      <c r="E43" s="120">
        <f t="shared" si="0"/>
        <v>140</v>
      </c>
      <c r="F43" s="36">
        <f>'rashodi-opći dio'!I44</f>
        <v>200000</v>
      </c>
      <c r="G43" s="120">
        <f t="shared" si="1"/>
        <v>95.23809523809523</v>
      </c>
      <c r="H43" s="36">
        <f>'rashodi-opći dio'!K44</f>
        <v>200000</v>
      </c>
      <c r="I43" s="120">
        <f t="shared" si="2"/>
        <v>100</v>
      </c>
    </row>
    <row r="44" spans="1:9" ht="13.5" customHeight="1" hidden="1">
      <c r="A44" s="158">
        <v>3432</v>
      </c>
      <c r="B44" s="164" t="s">
        <v>82</v>
      </c>
      <c r="C44" s="36">
        <f>'rashodi-opći dio'!F45</f>
        <v>120000</v>
      </c>
      <c r="D44" s="36">
        <f>'rashodi-opći dio'!G45</f>
        <v>150000</v>
      </c>
      <c r="E44" s="120">
        <f t="shared" si="0"/>
        <v>125</v>
      </c>
      <c r="F44" s="36">
        <f>'rashodi-opći dio'!I45</f>
        <v>150000</v>
      </c>
      <c r="G44" s="120">
        <f t="shared" si="1"/>
        <v>100</v>
      </c>
      <c r="H44" s="36">
        <f>'rashodi-opći dio'!K45</f>
        <v>150000</v>
      </c>
      <c r="I44" s="120">
        <f t="shared" si="2"/>
        <v>100</v>
      </c>
    </row>
    <row r="45" spans="1:9" ht="13.5" customHeight="1" hidden="1">
      <c r="A45" s="158">
        <v>3433</v>
      </c>
      <c r="B45" s="164" t="s">
        <v>83</v>
      </c>
      <c r="C45" s="36">
        <f>'rashodi-opći dio'!F46</f>
        <v>27000</v>
      </c>
      <c r="D45" s="36">
        <f>'rashodi-opći dio'!G46</f>
        <v>45000</v>
      </c>
      <c r="E45" s="120">
        <f t="shared" si="0"/>
        <v>166.66666666666669</v>
      </c>
      <c r="F45" s="36">
        <f>'rashodi-opći dio'!I46</f>
        <v>40000</v>
      </c>
      <c r="G45" s="120">
        <f t="shared" si="1"/>
        <v>88.88888888888889</v>
      </c>
      <c r="H45" s="36">
        <f>'rashodi-opći dio'!K46</f>
        <v>35000</v>
      </c>
      <c r="I45" s="120">
        <f t="shared" si="2"/>
        <v>87.5</v>
      </c>
    </row>
    <row r="46" spans="1:9" ht="13.5" customHeight="1" hidden="1">
      <c r="A46" s="158">
        <v>3434</v>
      </c>
      <c r="B46" s="164" t="s">
        <v>131</v>
      </c>
      <c r="C46" s="36">
        <f>'rashodi-opći dio'!F47</f>
        <v>0</v>
      </c>
      <c r="D46" s="36">
        <f>'rashodi-opći dio'!G47</f>
        <v>210000</v>
      </c>
      <c r="E46" s="120" t="s">
        <v>134</v>
      </c>
      <c r="F46" s="36">
        <f>'rashodi-opći dio'!I47</f>
        <v>200000</v>
      </c>
      <c r="G46" s="120">
        <f t="shared" si="1"/>
        <v>95.23809523809523</v>
      </c>
      <c r="H46" s="36">
        <f>'rashodi-opći dio'!K47</f>
        <v>180000</v>
      </c>
      <c r="I46" s="123" t="s">
        <v>134</v>
      </c>
    </row>
    <row r="47" spans="1:9" ht="12.75" customHeight="1">
      <c r="A47" s="167"/>
      <c r="B47" s="167"/>
      <c r="D47" s="36"/>
      <c r="E47" s="119"/>
      <c r="F47" s="36"/>
      <c r="G47" s="119"/>
      <c r="H47" s="36"/>
      <c r="I47" s="119"/>
    </row>
    <row r="48" spans="1:9" ht="13.5" customHeight="1">
      <c r="A48" s="162" t="s">
        <v>89</v>
      </c>
      <c r="B48" s="162" t="s">
        <v>90</v>
      </c>
      <c r="C48" s="76">
        <f>C49</f>
        <v>1600000</v>
      </c>
      <c r="D48" s="76">
        <f>D49</f>
        <v>1200000</v>
      </c>
      <c r="E48" s="119">
        <f>D48/C48*100</f>
        <v>75</v>
      </c>
      <c r="F48" s="76">
        <f>F49</f>
        <v>1090000</v>
      </c>
      <c r="G48" s="119">
        <f>F48/D48*100</f>
        <v>90.83333333333333</v>
      </c>
      <c r="H48" s="76">
        <f>H49</f>
        <v>880000</v>
      </c>
      <c r="I48" s="119">
        <f>H48/F48*100</f>
        <v>80.73394495412845</v>
      </c>
    </row>
    <row r="49" spans="1:9" s="44" customFormat="1" ht="13.5" customHeight="1">
      <c r="A49" s="162">
        <v>4</v>
      </c>
      <c r="B49" s="161" t="s">
        <v>72</v>
      </c>
      <c r="C49" s="76">
        <f>C50+C53</f>
        <v>1600000</v>
      </c>
      <c r="D49" s="76">
        <f>D50+D53</f>
        <v>1200000</v>
      </c>
      <c r="E49" s="119">
        <f>D49/C49*100</f>
        <v>75</v>
      </c>
      <c r="F49" s="76">
        <f>F50+F53</f>
        <v>1090000</v>
      </c>
      <c r="G49" s="119">
        <f>F49/D49*100</f>
        <v>90.83333333333333</v>
      </c>
      <c r="H49" s="76">
        <f>H50+H53</f>
        <v>880000</v>
      </c>
      <c r="I49" s="119">
        <f>H49/F49*100</f>
        <v>80.73394495412845</v>
      </c>
    </row>
    <row r="50" spans="1:9" s="44" customFormat="1" ht="13.5" customHeight="1" hidden="1">
      <c r="A50" s="162">
        <v>41</v>
      </c>
      <c r="B50" s="162" t="s">
        <v>127</v>
      </c>
      <c r="C50" s="76">
        <f>C51</f>
        <v>0</v>
      </c>
      <c r="D50" s="76">
        <f aca="true" t="shared" si="3" ref="D50:I51">D51</f>
        <v>0</v>
      </c>
      <c r="E50" s="124" t="str">
        <f t="shared" si="3"/>
        <v>-</v>
      </c>
      <c r="F50" s="76">
        <f t="shared" si="3"/>
        <v>0</v>
      </c>
      <c r="G50" s="124" t="str">
        <f t="shared" si="3"/>
        <v>-</v>
      </c>
      <c r="H50" s="76">
        <f t="shared" si="3"/>
        <v>0</v>
      </c>
      <c r="I50" s="124" t="str">
        <f t="shared" si="3"/>
        <v>-</v>
      </c>
    </row>
    <row r="51" spans="1:9" ht="13.5" customHeight="1" hidden="1">
      <c r="A51" s="164">
        <v>412</v>
      </c>
      <c r="B51" s="164" t="s">
        <v>128</v>
      </c>
      <c r="C51" s="36">
        <f>C52</f>
        <v>0</v>
      </c>
      <c r="D51" s="36">
        <f t="shared" si="3"/>
        <v>0</v>
      </c>
      <c r="E51" s="123" t="str">
        <f t="shared" si="3"/>
        <v>-</v>
      </c>
      <c r="F51" s="178">
        <f t="shared" si="3"/>
        <v>0</v>
      </c>
      <c r="G51" s="180" t="str">
        <f t="shared" si="3"/>
        <v>-</v>
      </c>
      <c r="H51" s="178">
        <f t="shared" si="3"/>
        <v>0</v>
      </c>
      <c r="I51" s="180" t="str">
        <f t="shared" si="3"/>
        <v>-</v>
      </c>
    </row>
    <row r="52" spans="1:9" ht="13.5" customHeight="1" hidden="1">
      <c r="A52" s="105" t="s">
        <v>129</v>
      </c>
      <c r="B52" s="172" t="s">
        <v>130</v>
      </c>
      <c r="C52" s="36">
        <f>'rashodi-opći dio'!F52</f>
        <v>0</v>
      </c>
      <c r="D52" s="36">
        <f>'rashodi-opći dio'!G52</f>
        <v>0</v>
      </c>
      <c r="E52" s="123" t="s">
        <v>134</v>
      </c>
      <c r="F52" s="36">
        <f>'rashodi-opći dio'!I52</f>
        <v>0</v>
      </c>
      <c r="G52" s="123" t="s">
        <v>134</v>
      </c>
      <c r="H52" s="36">
        <f>'rashodi-opći dio'!K52</f>
        <v>0</v>
      </c>
      <c r="I52" s="123" t="s">
        <v>134</v>
      </c>
    </row>
    <row r="53" spans="1:9" s="44" customFormat="1" ht="13.5" customHeight="1">
      <c r="A53" s="157">
        <v>42</v>
      </c>
      <c r="B53" s="161" t="s">
        <v>17</v>
      </c>
      <c r="C53" s="76">
        <f>C54</f>
        <v>1600000</v>
      </c>
      <c r="D53" s="76">
        <f>D54</f>
        <v>1200000</v>
      </c>
      <c r="E53" s="119">
        <f>D53/C53*100</f>
        <v>75</v>
      </c>
      <c r="F53" s="76">
        <f>F54</f>
        <v>1090000</v>
      </c>
      <c r="G53" s="119">
        <f>F53/D53*100</f>
        <v>90.83333333333333</v>
      </c>
      <c r="H53" s="76">
        <f>H54</f>
        <v>880000</v>
      </c>
      <c r="I53" s="119">
        <f>H53/F53*100</f>
        <v>80.73394495412845</v>
      </c>
    </row>
    <row r="54" spans="1:9" ht="13.5" customHeight="1">
      <c r="A54" s="105">
        <v>422</v>
      </c>
      <c r="B54" s="164" t="s">
        <v>23</v>
      </c>
      <c r="C54" s="36">
        <f>SUM(C55:C58)</f>
        <v>1600000</v>
      </c>
      <c r="D54" s="36">
        <f>SUM(D55:D58)</f>
        <v>1200000</v>
      </c>
      <c r="E54" s="120">
        <f>D54/C54*100</f>
        <v>75</v>
      </c>
      <c r="F54" s="178">
        <f>SUM(F55:F58)</f>
        <v>1090000</v>
      </c>
      <c r="G54" s="193">
        <f>F54/D54*100</f>
        <v>90.83333333333333</v>
      </c>
      <c r="H54" s="178">
        <f>SUM(H55:H58)</f>
        <v>880000</v>
      </c>
      <c r="I54" s="193">
        <f>H54/F54*100</f>
        <v>80.73394495412845</v>
      </c>
    </row>
    <row r="55" spans="1:9" ht="13.5" customHeight="1" hidden="1">
      <c r="A55" s="105" t="s">
        <v>21</v>
      </c>
      <c r="B55" s="173" t="s">
        <v>22</v>
      </c>
      <c r="C55" s="36">
        <f>'rashodi-opći dio'!F58</f>
        <v>1500000</v>
      </c>
      <c r="D55" s="36">
        <f>'rashodi-opći dio'!G58</f>
        <v>1100000</v>
      </c>
      <c r="E55" s="120">
        <f>D55/C55*100</f>
        <v>73.33333333333333</v>
      </c>
      <c r="F55" s="36">
        <f>'rashodi-opći dio'!I58</f>
        <v>1000000</v>
      </c>
      <c r="G55" s="120">
        <f>F55/D55*100</f>
        <v>90.9090909090909</v>
      </c>
      <c r="H55" s="36">
        <f>'rashodi-opći dio'!K58</f>
        <v>800000</v>
      </c>
      <c r="I55" s="120">
        <f>H55/F55*100</f>
        <v>80</v>
      </c>
    </row>
    <row r="56" spans="1:9" ht="13.5" customHeight="1" hidden="1">
      <c r="A56" s="105">
        <v>4222</v>
      </c>
      <c r="B56" s="174" t="s">
        <v>118</v>
      </c>
      <c r="C56" s="36">
        <f>'rashodi-opći dio'!F59</f>
        <v>50000</v>
      </c>
      <c r="D56" s="36">
        <f>'rashodi-opći dio'!G59</f>
        <v>50000</v>
      </c>
      <c r="E56" s="120">
        <f>D56/C56*100</f>
        <v>100</v>
      </c>
      <c r="F56" s="36">
        <f>'rashodi-opći dio'!I59</f>
        <v>40000</v>
      </c>
      <c r="G56" s="120">
        <f>F56/D56*100</f>
        <v>80</v>
      </c>
      <c r="H56" s="36">
        <f>'rashodi-opći dio'!K59</f>
        <v>40000</v>
      </c>
      <c r="I56" s="120">
        <f>H56/F56*100</f>
        <v>100</v>
      </c>
    </row>
    <row r="57" spans="1:9" ht="13.5" customHeight="1" hidden="1">
      <c r="A57" s="105">
        <v>4223</v>
      </c>
      <c r="B57" s="174" t="s">
        <v>132</v>
      </c>
      <c r="C57" s="36">
        <f>'rashodi-opći dio'!F60</f>
        <v>0</v>
      </c>
      <c r="D57" s="36">
        <f>'rashodi-opći dio'!G60</f>
        <v>0</v>
      </c>
      <c r="E57" s="123" t="s">
        <v>134</v>
      </c>
      <c r="F57" s="36">
        <f>'rashodi-opći dio'!I60</f>
        <v>0</v>
      </c>
      <c r="G57" s="123" t="s">
        <v>134</v>
      </c>
      <c r="H57" s="36">
        <f>'rashodi-opći dio'!K60</f>
        <v>0</v>
      </c>
      <c r="I57" s="123" t="s">
        <v>134</v>
      </c>
    </row>
    <row r="58" spans="1:9" ht="13.5" customHeight="1" hidden="1">
      <c r="A58" s="105">
        <v>4227</v>
      </c>
      <c r="B58" s="174" t="s">
        <v>119</v>
      </c>
      <c r="C58" s="36">
        <f>'rashodi-opći dio'!F61</f>
        <v>50000</v>
      </c>
      <c r="D58" s="36">
        <f>'rashodi-opći dio'!G61</f>
        <v>50000</v>
      </c>
      <c r="E58" s="120">
        <f>D58/C58*100</f>
        <v>100</v>
      </c>
      <c r="F58" s="36">
        <f>'rashodi-opći dio'!I61</f>
        <v>50000</v>
      </c>
      <c r="G58" s="120">
        <f>F58/D58*100</f>
        <v>100</v>
      </c>
      <c r="H58" s="36">
        <f>'rashodi-opći dio'!K61</f>
        <v>40000</v>
      </c>
      <c r="I58" s="120">
        <f>H58/F58*100</f>
        <v>80</v>
      </c>
    </row>
    <row r="59" spans="1:9" ht="12.75" customHeight="1">
      <c r="A59" s="167"/>
      <c r="B59" s="167"/>
      <c r="D59" s="36"/>
      <c r="E59" s="120"/>
      <c r="F59" s="36"/>
      <c r="G59" s="120"/>
      <c r="H59" s="36"/>
      <c r="I59" s="120"/>
    </row>
    <row r="60" spans="1:9" s="44" customFormat="1" ht="13.5" customHeight="1" hidden="1">
      <c r="A60" s="162" t="s">
        <v>144</v>
      </c>
      <c r="B60" s="162" t="s">
        <v>145</v>
      </c>
      <c r="C60" s="76">
        <f>C61</f>
        <v>0</v>
      </c>
      <c r="D60" s="76">
        <f aca="true" t="shared" si="4" ref="D60:I60">D61</f>
        <v>0</v>
      </c>
      <c r="E60" s="124" t="str">
        <f t="shared" si="4"/>
        <v>-</v>
      </c>
      <c r="F60" s="76">
        <f t="shared" si="4"/>
        <v>0</v>
      </c>
      <c r="G60" s="119"/>
      <c r="H60" s="76">
        <f t="shared" si="4"/>
        <v>0</v>
      </c>
      <c r="I60" s="124" t="str">
        <f t="shared" si="4"/>
        <v>-</v>
      </c>
    </row>
    <row r="61" spans="1:9" s="44" customFormat="1" ht="13.5" customHeight="1" hidden="1">
      <c r="A61" s="162">
        <v>4</v>
      </c>
      <c r="B61" s="161" t="s">
        <v>72</v>
      </c>
      <c r="C61" s="76">
        <f>C62</f>
        <v>0</v>
      </c>
      <c r="D61" s="76">
        <f aca="true" t="shared" si="5" ref="D61:I63">D62</f>
        <v>0</v>
      </c>
      <c r="E61" s="124" t="str">
        <f t="shared" si="5"/>
        <v>-</v>
      </c>
      <c r="F61" s="76">
        <f t="shared" si="5"/>
        <v>0</v>
      </c>
      <c r="G61" s="119"/>
      <c r="H61" s="76">
        <f t="shared" si="5"/>
        <v>0</v>
      </c>
      <c r="I61" s="124" t="str">
        <f t="shared" si="5"/>
        <v>-</v>
      </c>
    </row>
    <row r="62" spans="1:9" s="44" customFormat="1" ht="13.5" customHeight="1" hidden="1">
      <c r="A62" s="157">
        <v>42</v>
      </c>
      <c r="B62" s="161" t="s">
        <v>17</v>
      </c>
      <c r="C62" s="76">
        <f>C63</f>
        <v>0</v>
      </c>
      <c r="D62" s="76">
        <f t="shared" si="5"/>
        <v>0</v>
      </c>
      <c r="E62" s="124" t="str">
        <f t="shared" si="5"/>
        <v>-</v>
      </c>
      <c r="F62" s="76">
        <f t="shared" si="5"/>
        <v>0</v>
      </c>
      <c r="G62" s="119"/>
      <c r="H62" s="76">
        <f t="shared" si="5"/>
        <v>0</v>
      </c>
      <c r="I62" s="124" t="str">
        <f t="shared" si="5"/>
        <v>-</v>
      </c>
    </row>
    <row r="63" spans="1:9" s="44" customFormat="1" ht="13.5" customHeight="1" hidden="1">
      <c r="A63" s="157">
        <v>423</v>
      </c>
      <c r="B63" s="162" t="s">
        <v>141</v>
      </c>
      <c r="C63" s="76">
        <f>C64</f>
        <v>0</v>
      </c>
      <c r="D63" s="76">
        <f t="shared" si="5"/>
        <v>0</v>
      </c>
      <c r="E63" s="124" t="str">
        <f t="shared" si="5"/>
        <v>-</v>
      </c>
      <c r="F63" s="76">
        <f t="shared" si="5"/>
        <v>0</v>
      </c>
      <c r="G63" s="119"/>
      <c r="H63" s="76">
        <f t="shared" si="5"/>
        <v>0</v>
      </c>
      <c r="I63" s="124" t="str">
        <f t="shared" si="5"/>
        <v>-</v>
      </c>
    </row>
    <row r="64" spans="1:9" ht="13.5" customHeight="1" hidden="1">
      <c r="A64" s="167" t="s">
        <v>142</v>
      </c>
      <c r="B64" s="167" t="s">
        <v>143</v>
      </c>
      <c r="C64" s="36">
        <f>'rashodi-opći dio'!F63</f>
        <v>0</v>
      </c>
      <c r="D64" s="36">
        <f>'rashodi-opći dio'!G63</f>
        <v>0</v>
      </c>
      <c r="E64" s="123" t="s">
        <v>134</v>
      </c>
      <c r="F64" s="36">
        <f>'rashodi-opći dio'!I63</f>
        <v>0</v>
      </c>
      <c r="G64" s="120" t="e">
        <f>F64/D64*100</f>
        <v>#DIV/0!</v>
      </c>
      <c r="H64" s="36">
        <f>'rashodi-opći dio'!K63</f>
        <v>0</v>
      </c>
      <c r="I64" s="123" t="s">
        <v>134</v>
      </c>
    </row>
    <row r="65" spans="1:9" ht="12.75" customHeight="1" hidden="1">
      <c r="A65" s="167"/>
      <c r="B65" s="167"/>
      <c r="D65" s="36"/>
      <c r="E65" s="119"/>
      <c r="F65" s="36"/>
      <c r="G65" s="119"/>
      <c r="H65" s="36"/>
      <c r="I65" s="119"/>
    </row>
    <row r="66" spans="1:9" ht="13.5" customHeight="1">
      <c r="A66" s="162" t="s">
        <v>94</v>
      </c>
      <c r="B66" s="162" t="s">
        <v>95</v>
      </c>
      <c r="C66" s="76">
        <f>C67</f>
        <v>1400000</v>
      </c>
      <c r="D66" s="76">
        <f>D67</f>
        <v>1200000</v>
      </c>
      <c r="E66" s="119">
        <f>D66/C66*100</f>
        <v>85.71428571428571</v>
      </c>
      <c r="F66" s="76">
        <f>F67</f>
        <v>1200000</v>
      </c>
      <c r="G66" s="119">
        <f>F66/D66*100</f>
        <v>100</v>
      </c>
      <c r="H66" s="76">
        <f>H67</f>
        <v>1000000</v>
      </c>
      <c r="I66" s="119">
        <f>H66/F66*100</f>
        <v>83.33333333333334</v>
      </c>
    </row>
    <row r="67" spans="1:9" s="44" customFormat="1" ht="13.5" customHeight="1">
      <c r="A67" s="162">
        <v>4</v>
      </c>
      <c r="B67" s="161" t="s">
        <v>72</v>
      </c>
      <c r="C67" s="76">
        <f>C68</f>
        <v>1400000</v>
      </c>
      <c r="D67" s="76">
        <f aca="true" t="shared" si="6" ref="D67:H69">D68</f>
        <v>1200000</v>
      </c>
      <c r="E67" s="119">
        <f>D67/C67*100</f>
        <v>85.71428571428571</v>
      </c>
      <c r="F67" s="76">
        <f t="shared" si="6"/>
        <v>1200000</v>
      </c>
      <c r="G67" s="119">
        <f>F67/D67*100</f>
        <v>100</v>
      </c>
      <c r="H67" s="76">
        <f t="shared" si="6"/>
        <v>1000000</v>
      </c>
      <c r="I67" s="119">
        <f>H67/F67*100</f>
        <v>83.33333333333334</v>
      </c>
    </row>
    <row r="68" spans="1:9" s="44" customFormat="1" ht="13.5" customHeight="1">
      <c r="A68" s="157">
        <v>42</v>
      </c>
      <c r="B68" s="161" t="s">
        <v>17</v>
      </c>
      <c r="C68" s="76">
        <f>C69</f>
        <v>1400000</v>
      </c>
      <c r="D68" s="76">
        <f t="shared" si="6"/>
        <v>1200000</v>
      </c>
      <c r="E68" s="119">
        <f>D68/C68*100</f>
        <v>85.71428571428571</v>
      </c>
      <c r="F68" s="76">
        <f t="shared" si="6"/>
        <v>1200000</v>
      </c>
      <c r="G68" s="119">
        <f>F68/D68*100</f>
        <v>100</v>
      </c>
      <c r="H68" s="76">
        <f t="shared" si="6"/>
        <v>1000000</v>
      </c>
      <c r="I68" s="119">
        <f>H68/F68*100</f>
        <v>83.33333333333334</v>
      </c>
    </row>
    <row r="69" spans="1:9" ht="13.5" customHeight="1">
      <c r="A69" s="105">
        <v>421</v>
      </c>
      <c r="B69" s="164" t="s">
        <v>18</v>
      </c>
      <c r="C69" s="36">
        <f>C70</f>
        <v>1400000</v>
      </c>
      <c r="D69" s="36">
        <f t="shared" si="6"/>
        <v>1200000</v>
      </c>
      <c r="E69" s="120">
        <f>D69/C69*100</f>
        <v>85.71428571428571</v>
      </c>
      <c r="F69" s="178">
        <f t="shared" si="6"/>
        <v>1200000</v>
      </c>
      <c r="G69" s="193">
        <f>F69/D69*100</f>
        <v>100</v>
      </c>
      <c r="H69" s="178">
        <f t="shared" si="6"/>
        <v>1000000</v>
      </c>
      <c r="I69" s="193">
        <f>H69/F69*100</f>
        <v>83.33333333333334</v>
      </c>
    </row>
    <row r="70" spans="1:9" ht="13.5" customHeight="1" hidden="1">
      <c r="A70" s="167" t="s">
        <v>19</v>
      </c>
      <c r="B70" s="167" t="s">
        <v>20</v>
      </c>
      <c r="C70" s="36">
        <f>'rashodi-opći dio'!F56</f>
        <v>1400000</v>
      </c>
      <c r="D70" s="36">
        <f>'rashodi-opći dio'!G56</f>
        <v>1200000</v>
      </c>
      <c r="E70" s="120">
        <f>D70/C70*100</f>
        <v>85.71428571428571</v>
      </c>
      <c r="F70" s="36">
        <f>'rashodi-opći dio'!I56</f>
        <v>1200000</v>
      </c>
      <c r="G70" s="120">
        <f>F70/D70*100</f>
        <v>100</v>
      </c>
      <c r="H70" s="36">
        <f>'rashodi-opći dio'!K56</f>
        <v>1000000</v>
      </c>
      <c r="I70" s="120">
        <f>H70/F70*100</f>
        <v>83.33333333333334</v>
      </c>
    </row>
    <row r="71" spans="1:9" ht="12.75" customHeight="1">
      <c r="A71" s="167"/>
      <c r="B71" s="167"/>
      <c r="D71" s="36"/>
      <c r="E71" s="119"/>
      <c r="F71" s="36"/>
      <c r="G71" s="119"/>
      <c r="H71" s="36"/>
      <c r="I71" s="119"/>
    </row>
    <row r="72" spans="1:9" ht="13.5" customHeight="1">
      <c r="A72" s="161">
        <v>101</v>
      </c>
      <c r="B72" s="162" t="s">
        <v>91</v>
      </c>
      <c r="C72" s="76">
        <f>C74</f>
        <v>254768900</v>
      </c>
      <c r="D72" s="76">
        <f>D74</f>
        <v>103100500</v>
      </c>
      <c r="E72" s="119">
        <f>D72/C72*100</f>
        <v>40.46824396541336</v>
      </c>
      <c r="F72" s="76">
        <f>F74</f>
        <v>77702980</v>
      </c>
      <c r="G72" s="119">
        <f>F72/D72*100</f>
        <v>75.3662494362297</v>
      </c>
      <c r="H72" s="76">
        <f>H74</f>
        <v>70719103</v>
      </c>
      <c r="I72" s="119">
        <f>H72/F72*100</f>
        <v>91.01208602295561</v>
      </c>
    </row>
    <row r="73" spans="1:9" ht="12.75" customHeight="1">
      <c r="A73" s="161"/>
      <c r="B73" s="162"/>
      <c r="D73" s="36"/>
      <c r="E73" s="119"/>
      <c r="F73" s="36"/>
      <c r="G73" s="119"/>
      <c r="H73" s="36"/>
      <c r="I73" s="119"/>
    </row>
    <row r="74" spans="1:9" s="153" customFormat="1" ht="24" customHeight="1">
      <c r="A74" s="182" t="s">
        <v>107</v>
      </c>
      <c r="B74" s="89" t="s">
        <v>92</v>
      </c>
      <c r="C74" s="151">
        <f>C75+C79</f>
        <v>254768900</v>
      </c>
      <c r="D74" s="151">
        <f>D75+D79</f>
        <v>103100500</v>
      </c>
      <c r="E74" s="152">
        <f aca="true" t="shared" si="7" ref="E74:E82">D74/C74*100</f>
        <v>40.46824396541336</v>
      </c>
      <c r="F74" s="151">
        <f>F75+F79</f>
        <v>77702980</v>
      </c>
      <c r="G74" s="152">
        <f aca="true" t="shared" si="8" ref="G74:G82">F74/D74*100</f>
        <v>75.3662494362297</v>
      </c>
      <c r="H74" s="151">
        <f>H75+H79</f>
        <v>70719103</v>
      </c>
      <c r="I74" s="152">
        <f aca="true" t="shared" si="9" ref="I74:I82">H74/F74*100</f>
        <v>91.01208602295561</v>
      </c>
    </row>
    <row r="75" spans="1:9" s="44" customFormat="1" ht="13.5" customHeight="1">
      <c r="A75" s="182">
        <v>3</v>
      </c>
      <c r="B75" s="138" t="s">
        <v>46</v>
      </c>
      <c r="C75" s="76">
        <f>C76</f>
        <v>23222700</v>
      </c>
      <c r="D75" s="76">
        <f aca="true" t="shared" si="10" ref="D75:H77">D76</f>
        <v>23500000</v>
      </c>
      <c r="E75" s="119">
        <f t="shared" si="7"/>
        <v>101.19409026512851</v>
      </c>
      <c r="F75" s="76">
        <f t="shared" si="10"/>
        <v>28000000</v>
      </c>
      <c r="G75" s="119">
        <f t="shared" si="8"/>
        <v>119.14893617021276</v>
      </c>
      <c r="H75" s="76">
        <f t="shared" si="10"/>
        <v>28000000</v>
      </c>
      <c r="I75" s="119">
        <f t="shared" si="9"/>
        <v>100</v>
      </c>
    </row>
    <row r="76" spans="1:9" s="44" customFormat="1" ht="13.5" customHeight="1">
      <c r="A76" s="182">
        <v>34</v>
      </c>
      <c r="B76" s="142" t="s">
        <v>16</v>
      </c>
      <c r="C76" s="76">
        <f>C77</f>
        <v>23222700</v>
      </c>
      <c r="D76" s="76">
        <f t="shared" si="10"/>
        <v>23500000</v>
      </c>
      <c r="E76" s="119">
        <f t="shared" si="7"/>
        <v>101.19409026512851</v>
      </c>
      <c r="F76" s="76">
        <f t="shared" si="10"/>
        <v>28000000</v>
      </c>
      <c r="G76" s="119">
        <f t="shared" si="8"/>
        <v>119.14893617021276</v>
      </c>
      <c r="H76" s="76">
        <f t="shared" si="10"/>
        <v>28000000</v>
      </c>
      <c r="I76" s="119">
        <f t="shared" si="9"/>
        <v>100</v>
      </c>
    </row>
    <row r="77" spans="1:9" ht="13.5" customHeight="1">
      <c r="A77" s="192">
        <v>342</v>
      </c>
      <c r="B77" s="139" t="s">
        <v>15</v>
      </c>
      <c r="C77" s="36">
        <f>C78</f>
        <v>23222700</v>
      </c>
      <c r="D77" s="36">
        <f t="shared" si="10"/>
        <v>23500000</v>
      </c>
      <c r="E77" s="120">
        <f t="shared" si="7"/>
        <v>101.19409026512851</v>
      </c>
      <c r="F77" s="178">
        <f t="shared" si="10"/>
        <v>28000000</v>
      </c>
      <c r="G77" s="193">
        <f t="shared" si="8"/>
        <v>119.14893617021276</v>
      </c>
      <c r="H77" s="178">
        <f t="shared" si="10"/>
        <v>28000000</v>
      </c>
      <c r="I77" s="193">
        <f t="shared" si="9"/>
        <v>100</v>
      </c>
    </row>
    <row r="78" spans="1:9" ht="27" customHeight="1" hidden="1">
      <c r="A78" s="183" t="s">
        <v>65</v>
      </c>
      <c r="B78" s="139" t="s">
        <v>79</v>
      </c>
      <c r="C78" s="36">
        <f>'rashodi-opći dio'!F41</f>
        <v>23222700</v>
      </c>
      <c r="D78" s="36">
        <f>'rashodi-opći dio'!G41</f>
        <v>23500000</v>
      </c>
      <c r="E78" s="120">
        <f t="shared" si="7"/>
        <v>101.19409026512851</v>
      </c>
      <c r="F78" s="36">
        <f>'rashodi-opći dio'!I41</f>
        <v>28000000</v>
      </c>
      <c r="G78" s="120">
        <f t="shared" si="8"/>
        <v>119.14893617021276</v>
      </c>
      <c r="H78" s="36">
        <f>'rashodi-opći dio'!K41</f>
        <v>28000000</v>
      </c>
      <c r="I78" s="120">
        <f t="shared" si="9"/>
        <v>100</v>
      </c>
    </row>
    <row r="79" spans="1:9" s="44" customFormat="1" ht="13.5" customHeight="1">
      <c r="A79" s="184">
        <v>5</v>
      </c>
      <c r="B79" s="91" t="s">
        <v>26</v>
      </c>
      <c r="C79" s="76">
        <f>C80</f>
        <v>231546200</v>
      </c>
      <c r="D79" s="76">
        <f aca="true" t="shared" si="11" ref="D79:H81">D80</f>
        <v>79600500</v>
      </c>
      <c r="E79" s="119">
        <f t="shared" si="7"/>
        <v>34.37780451590223</v>
      </c>
      <c r="F79" s="76">
        <f t="shared" si="11"/>
        <v>49702980</v>
      </c>
      <c r="G79" s="119">
        <f t="shared" si="8"/>
        <v>62.440537433810086</v>
      </c>
      <c r="H79" s="76">
        <f t="shared" si="11"/>
        <v>42719103</v>
      </c>
      <c r="I79" s="119">
        <f t="shared" si="9"/>
        <v>85.94877610960148</v>
      </c>
    </row>
    <row r="80" spans="1:9" s="44" customFormat="1" ht="13.5" customHeight="1">
      <c r="A80" s="184">
        <v>54</v>
      </c>
      <c r="B80" s="34" t="s">
        <v>73</v>
      </c>
      <c r="C80" s="76">
        <f>C81</f>
        <v>231546200</v>
      </c>
      <c r="D80" s="76">
        <f t="shared" si="11"/>
        <v>79600500</v>
      </c>
      <c r="E80" s="119">
        <f t="shared" si="7"/>
        <v>34.37780451590223</v>
      </c>
      <c r="F80" s="76">
        <f t="shared" si="11"/>
        <v>49702980</v>
      </c>
      <c r="G80" s="119">
        <f t="shared" si="8"/>
        <v>62.440537433810086</v>
      </c>
      <c r="H80" s="76">
        <f t="shared" si="11"/>
        <v>42719103</v>
      </c>
      <c r="I80" s="119">
        <f t="shared" si="9"/>
        <v>85.94877610960148</v>
      </c>
    </row>
    <row r="81" spans="1:9" ht="27.75" customHeight="1">
      <c r="A81" s="183">
        <v>544</v>
      </c>
      <c r="B81" s="35" t="s">
        <v>74</v>
      </c>
      <c r="C81" s="36">
        <f>C82</f>
        <v>231546200</v>
      </c>
      <c r="D81" s="36">
        <f t="shared" si="11"/>
        <v>79600500</v>
      </c>
      <c r="E81" s="120">
        <f t="shared" si="7"/>
        <v>34.37780451590223</v>
      </c>
      <c r="F81" s="178">
        <f t="shared" si="11"/>
        <v>49702980</v>
      </c>
      <c r="G81" s="193">
        <f t="shared" si="8"/>
        <v>62.440537433810086</v>
      </c>
      <c r="H81" s="178">
        <f t="shared" si="11"/>
        <v>42719103</v>
      </c>
      <c r="I81" s="193">
        <f t="shared" si="9"/>
        <v>85.94877610960148</v>
      </c>
    </row>
    <row r="82" spans="1:9" ht="27" hidden="1">
      <c r="A82" s="185">
        <v>5441</v>
      </c>
      <c r="B82" s="35" t="s">
        <v>75</v>
      </c>
      <c r="C82" s="36">
        <f>'račun financiranja'!F24</f>
        <v>231546200</v>
      </c>
      <c r="D82" s="36">
        <f>'račun financiranja'!G24</f>
        <v>79600500</v>
      </c>
      <c r="E82" s="120">
        <f t="shared" si="7"/>
        <v>34.37780451590223</v>
      </c>
      <c r="F82" s="36">
        <f>'račun financiranja'!I24</f>
        <v>49702980</v>
      </c>
      <c r="G82" s="120">
        <f t="shared" si="8"/>
        <v>62.440537433810086</v>
      </c>
      <c r="H82" s="36">
        <f>'račun financiranja'!K24</f>
        <v>42719103</v>
      </c>
      <c r="I82" s="120">
        <f t="shared" si="9"/>
        <v>85.94877610960148</v>
      </c>
    </row>
    <row r="83" spans="1:9" ht="12.75" customHeight="1">
      <c r="A83" s="186"/>
      <c r="B83" s="139"/>
      <c r="D83" s="36"/>
      <c r="E83" s="119"/>
      <c r="F83" s="36"/>
      <c r="G83" s="119"/>
      <c r="H83" s="36"/>
      <c r="I83" s="119"/>
    </row>
    <row r="84" spans="1:9" ht="13.5" customHeight="1">
      <c r="A84" s="161">
        <v>102</v>
      </c>
      <c r="B84" s="162" t="s">
        <v>96</v>
      </c>
      <c r="C84" s="76">
        <f>C86</f>
        <v>27336300</v>
      </c>
      <c r="D84" s="76">
        <f>D86</f>
        <v>32300000</v>
      </c>
      <c r="E84" s="119">
        <f>D84/C84*100</f>
        <v>118.15790725153002</v>
      </c>
      <c r="F84" s="76">
        <f>F86</f>
        <v>31300000</v>
      </c>
      <c r="G84" s="119">
        <f>F84/D84*100</f>
        <v>96.90402476780186</v>
      </c>
      <c r="H84" s="76">
        <f>H86</f>
        <v>31505000</v>
      </c>
      <c r="I84" s="119">
        <f>H84/F84*100</f>
        <v>100.65495207667732</v>
      </c>
    </row>
    <row r="85" spans="1:9" ht="12.75" customHeight="1">
      <c r="A85" s="186"/>
      <c r="B85" s="139"/>
      <c r="D85" s="36"/>
      <c r="E85" s="119"/>
      <c r="F85" s="36"/>
      <c r="G85" s="119"/>
      <c r="H85" s="36"/>
      <c r="I85" s="119"/>
    </row>
    <row r="86" spans="1:9" s="153" customFormat="1" ht="25.5">
      <c r="A86" s="95" t="s">
        <v>93</v>
      </c>
      <c r="B86" s="89" t="s">
        <v>97</v>
      </c>
      <c r="C86" s="151">
        <f>C87+C91</f>
        <v>27336300</v>
      </c>
      <c r="D86" s="151">
        <f>D87+D91</f>
        <v>32300000</v>
      </c>
      <c r="E86" s="152">
        <f aca="true" t="shared" si="12" ref="E86:E94">D86/C86*100</f>
        <v>118.15790725153002</v>
      </c>
      <c r="F86" s="151">
        <f>F87+F91</f>
        <v>31300000</v>
      </c>
      <c r="G86" s="152">
        <f aca="true" t="shared" si="13" ref="G86:G94">F86/D86*100</f>
        <v>96.90402476780186</v>
      </c>
      <c r="H86" s="151">
        <f>H87+H91</f>
        <v>31505000</v>
      </c>
      <c r="I86" s="152">
        <f aca="true" t="shared" si="14" ref="I86:I94">H86/F86*100</f>
        <v>100.65495207667732</v>
      </c>
    </row>
    <row r="87" spans="1:9" s="44" customFormat="1" ht="13.5" customHeight="1">
      <c r="A87" s="182">
        <v>3</v>
      </c>
      <c r="B87" s="161" t="s">
        <v>46</v>
      </c>
      <c r="C87" s="76">
        <f>C88</f>
        <v>8277300</v>
      </c>
      <c r="D87" s="76">
        <f aca="true" t="shared" si="15" ref="D87:H89">D88</f>
        <v>6500000</v>
      </c>
      <c r="E87" s="119">
        <f t="shared" si="12"/>
        <v>78.52802242277072</v>
      </c>
      <c r="F87" s="76">
        <f t="shared" si="15"/>
        <v>5000000</v>
      </c>
      <c r="G87" s="119">
        <f t="shared" si="13"/>
        <v>76.92307692307693</v>
      </c>
      <c r="H87" s="76">
        <f t="shared" si="15"/>
        <v>4000000</v>
      </c>
      <c r="I87" s="119">
        <f t="shared" si="14"/>
        <v>80</v>
      </c>
    </row>
    <row r="88" spans="1:9" s="44" customFormat="1" ht="13.5" customHeight="1">
      <c r="A88" s="182">
        <v>34</v>
      </c>
      <c r="B88" s="142" t="s">
        <v>16</v>
      </c>
      <c r="C88" s="76">
        <f>C89</f>
        <v>8277300</v>
      </c>
      <c r="D88" s="76">
        <f t="shared" si="15"/>
        <v>6500000</v>
      </c>
      <c r="E88" s="119">
        <f t="shared" si="12"/>
        <v>78.52802242277072</v>
      </c>
      <c r="F88" s="76">
        <f t="shared" si="15"/>
        <v>5000000</v>
      </c>
      <c r="G88" s="119">
        <f t="shared" si="13"/>
        <v>76.92307692307693</v>
      </c>
      <c r="H88" s="76">
        <f t="shared" si="15"/>
        <v>4000000</v>
      </c>
      <c r="I88" s="119">
        <f t="shared" si="14"/>
        <v>80</v>
      </c>
    </row>
    <row r="89" spans="1:9" ht="13.5" customHeight="1">
      <c r="A89" s="192">
        <v>342</v>
      </c>
      <c r="B89" s="139" t="s">
        <v>15</v>
      </c>
      <c r="C89" s="36">
        <f>C90</f>
        <v>8277300</v>
      </c>
      <c r="D89" s="36">
        <f t="shared" si="15"/>
        <v>6500000</v>
      </c>
      <c r="E89" s="120">
        <f t="shared" si="12"/>
        <v>78.52802242277072</v>
      </c>
      <c r="F89" s="178">
        <f t="shared" si="15"/>
        <v>5000000</v>
      </c>
      <c r="G89" s="193">
        <f t="shared" si="13"/>
        <v>76.92307692307693</v>
      </c>
      <c r="H89" s="178">
        <f t="shared" si="15"/>
        <v>4000000</v>
      </c>
      <c r="I89" s="193">
        <f t="shared" si="14"/>
        <v>80</v>
      </c>
    </row>
    <row r="90" spans="1:9" ht="27" hidden="1">
      <c r="A90" s="183" t="s">
        <v>65</v>
      </c>
      <c r="B90" s="139" t="s">
        <v>79</v>
      </c>
      <c r="C90" s="36">
        <f>'rashodi-opći dio'!F42</f>
        <v>8277300</v>
      </c>
      <c r="D90" s="36">
        <f>'rashodi-opći dio'!G42</f>
        <v>6500000</v>
      </c>
      <c r="E90" s="120">
        <f t="shared" si="12"/>
        <v>78.52802242277072</v>
      </c>
      <c r="F90" s="36">
        <f>'rashodi-opći dio'!I42</f>
        <v>5000000</v>
      </c>
      <c r="G90" s="120">
        <f t="shared" si="13"/>
        <v>76.92307692307693</v>
      </c>
      <c r="H90" s="36">
        <f>'rashodi-opći dio'!K42</f>
        <v>4000000</v>
      </c>
      <c r="I90" s="120">
        <f t="shared" si="14"/>
        <v>80</v>
      </c>
    </row>
    <row r="91" spans="1:9" s="44" customFormat="1" ht="13.5" customHeight="1">
      <c r="A91" s="182">
        <v>5</v>
      </c>
      <c r="B91" s="91" t="s">
        <v>26</v>
      </c>
      <c r="C91" s="76">
        <f>C92</f>
        <v>19059000</v>
      </c>
      <c r="D91" s="76">
        <f aca="true" t="shared" si="16" ref="D91:H93">D92</f>
        <v>25800000</v>
      </c>
      <c r="E91" s="119">
        <f t="shared" si="12"/>
        <v>135.36911695262083</v>
      </c>
      <c r="F91" s="76">
        <f t="shared" si="16"/>
        <v>26300000</v>
      </c>
      <c r="G91" s="119">
        <f t="shared" si="13"/>
        <v>101.93798449612403</v>
      </c>
      <c r="H91" s="76">
        <f t="shared" si="16"/>
        <v>27505000</v>
      </c>
      <c r="I91" s="119">
        <f t="shared" si="14"/>
        <v>104.58174904942965</v>
      </c>
    </row>
    <row r="92" spans="1:9" s="44" customFormat="1" ht="13.5" customHeight="1">
      <c r="A92" s="184">
        <v>54</v>
      </c>
      <c r="B92" s="34" t="s">
        <v>73</v>
      </c>
      <c r="C92" s="76">
        <f>C93</f>
        <v>19059000</v>
      </c>
      <c r="D92" s="76">
        <f t="shared" si="16"/>
        <v>25800000</v>
      </c>
      <c r="E92" s="119">
        <f t="shared" si="12"/>
        <v>135.36911695262083</v>
      </c>
      <c r="F92" s="76">
        <f t="shared" si="16"/>
        <v>26300000</v>
      </c>
      <c r="G92" s="119">
        <f t="shared" si="13"/>
        <v>101.93798449612403</v>
      </c>
      <c r="H92" s="76">
        <f t="shared" si="16"/>
        <v>27505000</v>
      </c>
      <c r="I92" s="119">
        <f t="shared" si="14"/>
        <v>104.58174904942965</v>
      </c>
    </row>
    <row r="93" spans="1:9" ht="27.75" customHeight="1">
      <c r="A93" s="183">
        <v>544</v>
      </c>
      <c r="B93" s="35" t="s">
        <v>74</v>
      </c>
      <c r="C93" s="36">
        <f>C94</f>
        <v>19059000</v>
      </c>
      <c r="D93" s="36">
        <f t="shared" si="16"/>
        <v>25800000</v>
      </c>
      <c r="E93" s="120">
        <f t="shared" si="12"/>
        <v>135.36911695262083</v>
      </c>
      <c r="F93" s="178">
        <f t="shared" si="16"/>
        <v>26300000</v>
      </c>
      <c r="G93" s="193">
        <f t="shared" si="13"/>
        <v>101.93798449612403</v>
      </c>
      <c r="H93" s="178">
        <f t="shared" si="16"/>
        <v>27505000</v>
      </c>
      <c r="I93" s="193">
        <f t="shared" si="14"/>
        <v>104.58174904942965</v>
      </c>
    </row>
    <row r="94" spans="1:9" ht="27" hidden="1">
      <c r="A94" s="185">
        <v>5442</v>
      </c>
      <c r="B94" s="35" t="s">
        <v>76</v>
      </c>
      <c r="C94" s="36">
        <f>'račun financiranja'!F25</f>
        <v>19059000</v>
      </c>
      <c r="D94" s="36">
        <f>'račun financiranja'!G25</f>
        <v>25800000</v>
      </c>
      <c r="E94" s="120">
        <f t="shared" si="12"/>
        <v>135.36911695262083</v>
      </c>
      <c r="F94" s="36">
        <f>'račun financiranja'!I25</f>
        <v>26300000</v>
      </c>
      <c r="G94" s="120">
        <f t="shared" si="13"/>
        <v>101.93798449612403</v>
      </c>
      <c r="H94" s="36">
        <f>'račun financiranja'!K25</f>
        <v>27505000</v>
      </c>
      <c r="I94" s="120">
        <f t="shared" si="14"/>
        <v>104.58174904942965</v>
      </c>
    </row>
    <row r="95" spans="1:9" ht="12.75" customHeight="1">
      <c r="A95" s="186"/>
      <c r="B95" s="139"/>
      <c r="D95" s="2"/>
      <c r="E95" s="119"/>
      <c r="F95" s="2"/>
      <c r="G95" s="119"/>
      <c r="I95" s="119"/>
    </row>
    <row r="96" spans="1:9" ht="13.5" customHeight="1">
      <c r="A96" s="96">
        <v>103</v>
      </c>
      <c r="B96" s="34" t="s">
        <v>116</v>
      </c>
      <c r="C96" s="76">
        <f>C99</f>
        <v>100000000</v>
      </c>
      <c r="D96" s="76">
        <f>D99</f>
        <v>20000000</v>
      </c>
      <c r="E96" s="119">
        <f>D96/C96*100</f>
        <v>20</v>
      </c>
      <c r="F96" s="76">
        <f>F99</f>
        <v>10000000</v>
      </c>
      <c r="G96" s="119">
        <f aca="true" t="shared" si="17" ref="G96:G102">F96/D96*100</f>
        <v>50</v>
      </c>
      <c r="H96" s="76">
        <f>H99</f>
        <v>10000000</v>
      </c>
      <c r="I96" s="119">
        <f aca="true" t="shared" si="18" ref="I96:I102">H96/F96*100</f>
        <v>100</v>
      </c>
    </row>
    <row r="97" spans="1:9" ht="13.5" customHeight="1">
      <c r="A97" s="96"/>
      <c r="B97" s="34"/>
      <c r="C97" s="76"/>
      <c r="D97" s="76"/>
      <c r="E97" s="119"/>
      <c r="F97" s="76"/>
      <c r="G97" s="119"/>
      <c r="H97" s="76"/>
      <c r="I97" s="119"/>
    </row>
    <row r="98" spans="1:9" ht="13.5" customHeight="1">
      <c r="A98" s="95" t="s">
        <v>149</v>
      </c>
      <c r="B98" s="34" t="s">
        <v>116</v>
      </c>
      <c r="C98" s="76">
        <f>C99</f>
        <v>100000000</v>
      </c>
      <c r="D98" s="76">
        <f>D99</f>
        <v>20000000</v>
      </c>
      <c r="E98" s="119">
        <f>D98/C98*100</f>
        <v>20</v>
      </c>
      <c r="F98" s="76">
        <f>F99</f>
        <v>10000000</v>
      </c>
      <c r="G98" s="119">
        <f t="shared" si="17"/>
        <v>50</v>
      </c>
      <c r="H98" s="76">
        <f>H99</f>
        <v>10000000</v>
      </c>
      <c r="I98" s="119">
        <f t="shared" si="18"/>
        <v>100</v>
      </c>
    </row>
    <row r="99" spans="1:9" s="44" customFormat="1" ht="13.5" customHeight="1">
      <c r="A99" s="182">
        <v>5</v>
      </c>
      <c r="B99" s="91" t="s">
        <v>26</v>
      </c>
      <c r="C99" s="76">
        <f>C100</f>
        <v>100000000</v>
      </c>
      <c r="D99" s="76">
        <f aca="true" t="shared" si="19" ref="D99:H101">D100</f>
        <v>20000000</v>
      </c>
      <c r="E99" s="119">
        <f>D99/C99*100</f>
        <v>20</v>
      </c>
      <c r="F99" s="76">
        <f t="shared" si="19"/>
        <v>10000000</v>
      </c>
      <c r="G99" s="119">
        <f t="shared" si="17"/>
        <v>50</v>
      </c>
      <c r="H99" s="76">
        <f t="shared" si="19"/>
        <v>10000000</v>
      </c>
      <c r="I99" s="119">
        <f t="shared" si="18"/>
        <v>100</v>
      </c>
    </row>
    <row r="100" spans="1:9" s="44" customFormat="1" ht="13.5" customHeight="1">
      <c r="A100" s="184">
        <v>51</v>
      </c>
      <c r="B100" s="94" t="s">
        <v>111</v>
      </c>
      <c r="C100" s="76">
        <f>C101</f>
        <v>100000000</v>
      </c>
      <c r="D100" s="76">
        <f t="shared" si="19"/>
        <v>20000000</v>
      </c>
      <c r="E100" s="119">
        <f>D100/C100*100</f>
        <v>20</v>
      </c>
      <c r="F100" s="76">
        <f t="shared" si="19"/>
        <v>10000000</v>
      </c>
      <c r="G100" s="119">
        <f t="shared" si="17"/>
        <v>50</v>
      </c>
      <c r="H100" s="76">
        <f t="shared" si="19"/>
        <v>10000000</v>
      </c>
      <c r="I100" s="119">
        <f t="shared" si="18"/>
        <v>100</v>
      </c>
    </row>
    <row r="101" spans="1:9" ht="27.75" customHeight="1">
      <c r="A101" s="183">
        <v>516</v>
      </c>
      <c r="B101" s="139" t="s">
        <v>112</v>
      </c>
      <c r="C101" s="36">
        <f>C102</f>
        <v>100000000</v>
      </c>
      <c r="D101" s="36">
        <f t="shared" si="19"/>
        <v>20000000</v>
      </c>
      <c r="E101" s="120">
        <f>D101/C101*100</f>
        <v>20</v>
      </c>
      <c r="F101" s="178">
        <f t="shared" si="19"/>
        <v>10000000</v>
      </c>
      <c r="G101" s="193">
        <f t="shared" si="17"/>
        <v>50</v>
      </c>
      <c r="H101" s="178">
        <f t="shared" si="19"/>
        <v>10000000</v>
      </c>
      <c r="I101" s="193">
        <f t="shared" si="18"/>
        <v>100</v>
      </c>
    </row>
    <row r="102" spans="1:9" ht="27" hidden="1">
      <c r="A102" s="185">
        <v>5161</v>
      </c>
      <c r="B102" s="35" t="s">
        <v>117</v>
      </c>
      <c r="C102" s="36">
        <f>'račun financiranja'!F18</f>
        <v>100000000</v>
      </c>
      <c r="D102" s="36">
        <f>'račun financiranja'!G18</f>
        <v>20000000</v>
      </c>
      <c r="E102" s="120">
        <f>D102/C102*100</f>
        <v>20</v>
      </c>
      <c r="F102" s="36">
        <f>'račun financiranja'!I18</f>
        <v>10000000</v>
      </c>
      <c r="G102" s="120">
        <f t="shared" si="17"/>
        <v>50</v>
      </c>
      <c r="H102" s="36">
        <f>'račun financiranja'!K18</f>
        <v>10000000</v>
      </c>
      <c r="I102" s="120">
        <f t="shared" si="18"/>
        <v>100</v>
      </c>
    </row>
    <row r="103" spans="1:9" ht="12.75" customHeight="1" hidden="1">
      <c r="A103" s="185"/>
      <c r="D103" s="36"/>
      <c r="E103" s="119"/>
      <c r="F103" s="36"/>
      <c r="G103" s="119"/>
      <c r="H103" s="36"/>
      <c r="I103" s="119"/>
    </row>
    <row r="104" spans="1:9" ht="13.5" customHeight="1" hidden="1">
      <c r="A104" s="161">
        <v>104</v>
      </c>
      <c r="B104" s="94" t="s">
        <v>151</v>
      </c>
      <c r="C104" s="76">
        <f>C106</f>
        <v>0</v>
      </c>
      <c r="D104" s="76">
        <f aca="true" t="shared" si="20" ref="D104:I104">D106</f>
        <v>0</v>
      </c>
      <c r="E104" s="124" t="str">
        <f t="shared" si="20"/>
        <v>-</v>
      </c>
      <c r="F104" s="76">
        <f t="shared" si="20"/>
        <v>0</v>
      </c>
      <c r="G104" s="124" t="str">
        <f t="shared" si="20"/>
        <v>-</v>
      </c>
      <c r="H104" s="76">
        <f t="shared" si="20"/>
        <v>0</v>
      </c>
      <c r="I104" s="124" t="str">
        <f t="shared" si="20"/>
        <v>-</v>
      </c>
    </row>
    <row r="105" spans="1:9" ht="13.5" customHeight="1" hidden="1">
      <c r="A105" s="162" t="s">
        <v>150</v>
      </c>
      <c r="B105" s="94" t="s">
        <v>151</v>
      </c>
      <c r="C105" s="76">
        <f>C106</f>
        <v>0</v>
      </c>
      <c r="D105" s="76">
        <f aca="true" t="shared" si="21" ref="D105:I105">D106</f>
        <v>0</v>
      </c>
      <c r="E105" s="131" t="str">
        <f t="shared" si="21"/>
        <v>-</v>
      </c>
      <c r="F105" s="76">
        <f t="shared" si="21"/>
        <v>0</v>
      </c>
      <c r="G105" s="131" t="str">
        <f t="shared" si="21"/>
        <v>-</v>
      </c>
      <c r="H105" s="76">
        <f t="shared" si="21"/>
        <v>0</v>
      </c>
      <c r="I105" s="131" t="str">
        <f t="shared" si="21"/>
        <v>-</v>
      </c>
    </row>
    <row r="106" spans="1:9" s="44" customFormat="1" ht="13.5" customHeight="1" hidden="1">
      <c r="A106" s="162">
        <v>5</v>
      </c>
      <c r="B106" s="157" t="s">
        <v>26</v>
      </c>
      <c r="C106" s="76">
        <f>C107</f>
        <v>0</v>
      </c>
      <c r="D106" s="76">
        <f aca="true" t="shared" si="22" ref="D106:I108">D107</f>
        <v>0</v>
      </c>
      <c r="E106" s="124" t="str">
        <f t="shared" si="22"/>
        <v>-</v>
      </c>
      <c r="F106" s="76">
        <f t="shared" si="22"/>
        <v>0</v>
      </c>
      <c r="G106" s="124" t="str">
        <f t="shared" si="22"/>
        <v>-</v>
      </c>
      <c r="H106" s="76">
        <f t="shared" si="22"/>
        <v>0</v>
      </c>
      <c r="I106" s="124" t="str">
        <f t="shared" si="22"/>
        <v>-</v>
      </c>
    </row>
    <row r="107" spans="1:9" s="44" customFormat="1" ht="13.5" customHeight="1" hidden="1">
      <c r="A107" s="161">
        <v>53</v>
      </c>
      <c r="B107" s="94" t="s">
        <v>114</v>
      </c>
      <c r="C107" s="76">
        <f>C108</f>
        <v>0</v>
      </c>
      <c r="D107" s="76">
        <f t="shared" si="22"/>
        <v>0</v>
      </c>
      <c r="E107" s="124" t="str">
        <f t="shared" si="22"/>
        <v>-</v>
      </c>
      <c r="F107" s="76">
        <f t="shared" si="22"/>
        <v>0</v>
      </c>
      <c r="G107" s="124" t="str">
        <f t="shared" si="22"/>
        <v>-</v>
      </c>
      <c r="H107" s="76">
        <f t="shared" si="22"/>
        <v>0</v>
      </c>
      <c r="I107" s="124" t="str">
        <f t="shared" si="22"/>
        <v>-</v>
      </c>
    </row>
    <row r="108" spans="1:9" s="44" customFormat="1" ht="13.5" customHeight="1" hidden="1">
      <c r="A108" s="161">
        <v>534</v>
      </c>
      <c r="B108" s="94" t="s">
        <v>115</v>
      </c>
      <c r="C108" s="76">
        <f>C109</f>
        <v>0</v>
      </c>
      <c r="D108" s="76">
        <f t="shared" si="22"/>
        <v>0</v>
      </c>
      <c r="E108" s="124" t="str">
        <f t="shared" si="22"/>
        <v>-</v>
      </c>
      <c r="F108" s="76">
        <f t="shared" si="22"/>
        <v>0</v>
      </c>
      <c r="G108" s="124" t="str">
        <f t="shared" si="22"/>
        <v>-</v>
      </c>
      <c r="H108" s="76">
        <f t="shared" si="22"/>
        <v>0</v>
      </c>
      <c r="I108" s="124" t="str">
        <f t="shared" si="22"/>
        <v>-</v>
      </c>
    </row>
    <row r="109" spans="1:9" ht="27" hidden="1">
      <c r="A109" s="183">
        <v>5341</v>
      </c>
      <c r="B109" s="35" t="s">
        <v>101</v>
      </c>
      <c r="C109" s="36">
        <f>'račun financiranja'!F21</f>
        <v>0</v>
      </c>
      <c r="D109" s="36">
        <f>'račun financiranja'!G21</f>
        <v>0</v>
      </c>
      <c r="E109" s="123" t="s">
        <v>134</v>
      </c>
      <c r="F109" s="36">
        <f>'račun financiranja'!I21</f>
        <v>0</v>
      </c>
      <c r="G109" s="123" t="s">
        <v>134</v>
      </c>
      <c r="H109" s="36">
        <f>'račun financiranja'!K21</f>
        <v>0</v>
      </c>
      <c r="I109" s="123" t="s">
        <v>134</v>
      </c>
    </row>
    <row r="110" spans="1:2" ht="15">
      <c r="A110" s="187"/>
      <c r="B110" s="143"/>
    </row>
    <row r="111" spans="1:3" ht="15">
      <c r="A111" s="186"/>
      <c r="B111" s="139"/>
      <c r="C111" s="76"/>
    </row>
    <row r="112" spans="1:2" ht="15">
      <c r="A112" s="188"/>
      <c r="B112" s="144"/>
    </row>
    <row r="113" spans="1:2" ht="15">
      <c r="A113" s="95"/>
      <c r="B113" s="34"/>
    </row>
    <row r="114" spans="1:2" ht="15">
      <c r="A114" s="187"/>
      <c r="B114" s="143"/>
    </row>
    <row r="115" spans="1:2" ht="15">
      <c r="A115" s="186"/>
      <c r="B115" s="139"/>
    </row>
    <row r="116" spans="1:2" ht="15">
      <c r="A116" s="186"/>
      <c r="B116" s="139"/>
    </row>
    <row r="117" spans="1:3" ht="15">
      <c r="A117" s="96"/>
      <c r="B117" s="142"/>
      <c r="C117" s="76"/>
    </row>
    <row r="119" spans="1:3" ht="15">
      <c r="A119" s="95"/>
      <c r="B119" s="34"/>
      <c r="C119" s="76"/>
    </row>
    <row r="120" spans="1:2" ht="15">
      <c r="A120" s="186"/>
      <c r="B120" s="143"/>
    </row>
    <row r="121" spans="1:2" ht="15">
      <c r="A121" s="186"/>
      <c r="B121" s="143"/>
    </row>
    <row r="122" spans="1:2" ht="15">
      <c r="A122" s="186"/>
      <c r="B122" s="139"/>
    </row>
    <row r="123" spans="1:2" ht="15">
      <c r="A123" s="186"/>
      <c r="B123" s="139"/>
    </row>
    <row r="125" spans="1:3" ht="15">
      <c r="A125" s="95"/>
      <c r="B125" s="34"/>
      <c r="C125" s="97"/>
    </row>
    <row r="126" spans="1:2" ht="15">
      <c r="A126" s="186"/>
      <c r="B126" s="143"/>
    </row>
    <row r="127" spans="1:2" ht="15">
      <c r="A127" s="189"/>
      <c r="B127" s="145"/>
    </row>
    <row r="128" spans="1:3" ht="15">
      <c r="A128" s="95"/>
      <c r="B128" s="34"/>
      <c r="C128" s="76"/>
    </row>
    <row r="129" spans="1:2" ht="15">
      <c r="A129" s="186"/>
      <c r="B129" s="143"/>
    </row>
    <row r="131" spans="1:3" ht="15">
      <c r="A131" s="96"/>
      <c r="B131" s="142"/>
      <c r="C131" s="76"/>
    </row>
    <row r="132" spans="1:2" ht="15">
      <c r="A132" s="186"/>
      <c r="B132" s="139"/>
    </row>
    <row r="133" spans="1:3" ht="15">
      <c r="A133" s="187"/>
      <c r="B133" s="143"/>
      <c r="C133" s="97"/>
    </row>
    <row r="135" spans="1:3" ht="15">
      <c r="A135" s="96"/>
      <c r="B135" s="145"/>
      <c r="C135" s="76"/>
    </row>
    <row r="136" spans="1:2" ht="15">
      <c r="A136" s="187"/>
      <c r="B136" s="143"/>
    </row>
    <row r="137" spans="1:2" ht="15">
      <c r="A137" s="190"/>
      <c r="B137" s="146"/>
    </row>
    <row r="139" spans="1:3" ht="15">
      <c r="A139" s="188"/>
      <c r="B139" s="144"/>
      <c r="C139" s="98"/>
    </row>
    <row r="141" spans="1:3" ht="15">
      <c r="A141" s="189"/>
      <c r="B141" s="145"/>
      <c r="C141" s="99"/>
    </row>
    <row r="143" spans="1:3" ht="15">
      <c r="A143" s="189"/>
      <c r="B143" s="145"/>
      <c r="C143" s="99"/>
    </row>
    <row r="145" spans="1:2" ht="15">
      <c r="A145" s="190"/>
      <c r="B145" s="146"/>
    </row>
    <row r="147" spans="1:3" ht="15">
      <c r="A147" s="188"/>
      <c r="B147" s="144"/>
      <c r="C147" s="98"/>
    </row>
    <row r="149" spans="1:3" ht="15">
      <c r="A149" s="189"/>
      <c r="B149" s="145"/>
      <c r="C149" s="99"/>
    </row>
    <row r="151" spans="1:3" ht="15">
      <c r="A151" s="189"/>
      <c r="B151" s="145"/>
      <c r="C151" s="99"/>
    </row>
    <row r="153" spans="1:2" ht="15">
      <c r="A153" s="190"/>
      <c r="B153" s="146"/>
    </row>
    <row r="155" spans="1:3" ht="15">
      <c r="A155" s="188"/>
      <c r="B155" s="144"/>
      <c r="C155" s="98"/>
    </row>
    <row r="156" spans="1:3" ht="15">
      <c r="A156" s="188"/>
      <c r="B156" s="144"/>
      <c r="C156" s="98"/>
    </row>
    <row r="158" spans="1:3" ht="15">
      <c r="A158" s="189"/>
      <c r="B158" s="145"/>
      <c r="C158" s="99"/>
    </row>
    <row r="160" spans="1:3" ht="15">
      <c r="A160" s="189"/>
      <c r="B160" s="145"/>
      <c r="C160" s="99"/>
    </row>
    <row r="162" spans="1:3" ht="15">
      <c r="A162" s="189"/>
      <c r="B162" s="145"/>
      <c r="C162" s="99"/>
    </row>
    <row r="164" spans="1:3" ht="15">
      <c r="A164" s="189"/>
      <c r="B164" s="145"/>
      <c r="C164" s="99"/>
    </row>
    <row r="167" spans="1:2" ht="15">
      <c r="A167" s="191"/>
      <c r="B167" s="145"/>
    </row>
    <row r="169" spans="1:2" ht="15">
      <c r="A169" s="191"/>
      <c r="B169" s="145"/>
    </row>
    <row r="171" spans="1:3" ht="15">
      <c r="A171" s="191"/>
      <c r="B171" s="146"/>
      <c r="C171" s="100"/>
    </row>
    <row r="172" spans="1:3" ht="15">
      <c r="A172" s="188"/>
      <c r="B172" s="144"/>
      <c r="C172" s="98"/>
    </row>
    <row r="174" spans="1:3" ht="15">
      <c r="A174" s="189"/>
      <c r="B174" s="145"/>
      <c r="C174" s="99"/>
    </row>
    <row r="176" spans="1:3" ht="15">
      <c r="A176" s="189"/>
      <c r="B176" s="145"/>
      <c r="C176" s="99"/>
    </row>
    <row r="178" spans="1:3" ht="15">
      <c r="A178" s="189"/>
      <c r="B178" s="145"/>
      <c r="C178" s="99"/>
    </row>
    <row r="181" spans="1:2" ht="15">
      <c r="A181" s="191"/>
      <c r="B181" s="145"/>
    </row>
    <row r="183" spans="1:2" ht="15">
      <c r="A183" s="191"/>
      <c r="B183" s="145"/>
    </row>
    <row r="185" spans="1:2" ht="15">
      <c r="A185" s="190"/>
      <c r="B185" s="146"/>
    </row>
    <row r="186" spans="1:3" ht="15">
      <c r="A186" s="188"/>
      <c r="B186" s="144"/>
      <c r="C186" s="98"/>
    </row>
    <row r="188" spans="1:3" ht="15">
      <c r="A188" s="189"/>
      <c r="B188" s="145"/>
      <c r="C188" s="99"/>
    </row>
    <row r="190" spans="1:3" ht="15">
      <c r="A190" s="189"/>
      <c r="B190" s="145"/>
      <c r="C190" s="99"/>
    </row>
    <row r="192" spans="1:3" ht="15">
      <c r="A192" s="189"/>
      <c r="B192" s="145"/>
      <c r="C192" s="99"/>
    </row>
    <row r="194" spans="1:2" ht="15">
      <c r="A194" s="191"/>
      <c r="B194" s="145"/>
    </row>
    <row r="196" spans="1:3" ht="15">
      <c r="A196" s="191"/>
      <c r="B196" s="146"/>
      <c r="C196" s="100"/>
    </row>
    <row r="197" spans="1:3" ht="15">
      <c r="A197" s="188"/>
      <c r="B197" s="144"/>
      <c r="C197" s="98"/>
    </row>
    <row r="199" spans="1:3" ht="15">
      <c r="A199" s="189"/>
      <c r="B199" s="145"/>
      <c r="C199" s="99"/>
    </row>
    <row r="201" spans="1:3" ht="15">
      <c r="A201" s="189"/>
      <c r="B201" s="145"/>
      <c r="C201" s="99"/>
    </row>
    <row r="203" spans="1:3" ht="15">
      <c r="A203" s="189"/>
      <c r="B203" s="145"/>
      <c r="C203" s="99"/>
    </row>
    <row r="206" spans="1:2" ht="15">
      <c r="A206" s="191"/>
      <c r="B206" s="145"/>
    </row>
    <row r="208" spans="1:2" ht="15">
      <c r="A208" s="191"/>
      <c r="B208" s="145"/>
    </row>
    <row r="210" spans="1:3" ht="15">
      <c r="A210" s="191"/>
      <c r="B210" s="147"/>
      <c r="C210" s="100"/>
    </row>
    <row r="211" spans="1:3" ht="15">
      <c r="A211" s="101"/>
      <c r="B211" s="144"/>
      <c r="C211" s="98"/>
    </row>
    <row r="213" spans="1:3" ht="15">
      <c r="A213" s="189"/>
      <c r="B213" s="145"/>
      <c r="C213" s="99"/>
    </row>
    <row r="215" spans="1:3" ht="15">
      <c r="A215" s="189"/>
      <c r="B215" s="145"/>
      <c r="C215" s="99"/>
    </row>
    <row r="217" spans="1:3" ht="15">
      <c r="A217" s="189"/>
      <c r="B217" s="145"/>
      <c r="C217" s="99"/>
    </row>
    <row r="220" spans="1:2" ht="15">
      <c r="A220" s="191"/>
      <c r="B220" s="145"/>
    </row>
    <row r="222" spans="1:2" ht="15">
      <c r="A222" s="191"/>
      <c r="B222" s="145"/>
    </row>
    <row r="224" spans="1:3" ht="15">
      <c r="A224" s="191"/>
      <c r="B224" s="146"/>
      <c r="C224" s="100"/>
    </row>
    <row r="225" spans="1:3" ht="15">
      <c r="A225" s="188"/>
      <c r="B225" s="144"/>
      <c r="C225" s="98"/>
    </row>
    <row r="227" spans="1:3" ht="15">
      <c r="A227" s="189"/>
      <c r="B227" s="145"/>
      <c r="C227" s="99"/>
    </row>
    <row r="229" spans="1:3" ht="15">
      <c r="A229" s="191"/>
      <c r="B229" s="146"/>
      <c r="C229" s="100"/>
    </row>
    <row r="230" spans="1:3" ht="15">
      <c r="A230" s="188"/>
      <c r="B230" s="144"/>
      <c r="C230" s="98"/>
    </row>
    <row r="232" spans="1:3" ht="15">
      <c r="A232" s="189"/>
      <c r="B232" s="145"/>
      <c r="C232" s="99"/>
    </row>
    <row r="234" spans="1:3" ht="15">
      <c r="A234" s="189"/>
      <c r="B234" s="145"/>
      <c r="C234" s="99"/>
    </row>
    <row r="236" spans="1:3" ht="15">
      <c r="A236" s="189"/>
      <c r="B236" s="145"/>
      <c r="C236" s="99"/>
    </row>
    <row r="239" spans="1:2" ht="15">
      <c r="A239" s="191"/>
      <c r="B239" s="145"/>
    </row>
    <row r="241" spans="1:2" ht="15">
      <c r="A241" s="191"/>
      <c r="B241" s="145"/>
    </row>
    <row r="243" spans="1:2" ht="15">
      <c r="A243" s="190"/>
      <c r="B243" s="146"/>
    </row>
    <row r="244" spans="1:3" ht="15">
      <c r="A244" s="188"/>
      <c r="B244" s="144"/>
      <c r="C244" s="98"/>
    </row>
    <row r="246" spans="1:3" ht="15">
      <c r="A246" s="189"/>
      <c r="B246" s="145"/>
      <c r="C246" s="99"/>
    </row>
    <row r="248" spans="1:3" ht="15">
      <c r="A248" s="189"/>
      <c r="B248" s="145"/>
      <c r="C248" s="99"/>
    </row>
    <row r="250" spans="1:2" ht="15">
      <c r="A250" s="190"/>
      <c r="B250" s="146"/>
    </row>
    <row r="251" spans="1:3" ht="15">
      <c r="A251" s="188"/>
      <c r="B251" s="144"/>
      <c r="C251" s="98"/>
    </row>
    <row r="253" spans="1:3" ht="15">
      <c r="A253" s="189"/>
      <c r="B253" s="145"/>
      <c r="C253" s="99"/>
    </row>
    <row r="255" spans="1:3" ht="15">
      <c r="A255" s="189"/>
      <c r="B255" s="145"/>
      <c r="C255" s="99"/>
    </row>
    <row r="257" spans="1:2" ht="15">
      <c r="A257" s="190"/>
      <c r="B257" s="146"/>
    </row>
    <row r="258" spans="1:3" ht="15">
      <c r="A258" s="188"/>
      <c r="B258" s="144"/>
      <c r="C258" s="98"/>
    </row>
    <row r="259" spans="1:3" ht="15">
      <c r="A259" s="101"/>
      <c r="B259" s="144"/>
      <c r="C259" s="98"/>
    </row>
    <row r="261" spans="1:3" ht="15">
      <c r="A261" s="189"/>
      <c r="B261" s="145"/>
      <c r="C261" s="99"/>
    </row>
    <row r="263" spans="1:3" ht="15">
      <c r="A263" s="189"/>
      <c r="B263" s="145"/>
      <c r="C263" s="99"/>
    </row>
    <row r="265" spans="1:2" ht="15">
      <c r="A265" s="190"/>
      <c r="B265" s="146"/>
    </row>
    <row r="266" spans="1:3" ht="15">
      <c r="A266" s="188"/>
      <c r="B266" s="144"/>
      <c r="C266" s="98"/>
    </row>
    <row r="267" spans="1:3" ht="15">
      <c r="A267" s="188"/>
      <c r="B267" s="144"/>
      <c r="C267" s="98"/>
    </row>
    <row r="268" spans="1:3" ht="15">
      <c r="A268" s="188"/>
      <c r="B268" s="144"/>
      <c r="C268" s="98"/>
    </row>
    <row r="269" spans="1:3" ht="15">
      <c r="A269" s="188"/>
      <c r="B269" s="144"/>
      <c r="C269" s="98"/>
    </row>
    <row r="270" spans="1:3" ht="15">
      <c r="A270" s="188"/>
      <c r="B270" s="144"/>
      <c r="C270" s="98"/>
    </row>
    <row r="271" spans="1:3" ht="15">
      <c r="A271" s="188"/>
      <c r="B271" s="144"/>
      <c r="C271" s="98"/>
    </row>
    <row r="272" spans="1:3" ht="15">
      <c r="A272" s="188"/>
      <c r="B272" s="144"/>
      <c r="C272" s="98"/>
    </row>
    <row r="274" spans="1:3" ht="15">
      <c r="A274" s="189"/>
      <c r="B274" s="145"/>
      <c r="C274" s="99"/>
    </row>
    <row r="276" spans="1:3" ht="15">
      <c r="A276" s="189"/>
      <c r="B276" s="145"/>
      <c r="C276" s="99"/>
    </row>
    <row r="278" spans="1:2" ht="15">
      <c r="A278" s="190"/>
      <c r="B278" s="146"/>
    </row>
    <row r="279" spans="1:3" ht="15">
      <c r="A279" s="188"/>
      <c r="B279" s="144"/>
      <c r="C279" s="98"/>
    </row>
    <row r="280" spans="1:3" ht="15">
      <c r="A280" s="188"/>
      <c r="B280" s="144"/>
      <c r="C280" s="98"/>
    </row>
    <row r="282" spans="1:3" ht="15">
      <c r="A282" s="189"/>
      <c r="B282" s="145"/>
      <c r="C282" s="99"/>
    </row>
    <row r="284" spans="1:3" ht="15">
      <c r="A284" s="189"/>
      <c r="B284" s="145"/>
      <c r="C284" s="99"/>
    </row>
    <row r="286" spans="1:2" ht="15">
      <c r="A286" s="190"/>
      <c r="B286" s="146"/>
    </row>
    <row r="287" spans="1:3" ht="15">
      <c r="A287" s="188"/>
      <c r="B287" s="144"/>
      <c r="C287" s="98"/>
    </row>
    <row r="288" spans="1:3" ht="15">
      <c r="A288" s="188"/>
      <c r="B288" s="144"/>
      <c r="C288" s="98"/>
    </row>
    <row r="290" spans="1:3" ht="15">
      <c r="A290" s="189"/>
      <c r="B290" s="145"/>
      <c r="C290" s="99"/>
    </row>
    <row r="292" spans="1:3" ht="15">
      <c r="A292" s="189"/>
      <c r="B292" s="145"/>
      <c r="C292" s="99"/>
    </row>
    <row r="294" spans="1:2" ht="15">
      <c r="A294" s="190"/>
      <c r="B294" s="146"/>
    </row>
    <row r="295" spans="1:3" ht="15">
      <c r="A295" s="188"/>
      <c r="B295" s="144"/>
      <c r="C295" s="98"/>
    </row>
    <row r="297" spans="1:3" ht="15">
      <c r="A297" s="189"/>
      <c r="B297" s="145"/>
      <c r="C297" s="99"/>
    </row>
    <row r="299" spans="1:3" ht="15">
      <c r="A299" s="189"/>
      <c r="B299" s="145"/>
      <c r="C299" s="99"/>
    </row>
    <row r="301" spans="1:2" ht="15">
      <c r="A301" s="190"/>
      <c r="B301" s="146"/>
    </row>
    <row r="302" spans="1:3" ht="15">
      <c r="A302" s="188"/>
      <c r="B302" s="144"/>
      <c r="C302" s="98"/>
    </row>
    <row r="303" spans="1:3" ht="15">
      <c r="A303" s="188"/>
      <c r="B303" s="144"/>
      <c r="C303" s="98"/>
    </row>
    <row r="305" spans="1:3" ht="15">
      <c r="A305" s="189"/>
      <c r="B305" s="145"/>
      <c r="C305" s="99"/>
    </row>
    <row r="307" spans="1:3" ht="15">
      <c r="A307" s="189"/>
      <c r="B307" s="145"/>
      <c r="C307" s="99"/>
    </row>
    <row r="309" spans="1:2" ht="15">
      <c r="A309" s="190"/>
      <c r="B309" s="146"/>
    </row>
    <row r="310" spans="1:3" ht="15">
      <c r="A310" s="188"/>
      <c r="B310" s="144"/>
      <c r="C310" s="98"/>
    </row>
    <row r="312" spans="1:3" ht="15">
      <c r="A312" s="189"/>
      <c r="B312" s="145"/>
      <c r="C312" s="99"/>
    </row>
    <row r="314" spans="1:3" ht="15">
      <c r="A314" s="189"/>
      <c r="B314" s="145"/>
      <c r="C314" s="99"/>
    </row>
    <row r="316" spans="1:2" ht="15">
      <c r="A316" s="190"/>
      <c r="B316" s="146"/>
    </row>
    <row r="317" spans="1:3" ht="15">
      <c r="A317" s="188"/>
      <c r="B317" s="144"/>
      <c r="C317" s="98"/>
    </row>
    <row r="318" spans="1:3" ht="15">
      <c r="A318" s="188"/>
      <c r="B318" s="144"/>
      <c r="C318" s="98"/>
    </row>
    <row r="320" spans="1:3" ht="15">
      <c r="A320" s="189"/>
      <c r="B320" s="145"/>
      <c r="C320" s="99"/>
    </row>
    <row r="322" spans="1:3" ht="15">
      <c r="A322" s="189"/>
      <c r="B322" s="145"/>
      <c r="C322" s="99"/>
    </row>
    <row r="324" spans="1:2" ht="15">
      <c r="A324" s="190"/>
      <c r="B324" s="146"/>
    </row>
    <row r="325" spans="1:3" ht="15">
      <c r="A325" s="188"/>
      <c r="B325" s="144"/>
      <c r="C325" s="98"/>
    </row>
    <row r="327" spans="1:3" ht="15">
      <c r="A327" s="189"/>
      <c r="B327" s="145"/>
      <c r="C327" s="99"/>
    </row>
    <row r="329" spans="1:3" ht="15">
      <c r="A329" s="189"/>
      <c r="B329" s="145"/>
      <c r="C329" s="99"/>
    </row>
    <row r="331" spans="1:2" ht="15">
      <c r="A331" s="190"/>
      <c r="B331" s="146"/>
    </row>
    <row r="332" spans="1:3" ht="15">
      <c r="A332" s="188"/>
      <c r="B332" s="144"/>
      <c r="C332" s="98"/>
    </row>
    <row r="334" spans="1:3" ht="15">
      <c r="A334" s="189"/>
      <c r="B334" s="145"/>
      <c r="C334" s="99"/>
    </row>
    <row r="336" spans="1:3" ht="15">
      <c r="A336" s="189"/>
      <c r="B336" s="145"/>
      <c r="C336" s="99"/>
    </row>
    <row r="338" spans="1:2" ht="15">
      <c r="A338" s="190"/>
      <c r="B338" s="146"/>
    </row>
    <row r="339" spans="1:3" ht="15">
      <c r="A339" s="188"/>
      <c r="B339" s="144"/>
      <c r="C339" s="98"/>
    </row>
    <row r="341" spans="1:3" ht="15">
      <c r="A341" s="189"/>
      <c r="B341" s="145"/>
      <c r="C341" s="99"/>
    </row>
    <row r="343" spans="1:3" ht="15">
      <c r="A343" s="189"/>
      <c r="B343" s="145"/>
      <c r="C343" s="99"/>
    </row>
    <row r="345" spans="1:2" ht="15">
      <c r="A345" s="190"/>
      <c r="B345" s="146"/>
    </row>
    <row r="346" spans="1:3" ht="15">
      <c r="A346" s="188"/>
      <c r="B346" s="144"/>
      <c r="C346" s="98"/>
    </row>
    <row r="348" spans="1:3" ht="15">
      <c r="A348" s="189"/>
      <c r="B348" s="145"/>
      <c r="C348" s="99"/>
    </row>
    <row r="349" ht="15">
      <c r="C349" s="99"/>
    </row>
    <row r="350" spans="1:3" ht="15">
      <c r="A350" s="189"/>
      <c r="B350" s="145"/>
      <c r="C350" s="99"/>
    </row>
    <row r="352" spans="1:2" ht="15">
      <c r="A352" s="190"/>
      <c r="B352" s="146"/>
    </row>
    <row r="353" spans="1:3" ht="15">
      <c r="A353" s="188"/>
      <c r="B353" s="144"/>
      <c r="C353" s="98"/>
    </row>
    <row r="355" spans="1:3" ht="15">
      <c r="A355" s="189"/>
      <c r="B355" s="145"/>
      <c r="C355" s="99"/>
    </row>
    <row r="357" spans="1:3" ht="15">
      <c r="A357" s="189"/>
      <c r="B357" s="145"/>
      <c r="C357" s="99"/>
    </row>
    <row r="359" spans="1:2" ht="15">
      <c r="A359" s="190"/>
      <c r="B359" s="146"/>
    </row>
    <row r="360" spans="1:3" ht="15">
      <c r="A360" s="188"/>
      <c r="B360" s="144"/>
      <c r="C360" s="98"/>
    </row>
    <row r="362" spans="1:3" ht="15">
      <c r="A362" s="189"/>
      <c r="B362" s="145"/>
      <c r="C362" s="99"/>
    </row>
    <row r="364" spans="1:3" ht="15">
      <c r="A364" s="189"/>
      <c r="B364" s="145"/>
      <c r="C364" s="99"/>
    </row>
    <row r="366" spans="1:2" ht="15">
      <c r="A366" s="190"/>
      <c r="B366" s="146"/>
    </row>
    <row r="367" spans="1:3" ht="15">
      <c r="A367" s="188"/>
      <c r="B367" s="144"/>
      <c r="C367" s="98"/>
    </row>
    <row r="369" spans="1:3" ht="15">
      <c r="A369" s="189"/>
      <c r="B369" s="145"/>
      <c r="C369" s="99"/>
    </row>
    <row r="371" spans="1:3" ht="15">
      <c r="A371" s="189"/>
      <c r="B371" s="145"/>
      <c r="C371" s="99"/>
    </row>
    <row r="373" spans="1:2" ht="15">
      <c r="A373" s="190"/>
      <c r="B373" s="146"/>
    </row>
    <row r="374" spans="1:3" ht="15">
      <c r="A374" s="188"/>
      <c r="B374" s="144"/>
      <c r="C374" s="98"/>
    </row>
    <row r="375" spans="1:3" ht="15">
      <c r="A375" s="188"/>
      <c r="B375" s="144"/>
      <c r="C375" s="98"/>
    </row>
    <row r="376" spans="1:3" ht="15">
      <c r="A376" s="189"/>
      <c r="B376" s="145"/>
      <c r="C376" s="99"/>
    </row>
    <row r="378" spans="1:3" ht="15">
      <c r="A378" s="189"/>
      <c r="B378" s="145"/>
      <c r="C378" s="99"/>
    </row>
    <row r="380" spans="1:2" ht="15">
      <c r="A380" s="190"/>
      <c r="B380" s="146"/>
    </row>
    <row r="381" spans="1:3" ht="15">
      <c r="A381" s="188"/>
      <c r="B381" s="144"/>
      <c r="C381" s="98"/>
    </row>
    <row r="382" spans="1:3" ht="15">
      <c r="A382" s="188"/>
      <c r="B382" s="144"/>
      <c r="C382" s="98"/>
    </row>
    <row r="384" spans="1:3" ht="15">
      <c r="A384" s="189"/>
      <c r="B384" s="145"/>
      <c r="C384" s="99"/>
    </row>
    <row r="386" spans="1:3" ht="15">
      <c r="A386" s="189"/>
      <c r="B386" s="145"/>
      <c r="C386" s="99"/>
    </row>
    <row r="388" spans="1:2" ht="15">
      <c r="A388" s="190"/>
      <c r="B388" s="146"/>
    </row>
    <row r="389" spans="1:3" ht="15">
      <c r="A389" s="188"/>
      <c r="B389" s="144"/>
      <c r="C389" s="98"/>
    </row>
    <row r="391" spans="1:3" ht="15">
      <c r="A391" s="189"/>
      <c r="B391" s="145"/>
      <c r="C391" s="99"/>
    </row>
    <row r="393" spans="1:3" ht="15">
      <c r="A393" s="189"/>
      <c r="B393" s="145"/>
      <c r="C393" s="99"/>
    </row>
    <row r="395" spans="1:2" ht="15">
      <c r="A395" s="190"/>
      <c r="B395" s="146"/>
    </row>
    <row r="396" spans="1:3" ht="15">
      <c r="A396" s="188"/>
      <c r="B396" s="144"/>
      <c r="C396" s="98"/>
    </row>
    <row r="398" spans="1:3" ht="15">
      <c r="A398" s="189"/>
      <c r="B398" s="145"/>
      <c r="C398" s="99"/>
    </row>
    <row r="400" spans="1:3" ht="15">
      <c r="A400" s="189"/>
      <c r="B400" s="145"/>
      <c r="C400" s="99"/>
    </row>
    <row r="402" spans="1:2" ht="15">
      <c r="A402" s="190"/>
      <c r="B402" s="146"/>
    </row>
    <row r="403" spans="1:3" ht="15">
      <c r="A403" s="188"/>
      <c r="B403" s="144"/>
      <c r="C403" s="98"/>
    </row>
    <row r="405" spans="1:3" ht="15">
      <c r="A405" s="189"/>
      <c r="B405" s="145"/>
      <c r="C405" s="99"/>
    </row>
    <row r="406" ht="15">
      <c r="C406" s="99"/>
    </row>
    <row r="407" spans="1:3" ht="15">
      <c r="A407" s="189"/>
      <c r="B407" s="145"/>
      <c r="C407" s="99"/>
    </row>
    <row r="409" spans="1:2" ht="15">
      <c r="A409" s="190"/>
      <c r="B409" s="146"/>
    </row>
    <row r="410" spans="1:3" ht="15">
      <c r="A410" s="188"/>
      <c r="B410" s="144"/>
      <c r="C410" s="98"/>
    </row>
    <row r="412" spans="1:3" ht="15">
      <c r="A412" s="189"/>
      <c r="B412" s="145"/>
      <c r="C412" s="99"/>
    </row>
    <row r="414" spans="1:3" ht="15">
      <c r="A414" s="189"/>
      <c r="B414" s="145"/>
      <c r="C414" s="99"/>
    </row>
    <row r="416" spans="1:2" ht="15">
      <c r="A416" s="190"/>
      <c r="B416" s="146"/>
    </row>
    <row r="417" spans="1:3" ht="15">
      <c r="A417" s="188"/>
      <c r="B417" s="144"/>
      <c r="C417" s="98"/>
    </row>
    <row r="419" spans="1:3" ht="15">
      <c r="A419" s="189"/>
      <c r="B419" s="145"/>
      <c r="C419" s="99"/>
    </row>
    <row r="421" spans="1:3" ht="15">
      <c r="A421" s="189"/>
      <c r="B421" s="145"/>
      <c r="C421" s="99"/>
    </row>
    <row r="423" spans="1:2" ht="15">
      <c r="A423" s="190"/>
      <c r="B423" s="146"/>
    </row>
    <row r="424" spans="1:3" ht="15">
      <c r="A424" s="188"/>
      <c r="B424" s="144"/>
      <c r="C424" s="98"/>
    </row>
    <row r="426" spans="1:3" ht="15">
      <c r="A426" s="189"/>
      <c r="B426" s="145"/>
      <c r="C426" s="99"/>
    </row>
    <row r="428" spans="1:3" ht="15">
      <c r="A428" s="189"/>
      <c r="B428" s="145"/>
      <c r="C428" s="99"/>
    </row>
    <row r="430" spans="1:2" ht="15">
      <c r="A430" s="190"/>
      <c r="B430" s="146"/>
    </row>
    <row r="431" spans="1:3" ht="15">
      <c r="A431" s="188"/>
      <c r="B431" s="144"/>
      <c r="C431" s="98"/>
    </row>
    <row r="433" spans="1:3" ht="15">
      <c r="A433" s="189"/>
      <c r="B433" s="145"/>
      <c r="C433" s="99"/>
    </row>
    <row r="435" spans="1:3" ht="15">
      <c r="A435" s="189"/>
      <c r="B435" s="145"/>
      <c r="C435" s="99"/>
    </row>
    <row r="437" spans="1:2" ht="15">
      <c r="A437" s="190"/>
      <c r="B437" s="146"/>
    </row>
    <row r="438" spans="1:3" ht="15">
      <c r="A438" s="188"/>
      <c r="B438" s="144"/>
      <c r="C438" s="98"/>
    </row>
    <row r="440" spans="1:3" ht="15">
      <c r="A440" s="189"/>
      <c r="B440" s="145"/>
      <c r="C440" s="99"/>
    </row>
    <row r="442" spans="1:3" ht="15">
      <c r="A442" s="189"/>
      <c r="B442" s="145"/>
      <c r="C442" s="99"/>
    </row>
    <row r="443" spans="1:3" ht="15">
      <c r="A443" s="189"/>
      <c r="B443" s="145"/>
      <c r="C443" s="99"/>
    </row>
    <row r="444" spans="1:3" ht="15">
      <c r="A444" s="102"/>
      <c r="B444" s="147"/>
      <c r="C444" s="99"/>
    </row>
    <row r="445" spans="1:3" ht="15">
      <c r="A445" s="188"/>
      <c r="B445" s="144"/>
      <c r="C445" s="98"/>
    </row>
    <row r="447" spans="1:3" ht="15">
      <c r="A447" s="189"/>
      <c r="B447" s="148"/>
      <c r="C447" s="99"/>
    </row>
    <row r="449" spans="1:3" ht="15">
      <c r="A449" s="189"/>
      <c r="B449" s="148"/>
      <c r="C449" s="99"/>
    </row>
    <row r="451" spans="1:2" ht="15">
      <c r="A451" s="190"/>
      <c r="B451" s="146"/>
    </row>
    <row r="452" spans="1:3" ht="15">
      <c r="A452" s="188"/>
      <c r="B452" s="144"/>
      <c r="C452" s="98"/>
    </row>
    <row r="454" spans="1:3" ht="15">
      <c r="A454" s="189"/>
      <c r="B454" s="145"/>
      <c r="C454" s="99"/>
    </row>
    <row r="456" spans="1:3" ht="15">
      <c r="A456" s="189"/>
      <c r="B456" s="145"/>
      <c r="C456" s="99"/>
    </row>
    <row r="458" spans="1:2" ht="15">
      <c r="A458" s="190"/>
      <c r="B458" s="146"/>
    </row>
    <row r="459" spans="1:3" ht="15">
      <c r="A459" s="188"/>
      <c r="B459" s="144"/>
      <c r="C459" s="98"/>
    </row>
    <row r="461" spans="1:3" ht="15">
      <c r="A461" s="189"/>
      <c r="B461" s="145"/>
      <c r="C461" s="99"/>
    </row>
    <row r="463" spans="1:3" ht="15">
      <c r="A463" s="189"/>
      <c r="B463" s="145"/>
      <c r="C463" s="99"/>
    </row>
    <row r="465" spans="1:2" ht="15">
      <c r="A465" s="190"/>
      <c r="B465" s="146"/>
    </row>
    <row r="466" spans="1:3" ht="15">
      <c r="A466" s="188"/>
      <c r="B466" s="144"/>
      <c r="C466" s="98"/>
    </row>
    <row r="468" spans="1:3" ht="15">
      <c r="A468" s="189"/>
      <c r="B468" s="145"/>
      <c r="C468" s="99"/>
    </row>
    <row r="470" spans="1:3" ht="15">
      <c r="A470" s="189"/>
      <c r="B470" s="145"/>
      <c r="C470" s="99"/>
    </row>
    <row r="472" spans="1:2" ht="15">
      <c r="A472" s="190"/>
      <c r="B472" s="146"/>
    </row>
    <row r="473" spans="1:3" ht="15">
      <c r="A473" s="188"/>
      <c r="B473" s="144"/>
      <c r="C473" s="98"/>
    </row>
    <row r="475" spans="1:3" ht="15">
      <c r="A475" s="189"/>
      <c r="B475" s="145"/>
      <c r="C475" s="99"/>
    </row>
    <row r="477" spans="1:3" ht="15">
      <c r="A477" s="189"/>
      <c r="B477" s="145"/>
      <c r="C477" s="99"/>
    </row>
    <row r="479" spans="1:3" ht="15">
      <c r="A479" s="189"/>
      <c r="B479" s="145"/>
      <c r="C479" s="99"/>
    </row>
    <row r="481" spans="1:3" ht="15">
      <c r="A481" s="189"/>
      <c r="B481" s="145"/>
      <c r="C481" s="99"/>
    </row>
    <row r="484" spans="1:2" ht="15">
      <c r="A484" s="191"/>
      <c r="B484" s="145"/>
    </row>
    <row r="486" spans="1:2" ht="15">
      <c r="A486" s="191"/>
      <c r="B486" s="145"/>
    </row>
    <row r="488" spans="1:3" ht="15">
      <c r="A488" s="191"/>
      <c r="B488" s="146"/>
      <c r="C488" s="100"/>
    </row>
    <row r="489" spans="1:3" ht="15">
      <c r="A489" s="188"/>
      <c r="B489" s="144"/>
      <c r="C489" s="98"/>
    </row>
    <row r="491" spans="1:3" ht="15">
      <c r="A491" s="189"/>
      <c r="B491" s="145"/>
      <c r="C491" s="99"/>
    </row>
    <row r="493" spans="1:3" ht="15">
      <c r="A493" s="191"/>
      <c r="B493" s="146"/>
      <c r="C493" s="100"/>
    </row>
    <row r="494" spans="1:3" ht="15">
      <c r="A494" s="188"/>
      <c r="B494" s="144"/>
      <c r="C494" s="98"/>
    </row>
    <row r="496" spans="1:3" ht="15">
      <c r="A496" s="189"/>
      <c r="B496" s="145"/>
      <c r="C496" s="99"/>
    </row>
    <row r="498" spans="1:3" ht="15">
      <c r="A498" s="189"/>
      <c r="B498" s="145"/>
      <c r="C498" s="99"/>
    </row>
    <row r="500" spans="1:3" ht="15">
      <c r="A500" s="189"/>
      <c r="B500" s="145"/>
      <c r="C500" s="99"/>
    </row>
    <row r="503" spans="1:2" ht="15">
      <c r="A503" s="191"/>
      <c r="B503" s="145"/>
    </row>
    <row r="505" spans="1:2" ht="15">
      <c r="A505" s="103"/>
      <c r="B505" s="148"/>
    </row>
    <row r="507" spans="1:3" ht="15">
      <c r="A507" s="103"/>
      <c r="B507" s="147"/>
      <c r="C507" s="100"/>
    </row>
    <row r="508" spans="1:3" ht="15">
      <c r="A508" s="101"/>
      <c r="B508" s="144"/>
      <c r="C508" s="98"/>
    </row>
    <row r="509" spans="1:3" ht="15">
      <c r="A509" s="188"/>
      <c r="B509" s="144"/>
      <c r="C509" s="98"/>
    </row>
    <row r="510" spans="1:3" ht="15">
      <c r="A510" s="189"/>
      <c r="B510" s="145"/>
      <c r="C510" s="99"/>
    </row>
    <row r="511" spans="1:3" ht="15">
      <c r="A511" s="188"/>
      <c r="B511" s="144"/>
      <c r="C511" s="98"/>
    </row>
    <row r="512" spans="1:2" ht="15">
      <c r="A512" s="103"/>
      <c r="B512" s="147"/>
    </row>
    <row r="513" spans="1:3" ht="15">
      <c r="A513" s="101"/>
      <c r="B513" s="149"/>
      <c r="C513" s="98"/>
    </row>
    <row r="514" spans="1:3" ht="15">
      <c r="A514" s="101"/>
      <c r="B514" s="149"/>
      <c r="C514" s="98"/>
    </row>
    <row r="515" spans="1:3" ht="15">
      <c r="A515" s="189"/>
      <c r="B515" s="145"/>
      <c r="C515" s="99"/>
    </row>
    <row r="517" ht="15">
      <c r="A517" s="101"/>
    </row>
    <row r="518" ht="15">
      <c r="A518" s="102"/>
    </row>
    <row r="519" spans="1:2" ht="15">
      <c r="A519" s="104"/>
      <c r="B519" s="150"/>
    </row>
    <row r="520" ht="15">
      <c r="B520" s="86"/>
    </row>
    <row r="521" spans="1:3" ht="15">
      <c r="A521" s="189"/>
      <c r="B521" s="148"/>
      <c r="C521" s="76"/>
    </row>
    <row r="522" ht="15">
      <c r="A522" s="101"/>
    </row>
    <row r="523" ht="15">
      <c r="A523" s="102"/>
    </row>
    <row r="524" spans="1:2" ht="15">
      <c r="A524" s="105"/>
      <c r="B524" s="86"/>
    </row>
    <row r="525" spans="1:2" ht="15">
      <c r="A525" s="105"/>
      <c r="B525" s="86"/>
    </row>
    <row r="526" spans="1:3" ht="15">
      <c r="A526" s="189"/>
      <c r="B526" s="148"/>
      <c r="C526" s="76"/>
    </row>
    <row r="527" ht="15">
      <c r="A527" s="101"/>
    </row>
    <row r="528" ht="15">
      <c r="A528" s="102"/>
    </row>
    <row r="529" spans="1:2" ht="15">
      <c r="A529" s="105"/>
      <c r="B529" s="86"/>
    </row>
    <row r="530" spans="1:2" ht="15">
      <c r="A530" s="105"/>
      <c r="B530" s="86"/>
    </row>
    <row r="531" spans="1:3" ht="15">
      <c r="A531" s="189"/>
      <c r="B531" s="148"/>
      <c r="C531" s="76"/>
    </row>
    <row r="532" ht="15">
      <c r="A532" s="101"/>
    </row>
    <row r="533" ht="15">
      <c r="A533" s="102"/>
    </row>
    <row r="534" spans="1:2" ht="15">
      <c r="A534" s="105"/>
      <c r="B534" s="86"/>
    </row>
    <row r="535" ht="15">
      <c r="A535" s="102"/>
    </row>
    <row r="536" spans="1:3" ht="15">
      <c r="A536" s="189"/>
      <c r="B536" s="148"/>
      <c r="C536" s="76"/>
    </row>
    <row r="537" ht="15">
      <c r="A537" s="102"/>
    </row>
    <row r="538" ht="15">
      <c r="A538" s="102"/>
    </row>
    <row r="539" spans="1:2" ht="15">
      <c r="A539" s="105"/>
      <c r="B539" s="86"/>
    </row>
    <row r="540" ht="15">
      <c r="A540" s="102"/>
    </row>
    <row r="541" ht="15">
      <c r="A541" s="102"/>
    </row>
    <row r="542" spans="1:2" ht="15">
      <c r="A542" s="105"/>
      <c r="B542" s="86"/>
    </row>
    <row r="543" ht="15">
      <c r="A543" s="102"/>
    </row>
    <row r="544" ht="15">
      <c r="A544" s="102"/>
    </row>
    <row r="545" spans="1:2" ht="15">
      <c r="A545" s="105"/>
      <c r="B545" s="86"/>
    </row>
    <row r="546" spans="1:2" ht="15">
      <c r="A546" s="105"/>
      <c r="B546" s="86"/>
    </row>
    <row r="547" spans="1:2" ht="15">
      <c r="A547" s="105"/>
      <c r="B547" s="86"/>
    </row>
    <row r="548" ht="15">
      <c r="A548" s="102"/>
    </row>
    <row r="549" ht="15">
      <c r="A549" s="102"/>
    </row>
    <row r="550" spans="1:2" ht="15">
      <c r="A550" s="105"/>
      <c r="B550" s="85"/>
    </row>
    <row r="551" ht="15">
      <c r="A551" s="102"/>
    </row>
    <row r="552" ht="15">
      <c r="A552" s="102"/>
    </row>
    <row r="553" spans="1:2" ht="15">
      <c r="A553" s="105"/>
      <c r="B553" s="86"/>
    </row>
    <row r="554" ht="15">
      <c r="A554" s="102"/>
    </row>
    <row r="555" ht="15">
      <c r="A555" s="102"/>
    </row>
    <row r="556" spans="1:2" ht="15">
      <c r="A556" s="105"/>
      <c r="B556" s="86"/>
    </row>
    <row r="557" ht="15">
      <c r="A557" s="102"/>
    </row>
    <row r="558" ht="15">
      <c r="A558" s="102"/>
    </row>
    <row r="559" spans="1:2" ht="15">
      <c r="A559" s="105"/>
      <c r="B559" s="86"/>
    </row>
    <row r="560" ht="15">
      <c r="A560" s="102"/>
    </row>
    <row r="561" ht="15">
      <c r="A561" s="102"/>
    </row>
    <row r="562" spans="1:2" ht="15">
      <c r="A562" s="105"/>
      <c r="B562" s="86"/>
    </row>
    <row r="563" ht="15">
      <c r="A563" s="102"/>
    </row>
    <row r="564" ht="15">
      <c r="A564" s="102"/>
    </row>
    <row r="565" spans="1:2" ht="15">
      <c r="A565" s="105"/>
      <c r="B565" s="86"/>
    </row>
    <row r="566" ht="15">
      <c r="A566" s="102"/>
    </row>
    <row r="567" ht="15">
      <c r="A567" s="102"/>
    </row>
    <row r="568" spans="1:2" ht="15">
      <c r="A568" s="105"/>
      <c r="B568" s="86"/>
    </row>
    <row r="569" ht="15">
      <c r="A569" s="102"/>
    </row>
    <row r="570" ht="15">
      <c r="A570" s="102"/>
    </row>
    <row r="571" spans="1:2" ht="15">
      <c r="A571" s="105"/>
      <c r="B571" s="86"/>
    </row>
    <row r="572" ht="15">
      <c r="A572" s="102"/>
    </row>
    <row r="573" ht="15">
      <c r="A573" s="102"/>
    </row>
    <row r="574" spans="1:2" ht="15">
      <c r="A574" s="105"/>
      <c r="B574" s="86"/>
    </row>
    <row r="575" ht="15">
      <c r="A575" s="102"/>
    </row>
    <row r="576" ht="15">
      <c r="A576" s="102"/>
    </row>
    <row r="577" spans="1:2" ht="15">
      <c r="A577" s="105"/>
      <c r="B577" s="86"/>
    </row>
    <row r="578" ht="15">
      <c r="B578" s="86"/>
    </row>
    <row r="579" ht="15">
      <c r="A579" s="102"/>
    </row>
    <row r="580" spans="1:2" ht="15">
      <c r="A580" s="105"/>
      <c r="B580" s="86"/>
    </row>
    <row r="581" spans="1:2" ht="15">
      <c r="A581" s="105"/>
      <c r="B581" s="86"/>
    </row>
    <row r="582" ht="15">
      <c r="A582" s="102"/>
    </row>
    <row r="583" spans="1:2" ht="15">
      <c r="A583" s="105"/>
      <c r="B583" s="86"/>
    </row>
    <row r="584" spans="1:2" ht="15">
      <c r="A584" s="105"/>
      <c r="B584" s="86"/>
    </row>
    <row r="585" spans="1:3" ht="15">
      <c r="A585" s="189"/>
      <c r="B585" s="148"/>
      <c r="C585" s="76"/>
    </row>
    <row r="586" spans="1:2" ht="15">
      <c r="A586" s="105"/>
      <c r="B586" s="86"/>
    </row>
    <row r="587" ht="15">
      <c r="A587" s="102"/>
    </row>
    <row r="588" spans="1:2" ht="15">
      <c r="A588" s="102"/>
      <c r="B588" s="148"/>
    </row>
    <row r="589" spans="1:2" ht="15">
      <c r="A589" s="102"/>
      <c r="B589" s="148"/>
    </row>
    <row r="590" ht="15">
      <c r="A590" s="102"/>
    </row>
    <row r="591" spans="1:2" ht="15">
      <c r="A591" s="105"/>
      <c r="B591" s="86"/>
    </row>
    <row r="592" spans="1:2" ht="15">
      <c r="A592" s="102"/>
      <c r="B592" s="148"/>
    </row>
    <row r="593" ht="15">
      <c r="A593" s="102"/>
    </row>
    <row r="594" spans="1:2" ht="15">
      <c r="A594" s="105"/>
      <c r="B594" s="86"/>
    </row>
    <row r="595" spans="1:2" ht="15">
      <c r="A595" s="102"/>
      <c r="B595" s="148"/>
    </row>
    <row r="596" ht="15">
      <c r="A596" s="102"/>
    </row>
    <row r="597" spans="1:2" ht="15">
      <c r="A597" s="105"/>
      <c r="B597" s="86"/>
    </row>
    <row r="598" spans="1:2" ht="15">
      <c r="A598" s="102"/>
      <c r="B598" s="148"/>
    </row>
    <row r="599" ht="15">
      <c r="A599" s="102"/>
    </row>
    <row r="600" spans="1:2" ht="15">
      <c r="A600" s="105"/>
      <c r="B600" s="86"/>
    </row>
    <row r="601" ht="15">
      <c r="A601" s="102"/>
    </row>
    <row r="602" ht="15">
      <c r="A602" s="102"/>
    </row>
    <row r="603" spans="1:2" ht="15">
      <c r="A603" s="105"/>
      <c r="B603" s="86"/>
    </row>
    <row r="604" ht="15">
      <c r="A604" s="102"/>
    </row>
    <row r="605" ht="15">
      <c r="A605" s="102"/>
    </row>
    <row r="606" spans="1:2" ht="15">
      <c r="A606" s="105"/>
      <c r="B606" s="86"/>
    </row>
    <row r="607" ht="15">
      <c r="A607" s="102"/>
    </row>
    <row r="608" spans="1:2" ht="15">
      <c r="A608" s="102"/>
      <c r="B608" s="106"/>
    </row>
    <row r="609" spans="1:2" ht="15">
      <c r="A609" s="105"/>
      <c r="B609" s="86"/>
    </row>
    <row r="610" spans="1:2" ht="15">
      <c r="A610" s="105"/>
      <c r="B610" s="86"/>
    </row>
    <row r="611" spans="1:2" ht="15">
      <c r="A611" s="105"/>
      <c r="B611" s="86"/>
    </row>
    <row r="612" ht="15">
      <c r="A612" s="102"/>
    </row>
    <row r="613" ht="15">
      <c r="A613" s="102"/>
    </row>
    <row r="614" spans="1:2" ht="15">
      <c r="A614" s="105"/>
      <c r="B614" s="86"/>
    </row>
    <row r="615" ht="15">
      <c r="A615" s="102"/>
    </row>
    <row r="616" ht="15">
      <c r="A616" s="102"/>
    </row>
    <row r="617" spans="1:2" ht="15">
      <c r="A617" s="105"/>
      <c r="B617" s="86"/>
    </row>
    <row r="618" spans="1:2" ht="15">
      <c r="A618" s="105"/>
      <c r="B618" s="86"/>
    </row>
    <row r="619" spans="1:2" ht="15">
      <c r="A619" s="105"/>
      <c r="B619" s="86"/>
    </row>
    <row r="620" spans="1:2" ht="15">
      <c r="A620" s="105"/>
      <c r="B620" s="86"/>
    </row>
    <row r="621" spans="1:2" ht="15">
      <c r="A621" s="105"/>
      <c r="B621" s="86"/>
    </row>
    <row r="622" spans="1:2" ht="15">
      <c r="A622" s="105"/>
      <c r="B622" s="86"/>
    </row>
    <row r="623" ht="15">
      <c r="A623" s="102"/>
    </row>
    <row r="624" spans="1:2" ht="15">
      <c r="A624" s="102"/>
      <c r="B624" s="86"/>
    </row>
    <row r="625" spans="1:2" ht="15">
      <c r="A625" s="107"/>
      <c r="B625" s="86"/>
    </row>
    <row r="626" spans="1:2" ht="15">
      <c r="A626" s="105"/>
      <c r="B626" s="86"/>
    </row>
    <row r="627" spans="1:2" ht="15">
      <c r="A627" s="105"/>
      <c r="B627" s="86"/>
    </row>
    <row r="628" spans="1:2" ht="15">
      <c r="A628" s="105"/>
      <c r="B628" s="86"/>
    </row>
    <row r="629" spans="1:2" ht="15">
      <c r="A629" s="105"/>
      <c r="B629" s="86"/>
    </row>
    <row r="630" spans="1:2" ht="15">
      <c r="A630" s="105"/>
      <c r="B630" s="86"/>
    </row>
    <row r="631" ht="15">
      <c r="A631" s="102"/>
    </row>
    <row r="632" ht="15">
      <c r="A632" s="102"/>
    </row>
    <row r="633" spans="1:2" ht="15">
      <c r="A633" s="105"/>
      <c r="B633" s="86"/>
    </row>
    <row r="634" ht="15">
      <c r="B634" s="86"/>
    </row>
    <row r="635" spans="1:2" ht="15">
      <c r="A635" s="102"/>
      <c r="B635" s="86"/>
    </row>
    <row r="636" spans="1:2" ht="15">
      <c r="A636" s="105"/>
      <c r="B636" s="86"/>
    </row>
    <row r="637" spans="1:2" ht="15">
      <c r="A637" s="105"/>
      <c r="B637" s="86"/>
    </row>
    <row r="638" spans="1:2" ht="15">
      <c r="A638" s="102"/>
      <c r="B638" s="86"/>
    </row>
    <row r="639" spans="1:2" ht="15">
      <c r="A639" s="105"/>
      <c r="B639" s="86"/>
    </row>
    <row r="640" ht="15">
      <c r="B640" s="86"/>
    </row>
    <row r="641" spans="1:3" ht="15">
      <c r="A641" s="190"/>
      <c r="B641" s="148"/>
      <c r="C641" s="76"/>
    </row>
    <row r="642" ht="15">
      <c r="B642" s="86"/>
    </row>
    <row r="643" spans="1:2" ht="15">
      <c r="A643" s="102"/>
      <c r="B643" s="148"/>
    </row>
    <row r="644" ht="15">
      <c r="A644" s="102"/>
    </row>
    <row r="645" ht="15">
      <c r="A645" s="102"/>
    </row>
    <row r="646" spans="1:2" ht="15">
      <c r="A646" s="105"/>
      <c r="B646" s="86"/>
    </row>
    <row r="647" spans="1:2" ht="15">
      <c r="A647" s="105"/>
      <c r="B647" s="86"/>
    </row>
    <row r="648" ht="15">
      <c r="A648" s="102"/>
    </row>
    <row r="649" ht="15">
      <c r="A649" s="102"/>
    </row>
    <row r="650" spans="1:2" ht="15">
      <c r="A650" s="105"/>
      <c r="B650" s="86"/>
    </row>
    <row r="651" spans="1:2" ht="15">
      <c r="A651" s="105"/>
      <c r="B651" s="86"/>
    </row>
    <row r="652" spans="1:2" ht="15">
      <c r="A652" s="105"/>
      <c r="B652" s="86"/>
    </row>
    <row r="653" spans="1:2" ht="15">
      <c r="A653" s="105"/>
      <c r="B653" s="86"/>
    </row>
    <row r="654" spans="1:2" ht="15">
      <c r="A654" s="105"/>
      <c r="B654" s="86"/>
    </row>
    <row r="655" ht="15">
      <c r="A655" s="102"/>
    </row>
    <row r="656" ht="15">
      <c r="A656" s="102"/>
    </row>
    <row r="657" spans="1:2" ht="15">
      <c r="A657" s="105"/>
      <c r="B657" s="86"/>
    </row>
    <row r="658" spans="1:2" ht="15">
      <c r="A658" s="105"/>
      <c r="B658" s="86"/>
    </row>
    <row r="659" spans="1:2" ht="15">
      <c r="A659" s="105"/>
      <c r="B659" s="86"/>
    </row>
    <row r="660" spans="1:2" ht="15">
      <c r="A660" s="105"/>
      <c r="B660" s="86"/>
    </row>
    <row r="661" spans="1:2" ht="15">
      <c r="A661" s="105"/>
      <c r="B661" s="86"/>
    </row>
    <row r="662" spans="1:3" ht="15">
      <c r="A662" s="189"/>
      <c r="B662" s="148"/>
      <c r="C662" s="76"/>
    </row>
    <row r="663" spans="1:2" ht="15">
      <c r="A663" s="105"/>
      <c r="B663" s="86"/>
    </row>
    <row r="664" spans="1:2" ht="15">
      <c r="A664" s="102"/>
      <c r="B664" s="148"/>
    </row>
    <row r="665" ht="15">
      <c r="A665" s="102"/>
    </row>
    <row r="666" ht="15">
      <c r="A666" s="102"/>
    </row>
    <row r="667" spans="1:2" ht="15">
      <c r="A667" s="105"/>
      <c r="B667" s="86"/>
    </row>
    <row r="668" spans="1:2" ht="15">
      <c r="A668" s="105"/>
      <c r="B668" s="86"/>
    </row>
    <row r="669" ht="15">
      <c r="A669" s="102"/>
    </row>
    <row r="670" spans="1:2" ht="15">
      <c r="A670" s="105"/>
      <c r="B670" s="86"/>
    </row>
    <row r="671" ht="15">
      <c r="A671" s="102"/>
    </row>
    <row r="672" ht="15">
      <c r="A672" s="102"/>
    </row>
    <row r="673" spans="1:2" ht="15">
      <c r="A673" s="105"/>
      <c r="B673" s="86"/>
    </row>
    <row r="674" spans="1:2" ht="15">
      <c r="A674" s="105"/>
      <c r="B674" s="86"/>
    </row>
    <row r="675" ht="15">
      <c r="A675" s="102"/>
    </row>
    <row r="676" ht="15">
      <c r="A676" s="102"/>
    </row>
    <row r="677" spans="1:2" ht="15">
      <c r="A677" s="105"/>
      <c r="B677" s="86"/>
    </row>
    <row r="678" ht="15">
      <c r="A678" s="101"/>
    </row>
    <row r="680" spans="1:3" ht="15">
      <c r="A680" s="189"/>
      <c r="B680" s="148"/>
      <c r="C680" s="76"/>
    </row>
    <row r="682" spans="1:3" ht="15">
      <c r="A682" s="189"/>
      <c r="B682" s="145"/>
      <c r="C682" s="99"/>
    </row>
    <row r="685" spans="1:2" ht="15">
      <c r="A685" s="191"/>
      <c r="B685" s="145"/>
    </row>
    <row r="687" spans="1:2" ht="15">
      <c r="A687" s="191"/>
      <c r="B687" s="145"/>
    </row>
    <row r="689" spans="1:2" ht="15">
      <c r="A689" s="190"/>
      <c r="B689" s="146"/>
    </row>
    <row r="690" spans="1:3" ht="15">
      <c r="A690" s="188"/>
      <c r="B690" s="144"/>
      <c r="C690" s="98"/>
    </row>
    <row r="692" spans="1:3" ht="15">
      <c r="A692" s="189"/>
      <c r="B692" s="145"/>
      <c r="C692" s="99"/>
    </row>
    <row r="694" spans="1:3" ht="15">
      <c r="A694" s="189"/>
      <c r="B694" s="145"/>
      <c r="C694" s="99"/>
    </row>
    <row r="696" spans="1:2" ht="15">
      <c r="A696" s="190"/>
      <c r="B696" s="146"/>
    </row>
    <row r="697" spans="1:3" ht="15">
      <c r="A697" s="188"/>
      <c r="B697" s="144"/>
      <c r="C697" s="98"/>
    </row>
    <row r="699" spans="1:3" ht="15">
      <c r="A699" s="189"/>
      <c r="B699" s="145"/>
      <c r="C699" s="99"/>
    </row>
    <row r="701" spans="1:3" ht="15">
      <c r="A701" s="189"/>
      <c r="B701" s="145"/>
      <c r="C701" s="99"/>
    </row>
    <row r="703" spans="1:2" ht="15">
      <c r="A703" s="190"/>
      <c r="B703" s="146"/>
    </row>
    <row r="704" spans="1:3" ht="15">
      <c r="A704" s="188"/>
      <c r="B704" s="144"/>
      <c r="C704" s="98"/>
    </row>
    <row r="706" spans="1:3" ht="15">
      <c r="A706" s="189"/>
      <c r="B706" s="145"/>
      <c r="C706" s="99"/>
    </row>
    <row r="708" spans="1:3" ht="15">
      <c r="A708" s="189"/>
      <c r="B708" s="145"/>
      <c r="C708" s="99"/>
    </row>
    <row r="710" spans="1:2" ht="15">
      <c r="A710" s="190"/>
      <c r="B710" s="146"/>
    </row>
    <row r="711" spans="1:3" ht="15">
      <c r="A711" s="188"/>
      <c r="B711" s="144"/>
      <c r="C711" s="98"/>
    </row>
    <row r="712" spans="1:3" ht="15">
      <c r="A712" s="188"/>
      <c r="B712" s="144"/>
      <c r="C712" s="98"/>
    </row>
    <row r="713" spans="1:3" ht="15">
      <c r="A713" s="188"/>
      <c r="B713" s="144"/>
      <c r="C713" s="98"/>
    </row>
    <row r="714" spans="1:3" ht="15">
      <c r="A714" s="188"/>
      <c r="B714" s="144"/>
      <c r="C714" s="98"/>
    </row>
    <row r="715" spans="1:3" ht="15">
      <c r="A715" s="188"/>
      <c r="B715" s="144"/>
      <c r="C715" s="98"/>
    </row>
    <row r="717" spans="1:3" ht="15">
      <c r="A717" s="189"/>
      <c r="B717" s="145"/>
      <c r="C717" s="99"/>
    </row>
    <row r="719" spans="1:3" ht="15">
      <c r="A719" s="189"/>
      <c r="B719" s="145"/>
      <c r="C719" s="99"/>
    </row>
    <row r="721" spans="1:2" ht="15">
      <c r="A721" s="190"/>
      <c r="B721" s="146"/>
    </row>
    <row r="722" spans="1:3" ht="15">
      <c r="A722" s="188"/>
      <c r="B722" s="144"/>
      <c r="C722" s="98"/>
    </row>
    <row r="723" spans="1:3" ht="15">
      <c r="A723" s="188"/>
      <c r="B723" s="144"/>
      <c r="C723" s="98"/>
    </row>
    <row r="725" spans="1:3" ht="15">
      <c r="A725" s="189"/>
      <c r="B725" s="145"/>
      <c r="C725" s="99"/>
    </row>
    <row r="727" spans="1:3" ht="15">
      <c r="A727" s="189"/>
      <c r="B727" s="145"/>
      <c r="C727" s="99"/>
    </row>
    <row r="729" spans="1:2" ht="15">
      <c r="A729" s="190"/>
      <c r="B729" s="146"/>
    </row>
    <row r="730" spans="1:3" ht="15">
      <c r="A730" s="188"/>
      <c r="B730" s="144"/>
      <c r="C730" s="98"/>
    </row>
    <row r="731" spans="1:3" ht="15">
      <c r="A731" s="188"/>
      <c r="B731" s="144"/>
      <c r="C731" s="98"/>
    </row>
    <row r="733" spans="1:3" ht="15">
      <c r="A733" s="189"/>
      <c r="B733" s="145"/>
      <c r="C733" s="99"/>
    </row>
    <row r="735" spans="1:3" ht="15">
      <c r="A735" s="189"/>
      <c r="B735" s="145"/>
      <c r="C735" s="99"/>
    </row>
    <row r="737" spans="1:2" ht="15">
      <c r="A737" s="190"/>
      <c r="B737" s="146"/>
    </row>
    <row r="738" spans="1:3" ht="15">
      <c r="A738" s="188"/>
      <c r="B738" s="144"/>
      <c r="C738" s="98"/>
    </row>
    <row r="739" spans="1:3" ht="15">
      <c r="A739" s="188"/>
      <c r="B739" s="144"/>
      <c r="C739" s="98"/>
    </row>
    <row r="740" spans="1:3" ht="15">
      <c r="A740" s="188"/>
      <c r="B740" s="144"/>
      <c r="C740" s="98"/>
    </row>
    <row r="741" spans="1:3" ht="15">
      <c r="A741" s="188"/>
      <c r="B741" s="144"/>
      <c r="C741" s="98"/>
    </row>
    <row r="742" spans="1:3" ht="15">
      <c r="A742" s="188"/>
      <c r="B742" s="144"/>
      <c r="C742" s="98"/>
    </row>
    <row r="743" spans="1:3" ht="15">
      <c r="A743" s="188"/>
      <c r="B743" s="144"/>
      <c r="C743" s="98"/>
    </row>
    <row r="744" spans="1:3" ht="15">
      <c r="A744" s="188"/>
      <c r="B744" s="144"/>
      <c r="C744" s="98"/>
    </row>
    <row r="745" spans="1:3" ht="15">
      <c r="A745" s="188"/>
      <c r="B745" s="144"/>
      <c r="C745" s="98"/>
    </row>
    <row r="746" spans="1:3" ht="15">
      <c r="A746" s="188"/>
      <c r="B746" s="144"/>
      <c r="C746" s="98"/>
    </row>
    <row r="747" spans="1:3" ht="15">
      <c r="A747" s="188"/>
      <c r="B747" s="144"/>
      <c r="C747" s="98"/>
    </row>
    <row r="749" spans="1:3" ht="15">
      <c r="A749" s="189"/>
      <c r="B749" s="145"/>
      <c r="C749" s="99"/>
    </row>
    <row r="751" spans="1:3" ht="15">
      <c r="A751" s="189"/>
      <c r="B751" s="145"/>
      <c r="C751" s="99"/>
    </row>
    <row r="753" spans="1:2" ht="15">
      <c r="A753" s="190"/>
      <c r="B753" s="146"/>
    </row>
    <row r="754" spans="1:3" ht="15">
      <c r="A754" s="188"/>
      <c r="B754" s="144"/>
      <c r="C754" s="98"/>
    </row>
    <row r="755" spans="1:3" ht="15">
      <c r="A755" s="188"/>
      <c r="B755" s="144"/>
      <c r="C755" s="98"/>
    </row>
    <row r="756" spans="1:3" ht="15">
      <c r="A756" s="188"/>
      <c r="B756" s="144"/>
      <c r="C756" s="98"/>
    </row>
    <row r="757" spans="1:3" ht="15">
      <c r="A757" s="188"/>
      <c r="B757" s="144"/>
      <c r="C757" s="98"/>
    </row>
    <row r="758" spans="1:3" ht="15">
      <c r="A758" s="188"/>
      <c r="B758" s="144"/>
      <c r="C758" s="98"/>
    </row>
    <row r="759" spans="1:3" ht="15">
      <c r="A759" s="188"/>
      <c r="B759" s="144"/>
      <c r="C759" s="98"/>
    </row>
    <row r="761" spans="1:3" ht="15">
      <c r="A761" s="189"/>
      <c r="B761" s="145"/>
      <c r="C761" s="99"/>
    </row>
    <row r="763" spans="1:3" ht="15">
      <c r="A763" s="189"/>
      <c r="B763" s="145"/>
      <c r="C763" s="99"/>
    </row>
    <row r="765" spans="1:2" ht="15">
      <c r="A765" s="190"/>
      <c r="B765" s="146"/>
    </row>
    <row r="766" spans="1:3" ht="15">
      <c r="A766" s="188"/>
      <c r="B766" s="144"/>
      <c r="C766" s="98"/>
    </row>
    <row r="767" spans="1:3" ht="15">
      <c r="A767" s="188"/>
      <c r="B767" s="144"/>
      <c r="C767" s="98"/>
    </row>
    <row r="768" spans="1:3" ht="15">
      <c r="A768" s="188"/>
      <c r="B768" s="144"/>
      <c r="C768" s="98"/>
    </row>
    <row r="771" spans="1:3" ht="15">
      <c r="A771" s="189"/>
      <c r="B771" s="145"/>
      <c r="C771" s="99"/>
    </row>
    <row r="773" spans="1:3" ht="15">
      <c r="A773" s="189"/>
      <c r="B773" s="145"/>
      <c r="C773" s="99"/>
    </row>
    <row r="775" spans="1:2" ht="15">
      <c r="A775" s="190"/>
      <c r="B775" s="146"/>
    </row>
    <row r="776" spans="1:3" ht="15">
      <c r="A776" s="188"/>
      <c r="B776" s="144"/>
      <c r="C776" s="98"/>
    </row>
    <row r="778" spans="1:3" ht="15">
      <c r="A778" s="189"/>
      <c r="B778" s="145"/>
      <c r="C778" s="99"/>
    </row>
    <row r="780" spans="1:3" ht="15">
      <c r="A780" s="189"/>
      <c r="B780" s="145"/>
      <c r="C780" s="99"/>
    </row>
    <row r="782" spans="1:2" ht="15">
      <c r="A782" s="190"/>
      <c r="B782" s="146"/>
    </row>
    <row r="783" spans="1:3" ht="15">
      <c r="A783" s="188"/>
      <c r="B783" s="144"/>
      <c r="C783" s="98"/>
    </row>
    <row r="784" spans="1:3" ht="15">
      <c r="A784" s="188"/>
      <c r="B784" s="144"/>
      <c r="C784" s="98"/>
    </row>
    <row r="786" spans="1:3" ht="15">
      <c r="A786" s="189"/>
      <c r="B786" s="145"/>
      <c r="C786" s="99"/>
    </row>
    <row r="788" spans="1:3" ht="15">
      <c r="A788" s="189"/>
      <c r="B788" s="145"/>
      <c r="C788" s="99"/>
    </row>
    <row r="790" spans="1:2" ht="15">
      <c r="A790" s="190"/>
      <c r="B790" s="146"/>
    </row>
    <row r="791" spans="1:3" ht="15">
      <c r="A791" s="188"/>
      <c r="B791" s="144"/>
      <c r="C791" s="98"/>
    </row>
    <row r="792" spans="1:3" ht="15">
      <c r="A792" s="188"/>
      <c r="B792" s="144"/>
      <c r="C792" s="98"/>
    </row>
    <row r="793" spans="1:3" ht="15">
      <c r="A793" s="188"/>
      <c r="B793" s="144"/>
      <c r="C793" s="98"/>
    </row>
    <row r="794" spans="1:3" ht="15">
      <c r="A794" s="188"/>
      <c r="B794" s="144"/>
      <c r="C794" s="98"/>
    </row>
    <row r="795" spans="1:3" ht="15">
      <c r="A795" s="188"/>
      <c r="B795" s="144"/>
      <c r="C795" s="98"/>
    </row>
    <row r="796" spans="1:3" ht="15">
      <c r="A796" s="188"/>
      <c r="B796" s="144"/>
      <c r="C796" s="98"/>
    </row>
    <row r="797" spans="1:3" ht="15">
      <c r="A797" s="188"/>
      <c r="B797" s="144"/>
      <c r="C797" s="98"/>
    </row>
    <row r="798" spans="1:3" ht="15">
      <c r="A798" s="188"/>
      <c r="B798" s="144"/>
      <c r="C798" s="98"/>
    </row>
    <row r="799" spans="1:3" ht="15">
      <c r="A799" s="188"/>
      <c r="B799" s="144"/>
      <c r="C799" s="98"/>
    </row>
    <row r="800" spans="1:3" ht="15">
      <c r="A800" s="188"/>
      <c r="B800" s="144"/>
      <c r="C800" s="98"/>
    </row>
    <row r="801" spans="1:3" ht="15">
      <c r="A801" s="188"/>
      <c r="B801" s="144"/>
      <c r="C801" s="98"/>
    </row>
    <row r="804" spans="1:3" ht="15">
      <c r="A804" s="189"/>
      <c r="B804" s="145"/>
      <c r="C804" s="99"/>
    </row>
    <row r="806" spans="1:3" ht="15">
      <c r="A806" s="189"/>
      <c r="B806" s="145"/>
      <c r="C806" s="99"/>
    </row>
  </sheetData>
  <mergeCells count="1">
    <mergeCell ref="A1:I1"/>
  </mergeCells>
  <printOptions horizontalCentered="1"/>
  <pageMargins left="0.2362204724409449" right="0.2362204724409449" top="0.4330708661417323" bottom="0.5905511811023623" header="0.5118110236220472" footer="0.31496062992125984"/>
  <pageSetup firstPageNumber="5" useFirstPageNumber="1" horizontalDpi="300" verticalDpi="300" orientation="portrait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mfkor</cp:lastModifiedBy>
  <cp:lastPrinted>2009-12-03T08:51:00Z</cp:lastPrinted>
  <dcterms:created xsi:type="dcterms:W3CDTF">2001-11-29T15:00:47Z</dcterms:created>
  <dcterms:modified xsi:type="dcterms:W3CDTF">2009-12-03T08:51:20Z</dcterms:modified>
  <cp:category/>
  <cp:version/>
  <cp:contentType/>
  <cp:contentStatus/>
</cp:coreProperties>
</file>