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firstSheet="1" activeTab="2"/>
  </bookViews>
  <sheets>
    <sheet name="BExRepositorySheet" sheetId="1" state="veryHidden" r:id="rId1"/>
    <sheet name="Prihodi " sheetId="2" r:id="rId2"/>
    <sheet name="Rashodi" sheetId="3" r:id="rId3"/>
  </sheets>
  <externalReferences>
    <externalReference r:id="rId6"/>
    <externalReference r:id="rId7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'Prihodi '!$3:$3</definedName>
    <definedName name="_xlnm.Print_Titles" localSheetId="2">'Rashodi'!$B:$C,'Rashodi'!$2:$2</definedName>
    <definedName name="_xlnm.Print_Area" localSheetId="1">'Prihodi '!$A$1:$F$136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<sst xmlns="http://schemas.openxmlformats.org/spreadsheetml/2006/main" count="454" uniqueCount="389">
  <si>
    <t>INDEKS</t>
  </si>
  <si>
    <t>PRIHODI POSLOVANJA</t>
  </si>
  <si>
    <t>PRIHODI OD PRODAJE NEFINANCIJSKE IMOVINE</t>
  </si>
  <si>
    <t>RASHODI POSLOVANJA</t>
  </si>
  <si>
    <t>RASHODI ZA NABAVU NEFINANCIJSKE IMOVINE</t>
  </si>
  <si>
    <t>NAZIV</t>
  </si>
  <si>
    <t/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</si>
  <si>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</si>
  <si>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</si>
  <si>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</si>
  <si>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</si>
  <si>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</si>
  <si>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</si>
  <si>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</si>
  <si>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</si>
  <si>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</si>
  <si>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</si>
  <si>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</si>
  <si>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</si>
  <si>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</si>
  <si>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Porezi na imovinu</t>
  </si>
  <si>
    <t>Povremeni porezi na imovinu</t>
  </si>
  <si>
    <t>Porezi na robu i usluge</t>
  </si>
  <si>
    <t>Porez na dodanu vrijednost</t>
  </si>
  <si>
    <t>Porez na promet</t>
  </si>
  <si>
    <t>Poseban porez na osobne automobile, ostala motorna vozila, plovila i zrakoplove</t>
  </si>
  <si>
    <t>Poseban porez na bezalkoholna pića</t>
  </si>
  <si>
    <t>Poseban porez na kavu</t>
  </si>
  <si>
    <t>Poseban porez na luksuzne proizvode</t>
  </si>
  <si>
    <t>Ostali porezi na robu i usluge</t>
  </si>
  <si>
    <t>Porezi na međunarodnu trgovinu i transakcije</t>
  </si>
  <si>
    <t>Carine i carinske pristojbe</t>
  </si>
  <si>
    <t>Carine na uvoz robe i usluga</t>
  </si>
  <si>
    <t>Carinske pristojbe</t>
  </si>
  <si>
    <t xml:space="preserve">Ostali prihodi od poreza </t>
  </si>
  <si>
    <t>Ostali prihodi od poreza koje plaćaju fizičke osobe</t>
  </si>
  <si>
    <t>Doprinosi (socijalni)</t>
  </si>
  <si>
    <t>Doprinosi za zdravstveno osiguranje</t>
  </si>
  <si>
    <t>Doprinosi za mirovinsko osiguranje</t>
  </si>
  <si>
    <t>Doprinosi za zapošljavanje</t>
  </si>
  <si>
    <t>Pomoći od inozemnih vlada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</si>
  <si>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</si>
  <si>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</si>
  <si>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</si>
  <si>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</si>
  <si>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 xml:space="preserve">Pomoći iz proračuna </t>
  </si>
  <si>
    <t xml:space="preserve">Tekuće pomoći iz proračuna </t>
  </si>
  <si>
    <t xml:space="preserve">Kapitalne pomoći iz proračuna </t>
  </si>
  <si>
    <t>Prihodi od imovine</t>
  </si>
  <si>
    <t>Prihodi od financijske imovine</t>
  </si>
  <si>
    <t>Prihodi od kamata na dane zajmove</t>
  </si>
  <si>
    <t>Prihodi od kamata po vrijednosnim papirima</t>
  </si>
  <si>
    <t>Kamate na oročena sredstva i depozite po viđenju</t>
  </si>
  <si>
    <t>Prihodi od zateznih kamata</t>
  </si>
  <si>
    <t>Prihodi od dividendi</t>
  </si>
  <si>
    <t>Ostali prihodi od financijske imovine</t>
  </si>
  <si>
    <t>Prihodi od nefinancijske imovine</t>
  </si>
  <si>
    <t>Naknade za koncesije</t>
  </si>
  <si>
    <t>Prihodi od zakupa i iznajmljivanja imovine</t>
  </si>
  <si>
    <t>Ostali prihodi od nefinancijske imovine</t>
  </si>
  <si>
    <t>Državne upravne i sudske pristojbe</t>
  </si>
  <si>
    <t>Prihodi po posebnim propisima</t>
  </si>
  <si>
    <t>Prihodi državne uprave</t>
  </si>
  <si>
    <t>Ostali nespomenuti prihodi</t>
  </si>
  <si>
    <t>Ostali prihodi</t>
  </si>
  <si>
    <t>Kazne za devizne prekršaje</t>
  </si>
  <si>
    <t>Ostale kazne</t>
  </si>
  <si>
    <t>Tekuće donacije</t>
  </si>
  <si>
    <t>Kapitalne donacije</t>
  </si>
  <si>
    <t>Prihodi od prodaje materijalne imovine - prirodnih bogatstava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</si>
  <si>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</si>
  <si>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</si>
  <si>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</si>
  <si>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</si>
  <si>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</si>
  <si>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</si>
  <si>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</si>
  <si>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Komunikacijska oprema</t>
  </si>
  <si>
    <t>Oprema za održavanje i zaštitu</t>
  </si>
  <si>
    <t>Instrumenti, uređaji i strojevi</t>
  </si>
  <si>
    <t>Uređaji, strojevi i oprema za ostale namjene</t>
  </si>
  <si>
    <t>Prihodi od prodaje prijevoznih sredstava</t>
  </si>
  <si>
    <t>Prijevozna sredstva u cestovnom prometu</t>
  </si>
  <si>
    <t>Prijevozna sredstva u pomorskom i riječnom prometu</t>
  </si>
  <si>
    <t>Prihodi od prodaje proizvedene kratkotrajne imovine</t>
  </si>
  <si>
    <t>Prihodi od prodaje zaliha</t>
  </si>
  <si>
    <t>Strateške zalihe</t>
  </si>
  <si>
    <t>3</t>
  </si>
  <si>
    <t>31</t>
  </si>
  <si>
    <t>Rashodi za zaposlene</t>
  </si>
  <si>
    <t>311</t>
  </si>
  <si>
    <t>Plaće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</si>
  <si>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</si>
  <si>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</si>
  <si>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</si>
  <si>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</si>
  <si>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</si>
  <si>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</si>
  <si>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</si>
  <si>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</si>
  <si>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</si>
  <si>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</si>
  <si>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</si>
  <si>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3131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</si>
  <si>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</si>
  <si>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</si>
  <si>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</si>
  <si>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</si>
  <si>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</si>
  <si>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</si>
  <si>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</si>
  <si>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</si>
  <si>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</si>
  <si>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</si>
  <si>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</si>
  <si>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</si>
  <si>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Rashodi za materijal i energiju</t>
  </si>
  <si>
    <t>3221</t>
  </si>
  <si>
    <t>3222</t>
  </si>
  <si>
    <t>Materijal i sirovine</t>
  </si>
  <si>
    <t>3223</t>
  </si>
  <si>
    <t>Energija</t>
  </si>
  <si>
    <t>3224</t>
  </si>
  <si>
    <t>Materijal i dijelovi za tekuće i investicijsko održ.</t>
  </si>
  <si>
    <t>3225</t>
  </si>
  <si>
    <t>Sitni inventar i auto gume</t>
  </si>
  <si>
    <t>3226</t>
  </si>
  <si>
    <t>Vojna oprema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</si>
  <si>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</si>
  <si>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</si>
  <si>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</si>
  <si>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</si>
  <si>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</si>
  <si>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</si>
  <si>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</si>
  <si>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</si>
  <si>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</si>
  <si>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</si>
  <si>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</si>
  <si>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</si>
  <si>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</si>
  <si>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</si>
  <si>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</si>
  <si>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</si>
  <si>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</si>
  <si>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</si>
  <si>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</si>
  <si>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Ostali nespomenuti rashodi poslovanja</t>
  </si>
  <si>
    <t>3291</t>
  </si>
  <si>
    <t>Naknade za rad predst. i izvršnih tijela, povjer. i sl.</t>
  </si>
  <si>
    <t>3292</t>
  </si>
  <si>
    <t>Premije osiguranja</t>
  </si>
  <si>
    <t>3293</t>
  </si>
  <si>
    <t>Reprezentacija</t>
  </si>
  <si>
    <t>3294</t>
  </si>
  <si>
    <t>Članarine</t>
  </si>
  <si>
    <t>3299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</si>
  <si>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</si>
  <si>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</si>
  <si>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</si>
  <si>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</si>
  <si>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</si>
  <si>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</si>
  <si>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3413</t>
  </si>
  <si>
    <t>Kamate za izdane obveznice</t>
  </si>
  <si>
    <t>3421</t>
  </si>
  <si>
    <t>3422</t>
  </si>
  <si>
    <t>3423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</si>
  <si>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</si>
  <si>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</si>
  <si>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</si>
  <si>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</si>
  <si>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</si>
  <si>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</si>
  <si>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</si>
  <si>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</si>
  <si>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</si>
  <si>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</si>
  <si>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Subvencije trgovačkim društvima u javnom s.</t>
  </si>
  <si>
    <t>3512</t>
  </si>
  <si>
    <t>352</t>
  </si>
  <si>
    <t>3521</t>
  </si>
  <si>
    <t>3522</t>
  </si>
  <si>
    <t>3523</t>
  </si>
  <si>
    <t>36</t>
  </si>
  <si>
    <t>361</t>
  </si>
  <si>
    <t>Pomoći inozemnim vladama</t>
  </si>
  <si>
    <t>3611</t>
  </si>
  <si>
    <t>Tekuće pomoći inozemnim vladama</t>
  </si>
  <si>
    <t>3612</t>
  </si>
  <si>
    <t>Kapitalne pomoći inozemnim vladama</t>
  </si>
  <si>
    <t>3621</t>
  </si>
  <si>
    <t>3622</t>
  </si>
  <si>
    <t>3631</t>
  </si>
  <si>
    <t>3632</t>
  </si>
  <si>
    <t>37</t>
  </si>
  <si>
    <t>Naknade građ.i kuć.na tem.osig.i dr. nak</t>
  </si>
  <si>
    <t>371</t>
  </si>
  <si>
    <t>Naknade građ.i kuć.na temelju osiguranja</t>
  </si>
  <si>
    <t>3711</t>
  </si>
  <si>
    <t>Naknade građanima i kućanstvima u novcu</t>
  </si>
  <si>
    <t>3712</t>
  </si>
  <si>
    <t>Naknade građanima i kućanstvima u naravi</t>
  </si>
  <si>
    <t>Ostale naknade građ.i kućan.iz proračuna</t>
  </si>
  <si>
    <t>3721</t>
  </si>
  <si>
    <t>3722</t>
  </si>
  <si>
    <t>38</t>
  </si>
  <si>
    <t>Ostali rashodi</t>
  </si>
  <si>
    <t>381</t>
  </si>
  <si>
    <t>3811</t>
  </si>
  <si>
    <t>Tekuće donacije u novcu</t>
  </si>
  <si>
    <t>3821</t>
  </si>
  <si>
    <t>3822</t>
  </si>
  <si>
    <t>Kapital.donacije građanima i kućanstvima</t>
  </si>
  <si>
    <t>Kazne, penali i naknade štete</t>
  </si>
  <si>
    <t>3831</t>
  </si>
  <si>
    <t>Naknade šteta pravnim i fizičkim osobama</t>
  </si>
  <si>
    <t>3834</t>
  </si>
  <si>
    <t>Ugovorene kazne i ostale naknade šteta</t>
  </si>
  <si>
    <t>Izvanredni rashodi</t>
  </si>
  <si>
    <t>3851</t>
  </si>
  <si>
    <t>Nepredviđeni rashodi do visine proračunske pričuve</t>
  </si>
  <si>
    <t>3859</t>
  </si>
  <si>
    <t>Ostali izvanredni rashodi</t>
  </si>
  <si>
    <t>Kapitalne pomoći</t>
  </si>
  <si>
    <t>3861</t>
  </si>
  <si>
    <t>3862</t>
  </si>
  <si>
    <t>3863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</si>
  <si>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</si>
  <si>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</si>
  <si>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</si>
  <si>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</si>
  <si>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</si>
  <si>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</si>
  <si>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</si>
  <si>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</si>
  <si>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</si>
  <si>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</si>
  <si>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</si>
  <si>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</si>
  <si>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4126</t>
  </si>
  <si>
    <t>Ostala nematerijalna imovina</t>
  </si>
  <si>
    <t>42</t>
  </si>
  <si>
    <t>Rashodi za nabavu proizvedene dugotrajne im.</t>
  </si>
  <si>
    <t>421</t>
  </si>
  <si>
    <t>Građevinski objekti</t>
  </si>
  <si>
    <t>4211</t>
  </si>
  <si>
    <t>4212</t>
  </si>
  <si>
    <t>4214</t>
  </si>
  <si>
    <t>422</t>
  </si>
  <si>
    <t>Postrojenja i oprema</t>
  </si>
  <si>
    <t>4221</t>
  </si>
  <si>
    <t>4222</t>
  </si>
  <si>
    <t>4223</t>
  </si>
  <si>
    <t>4224</t>
  </si>
  <si>
    <t>Medicinska i laboratorijska oprema</t>
  </si>
  <si>
    <t>4225</t>
  </si>
  <si>
    <t>4227</t>
  </si>
  <si>
    <t>423</t>
  </si>
  <si>
    <t>Prijevozna sredstva</t>
  </si>
  <si>
    <t>4231</t>
  </si>
  <si>
    <t>4233</t>
  </si>
  <si>
    <t>424</t>
  </si>
  <si>
    <t>Knjige,umj.djela i ost.izložbene vrijed.</t>
  </si>
  <si>
    <t>4241</t>
  </si>
  <si>
    <t>4242</t>
  </si>
  <si>
    <t>Umjetnička djela (izložena u galerijama, muzejima i sl.)</t>
  </si>
  <si>
    <t>Ostale nespomenute izložbene vrijednosti</t>
  </si>
  <si>
    <t>425</t>
  </si>
  <si>
    <t>Višegodišnje nasadi i osnovno stado</t>
  </si>
  <si>
    <t>4251</t>
  </si>
  <si>
    <t>Višegodišnje nasadi</t>
  </si>
  <si>
    <t>4252</t>
  </si>
  <si>
    <t>Osnovno stado</t>
  </si>
  <si>
    <t>426</t>
  </si>
  <si>
    <t>Nemat. proizvedena imovina</t>
  </si>
  <si>
    <t>4262</t>
  </si>
  <si>
    <t>Ulag.u račun. programe</t>
  </si>
  <si>
    <t>43</t>
  </si>
  <si>
    <t>Rashodi za nab.pl.met.i ost.pohr.vrijed.</t>
  </si>
  <si>
    <t>431</t>
  </si>
  <si>
    <t>Plemen.met.i ost.pohranjene vrijednosti</t>
  </si>
  <si>
    <t>4312</t>
  </si>
  <si>
    <t>Pohranjene knjig,umjet.djela i sl.vrijed</t>
  </si>
  <si>
    <t>44</t>
  </si>
  <si>
    <t>441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</si>
  <si>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</si>
  <si>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</si>
  <si>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</si>
  <si>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</si>
  <si>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</si>
  <si>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</si>
  <si>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</si>
  <si>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</si>
  <si>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</si>
  <si>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</si>
  <si>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</si>
  <si>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</si>
  <si>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</si>
  <si>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</si>
  <si>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</si>
  <si>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 xml:space="preserve">Komunikacijska oprema </t>
  </si>
  <si>
    <t>Posebni porezi i trošarine</t>
  </si>
  <si>
    <t>Trošarine na energente i električnu energiju</t>
  </si>
  <si>
    <t>Trošarina na alkohol i alkoholna pića</t>
  </si>
  <si>
    <t>Trošarina na pivo</t>
  </si>
  <si>
    <t>Trošarina na duhanske proizvode</t>
  </si>
  <si>
    <t>Porez na dobitke od igara na sreću  i ostali porezi od igara na sreću</t>
  </si>
  <si>
    <t>Naknade za priređivanje igara na sreću</t>
  </si>
  <si>
    <t>Doprinosi za obvezno zdravstveno osiguranje</t>
  </si>
  <si>
    <t>Doprinosi za obvezno zdravstveno osiguranje za slučaj ozljede na radu</t>
  </si>
  <si>
    <t xml:space="preserve">Doprinosi za mirovinsko osiguranje </t>
  </si>
  <si>
    <t>Doprinosi za obvezno osiguranje u slučaju nezaposlenosti</t>
  </si>
  <si>
    <t>Pomoći iz inozemstva (darovnice) i od subjekata unutar općeg proračuna</t>
  </si>
  <si>
    <t>Pomoći od međunarodnih organizacija te institucija i tijela EU</t>
  </si>
  <si>
    <t>Tekuće pomoći od institucija i tijela EU</t>
  </si>
  <si>
    <t>Kapitalne pomoći od institucija i tijela EU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</si>
  <si>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</si>
  <si>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</si>
  <si>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</t>
  </si>
  <si>
    <t>Tekuće pomoći od ostalih subjekata unutar općeg proračuna</t>
  </si>
  <si>
    <t>Kapitalne pomoći od ostalih subjekata unutar općeg proračuna</t>
  </si>
  <si>
    <t>Prihodi od pozitivnih tečajnih razlika i razlika zbog primjene valutne klauzule</t>
  </si>
  <si>
    <t>Prihodi iz dobiti trgovačkih društava, kreditnih i ostalih financijskih institucija po posebnim propisima</t>
  </si>
  <si>
    <t>Prihodi od kamata na dane zajmove neprofitnim organizacijama, građanima i kućanstvima</t>
  </si>
  <si>
    <t>Prihodi od kamata na dane zajmove trgovačkim društvima u javnom sektoru</t>
  </si>
  <si>
    <t>Prihodi od kamata na dane zajmove trgovačkim društvima i obrtnicima izvan javnog sektora</t>
  </si>
  <si>
    <t>Prihodi od upravnih i administrativnih pristojbi, pristojbi po posebnim propisima i naknada</t>
  </si>
  <si>
    <t>Upravne i administrativne pristojbe</t>
  </si>
  <si>
    <t>Ostale upravne pristojbe i naknade</t>
  </si>
  <si>
    <t>Ostale pristojbe i nakande</t>
  </si>
  <si>
    <t>Naknade od financijske imovine</t>
  </si>
  <si>
    <t>Prihodi od prodaje proizvoda i robe te pruženih usluga i prihodi od donacija</t>
  </si>
  <si>
    <t xml:space="preserve">Prihodi od prodaje proizvoda i robe te pruženih usluga </t>
  </si>
  <si>
    <t>Prihodi od prodaje proizvoda i roba</t>
  </si>
  <si>
    <t>Prihodi od pruženih usluga</t>
  </si>
  <si>
    <t>Donacije od pravnih i fizičkih osoba izvan općeg proračuna</t>
  </si>
  <si>
    <t>Kazne, upravne mjere i ostali prihodi</t>
  </si>
  <si>
    <t>Kazne i upravne mjere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</si>
  <si>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</si>
  <si>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</si>
  <si>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</si>
  <si>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</si>
  <si>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</si>
  <si>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</si>
  <si>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</si>
  <si>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Prihodi od prodaje neproizvedene dugotrajne imovine</t>
  </si>
  <si>
    <t>Prihodi od prodaje proizvedene dugotrajne imovine</t>
  </si>
  <si>
    <t>3214</t>
  </si>
  <si>
    <t>Ostale naknade troškova zaposlenima</t>
  </si>
  <si>
    <t>3227</t>
  </si>
  <si>
    <t>Službena, radna i zaštitna odjeća i obuća</t>
  </si>
  <si>
    <t>Naknade troškova osobama izvan radnog odnosa</t>
  </si>
  <si>
    <t>3241</t>
  </si>
  <si>
    <t>3295</t>
  </si>
  <si>
    <t>Pristojbe i nakande</t>
  </si>
  <si>
    <t>Kam.za prim.kred.i zaj.od međunarodnih org.,inst.</t>
  </si>
  <si>
    <t>Kam.za prim.kred.i zaj.od kreditnih i ost.financ. ins</t>
  </si>
  <si>
    <t>Negativne tečajne razlike i razlike zbog primjene valutne klauzule</t>
  </si>
  <si>
    <t>Uredski materijal</t>
  </si>
  <si>
    <t>Kamate za primljene kredite i zajmove</t>
  </si>
  <si>
    <t>Subv.kreditnim i ostalim fin.instit.izvan javnog s.</t>
  </si>
  <si>
    <t>Subvencije trg. društvima izvan javnog sektora</t>
  </si>
  <si>
    <t>Subvencije trgovačkim društvima, poljoprivrednicima i obrtnicima izvan j. sektora</t>
  </si>
  <si>
    <t>Subvencije poljoprivrednicima i obrtnicima</t>
  </si>
  <si>
    <t>Pomoći dane u inoz.i unutar općeg proračuna</t>
  </si>
  <si>
    <t>Pomoći međunarodnim organizacijama te inst. I tijelima EU</t>
  </si>
  <si>
    <t>Pomoći unutar općeg proračuna</t>
  </si>
  <si>
    <t>Tekuće pomoći unutar općeg proračuna</t>
  </si>
  <si>
    <t>Kapitalne pomoći unutar općeg proračuna</t>
  </si>
  <si>
    <t>Kap.pom.kred.i ostal.fin.instit te trg.dr. u j.sektoru</t>
  </si>
  <si>
    <t>Kap.pom.poljop i obrtnicima</t>
  </si>
  <si>
    <t>Kap.pom.kred.i ostal.fin.instit te trg.dr. van j.sektoru</t>
  </si>
  <si>
    <t xml:space="preserve">Knjige </t>
  </si>
  <si>
    <t>Rashodi za nabavu proizvedene kratkotrajne im.</t>
  </si>
  <si>
    <t>Rashodi za nabavu zaliha</t>
  </si>
  <si>
    <t>3633</t>
  </si>
  <si>
    <t>3634</t>
  </si>
  <si>
    <t>Tekuće pomoći proračunskim korisnicima temeljem prijenosa sredstava EU</t>
  </si>
  <si>
    <t>Kapitlane pomoći proračunskim korisnicima temeljem prijenosa sredstava EU</t>
  </si>
  <si>
    <t>Kapitalne donacije neprofitinim organizac.</t>
  </si>
  <si>
    <t>RAČUN PRIHODA I RASHODA</t>
  </si>
  <si>
    <t>Tekuće pomoći međ.org te instit. i tijelima EU</t>
  </si>
  <si>
    <t>Kapitalne pomoći međ.org te instit. i tijelima EU</t>
  </si>
  <si>
    <t>PLAN 2012.</t>
  </si>
  <si>
    <t>IZVRŠENJE 
1.-6.2012.</t>
  </si>
  <si>
    <t>Prihodi od kamata na dane zajmove drugim razinama vlasti</t>
  </si>
  <si>
    <t xml:space="preserve">Subvencije kreditnim i ostalim institucijama u j.s. </t>
  </si>
  <si>
    <t>Naknada štete zaposlenicima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</si>
</sst>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dd/mm/yyyy"/>
    <numFmt numFmtId="209" formatCode="00000"/>
    <numFmt numFmtId="210" formatCode="#,##0\ _k_n"/>
    <numFmt numFmtId="211" formatCode="#,##0.00;\-\ #,##0.00"/>
    <numFmt numFmtId="212" formatCode="&quot;Istinito&quot;;&quot;Istinito&quot;;&quot;Neistinito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2" applyNumberFormat="0" applyProtection="0">
      <alignment horizontal="left" vertical="center" indent="1"/>
    </xf>
    <xf numFmtId="0" fontId="0" fillId="0" borderId="0">
      <alignment/>
      <protection/>
    </xf>
    <xf numFmtId="0" fontId="5" fillId="4" borderId="2" applyNumberFormat="0" applyProtection="0">
      <alignment horizontal="left" vertical="center" indent="1"/>
    </xf>
    <xf numFmtId="0" fontId="0" fillId="4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5" borderId="1" applyNumberFormat="0" applyProtection="0">
      <alignment horizontal="right" vertical="center"/>
    </xf>
    <xf numFmtId="4" fontId="4" fillId="4" borderId="2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4" borderId="2" applyNumberFormat="0" applyProtection="0">
      <alignment horizontal="right" vertic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18" applyFont="1" applyFill="1" applyBorder="1" applyAlignment="1">
      <alignment horizontal="left" vertical="top"/>
      <protection/>
    </xf>
    <xf numFmtId="0" fontId="8" fillId="0" borderId="0" xfId="18" applyFont="1" applyFill="1" applyBorder="1" applyAlignment="1">
      <alignment horizontal="center" vertical="top"/>
      <protection/>
    </xf>
    <xf numFmtId="0" fontId="8" fillId="0" borderId="0" xfId="18" applyFont="1" applyFill="1" applyBorder="1" applyAlignment="1">
      <alignment vertical="top" wrapText="1"/>
      <protection/>
    </xf>
    <xf numFmtId="0" fontId="8" fillId="0" borderId="0" xfId="18" applyFont="1" applyBorder="1">
      <alignment/>
      <protection/>
    </xf>
    <xf numFmtId="0" fontId="7" fillId="0" borderId="3" xfId="18" applyFont="1" applyBorder="1" applyAlignment="1">
      <alignment horizontal="center" vertical="top" wrapText="1"/>
      <protection/>
    </xf>
    <xf numFmtId="4" fontId="7" fillId="0" borderId="3" xfId="16" applyNumberFormat="1" applyFont="1" applyFill="1" applyBorder="1" applyAlignment="1">
      <alignment horizontal="center" vertical="top" wrapText="1"/>
      <protection/>
    </xf>
    <xf numFmtId="0" fontId="7" fillId="0" borderId="0" xfId="18" applyFont="1" applyFill="1" applyBorder="1" applyAlignment="1">
      <alignment horizontal="center" vertical="top"/>
      <protection/>
    </xf>
    <xf numFmtId="0" fontId="7" fillId="0" borderId="0" xfId="18" applyFont="1" applyFill="1" applyBorder="1" applyAlignment="1">
      <alignment vertical="top" wrapText="1"/>
      <protection/>
    </xf>
    <xf numFmtId="4" fontId="8" fillId="0" borderId="0" xfId="18" applyNumberFormat="1" applyFont="1" applyBorder="1" applyAlignment="1">
      <alignment horizontal="justify" vertical="top"/>
      <protection/>
    </xf>
    <xf numFmtId="0" fontId="8" fillId="0" borderId="0" xfId="18" applyFont="1" applyBorder="1" applyAlignment="1">
      <alignment horizontal="justify" vertical="top"/>
      <protection/>
    </xf>
    <xf numFmtId="4" fontId="8" fillId="0" borderId="0" xfId="18" applyNumberFormat="1" applyFont="1" applyFill="1" applyBorder="1">
      <alignment/>
      <protection/>
    </xf>
    <xf numFmtId="0" fontId="8" fillId="0" borderId="0" xfId="18" applyFont="1" applyFill="1" applyBorder="1">
      <alignment/>
      <protection/>
    </xf>
    <xf numFmtId="0" fontId="8" fillId="0" borderId="0" xfId="18" applyFont="1" applyFill="1" applyBorder="1" applyAlignment="1">
      <alignment horizontal="left" vertical="top"/>
      <protection/>
    </xf>
    <xf numFmtId="3" fontId="8" fillId="0" borderId="0" xfId="18" applyNumberFormat="1" applyFont="1" applyFill="1" applyBorder="1">
      <alignment/>
      <protection/>
    </xf>
    <xf numFmtId="0" fontId="8" fillId="0" borderId="0" xfId="18" applyFont="1" applyFill="1" applyBorder="1" applyAlignment="1">
      <alignment horizontal="justify" vertical="top"/>
      <protection/>
    </xf>
    <xf numFmtId="0" fontId="7" fillId="0" borderId="0" xfId="47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7" fillId="0" borderId="0" xfId="47" applyFont="1" applyFill="1" applyBorder="1" applyAlignment="1" applyProtection="1" quotePrefix="1">
      <alignment horizontal="left" vertical="top"/>
      <protection locked="0"/>
    </xf>
    <xf numFmtId="0" fontId="7" fillId="0" borderId="0" xfId="47" applyFont="1" applyFill="1" applyBorder="1" applyAlignment="1" applyProtection="1">
      <alignment horizontal="left" vertical="top" wrapText="1"/>
      <protection locked="0"/>
    </xf>
    <xf numFmtId="4" fontId="9" fillId="0" borderId="0" xfId="58" applyNumberFormat="1" applyFont="1" applyFill="1" applyBorder="1" applyAlignment="1" applyProtection="1">
      <alignment horizontal="right" vertical="top"/>
      <protection locked="0"/>
    </xf>
    <xf numFmtId="2" fontId="7" fillId="0" borderId="0" xfId="19" applyNumberFormat="1" applyFont="1" applyFill="1" applyBorder="1" applyAlignment="1">
      <alignment horizontal="right" vertical="top"/>
      <protection/>
    </xf>
    <xf numFmtId="0" fontId="7" fillId="0" borderId="0" xfId="0" applyFont="1" applyFill="1" applyBorder="1" applyAlignment="1">
      <alignment vertical="top"/>
    </xf>
    <xf numFmtId="0" fontId="7" fillId="0" borderId="0" xfId="50" applyFont="1" applyFill="1" applyBorder="1" applyAlignment="1" applyProtection="1" quotePrefix="1">
      <alignment horizontal="left" vertical="top"/>
      <protection locked="0"/>
    </xf>
    <xf numFmtId="0" fontId="7" fillId="0" borderId="0" xfId="50" applyFont="1" applyFill="1" applyBorder="1" applyAlignment="1" applyProtection="1" quotePrefix="1">
      <alignment vertical="top"/>
      <protection locked="0"/>
    </xf>
    <xf numFmtId="0" fontId="7" fillId="0" borderId="0" xfId="50" applyFont="1" applyFill="1" applyBorder="1" applyAlignment="1" applyProtection="1" quotePrefix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/>
    </xf>
    <xf numFmtId="0" fontId="8" fillId="0" borderId="0" xfId="50" applyFont="1" applyFill="1" applyBorder="1" applyAlignment="1" applyProtection="1" quotePrefix="1">
      <alignment horizontal="left" vertical="top" wrapText="1"/>
      <protection locked="0"/>
    </xf>
    <xf numFmtId="4" fontId="10" fillId="0" borderId="0" xfId="58" applyNumberFormat="1" applyFont="1" applyFill="1" applyBorder="1" applyAlignment="1" applyProtection="1">
      <alignment horizontal="right" vertical="top"/>
      <protection locked="0"/>
    </xf>
    <xf numFmtId="2" fontId="8" fillId="0" borderId="0" xfId="19" applyNumberFormat="1" applyFont="1" applyFill="1" applyBorder="1" applyAlignment="1">
      <alignment horizontal="right" vertical="top"/>
      <protection/>
    </xf>
    <xf numFmtId="0" fontId="8" fillId="0" borderId="0" xfId="50" applyFont="1" applyFill="1" applyBorder="1" applyAlignment="1" applyProtection="1">
      <alignment horizontal="left" vertical="top" wrapText="1"/>
      <protection locked="0"/>
    </xf>
    <xf numFmtId="4" fontId="10" fillId="0" borderId="0" xfId="57" applyNumberFormat="1" applyFont="1" applyFill="1" applyBorder="1" applyAlignment="1">
      <alignment horizontal="right" vertical="top"/>
    </xf>
    <xf numFmtId="2" fontId="10" fillId="0" borderId="0" xfId="58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 wrapText="1"/>
    </xf>
    <xf numFmtId="4" fontId="7" fillId="0" borderId="0" xfId="58" applyNumberFormat="1" applyFont="1" applyFill="1" applyBorder="1" applyAlignment="1" applyProtection="1">
      <alignment horizontal="right" vertical="top"/>
      <protection locked="0"/>
    </xf>
    <xf numFmtId="4" fontId="8" fillId="0" borderId="0" xfId="57" applyNumberFormat="1" applyFont="1" applyFill="1" applyBorder="1" applyAlignment="1" applyProtection="1">
      <alignment horizontal="right" vertical="top"/>
      <protection locked="0"/>
    </xf>
    <xf numFmtId="0" fontId="7" fillId="0" borderId="0" xfId="18" applyFont="1" applyFill="1" applyBorder="1">
      <alignment/>
      <protection/>
    </xf>
    <xf numFmtId="0" fontId="8" fillId="0" borderId="0" xfId="18" applyFont="1" applyFill="1" applyBorder="1" applyAlignment="1">
      <alignment horizontal="center"/>
      <protection/>
    </xf>
    <xf numFmtId="0" fontId="7" fillId="0" borderId="0" xfId="50" applyFont="1" applyFill="1" applyBorder="1" applyAlignment="1" applyProtection="1">
      <alignment horizontal="left" vertical="top" wrapText="1"/>
      <protection locked="0"/>
    </xf>
    <xf numFmtId="2" fontId="8" fillId="0" borderId="0" xfId="18" applyNumberFormat="1" applyFont="1" applyBorder="1" applyAlignment="1">
      <alignment horizontal="right" vertical="top"/>
      <protection/>
    </xf>
    <xf numFmtId="2" fontId="7" fillId="0" borderId="3" xfId="17" applyNumberFormat="1" applyFont="1" applyFill="1" applyBorder="1" applyAlignment="1">
      <alignment horizontal="center" vertical="top" wrapText="1"/>
      <protection/>
    </xf>
    <xf numFmtId="0" fontId="7" fillId="0" borderId="0" xfId="47" applyFont="1" applyFill="1" applyBorder="1" applyAlignment="1" applyProtection="1" quotePrefix="1">
      <alignment horizontal="center" vertical="top"/>
      <protection locked="0"/>
    </xf>
    <xf numFmtId="0" fontId="7" fillId="0" borderId="0" xfId="50" applyFont="1" applyFill="1" applyBorder="1" applyAlignment="1" applyProtection="1" quotePrefix="1">
      <alignment horizontal="center" vertical="top"/>
      <protection locked="0"/>
    </xf>
    <xf numFmtId="0" fontId="8" fillId="0" borderId="0" xfId="50" applyFont="1" applyFill="1" applyBorder="1" applyAlignment="1" applyProtection="1" quotePrefix="1">
      <alignment horizontal="center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right" vertical="top"/>
    </xf>
    <xf numFmtId="0" fontId="8" fillId="0" borderId="0" xfId="18" applyFont="1" applyFill="1" applyBorder="1" applyAlignment="1">
      <alignment vertical="top"/>
      <protection/>
    </xf>
    <xf numFmtId="4" fontId="7" fillId="0" borderId="0" xfId="18" applyNumberFormat="1" applyFont="1" applyFill="1" applyBorder="1" applyAlignment="1">
      <alignment horizontal="right" vertical="top"/>
      <protection/>
    </xf>
    <xf numFmtId="4" fontId="8" fillId="0" borderId="0" xfId="18" applyNumberFormat="1" applyFont="1" applyBorder="1" applyAlignment="1">
      <alignment horizontal="right" vertical="top"/>
      <protection/>
    </xf>
    <xf numFmtId="4" fontId="7" fillId="0" borderId="0" xfId="19" applyNumberFormat="1" applyFont="1" applyFill="1" applyBorder="1" applyAlignment="1">
      <alignment horizontal="right" vertical="top"/>
      <protection/>
    </xf>
    <xf numFmtId="4" fontId="7" fillId="0" borderId="0" xfId="68" applyNumberFormat="1" applyFont="1" applyFill="1" applyBorder="1" applyAlignment="1">
      <alignment horizontal="right" vertical="top"/>
    </xf>
    <xf numFmtId="4" fontId="8" fillId="0" borderId="0" xfId="18" applyNumberFormat="1" applyFont="1" applyFill="1" applyBorder="1" applyAlignment="1">
      <alignment horizontal="right" vertical="top"/>
      <protection/>
    </xf>
    <xf numFmtId="4" fontId="8" fillId="0" borderId="0" xfId="19" applyNumberFormat="1" applyFont="1" applyFill="1" applyBorder="1" applyAlignment="1">
      <alignment horizontal="right" vertical="top"/>
      <protection/>
    </xf>
    <xf numFmtId="4" fontId="7" fillId="0" borderId="0" xfId="20" applyNumberFormat="1" applyFont="1" applyFill="1" applyBorder="1" applyAlignment="1">
      <alignment horizontal="right" vertical="top"/>
    </xf>
    <xf numFmtId="3" fontId="8" fillId="0" borderId="0" xfId="18" applyNumberFormat="1" applyFont="1" applyFill="1" applyBorder="1" applyAlignment="1">
      <alignment horizontal="right" vertical="top"/>
      <protection/>
    </xf>
    <xf numFmtId="2" fontId="8" fillId="0" borderId="0" xfId="18" applyNumberFormat="1" applyFont="1" applyFill="1" applyBorder="1" applyAlignment="1">
      <alignment horizontal="right" vertical="top"/>
      <protection/>
    </xf>
    <xf numFmtId="3" fontId="8" fillId="0" borderId="0" xfId="0" applyNumberFormat="1" applyFont="1" applyFill="1" applyBorder="1" applyAlignment="1">
      <alignment horizontal="right" vertical="top"/>
    </xf>
    <xf numFmtId="3" fontId="7" fillId="0" borderId="3" xfId="16" applyNumberFormat="1" applyFont="1" applyFill="1" applyBorder="1" applyAlignment="1">
      <alignment horizontal="center" vertical="top" wrapText="1"/>
      <protection/>
    </xf>
    <xf numFmtId="3" fontId="9" fillId="0" borderId="0" xfId="58" applyNumberFormat="1" applyFont="1" applyFill="1" applyBorder="1" applyAlignment="1" applyProtection="1">
      <alignment horizontal="right" vertical="top"/>
      <protection locked="0"/>
    </xf>
    <xf numFmtId="3" fontId="10" fillId="0" borderId="0" xfId="58" applyNumberFormat="1" applyFont="1" applyFill="1" applyBorder="1" applyAlignment="1" applyProtection="1">
      <alignment horizontal="right" vertical="top"/>
      <protection locked="0"/>
    </xf>
    <xf numFmtId="3" fontId="7" fillId="0" borderId="0" xfId="58" applyNumberFormat="1" applyFont="1" applyFill="1" applyBorder="1" applyAlignment="1" applyProtection="1">
      <alignment horizontal="right" vertical="top"/>
      <protection locked="0"/>
    </xf>
    <xf numFmtId="3" fontId="8" fillId="0" borderId="0" xfId="57" applyNumberFormat="1" applyFont="1" applyFill="1" applyBorder="1" applyAlignment="1" applyProtection="1">
      <alignment horizontal="right" vertical="top"/>
      <protection locked="0"/>
    </xf>
    <xf numFmtId="3" fontId="7" fillId="0" borderId="0" xfId="18" applyNumberFormat="1" applyFont="1" applyFill="1" applyBorder="1" applyAlignment="1">
      <alignment horizontal="right" vertical="top"/>
      <protection/>
    </xf>
    <xf numFmtId="3" fontId="7" fillId="0" borderId="0" xfId="19" applyNumberFormat="1" applyFont="1" applyFill="1" applyBorder="1" applyAlignment="1">
      <alignment horizontal="right" vertical="top"/>
      <protection/>
    </xf>
    <xf numFmtId="3" fontId="7" fillId="0" borderId="0" xfId="68" applyNumberFormat="1" applyFont="1" applyFill="1" applyBorder="1" applyAlignment="1">
      <alignment horizontal="right" vertical="top"/>
    </xf>
    <xf numFmtId="3" fontId="8" fillId="0" borderId="0" xfId="19" applyNumberFormat="1" applyFont="1" applyFill="1" applyBorder="1" applyAlignment="1">
      <alignment horizontal="right" vertical="top"/>
      <protection/>
    </xf>
    <xf numFmtId="3" fontId="8" fillId="0" borderId="0" xfId="18" applyNumberFormat="1" applyFont="1" applyBorder="1" applyAlignment="1">
      <alignment horizontal="right" vertical="top"/>
      <protection/>
    </xf>
    <xf numFmtId="3" fontId="7" fillId="0" borderId="0" xfId="20" applyNumberFormat="1" applyFont="1" applyFill="1" applyBorder="1" applyAlignment="1">
      <alignment horizontal="right" vertical="top"/>
    </xf>
    <xf numFmtId="4" fontId="8" fillId="0" borderId="0" xfId="19" applyNumberFormat="1" applyFont="1" applyFill="1" applyBorder="1" applyAlignment="1">
      <alignment vertical="top"/>
      <protection/>
    </xf>
    <xf numFmtId="4" fontId="8" fillId="0" borderId="0" xfId="18" applyNumberFormat="1" applyFont="1" applyFill="1" applyBorder="1" applyAlignment="1">
      <alignment vertical="top"/>
      <protection/>
    </xf>
    <xf numFmtId="0" fontId="8" fillId="0" borderId="0" xfId="50" applyFont="1" applyFill="1" applyBorder="1" applyAlignment="1" applyProtection="1" quotePrefix="1">
      <alignment horizontal="left" vertical="top"/>
      <protection locked="0"/>
    </xf>
    <xf numFmtId="0" fontId="7" fillId="0" borderId="3" xfId="18" applyFont="1" applyBorder="1" applyAlignment="1">
      <alignment horizontal="center" vertical="top"/>
      <protection/>
    </xf>
  </cellXfs>
  <cellStyles count="55">
    <cellStyle name="Normal" xfId="0"/>
    <cellStyle name="Hyperlink" xfId="15"/>
    <cellStyle name="Obično_Polugodišnji-sabor" xfId="16"/>
    <cellStyle name="Obično_prihodi 2005" xfId="17"/>
    <cellStyle name="Obično_Rebalans 04 - PRIHODI- Zadnji" xfId="18"/>
    <cellStyle name="Obično_ZR - Prihodi -031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_Knjiga1(1)" xfId="47"/>
    <cellStyle name="SAPBEXHLevel2X" xfId="48"/>
    <cellStyle name="SAPBEXHLevel3" xfId="49"/>
    <cellStyle name="SAPBEXHLevel3_1prihodi-rashodi06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_1prihodi-rashodi06" xfId="58"/>
    <cellStyle name="SAPBEXstdDataEmph" xfId="59"/>
    <cellStyle name="SAPBEXstdItem" xfId="60"/>
    <cellStyle name="SAPBEXstdItemX" xfId="61"/>
    <cellStyle name="SAPBEXtitle" xfId="62"/>
    <cellStyle name="SAPBEXundefined" xfId="63"/>
    <cellStyle name="Currency" xfId="64"/>
    <cellStyle name="Currency [0]" xfId="65"/>
    <cellStyle name="Comma" xfId="66"/>
    <cellStyle name="Comma [0]" xfId="67"/>
    <cellStyle name="Zarez_Bilanca 31 12 06 konačno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78</xdr:row>
      <xdr:rowOff>0</xdr:rowOff>
    </xdr:from>
    <xdr:to>
      <xdr:col>3</xdr:col>
      <xdr:colOff>190500</xdr:colOff>
      <xdr:row>78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2630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</xdr:row>
      <xdr:rowOff>0</xdr:rowOff>
    </xdr:from>
    <xdr:ext cx="161925" cy="161925"/>
    <xdr:grpSp>
      <xdr:nvGrpSpPr>
        <xdr:cNvPr id="1" name="SAPBEXq0001 E30ED73E1BDDA3"/>
        <xdr:cNvGrpSpPr>
          <a:grpSpLocks noChangeAspect="1"/>
        </xdr:cNvGrpSpPr>
      </xdr:nvGrpSpPr>
      <xdr:grpSpPr>
        <a:xfrm>
          <a:off x="276225" y="485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" name="SAPBEXq0001 E30ED73E1BDDA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" name="SAPBEXq0001 E30ED73E1BDD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123825</xdr:colOff>
      <xdr:row>2</xdr:row>
      <xdr:rowOff>0</xdr:rowOff>
    </xdr:from>
    <xdr:ext cx="161925" cy="161925"/>
    <xdr:grpSp>
      <xdr:nvGrpSpPr>
        <xdr:cNvPr id="4" name="SAPBEXq0001 E30ED73E1BDDA4"/>
        <xdr:cNvGrpSpPr>
          <a:grpSpLocks noChangeAspect="1"/>
        </xdr:cNvGrpSpPr>
      </xdr:nvGrpSpPr>
      <xdr:grpSpPr>
        <a:xfrm>
          <a:off x="390525" y="485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" name="SAPBEXq0001 E30ED73E1BDDA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6" name="SAPBEXq0001 E30ED73E1BDD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2</xdr:row>
      <xdr:rowOff>9525</xdr:rowOff>
    </xdr:from>
    <xdr:ext cx="161925" cy="161925"/>
    <xdr:grpSp>
      <xdr:nvGrpSpPr>
        <xdr:cNvPr id="7" name="SAPBEXq0001 E30ED73E1BDDA5"/>
        <xdr:cNvGrpSpPr>
          <a:grpSpLocks noChangeAspect="1"/>
        </xdr:cNvGrpSpPr>
      </xdr:nvGrpSpPr>
      <xdr:grpSpPr>
        <a:xfrm>
          <a:off x="504825" y="4953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" name="SAPBEXq0001 E30ED73E1BDDA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9" name="SAPBEXq0001 E30ED73E1BDD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3</xdr:row>
      <xdr:rowOff>9525</xdr:rowOff>
    </xdr:from>
    <xdr:ext cx="161925" cy="161925"/>
    <xdr:grpSp>
      <xdr:nvGrpSpPr>
        <xdr:cNvPr id="10" name="SAPBEXq0001 E30ED73E1BDDA6"/>
        <xdr:cNvGrpSpPr>
          <a:grpSpLocks noChangeAspect="1"/>
        </xdr:cNvGrpSpPr>
      </xdr:nvGrpSpPr>
      <xdr:grpSpPr>
        <a:xfrm>
          <a:off x="600075" y="6572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" name="SAPBEXq0001 E30ED73E1BDDA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2" name="SAPBEXq0001 E30ED73E1BDD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4</xdr:row>
      <xdr:rowOff>9525</xdr:rowOff>
    </xdr:from>
    <xdr:ext cx="161925" cy="161925"/>
    <xdr:grpSp>
      <xdr:nvGrpSpPr>
        <xdr:cNvPr id="13" name="SAPBEXq0001 E30ED73E1BDFA7"/>
        <xdr:cNvGrpSpPr>
          <a:grpSpLocks noChangeAspect="1"/>
        </xdr:cNvGrpSpPr>
      </xdr:nvGrpSpPr>
      <xdr:grpSpPr>
        <a:xfrm>
          <a:off x="600075" y="8191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4" name="SAPBEXq0001 E30ED73E1BDFA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5" name="SAPBEXq0001 E30ED73E1BDF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9</xdr:row>
      <xdr:rowOff>9525</xdr:rowOff>
    </xdr:from>
    <xdr:ext cx="161925" cy="161925"/>
    <xdr:grpSp>
      <xdr:nvGrpSpPr>
        <xdr:cNvPr id="16" name="SAPBEXq0001 E30ED73E1BDFA8"/>
        <xdr:cNvGrpSpPr>
          <a:grpSpLocks noChangeAspect="1"/>
        </xdr:cNvGrpSpPr>
      </xdr:nvGrpSpPr>
      <xdr:grpSpPr>
        <a:xfrm>
          <a:off x="600075" y="1628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7" name="SAPBEXq0001 E30ED73E1BDFA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8" name="SAPBEXq0001 E30ED73E1BDF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11</xdr:row>
      <xdr:rowOff>9525</xdr:rowOff>
    </xdr:from>
    <xdr:ext cx="161925" cy="161925"/>
    <xdr:grpSp>
      <xdr:nvGrpSpPr>
        <xdr:cNvPr id="19" name="SAPBEXq0001 E30ED73E1BDFA9"/>
        <xdr:cNvGrpSpPr>
          <a:grpSpLocks noChangeAspect="1"/>
        </xdr:cNvGrpSpPr>
      </xdr:nvGrpSpPr>
      <xdr:grpSpPr>
        <a:xfrm>
          <a:off x="600075" y="19526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0" name="SAPBEXq0001 E30ED73E1BDFA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1" name="SAPBEXq0001 E30ED73E1BDF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</xdr:row>
      <xdr:rowOff>9525</xdr:rowOff>
    </xdr:from>
    <xdr:ext cx="161925" cy="161925"/>
    <xdr:grpSp>
      <xdr:nvGrpSpPr>
        <xdr:cNvPr id="22" name="SAPBEXq0001 E30ED73E1BDFAA"/>
        <xdr:cNvGrpSpPr>
          <a:grpSpLocks noChangeAspect="1"/>
        </xdr:cNvGrpSpPr>
      </xdr:nvGrpSpPr>
      <xdr:grpSpPr>
        <a:xfrm>
          <a:off x="600075" y="27622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3" name="SAPBEXq0001 E30ED73E1BDFA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4" name="SAPBEXq0001 E30ED73E1BDF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16</xdr:row>
      <xdr:rowOff>9525</xdr:rowOff>
    </xdr:from>
    <xdr:ext cx="161925" cy="161925"/>
    <xdr:grpSp>
      <xdr:nvGrpSpPr>
        <xdr:cNvPr id="25" name="SAPBEXq0001 E30ED73E1BDFAB"/>
        <xdr:cNvGrpSpPr>
          <a:grpSpLocks noChangeAspect="1"/>
        </xdr:cNvGrpSpPr>
      </xdr:nvGrpSpPr>
      <xdr:grpSpPr>
        <a:xfrm>
          <a:off x="600075" y="29241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6" name="SAPBEXq0001 E30ED73E1BDFA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7" name="SAPBEXq0001 E30ED73E1BDF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21</xdr:row>
      <xdr:rowOff>9525</xdr:rowOff>
    </xdr:from>
    <xdr:ext cx="161925" cy="161925"/>
    <xdr:grpSp>
      <xdr:nvGrpSpPr>
        <xdr:cNvPr id="28" name="SAPBEXq0001 E30ED73E1BDFAC"/>
        <xdr:cNvGrpSpPr>
          <a:grpSpLocks noChangeAspect="1"/>
        </xdr:cNvGrpSpPr>
      </xdr:nvGrpSpPr>
      <xdr:grpSpPr>
        <a:xfrm>
          <a:off x="600075" y="3895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9" name="SAPBEXq0001 E30ED73E1BDFA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0" name="SAPBEXq0001 E30ED73E1BDF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29</xdr:row>
      <xdr:rowOff>9525</xdr:rowOff>
    </xdr:from>
    <xdr:ext cx="161925" cy="161925"/>
    <xdr:grpSp>
      <xdr:nvGrpSpPr>
        <xdr:cNvPr id="31" name="SAPBEXq0001 E30ED73E1BDFAD"/>
        <xdr:cNvGrpSpPr>
          <a:grpSpLocks noChangeAspect="1"/>
        </xdr:cNvGrpSpPr>
      </xdr:nvGrpSpPr>
      <xdr:grpSpPr>
        <a:xfrm>
          <a:off x="600075" y="51911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2" name="SAPBEXq0001 E30ED73E1BDFA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3" name="SAPBEXq0001 E30ED73E1BDF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41</xdr:row>
      <xdr:rowOff>19050</xdr:rowOff>
    </xdr:from>
    <xdr:ext cx="161925" cy="314325"/>
    <xdr:grpSp>
      <xdr:nvGrpSpPr>
        <xdr:cNvPr id="34" name="SAPBEXq0001 E30ED73E1BDFAE"/>
        <xdr:cNvGrpSpPr>
          <a:grpSpLocks noChangeAspect="1"/>
        </xdr:cNvGrpSpPr>
      </xdr:nvGrpSpPr>
      <xdr:grpSpPr>
        <a:xfrm>
          <a:off x="600075" y="7143750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5" name="SAPBEXq0001 E30ED73E1BDFA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6" name="SAPBEXq0001 E30ED73E1BDF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48</xdr:row>
      <xdr:rowOff>9525</xdr:rowOff>
    </xdr:from>
    <xdr:ext cx="161925" cy="171450"/>
    <xdr:grpSp>
      <xdr:nvGrpSpPr>
        <xdr:cNvPr id="37" name="SAPBEXq0001 E30ED73E1BDFAF"/>
        <xdr:cNvGrpSpPr>
          <a:grpSpLocks noChangeAspect="1"/>
        </xdr:cNvGrpSpPr>
      </xdr:nvGrpSpPr>
      <xdr:grpSpPr>
        <a:xfrm>
          <a:off x="600075" y="8439150"/>
          <a:ext cx="161925" cy="1714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8" name="SAPBEXq0001 E30ED73E1BDFA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9" name="SAPBEXq0001 E30ED73E1BDF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49</xdr:row>
      <xdr:rowOff>19050</xdr:rowOff>
    </xdr:from>
    <xdr:ext cx="161925" cy="314325"/>
    <xdr:grpSp>
      <xdr:nvGrpSpPr>
        <xdr:cNvPr id="40" name="SAPBEXq0001 E30ED73E1BDFB0"/>
        <xdr:cNvGrpSpPr>
          <a:grpSpLocks noChangeAspect="1"/>
        </xdr:cNvGrpSpPr>
      </xdr:nvGrpSpPr>
      <xdr:grpSpPr>
        <a:xfrm>
          <a:off x="600075" y="8610600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1" name="SAPBEXq0001 E30ED73E1BDFB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2" name="SAPBEXq0001 E30ED73E1BDF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52</xdr:row>
      <xdr:rowOff>19050</xdr:rowOff>
    </xdr:from>
    <xdr:ext cx="161925" cy="314325"/>
    <xdr:grpSp>
      <xdr:nvGrpSpPr>
        <xdr:cNvPr id="43" name="SAPBEXq0001 E30ED73E1BE0B1"/>
        <xdr:cNvGrpSpPr>
          <a:grpSpLocks noChangeAspect="1"/>
        </xdr:cNvGrpSpPr>
      </xdr:nvGrpSpPr>
      <xdr:grpSpPr>
        <a:xfrm>
          <a:off x="600075" y="9258300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4" name="SAPBEXq0001 E30ED73E1BE0B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5" name="SAPBEXq0001 E30ED73E1BE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56</xdr:row>
      <xdr:rowOff>9525</xdr:rowOff>
    </xdr:from>
    <xdr:ext cx="161925" cy="171450"/>
    <xdr:grpSp>
      <xdr:nvGrpSpPr>
        <xdr:cNvPr id="46" name="SAPBEXq0001 E30ED73E1BE0B2"/>
        <xdr:cNvGrpSpPr>
          <a:grpSpLocks noChangeAspect="1"/>
        </xdr:cNvGrpSpPr>
      </xdr:nvGrpSpPr>
      <xdr:grpSpPr>
        <a:xfrm>
          <a:off x="600075" y="10106025"/>
          <a:ext cx="161925" cy="1714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7" name="SAPBEXq0001 E30ED73E1BE0B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8" name="SAPBEXq0001 E30ED73E1BE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61</xdr:row>
      <xdr:rowOff>9525</xdr:rowOff>
    </xdr:from>
    <xdr:ext cx="161925" cy="161925"/>
    <xdr:grpSp>
      <xdr:nvGrpSpPr>
        <xdr:cNvPr id="49" name="SAPBEXq0001 E30ED73E1BE0B3"/>
        <xdr:cNvGrpSpPr>
          <a:grpSpLocks noChangeAspect="1"/>
        </xdr:cNvGrpSpPr>
      </xdr:nvGrpSpPr>
      <xdr:grpSpPr>
        <a:xfrm>
          <a:off x="600075" y="10915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0" name="SAPBEXq0001 E30ED73E1BE0B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51" name="SAPBEXq0001 E30ED73E1BE0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62</xdr:row>
      <xdr:rowOff>9525</xdr:rowOff>
    </xdr:from>
    <xdr:ext cx="161925" cy="161925"/>
    <xdr:grpSp>
      <xdr:nvGrpSpPr>
        <xdr:cNvPr id="52" name="SAPBEXq0001 E30ED73E1BE0B4"/>
        <xdr:cNvGrpSpPr>
          <a:grpSpLocks noChangeAspect="1"/>
        </xdr:cNvGrpSpPr>
      </xdr:nvGrpSpPr>
      <xdr:grpSpPr>
        <a:xfrm>
          <a:off x="600075" y="110775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3" name="SAPBEXq0001 E30ED73E1BE0B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54" name="SAPBEXq0001 E30ED73E1BE0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65</xdr:row>
      <xdr:rowOff>9525</xdr:rowOff>
    </xdr:from>
    <xdr:ext cx="161925" cy="161925"/>
    <xdr:grpSp>
      <xdr:nvGrpSpPr>
        <xdr:cNvPr id="55" name="SAPBEXq0001 E30ED73E1BE0B5"/>
        <xdr:cNvGrpSpPr>
          <a:grpSpLocks noChangeAspect="1"/>
        </xdr:cNvGrpSpPr>
      </xdr:nvGrpSpPr>
      <xdr:grpSpPr>
        <a:xfrm>
          <a:off x="600075" y="116205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6" name="SAPBEXq0001 E30ED73E1BE0B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57" name="SAPBEXq0001 E30ED73E1BE0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69</xdr:row>
      <xdr:rowOff>19050</xdr:rowOff>
    </xdr:from>
    <xdr:ext cx="161925" cy="314325"/>
    <xdr:grpSp>
      <xdr:nvGrpSpPr>
        <xdr:cNvPr id="58" name="SAPBEXq0001 E30ED73E1BE0B6"/>
        <xdr:cNvGrpSpPr>
          <a:grpSpLocks noChangeAspect="1"/>
        </xdr:cNvGrpSpPr>
      </xdr:nvGrpSpPr>
      <xdr:grpSpPr>
        <a:xfrm>
          <a:off x="600075" y="12439650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9" name="SAPBEXq0001 E30ED73E1BE0B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60" name="SAPBEXq0001 E30ED73E1BE0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70</xdr:row>
      <xdr:rowOff>9525</xdr:rowOff>
    </xdr:from>
    <xdr:ext cx="161925" cy="161925"/>
    <xdr:grpSp>
      <xdr:nvGrpSpPr>
        <xdr:cNvPr id="61" name="SAPBEXq0001 E30ED73E1BE0B7"/>
        <xdr:cNvGrpSpPr>
          <a:grpSpLocks noChangeAspect="1"/>
        </xdr:cNvGrpSpPr>
      </xdr:nvGrpSpPr>
      <xdr:grpSpPr>
        <a:xfrm>
          <a:off x="600075" y="127539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62" name="SAPBEXq0001 E30ED73E1BE0B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63" name="SAPBEXq0001 E30ED73E1BE0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75</xdr:row>
      <xdr:rowOff>0</xdr:rowOff>
    </xdr:from>
    <xdr:ext cx="161925" cy="161925"/>
    <xdr:grpSp>
      <xdr:nvGrpSpPr>
        <xdr:cNvPr id="64" name="SAPBEXq0001 E30ED73E1BE0B8"/>
        <xdr:cNvGrpSpPr>
          <a:grpSpLocks noChangeAspect="1"/>
        </xdr:cNvGrpSpPr>
      </xdr:nvGrpSpPr>
      <xdr:grpSpPr>
        <a:xfrm>
          <a:off x="600075" y="137160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65" name="SAPBEXq0001 E30ED73E1BE0B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66" name="SAPBEXq0001 E30ED73E1BE0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78</xdr:row>
      <xdr:rowOff>0</xdr:rowOff>
    </xdr:from>
    <xdr:ext cx="161925" cy="323850"/>
    <xdr:grpSp>
      <xdr:nvGrpSpPr>
        <xdr:cNvPr id="67" name="SAPBEXq0001 E30ED73E1BE0B9"/>
        <xdr:cNvGrpSpPr>
          <a:grpSpLocks noChangeAspect="1"/>
        </xdr:cNvGrpSpPr>
      </xdr:nvGrpSpPr>
      <xdr:grpSpPr>
        <a:xfrm>
          <a:off x="600075" y="14039850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68" name="SAPBEXq0001 E30ED73E1BE0B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69" name="SAPBEXq0001 E30ED73E1BE0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78</xdr:row>
      <xdr:rowOff>19050</xdr:rowOff>
    </xdr:from>
    <xdr:ext cx="161925" cy="323850"/>
    <xdr:grpSp>
      <xdr:nvGrpSpPr>
        <xdr:cNvPr id="70" name="SAPBEXq0001 E30ED73E1BE0BA"/>
        <xdr:cNvGrpSpPr>
          <a:grpSpLocks noChangeAspect="1"/>
        </xdr:cNvGrpSpPr>
      </xdr:nvGrpSpPr>
      <xdr:grpSpPr>
        <a:xfrm>
          <a:off x="600075" y="14058900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71" name="SAPBEXq0001 E30ED73E1BE0B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72" name="SAPBEXq0001 E30ED73E1BE0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81</xdr:row>
      <xdr:rowOff>19050</xdr:rowOff>
    </xdr:from>
    <xdr:ext cx="161925" cy="323850"/>
    <xdr:grpSp>
      <xdr:nvGrpSpPr>
        <xdr:cNvPr id="73" name="SAPBEXq0001 E30ED7635FDBB"/>
        <xdr:cNvGrpSpPr>
          <a:grpSpLocks noChangeAspect="1"/>
        </xdr:cNvGrpSpPr>
      </xdr:nvGrpSpPr>
      <xdr:grpSpPr>
        <a:xfrm>
          <a:off x="600075" y="15192375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74" name="SAPBEXq0001 E30ED7635FDB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75" name="SAPBEXq0001 E30ED7635FD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84</xdr:row>
      <xdr:rowOff>19050</xdr:rowOff>
    </xdr:from>
    <xdr:ext cx="161925" cy="323850"/>
    <xdr:grpSp>
      <xdr:nvGrpSpPr>
        <xdr:cNvPr id="76" name="SAPBEXq0001 E30ED7635FDBC"/>
        <xdr:cNvGrpSpPr>
          <a:grpSpLocks noChangeAspect="1"/>
        </xdr:cNvGrpSpPr>
      </xdr:nvGrpSpPr>
      <xdr:grpSpPr>
        <a:xfrm>
          <a:off x="600075" y="16002000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77" name="SAPBEXq0001 E30ED7635FDB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78" name="SAPBEXq0001 E30ED7635FD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87</xdr:row>
      <xdr:rowOff>19050</xdr:rowOff>
    </xdr:from>
    <xdr:ext cx="161925" cy="314325"/>
    <xdr:grpSp>
      <xdr:nvGrpSpPr>
        <xdr:cNvPr id="79" name="SAPBEXq0001 E30ED7635FDBD"/>
        <xdr:cNvGrpSpPr>
          <a:grpSpLocks noChangeAspect="1"/>
        </xdr:cNvGrpSpPr>
      </xdr:nvGrpSpPr>
      <xdr:grpSpPr>
        <a:xfrm>
          <a:off x="600075" y="16811625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0" name="SAPBEXq0001 E30ED7635FDB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81" name="SAPBEXq0001 E30ED7635FD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88</xdr:row>
      <xdr:rowOff>9525</xdr:rowOff>
    </xdr:from>
    <xdr:ext cx="161925" cy="161925"/>
    <xdr:grpSp>
      <xdr:nvGrpSpPr>
        <xdr:cNvPr id="82" name="SAPBEXq0001 E30ED7635FDBE"/>
        <xdr:cNvGrpSpPr>
          <a:grpSpLocks noChangeAspect="1"/>
        </xdr:cNvGrpSpPr>
      </xdr:nvGrpSpPr>
      <xdr:grpSpPr>
        <a:xfrm>
          <a:off x="600075" y="171259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3" name="SAPBEXq0001 E30ED7635FDB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84" name="SAPBEXq0001 E30ED7635FD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90</xdr:row>
      <xdr:rowOff>9525</xdr:rowOff>
    </xdr:from>
    <xdr:ext cx="161925" cy="161925"/>
    <xdr:grpSp>
      <xdr:nvGrpSpPr>
        <xdr:cNvPr id="85" name="SAPBEXq0001 E30ED7635FDBF"/>
        <xdr:cNvGrpSpPr>
          <a:grpSpLocks noChangeAspect="1"/>
        </xdr:cNvGrpSpPr>
      </xdr:nvGrpSpPr>
      <xdr:grpSpPr>
        <a:xfrm>
          <a:off x="600075" y="174498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6" name="SAPBEXq0001 E30ED7635FDB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87" name="SAPBEXq0001 E30ED7635FD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93</xdr:row>
      <xdr:rowOff>19050</xdr:rowOff>
    </xdr:from>
    <xdr:ext cx="161925" cy="314325"/>
    <xdr:grpSp>
      <xdr:nvGrpSpPr>
        <xdr:cNvPr id="88" name="SAPBEXq0001 E30ED7635FDC0"/>
        <xdr:cNvGrpSpPr>
          <a:grpSpLocks noChangeAspect="1"/>
        </xdr:cNvGrpSpPr>
      </xdr:nvGrpSpPr>
      <xdr:grpSpPr>
        <a:xfrm>
          <a:off x="600075" y="17945100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9" name="SAPBEXq0001 E30ED7635FDC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90" name="SAPBEXq0001 E30ED7635FD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97</xdr:row>
      <xdr:rowOff>19050</xdr:rowOff>
    </xdr:from>
    <xdr:ext cx="161925" cy="314325"/>
    <xdr:grpSp>
      <xdr:nvGrpSpPr>
        <xdr:cNvPr id="91" name="SAPBEXq0001 E30ED7635FDC1"/>
        <xdr:cNvGrpSpPr>
          <a:grpSpLocks noChangeAspect="1"/>
        </xdr:cNvGrpSpPr>
      </xdr:nvGrpSpPr>
      <xdr:grpSpPr>
        <a:xfrm>
          <a:off x="600075" y="18754725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92" name="SAPBEXq0001 E30ED7635FDC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93" name="SAPBEXq0001 E30ED7635FD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100</xdr:row>
      <xdr:rowOff>0</xdr:rowOff>
    </xdr:from>
    <xdr:ext cx="161925" cy="161925"/>
    <xdr:grpSp>
      <xdr:nvGrpSpPr>
        <xdr:cNvPr id="94" name="SAPBEXq0001 E30ED7635FDC2"/>
        <xdr:cNvGrpSpPr>
          <a:grpSpLocks noChangeAspect="1"/>
        </xdr:cNvGrpSpPr>
      </xdr:nvGrpSpPr>
      <xdr:grpSpPr>
        <a:xfrm>
          <a:off x="600075" y="195453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95" name="SAPBEXq0001 E30ED7635FDC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96" name="SAPBEXq0001 E30ED7635FD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107</xdr:row>
      <xdr:rowOff>0</xdr:rowOff>
    </xdr:from>
    <xdr:ext cx="161925" cy="161925"/>
    <xdr:grpSp>
      <xdr:nvGrpSpPr>
        <xdr:cNvPr id="97" name="SAPBEXq0001 E30ED7635FDC3"/>
        <xdr:cNvGrpSpPr>
          <a:grpSpLocks noChangeAspect="1"/>
        </xdr:cNvGrpSpPr>
      </xdr:nvGrpSpPr>
      <xdr:grpSpPr>
        <a:xfrm>
          <a:off x="504825" y="20678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98" name="SAPBEXq0001 E30ED7635FDC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99" name="SAPBEXq0001 E30ED7635FD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107</xdr:row>
      <xdr:rowOff>9525</xdr:rowOff>
    </xdr:from>
    <xdr:ext cx="161925" cy="161925"/>
    <xdr:grpSp>
      <xdr:nvGrpSpPr>
        <xdr:cNvPr id="100" name="SAPBEXq0001 E30ED73E1BE3C4"/>
        <xdr:cNvGrpSpPr>
          <a:grpSpLocks noChangeAspect="1"/>
        </xdr:cNvGrpSpPr>
      </xdr:nvGrpSpPr>
      <xdr:grpSpPr>
        <a:xfrm>
          <a:off x="600075" y="206883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01" name="SAPBEXq0001 E30ED73E1BE3C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02" name="SAPBEXq0001 E30ED73E1B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108</xdr:row>
      <xdr:rowOff>9525</xdr:rowOff>
    </xdr:from>
    <xdr:ext cx="161925" cy="161925"/>
    <xdr:grpSp>
      <xdr:nvGrpSpPr>
        <xdr:cNvPr id="103" name="SAPBEXq0001 E30ED73E1BE3C5"/>
        <xdr:cNvGrpSpPr>
          <a:grpSpLocks noChangeAspect="1"/>
        </xdr:cNvGrpSpPr>
      </xdr:nvGrpSpPr>
      <xdr:grpSpPr>
        <a:xfrm>
          <a:off x="600075" y="210121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04" name="SAPBEXq0001 E30ED73E1BE3C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05" name="SAPBEXq0001 E30ED73E1BE3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110</xdr:row>
      <xdr:rowOff>9525</xdr:rowOff>
    </xdr:from>
    <xdr:ext cx="161925" cy="161925"/>
    <xdr:grpSp>
      <xdr:nvGrpSpPr>
        <xdr:cNvPr id="106" name="SAPBEXq0001 E30ED73E1BE3C6"/>
        <xdr:cNvGrpSpPr>
          <a:grpSpLocks noChangeAspect="1"/>
        </xdr:cNvGrpSpPr>
      </xdr:nvGrpSpPr>
      <xdr:grpSpPr>
        <a:xfrm>
          <a:off x="600075" y="214979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07" name="SAPBEXq0001 E30ED73E1BE3C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08" name="SAPBEXq0001 E30ED73E1BE3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114</xdr:row>
      <xdr:rowOff>9525</xdr:rowOff>
    </xdr:from>
    <xdr:ext cx="161925" cy="161925"/>
    <xdr:grpSp>
      <xdr:nvGrpSpPr>
        <xdr:cNvPr id="109" name="SAPBEXq0001 E30ED73E1BE3C7"/>
        <xdr:cNvGrpSpPr>
          <a:grpSpLocks noChangeAspect="1"/>
        </xdr:cNvGrpSpPr>
      </xdr:nvGrpSpPr>
      <xdr:grpSpPr>
        <a:xfrm>
          <a:off x="600075" y="221456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0" name="SAPBEXq0001 E30ED73E1BE3C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11" name="SAPBEXq0001 E30ED73E1BE3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115</xdr:row>
      <xdr:rowOff>19050</xdr:rowOff>
    </xdr:from>
    <xdr:ext cx="161925" cy="314325"/>
    <xdr:grpSp>
      <xdr:nvGrpSpPr>
        <xdr:cNvPr id="112" name="SAPBEXq0001 E30ED73E1BE3C8"/>
        <xdr:cNvGrpSpPr>
          <a:grpSpLocks noChangeAspect="1"/>
        </xdr:cNvGrpSpPr>
      </xdr:nvGrpSpPr>
      <xdr:grpSpPr>
        <a:xfrm>
          <a:off x="600075" y="22345650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3" name="SAPBEXq0001 E30ED73E1BE3C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14" name="SAPBEXq0001 E30ED73E1BE3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119</xdr:row>
      <xdr:rowOff>9525</xdr:rowOff>
    </xdr:from>
    <xdr:ext cx="161925" cy="161925"/>
    <xdr:grpSp>
      <xdr:nvGrpSpPr>
        <xdr:cNvPr id="115" name="SAPBEXq0001 E30ED73E1BE3C9"/>
        <xdr:cNvGrpSpPr>
          <a:grpSpLocks noChangeAspect="1"/>
        </xdr:cNvGrpSpPr>
      </xdr:nvGrpSpPr>
      <xdr:grpSpPr>
        <a:xfrm>
          <a:off x="600075" y="23145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6" name="SAPBEXq0001 E30ED73E1BE3C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17" name="SAPBEXq0001 E30ED73E1BE3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126</xdr:row>
      <xdr:rowOff>19050</xdr:rowOff>
    </xdr:from>
    <xdr:ext cx="161925" cy="314325"/>
    <xdr:grpSp>
      <xdr:nvGrpSpPr>
        <xdr:cNvPr id="118" name="SAPBEXq0001 E30ED73E1BE3CA"/>
        <xdr:cNvGrpSpPr>
          <a:grpSpLocks noChangeAspect="1"/>
        </xdr:cNvGrpSpPr>
      </xdr:nvGrpSpPr>
      <xdr:grpSpPr>
        <a:xfrm>
          <a:off x="600075" y="24288750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9" name="SAPBEXq0001 E30ED73E1BE3C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20" name="SAPBEXq0001 E30ED73E1BE3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130</xdr:row>
      <xdr:rowOff>0</xdr:rowOff>
    </xdr:from>
    <xdr:ext cx="161925" cy="323850"/>
    <xdr:grpSp>
      <xdr:nvGrpSpPr>
        <xdr:cNvPr id="121" name="SAPBEXq0001 E30ED73E1BE3CB"/>
        <xdr:cNvGrpSpPr>
          <a:grpSpLocks noChangeAspect="1"/>
        </xdr:cNvGrpSpPr>
      </xdr:nvGrpSpPr>
      <xdr:grpSpPr>
        <a:xfrm>
          <a:off x="600075" y="25241250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22" name="SAPBEXq0001 E30ED73E1BE3C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23" name="SAPBEXq0001 E30ED73E1BE3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136</xdr:row>
      <xdr:rowOff>0</xdr:rowOff>
    </xdr:from>
    <xdr:ext cx="161925" cy="161925"/>
    <xdr:grpSp>
      <xdr:nvGrpSpPr>
        <xdr:cNvPr id="124" name="SAPBEXq0001 E30ED73E1BE3CC"/>
        <xdr:cNvGrpSpPr>
          <a:grpSpLocks noChangeAspect="1"/>
        </xdr:cNvGrpSpPr>
      </xdr:nvGrpSpPr>
      <xdr:grpSpPr>
        <a:xfrm>
          <a:off x="600075" y="26536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25" name="SAPBEXq0001 E30ED73E1BE3C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26" name="SAPBEXq0001 E30ED73E1BE3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139</xdr:row>
      <xdr:rowOff>0</xdr:rowOff>
    </xdr:from>
    <xdr:ext cx="161925" cy="323850"/>
    <xdr:grpSp>
      <xdr:nvGrpSpPr>
        <xdr:cNvPr id="127" name="SAPBEXq0001 E30ED73E1BE3CD"/>
        <xdr:cNvGrpSpPr>
          <a:grpSpLocks noChangeAspect="1"/>
        </xdr:cNvGrpSpPr>
      </xdr:nvGrpSpPr>
      <xdr:grpSpPr>
        <a:xfrm>
          <a:off x="600075" y="26860500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28" name="SAPBEXq0001 E30ED73E1BE3C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29" name="SAPBEXq0001 E30ED73E1BE3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139</xdr:row>
      <xdr:rowOff>0</xdr:rowOff>
    </xdr:from>
    <xdr:ext cx="161925" cy="323850"/>
    <xdr:grpSp>
      <xdr:nvGrpSpPr>
        <xdr:cNvPr id="130" name="SAPBEXq0001 E30ED73E1BE5CE"/>
        <xdr:cNvGrpSpPr>
          <a:grpSpLocks noChangeAspect="1"/>
        </xdr:cNvGrpSpPr>
      </xdr:nvGrpSpPr>
      <xdr:grpSpPr>
        <a:xfrm>
          <a:off x="600075" y="26860500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31" name="SAPBEXq0001 E30ED73E1BE5C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32" name="SAPBEXq0001 E30ED73E1B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139</xdr:row>
      <xdr:rowOff>19050</xdr:rowOff>
    </xdr:from>
    <xdr:ext cx="161925" cy="323850"/>
    <xdr:grpSp>
      <xdr:nvGrpSpPr>
        <xdr:cNvPr id="133" name="SAPBEXq0001 E30ED73E1BE5CF"/>
        <xdr:cNvGrpSpPr>
          <a:grpSpLocks noChangeAspect="1"/>
        </xdr:cNvGrpSpPr>
      </xdr:nvGrpSpPr>
      <xdr:grpSpPr>
        <a:xfrm>
          <a:off x="600075" y="26879550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34" name="SAPBEXq0001 E30ED73E1BE5C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35" name="SAPBEXq0001 E30ED73E1BE5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144</xdr:row>
      <xdr:rowOff>9525</xdr:rowOff>
    </xdr:from>
    <xdr:ext cx="161925" cy="161925"/>
    <xdr:grpSp>
      <xdr:nvGrpSpPr>
        <xdr:cNvPr id="136" name="SAPBEXq0001 E30ED73E1BE5D0"/>
        <xdr:cNvGrpSpPr>
          <a:grpSpLocks noChangeAspect="1"/>
        </xdr:cNvGrpSpPr>
      </xdr:nvGrpSpPr>
      <xdr:grpSpPr>
        <a:xfrm>
          <a:off x="600075" y="280035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37" name="SAPBEXq0001 E30ED73E1BE5D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38" name="SAPBEXq0001 E30ED73E1BE5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145</xdr:row>
      <xdr:rowOff>9525</xdr:rowOff>
    </xdr:from>
    <xdr:ext cx="161925" cy="161925"/>
    <xdr:grpSp>
      <xdr:nvGrpSpPr>
        <xdr:cNvPr id="139" name="SAPBEXq0001 E30ED73E1BE5D1"/>
        <xdr:cNvGrpSpPr>
          <a:grpSpLocks noChangeAspect="1"/>
        </xdr:cNvGrpSpPr>
      </xdr:nvGrpSpPr>
      <xdr:grpSpPr>
        <a:xfrm>
          <a:off x="600075" y="281654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40" name="SAPBEXq0001 E30ED73E1BE5D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41" name="SAPBEXq0001 E30ED73E1BE5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147</xdr:row>
      <xdr:rowOff>19050</xdr:rowOff>
    </xdr:from>
    <xdr:ext cx="161925" cy="323850"/>
    <xdr:grpSp>
      <xdr:nvGrpSpPr>
        <xdr:cNvPr id="142" name="SAPBEXq0001 E30ED73E1BE5D2"/>
        <xdr:cNvGrpSpPr>
          <a:grpSpLocks noChangeAspect="1"/>
        </xdr:cNvGrpSpPr>
      </xdr:nvGrpSpPr>
      <xdr:grpSpPr>
        <a:xfrm>
          <a:off x="600075" y="28660725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43" name="SAPBEXq0001 E30ED73E1BE5D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44" name="SAPBEXq0001 E30ED73E1BE5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149</xdr:row>
      <xdr:rowOff>19050</xdr:rowOff>
    </xdr:from>
    <xdr:ext cx="161925" cy="323850"/>
    <xdr:grpSp>
      <xdr:nvGrpSpPr>
        <xdr:cNvPr id="145" name="SAPBEXq0001 E30ED73E1BE5D3"/>
        <xdr:cNvGrpSpPr>
          <a:grpSpLocks noChangeAspect="1"/>
        </xdr:cNvGrpSpPr>
      </xdr:nvGrpSpPr>
      <xdr:grpSpPr>
        <a:xfrm>
          <a:off x="600075" y="29308425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46" name="SAPBEXq0001 E30ED73E1BE5D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47" name="SAPBEXq0001 E30ED73E1BE5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151</xdr:row>
      <xdr:rowOff>19050</xdr:rowOff>
    </xdr:from>
    <xdr:ext cx="161925" cy="314325"/>
    <xdr:grpSp>
      <xdr:nvGrpSpPr>
        <xdr:cNvPr id="148" name="SAPBEXq0001 E30ED73E1BE5D4"/>
        <xdr:cNvGrpSpPr>
          <a:grpSpLocks noChangeAspect="1"/>
        </xdr:cNvGrpSpPr>
      </xdr:nvGrpSpPr>
      <xdr:grpSpPr>
        <a:xfrm>
          <a:off x="600075" y="29956125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49" name="SAPBEXq0001 E30ED73E1BE5D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50" name="SAPBEXq0001 E30ED73E1BE5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51" name="SAPBEXq0001 E30ED73E1BE5D5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52" name="SAPBEXq0001 E30ED73E1BE5D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53" name="SAPBEXq0001 E30ED73E1BE5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54" name="SAPBEXq0001 E30ED73E1BE5D6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55" name="SAPBEXq0001 E30ED73E1BE5D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56" name="SAPBEXq0001 E30ED73E1BE5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123825</xdr:colOff>
      <xdr:row>153</xdr:row>
      <xdr:rowOff>0</xdr:rowOff>
    </xdr:from>
    <xdr:ext cx="161925" cy="161925"/>
    <xdr:grpSp>
      <xdr:nvGrpSpPr>
        <xdr:cNvPr id="157" name="SAPBEXq0001 E30ED73E1BE7D7"/>
        <xdr:cNvGrpSpPr>
          <a:grpSpLocks noChangeAspect="1"/>
        </xdr:cNvGrpSpPr>
      </xdr:nvGrpSpPr>
      <xdr:grpSpPr>
        <a:xfrm>
          <a:off x="39052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58" name="SAPBEXq0001 E30ED73E1BE7D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59" name="SAPBEXq0001 E30ED73E1BE7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153</xdr:row>
      <xdr:rowOff>0</xdr:rowOff>
    </xdr:from>
    <xdr:ext cx="161925" cy="161925"/>
    <xdr:grpSp>
      <xdr:nvGrpSpPr>
        <xdr:cNvPr id="160" name="SAPBEXq0001 E30ED73E1BE7D8"/>
        <xdr:cNvGrpSpPr>
          <a:grpSpLocks noChangeAspect="1"/>
        </xdr:cNvGrpSpPr>
      </xdr:nvGrpSpPr>
      <xdr:grpSpPr>
        <a:xfrm>
          <a:off x="50482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61" name="SAPBEXq0001 E30ED73E1BE7D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62" name="SAPBEXq0001 E30ED73E1BE7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63" name="SAPBEXq0001 E30ED73E1BE7D9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64" name="SAPBEXq0001 E30ED73E1BE7D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65" name="SAPBEXq0001 E30ED73E1BE7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66" name="SAPBEXq0001 E30ED73E1BE7DA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67" name="SAPBEXq0001 E30ED73E1BE7D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68" name="SAPBEXq0001 E30ED73E1BE7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69" name="SAPBEXq0001 E30ED73E1BE7DB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70" name="SAPBEXq0001 E30ED73E1BE7D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71" name="SAPBEXq0001 E30ED73E1BE7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72" name="SAPBEXq0001 E30ED73E1BE7DC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73" name="SAPBEXq0001 E30ED73E1BE7D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74" name="SAPBEXq0001 E30ED73E1BE7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75" name="SAPBEXq0001 E30ED73E1BE7DD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76" name="SAPBEXq0001 E30ED73E1BE7D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77" name="SAPBEXq0001 E30ED73E1BE7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78" name="SAPBEXq0001 E30ED73E1BE7DE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79" name="SAPBEXq0001 E30ED73E1BE7D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80" name="SAPBEXq0001 E30ED73E1BE7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81" name="SAPBEXq0001 E30ED73E1BE7DF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82" name="SAPBEXq0001 E30ED73E1BE7D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83" name="SAPBEXq0001 E30ED73E1BE7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84" name="SAPBEXq0001 E30ED73E1BE8E0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85" name="SAPBEXq0001 E30ED73E1BE8E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86" name="SAPBEXq0001 E30ED73E1BE8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87" name="SAPBEXq0001 E30ED73E1BE8E1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88" name="SAPBEXq0001 E30ED73E1BE8E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89" name="SAPBEXq0001 E30ED73E1BE8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90" name="SAPBEXq0001 E30ED73E1BE8E2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91" name="SAPBEXq0001 E30ED73E1BE8E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92" name="SAPBEXq0001 E30ED73E1BE8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93" name="SAPBEXq0001 E30ED73E1BE8E3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94" name="SAPBEXq0001 E30ED73E1BE8E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95" name="SAPBEXq0001 E30ED73E1BE8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96" name="SAPBEXq0001 E30ED73E1BE8E4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97" name="SAPBEXq0001 E30ED73E1BE8E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98" name="SAPBEXq0001 E30ED73E1BE8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199" name="SAPBEXq0001 E30ED73E1BE8E5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00" name="SAPBEXq0001 E30ED73E1BE8E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01" name="SAPBEXq0001 E30ED73E1BE8E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02" name="SAPBEXq0001 E30ED73E1BE8E6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03" name="SAPBEXq0001 E30ED73E1BE8E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04" name="SAPBEXq0001 E30ED73E1BE8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05" name="SAPBEXq0001 E30ED73E1BE8E7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06" name="SAPBEXq0001 E30ED73E1BE8E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07" name="SAPBEXq0001 E30ED73E1BE8E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08" name="SAPBEXq0001 E30ED73E1BE8E8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09" name="SAPBEXq0001 E30ED73E1BE8E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10" name="SAPBEXq0001 E30ED73E1BE8E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11" name="SAPBEXq0001 E30ED73E1BEAE9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12" name="SAPBEXq0001 E30ED73E1BEAE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13" name="SAPBEXq0001 E30ED73E1BEA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153</xdr:row>
      <xdr:rowOff>0</xdr:rowOff>
    </xdr:from>
    <xdr:ext cx="161925" cy="161925"/>
    <xdr:grpSp>
      <xdr:nvGrpSpPr>
        <xdr:cNvPr id="214" name="SAPBEXq0001 E30ED73E1BEAEA"/>
        <xdr:cNvGrpSpPr>
          <a:grpSpLocks noChangeAspect="1"/>
        </xdr:cNvGrpSpPr>
      </xdr:nvGrpSpPr>
      <xdr:grpSpPr>
        <a:xfrm>
          <a:off x="27622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15" name="SAPBEXq0001 E30ED73E1BEAE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16" name="SAPBEXq0001 E30ED73E1BEA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123825</xdr:colOff>
      <xdr:row>153</xdr:row>
      <xdr:rowOff>0</xdr:rowOff>
    </xdr:from>
    <xdr:ext cx="161925" cy="161925"/>
    <xdr:grpSp>
      <xdr:nvGrpSpPr>
        <xdr:cNvPr id="217" name="SAPBEXq0001 E30ED73E1BEAEB"/>
        <xdr:cNvGrpSpPr>
          <a:grpSpLocks noChangeAspect="1"/>
        </xdr:cNvGrpSpPr>
      </xdr:nvGrpSpPr>
      <xdr:grpSpPr>
        <a:xfrm>
          <a:off x="39052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18" name="SAPBEXq0001 E30ED73E1BEAE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19" name="SAPBEXq0001 E30ED73E1BEA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153</xdr:row>
      <xdr:rowOff>0</xdr:rowOff>
    </xdr:from>
    <xdr:ext cx="161925" cy="161925"/>
    <xdr:grpSp>
      <xdr:nvGrpSpPr>
        <xdr:cNvPr id="220" name="SAPBEXq0001 E30ED73E1BEAEC"/>
        <xdr:cNvGrpSpPr>
          <a:grpSpLocks noChangeAspect="1"/>
        </xdr:cNvGrpSpPr>
      </xdr:nvGrpSpPr>
      <xdr:grpSpPr>
        <a:xfrm>
          <a:off x="50482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21" name="SAPBEXq0001 E30ED73E1BEAE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22" name="SAPBEXq0001 E30ED73E1BEA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23" name="SAPBEXq0001 E30ED73E1BEAED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24" name="SAPBEXq0001 E30ED73E1BEAE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25" name="SAPBEXq0001 E30ED73E1BEA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26" name="SAPBEXq0001 E30ED73E1BEAEE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27" name="SAPBEXq0001 E30ED73E1BEAE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28" name="SAPBEXq0001 E30ED73E1BEA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229" name="SAPBEXq0001 C30ED73E1BEAEF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230" name="SAPBEXq0001 C30ED73E1BEAE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31" name="SAPBEXq0001 C30ED73E1BEAE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32" name="SAPBEXq0001 E30ED73E1BEAF0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33" name="SAPBEXq0001 E30ED73E1BEAF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34" name="SAPBEXq0001 E30ED73E1BEA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235" name="SAPBEXq0001 C30ED73E1BEBF1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236" name="SAPBEXq0001 C30ED73E1BEBF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37" name="SAPBEXq0001 C30ED73E1BEBF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38" name="SAPBEXq0001 E30ED73E1BEBF2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39" name="SAPBEXq0001 E30ED73E1BEBF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40" name="SAPBEXq0001 E30ED73E1BE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41" name="SAPBEXq0001 E30ED73E1BEBF3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42" name="SAPBEXq0001 E30ED73E1BEBF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43" name="SAPBEXq0001 E30ED73E1BEB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44" name="SAPBEXq0001 E30ED73E1BEBF4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45" name="SAPBEXq0001 E30ED73E1BEBF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46" name="SAPBEXq0001 E30ED73E1BEB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47" name="SAPBEXq0001 E30ED73E1BEBF5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48" name="SAPBEXq0001 E30ED73E1BEBF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49" name="SAPBEXq0001 E30ED73E1BEB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50" name="SAPBEXq0001 E30ED73E1BEBF6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51" name="SAPBEXq0001 E30ED73E1BEBF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52" name="SAPBEXq0001 E30ED73E1BEB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53" name="SAPBEXq0001 E30ED73E1BEBF7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54" name="SAPBEXq0001 E30ED73E1BEBF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55" name="SAPBEXq0001 E30ED73E1BEB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56" name="SAPBEXq0001 E30ED73E1BEBF8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57" name="SAPBEXq0001 E30ED73E1BEBF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58" name="SAPBEXq0001 E30ED73E1BEB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59" name="SAPBEXq0001 E30ED73E1BEBF9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60" name="SAPBEXq0001 E30ED73E1BEBF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61" name="SAPBEXq0001 E30ED73E1BEB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62" name="SAPBEXq0001 E30ED73E1BEDFA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63" name="SAPBEXq0001 E30ED73E1BEDF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64" name="SAPBEXq0001 E30ED73E1BED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265" name="SAPBEXq0001 C30ED73E1BEDFB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266" name="SAPBEXq0001 C30ED73E1BEDF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67" name="SAPBEXq0001 C30ED73E1BEDF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68" name="SAPBEXq0001 E30ED73E1BEDFC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69" name="SAPBEXq0001 E30ED73E1BEDF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70" name="SAPBEXq0001 E30ED73E1BED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271" name="SAPBEXq0001 C30ED73E1BEDFD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272" name="SAPBEXq0001 C30ED73E1BEDFD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73" name="SAPBEXq0001 C30ED73E1BEDFD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74" name="SAPBEXq0001 E30ED73E1BEDFE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75" name="SAPBEXq0001 E30ED73E1BEDF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76" name="SAPBEXq0001 E30ED73E1BED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277" name="SAPBEXq0001 C30ED73E1BEDFF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278" name="SAPBEXq0001 C30ED73E1BEDF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79" name="SAPBEXq0001 C30ED73E1BEDF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280" name="SAPBEXq0001 C30ED73E1BED0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281" name="SAPBEXq0001 C30ED73E1BED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82" name="SAPBEXq0001 C30ED73E1BED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123825</xdr:colOff>
      <xdr:row>153</xdr:row>
      <xdr:rowOff>0</xdr:rowOff>
    </xdr:from>
    <xdr:ext cx="161925" cy="161925"/>
    <xdr:grpSp>
      <xdr:nvGrpSpPr>
        <xdr:cNvPr id="283" name="SAPBEXq0001 E30ED73E1BED1"/>
        <xdr:cNvGrpSpPr>
          <a:grpSpLocks noChangeAspect="1"/>
        </xdr:cNvGrpSpPr>
      </xdr:nvGrpSpPr>
      <xdr:grpSpPr>
        <a:xfrm>
          <a:off x="39052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84" name="SAPBEXq0001 E30ED73E1BED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85" name="SAPBEXq0001 E30ED73E1BE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153</xdr:row>
      <xdr:rowOff>0</xdr:rowOff>
    </xdr:from>
    <xdr:ext cx="161925" cy="161925"/>
    <xdr:grpSp>
      <xdr:nvGrpSpPr>
        <xdr:cNvPr id="286" name="SAPBEXq0001 E30ED73E1BEE2"/>
        <xdr:cNvGrpSpPr>
          <a:grpSpLocks noChangeAspect="1"/>
        </xdr:cNvGrpSpPr>
      </xdr:nvGrpSpPr>
      <xdr:grpSpPr>
        <a:xfrm>
          <a:off x="50482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87" name="SAPBEXq0001 E30ED73E1BEE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88" name="SAPBEXq0001 E30ED73E1BE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89" name="SAPBEXq0001 E30ED73E1BEE3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90" name="SAPBEXq0001 E30ED73E1BEE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91" name="SAPBEXq0001 E30ED73E1BE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92" name="SAPBEXq0001 E30ED73E1BEE4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93" name="SAPBEXq0001 E30ED73E1BEE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94" name="SAPBEXq0001 E30ED73E1BE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95" name="SAPBEXq0001 E30ED73E1BEE5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96" name="SAPBEXq0001 E30ED73E1BEE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97" name="SAPBEXq0001 E30ED73E1BEE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298" name="SAPBEXq0001 E30ED73E1BEE6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99" name="SAPBEXq0001 E30ED73E1BEE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00" name="SAPBEXq0001 E30ED73E1BE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01" name="SAPBEXq0001 E30ED73E1BEE7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02" name="SAPBEXq0001 E30ED73E1BEE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03" name="SAPBEXq0001 E30ED73E1BEE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04" name="SAPBEXq0001 C30ED73E1BEE8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05" name="SAPBEXq0001 C30ED73E1BEE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06" name="SAPBEXq0001 C30ED73E1BE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07" name="SAPBEXq0001 C30ED73E1BEE9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08" name="SAPBEXq0001 C30ED73E1BEE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09" name="SAPBEXq0001 C30ED73E1BEE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10" name="SAPBEXq0001 E30ED73E1BF0A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11" name="SAPBEXq0001 E30ED73E1BF0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12" name="SAPBEXq0001 E30ED73E1BF0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13" name="SAPBEXq0001 C30ED73E1BF0B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14" name="SAPBEXq0001 C30ED73E1BF0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15" name="SAPBEXq0001 C30ED73E1BF0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16" name="SAPBEXq0001 E30ED73E1BF0C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17" name="SAPBEXq0001 E30ED73E1BF0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18" name="SAPBEXq0001 E30ED73E1BF0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19" name="SAPBEXq0001 E30ED73E1BF0D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20" name="SAPBEXq0001 E30ED73E1BF0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21" name="SAPBEXq0001 E30ED73E1BF0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22" name="SAPBEXq0001 E30ED73E1BF0E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23" name="SAPBEXq0001 E30ED73E1BF0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24" name="SAPBEXq0001 E30ED73E1BF0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25" name="SAPBEXq0001 C30ED73E1BF0F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26" name="SAPBEXq0001 C30ED73E1BF0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27" name="SAPBEXq0001 C30ED73E1BF0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28" name="SAPBEXq0001 C30ED73E1BF010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29" name="SAPBEXq0001 C30ED73E1BF01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30" name="SAPBEXq0001 C30ED73E1BF01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31" name="SAPBEXq0001 C30ED73E1BF011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32" name="SAPBEXq0001 C30ED73E1BF01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33" name="SAPBEXq0001 C30ED73E1BF01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34" name="SAPBEXq0001 C30ED73E1BF212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35" name="SAPBEXq0001 C30ED73E1BF21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36" name="SAPBEXq0001 C30ED73E1BF2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37" name="SAPBEXq0001 E30ED73E1BF213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38" name="SAPBEXq0001 E30ED73E1BF21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39" name="SAPBEXq0001 E30ED73E1BF21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40" name="SAPBEXq0001 C30ED73E1BF214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41" name="SAPBEXq0001 C30ED73E1BF21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42" name="SAPBEXq0001 C30ED73E1BF21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43" name="SAPBEXq0001 C30ED73E1BF215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44" name="SAPBEXq0001 C30ED73E1BF21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45" name="SAPBEXq0001 C30ED73E1BF21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46" name="SAPBEXq0001 C30ED73E1BF216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47" name="SAPBEXq0001 C30ED73E1BF21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48" name="SAPBEXq0001 C30ED73E1BF21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49" name="SAPBEXq0001 E30ED73E1BF217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50" name="SAPBEXq0001 E30ED73E1BF21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51" name="SAPBEXq0001 E30ED73E1BF21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52" name="SAPBEXq0001 C30ED73E1BF218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53" name="SAPBEXq0001 C30ED73E1BF21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54" name="SAPBEXq0001 C30ED73E1BF21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55" name="SAPBEXq0001 E30ED73E1BF219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56" name="SAPBEXq0001 E30ED73E1BF21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57" name="SAPBEXq0001 E30ED73E1BF21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58" name="SAPBEXq0001 E30ED73E1BF31A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59" name="SAPBEXq0001 E30ED73E1BF31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60" name="SAPBEXq0001 E30ED73E1BF31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61" name="SAPBEXq0001 C30ED73E1BF31B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62" name="SAPBEXq0001 C30ED73E1BF31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63" name="SAPBEXq0001 C30ED73E1BF31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64" name="SAPBEXq0001 C30ED73E1BF31C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65" name="SAPBEXq0001 C30ED73E1BF31C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66" name="SAPBEXq0001 C30ED73E1BF31C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67" name="SAPBEXq0001 E30ED73E1BF31D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68" name="SAPBEXq0001 E30ED73E1BF31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69" name="SAPBEXq0001 E30ED73E1BF31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70" name="SAPBEXq0001 C30ED73E1BF31E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71" name="SAPBEXq0001 C30ED73E1BF31E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72" name="SAPBEXq0001 C30ED73E1BF31E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73" name="SAPBEXq0001 C30ED73E1BF31F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74" name="SAPBEXq0001 C30ED73E1BF31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75" name="SAPBEXq0001 C30ED73E1BF31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76" name="SAPBEXq0001 E30ED73E1BF320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77" name="SAPBEXq0001 E30ED73E1BF32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78" name="SAPBEXq0001 E30ED73E1BF32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79" name="SAPBEXq0001 C30ED73E1BF321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80" name="SAPBEXq0001 C30ED73E1BF32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81" name="SAPBEXq0001 C30ED73E1BF32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82" name="SAPBEXq0001 C30ED73E1BF522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83" name="SAPBEXq0001 C30ED73E1BF52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84" name="SAPBEXq0001 C30ED73E1BF52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85" name="SAPBEXq0001 E30ED73E1BF523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86" name="SAPBEXq0001 E30ED73E1BF52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87" name="SAPBEXq0001 E30ED73E1BF52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388" name="SAPBEXq0001 C30ED73E1BF524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89" name="SAPBEXq0001 C30ED73E1BF52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90" name="SAPBEXq0001 C30ED73E1BF52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91" name="SAPBEXq0001 E30ED73E1BF525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92" name="SAPBEXq0001 E30ED73E1BF52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93" name="SAPBEXq0001 E30ED73E1BF52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94" name="SAPBEXq0001 E30ED73E1BF526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95" name="SAPBEXq0001 E30ED73E1BF52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96" name="SAPBEXq0001 E30ED73E1BF52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397" name="SAPBEXq0001 E30ED73E1BF527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98" name="SAPBEXq0001 E30ED73E1BF52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99" name="SAPBEXq0001 E30ED73E1BF52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400" name="SAPBEXq0001 C30ED73E1BF528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01" name="SAPBEXq0001 C30ED73E1BF52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02" name="SAPBEXq0001 C30ED73E1BF52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403" name="SAPBEXq0001 C30ED73E1BF529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04" name="SAPBEXq0001 C30ED73E1BF52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05" name="SAPBEXq0001 C30ED73E1BF52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406" name="SAPBEXq0001 C30ED7635FF2A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07" name="SAPBEXq0001 C30ED7635FF2A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08" name="SAPBEXq0001 C30ED7635FF2A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409" name="SAPBEXq0001 C30ED7635FF2B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10" name="SAPBEXq0001 C30ED7635FF2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11" name="SAPBEXq0001 C30ED7635FF2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12" name="SAPBEXq0001 E30ED7635FF2C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13" name="SAPBEXq0001 E30ED7635FF2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14" name="SAPBEXq0001 E30ED7635FF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15" name="SAPBEXq0001 E30ED7635FF2D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16" name="SAPBEXq0001 E30ED7635FF2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17" name="SAPBEXq0001 E30ED7635FF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418" name="SAPBEXq0001 C30ED7635FF2E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19" name="SAPBEXq0001 C30ED7635FF2E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20" name="SAPBEXq0001 C30ED7635FF2E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21" name="SAPBEXq0001 E30ED7635FF2F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22" name="SAPBEXq0001 E30ED7635FF2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23" name="SAPBEXq0001 E30ED7635FF2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424" name="SAPBEXq0001 C30ED7635FF30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25" name="SAPBEXq0001 C30ED7635FF3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26" name="SAPBEXq0001 C30ED7635FF3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427" name="SAPBEXq0001 C30ED73E1BF831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28" name="SAPBEXq0001 C30ED73E1BF83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29" name="SAPBEXq0001 C30ED73E1BF83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30" name="SAPBEXq0001 E30ED73E1BF832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31" name="SAPBEXq0001 E30ED73E1BF83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32" name="SAPBEXq0001 E30ED73E1BF83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33" name="SAPBEXq0001 E30ED73E1BF833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34" name="SAPBEXq0001 E30ED73E1BF83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35" name="SAPBEXq0001 E30ED73E1BF83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436" name="SAPBEXq0001 C30ED73E1BF834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37" name="SAPBEXq0001 C30ED73E1BF83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38" name="SAPBEXq0001 C30ED73E1BF83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439" name="SAPBEXq0001 C30ED73E1BF835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40" name="SAPBEXq0001 C30ED73E1BF83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41" name="SAPBEXq0001 C30ED73E1BF83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42" name="SAPBEXq0001 E30ED73E1BF836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43" name="SAPBEXq0001 E30ED73E1BF83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44" name="SAPBEXq0001 E30ED73E1BF83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445" name="SAPBEXq0001 C30ED73E1BF837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46" name="SAPBEXq0001 C30ED73E1BF83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47" name="SAPBEXq0001 C30ED73E1BF83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48" name="SAPBEXq0001 E30ED73E1BF938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49" name="SAPBEXq0001 E30ED73E1BF93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50" name="SAPBEXq0001 E30ED73E1BF93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451" name="SAPBEXq0001 C30ED73E1BF939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52" name="SAPBEXq0001 C30ED73E1BF93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53" name="SAPBEXq0001 C30ED73E1BF93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52400" cy="161925"/>
    <xdr:grpSp>
      <xdr:nvGrpSpPr>
        <xdr:cNvPr id="454" name="SAPBEXq0001 C30ED73E1BF93A"/>
        <xdr:cNvGrpSpPr>
          <a:grpSpLocks noChangeAspect="1"/>
        </xdr:cNvGrpSpPr>
      </xdr:nvGrpSpPr>
      <xdr:grpSpPr>
        <a:xfrm>
          <a:off x="600075" y="30584775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55" name="SAPBEXq0001 C30ED73E1BF93A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56" name="SAPBEXq0001 C30ED73E1BF93A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153</xdr:row>
      <xdr:rowOff>0</xdr:rowOff>
    </xdr:from>
    <xdr:ext cx="161925" cy="161925"/>
    <xdr:grpSp>
      <xdr:nvGrpSpPr>
        <xdr:cNvPr id="457" name="SAPBEXq0001 E30ED73E1BF93B"/>
        <xdr:cNvGrpSpPr>
          <a:grpSpLocks noChangeAspect="1"/>
        </xdr:cNvGrpSpPr>
      </xdr:nvGrpSpPr>
      <xdr:grpSpPr>
        <a:xfrm>
          <a:off x="50482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58" name="SAPBEXq0001 E30ED73E1BF93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59" name="SAPBEXq0001 E30ED73E1BF93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60" name="SAPBEXq0001 E30ED73E1BF93C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61" name="SAPBEXq0001 E30ED73E1BF93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62" name="SAPBEXq0001 E30ED73E1BF93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63" name="SAPBEXq0001 E30ED73E1BF93D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64" name="SAPBEXq0001 E30ED73E1BF93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65" name="SAPBEXq0001 E30ED73E1BF93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66" name="SAPBEXq0001 E30ED73E1BF93E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67" name="SAPBEXq0001 E30ED73E1BF93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68" name="SAPBEXq0001 E30ED73E1BF9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69" name="SAPBEXq0001 E30ED73E1BF93F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70" name="SAPBEXq0001 E30ED73E1BF93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71" name="SAPBEXq0001 E30ED73E1BF93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72" name="SAPBEXq0001 E30ED73E1BFB40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73" name="SAPBEXq0001 E30ED73E1BFB4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74" name="SAPBEXq0001 E30ED73E1BFB4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75" name="SAPBEXq0001 E30ED73E1BFB41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76" name="SAPBEXq0001 E30ED73E1BFB4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77" name="SAPBEXq0001 E30ED73E1BFB4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78" name="SAPBEXq0001 E30ED73E1BFB42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79" name="SAPBEXq0001 E30ED73E1BFB4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80" name="SAPBEXq0001 E30ED73E1BFB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81" name="SAPBEXq0001 E30ED73E1BFB43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82" name="SAPBEXq0001 E30ED73E1BFB4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83" name="SAPBEXq0001 E30ED73E1BFB4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84" name="SAPBEXq0001 E30ED73E1BFB44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85" name="SAPBEXq0001 E30ED73E1BFB4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86" name="SAPBEXq0001 E30ED73E1BFB4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333375</xdr:colOff>
      <xdr:row>153</xdr:row>
      <xdr:rowOff>0</xdr:rowOff>
    </xdr:from>
    <xdr:ext cx="161925" cy="161925"/>
    <xdr:grpSp>
      <xdr:nvGrpSpPr>
        <xdr:cNvPr id="487" name="SAPBEXq0001 E30ED73E1BFB45"/>
        <xdr:cNvGrpSpPr>
          <a:grpSpLocks noChangeAspect="1"/>
        </xdr:cNvGrpSpPr>
      </xdr:nvGrpSpPr>
      <xdr:grpSpPr>
        <a:xfrm>
          <a:off x="600075" y="30584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88" name="SAPBEXq0001 E30ED73E1BFB4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89" name="SAPBEXq0001 E30ED73E1BFB4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Home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C4" sqref="C4"/>
    </sheetView>
  </sheetViews>
  <sheetFormatPr defaultColWidth="9.140625" defaultRowHeight="12.75"/>
  <cols>
    <col min="1" max="1" width="4.421875" style="13" customWidth="1"/>
    <col min="2" max="2" width="4.57421875" style="2" customWidth="1"/>
    <col min="3" max="3" width="41.00390625" style="3" customWidth="1"/>
    <col min="4" max="4" width="14.421875" style="57" bestFit="1" customWidth="1"/>
    <col min="5" max="5" width="17.00390625" style="57" bestFit="1" customWidth="1"/>
    <col min="6" max="6" width="7.7109375" style="58" customWidth="1"/>
    <col min="7" max="7" width="13.7109375" style="4" bestFit="1" customWidth="1"/>
    <col min="8" max="8" width="14.57421875" style="4" bestFit="1" customWidth="1"/>
    <col min="9" max="9" width="16.7109375" style="4" customWidth="1"/>
    <col min="10" max="16384" width="9.140625" style="4" customWidth="1"/>
  </cols>
  <sheetData>
    <row r="1" spans="1:6" ht="12.75">
      <c r="A1" s="1" t="s">
        <v>381</v>
      </c>
      <c r="D1" s="65"/>
      <c r="E1" s="51"/>
      <c r="F1" s="41"/>
    </row>
    <row r="2" spans="1:6" ht="15" customHeight="1">
      <c r="A2" s="1" t="s">
        <v>1</v>
      </c>
      <c r="D2" s="65"/>
      <c r="E2" s="51"/>
      <c r="F2" s="41"/>
    </row>
    <row r="3" spans="1:6" ht="25.5">
      <c r="A3" s="74"/>
      <c r="B3" s="74"/>
      <c r="C3" s="5" t="s">
        <v>5</v>
      </c>
      <c r="D3" s="60" t="s">
        <v>384</v>
      </c>
      <c r="E3" s="6" t="s">
        <v>385</v>
      </c>
      <c r="F3" s="42" t="s">
        <v>0</v>
      </c>
    </row>
    <row r="4" spans="1:8" s="10" customFormat="1" ht="12.75">
      <c r="A4" s="1">
        <v>6</v>
      </c>
      <c r="B4" s="7" t="s">
        <v>6</v>
      </c>
      <c r="C4" s="8" t="s">
        <v>1</v>
      </c>
      <c r="D4" s="66">
        <f>+D5+D41+D49+D66+D85+D94+D101</f>
        <v>108648662675</v>
      </c>
      <c r="E4" s="52">
        <f>+E5+E41+E49+E66+E85+E94+E101</f>
        <v>52904758847.869995</v>
      </c>
      <c r="F4" s="22">
        <f>E4/D4*100</f>
        <v>48.69342847424053</v>
      </c>
      <c r="G4" s="9"/>
      <c r="H4" s="9"/>
    </row>
    <row r="5" spans="1:9" s="12" customFormat="1" ht="13.5" customHeight="1">
      <c r="A5" s="1">
        <v>61</v>
      </c>
      <c r="B5" s="7" t="s">
        <v>6</v>
      </c>
      <c r="C5" s="8" t="s">
        <v>7</v>
      </c>
      <c r="D5" s="67">
        <f>D6+D14+D18+D20+D35+D39</f>
        <v>64493745965</v>
      </c>
      <c r="E5" s="53">
        <f>E6+E14+E18+E20+E35+E39</f>
        <v>30331425404.129993</v>
      </c>
      <c r="F5" s="22">
        <f>E5/D5*100</f>
        <v>47.03002585799638</v>
      </c>
      <c r="G5" s="11"/>
      <c r="I5" s="11"/>
    </row>
    <row r="6" spans="1:9" s="12" customFormat="1" ht="12.75">
      <c r="A6" s="1">
        <v>611</v>
      </c>
      <c r="B6" s="2" t="s">
        <v>6</v>
      </c>
      <c r="C6" s="8" t="s">
        <v>8</v>
      </c>
      <c r="D6" s="65">
        <v>1283249556</v>
      </c>
      <c r="E6" s="50">
        <f>SUM(E7:E13)</f>
        <v>534995735.3999999</v>
      </c>
      <c r="F6" s="22">
        <f>E6/D6*100</f>
        <v>41.69070099409408</v>
      </c>
      <c r="I6" s="11"/>
    </row>
    <row r="7" spans="1:9" s="12" customFormat="1" ht="12.75">
      <c r="A7" s="1"/>
      <c r="B7" s="2">
        <v>6111</v>
      </c>
      <c r="C7" s="3" t="s">
        <v>9</v>
      </c>
      <c r="D7" s="57"/>
      <c r="E7" s="55">
        <v>807649236.2</v>
      </c>
      <c r="F7" s="30"/>
      <c r="I7" s="11"/>
    </row>
    <row r="8" spans="1:9" s="12" customFormat="1" ht="15" customHeight="1">
      <c r="A8" s="1"/>
      <c r="B8" s="2">
        <v>6112</v>
      </c>
      <c r="C8" s="3" t="s">
        <v>10</v>
      </c>
      <c r="D8" s="57"/>
      <c r="E8" s="55">
        <v>61000828.65</v>
      </c>
      <c r="F8" s="30"/>
      <c r="I8" s="11"/>
    </row>
    <row r="9" spans="1:9" s="12" customFormat="1" ht="25.5">
      <c r="A9" s="1"/>
      <c r="B9" s="2">
        <v>6113</v>
      </c>
      <c r="C9" s="3" t="s">
        <v>11</v>
      </c>
      <c r="D9" s="57"/>
      <c r="E9" s="55">
        <v>13546130.67</v>
      </c>
      <c r="F9" s="30"/>
      <c r="I9" s="11"/>
    </row>
    <row r="10" spans="1:9" s="12" customFormat="1" ht="12.75">
      <c r="A10" s="1"/>
      <c r="B10" s="2">
        <v>6114</v>
      </c>
      <c r="C10" s="3" t="s">
        <v>12</v>
      </c>
      <c r="D10" s="57"/>
      <c r="E10" s="55">
        <v>13964699.64</v>
      </c>
      <c r="F10" s="30"/>
      <c r="I10" s="11"/>
    </row>
    <row r="11" spans="1:9" s="12" customFormat="1" ht="12.75">
      <c r="A11" s="1"/>
      <c r="B11" s="2">
        <v>6115</v>
      </c>
      <c r="C11" s="3" t="s">
        <v>13</v>
      </c>
      <c r="D11" s="57"/>
      <c r="E11" s="55">
        <v>63584175.94</v>
      </c>
      <c r="F11" s="30"/>
      <c r="I11" s="11"/>
    </row>
    <row r="12" spans="1:9" s="12" customFormat="1" ht="25.5">
      <c r="A12" s="1"/>
      <c r="B12" s="2">
        <v>6116</v>
      </c>
      <c r="C12" s="3" t="s">
        <v>14</v>
      </c>
      <c r="D12" s="57"/>
      <c r="E12" s="55">
        <v>2046048.39</v>
      </c>
      <c r="F12" s="30"/>
      <c r="I12" s="11"/>
    </row>
    <row r="13" spans="1:9" s="12" customFormat="1" ht="25.5">
      <c r="A13" s="1"/>
      <c r="B13" s="2">
        <v>6117</v>
      </c>
      <c r="C13" s="3" t="s">
        <v>15</v>
      </c>
      <c r="D13" s="57"/>
      <c r="E13" s="55">
        <v>-426795384.09</v>
      </c>
      <c r="F13" s="30"/>
      <c r="I13" s="11"/>
    </row>
    <row r="14" spans="1:9" s="12" customFormat="1" ht="12.75">
      <c r="A14" s="1">
        <v>612</v>
      </c>
      <c r="B14" s="2" t="s">
        <v>6</v>
      </c>
      <c r="C14" s="8" t="s">
        <v>16</v>
      </c>
      <c r="D14" s="65">
        <v>7668746168</v>
      </c>
      <c r="E14" s="50">
        <f>SUM(E15:E17)</f>
        <v>4372206274.66</v>
      </c>
      <c r="F14" s="22">
        <f>E14/D14*100</f>
        <v>57.0133132441423</v>
      </c>
      <c r="I14" s="11"/>
    </row>
    <row r="15" spans="1:9" s="12" customFormat="1" ht="12.75">
      <c r="A15" s="1"/>
      <c r="B15" s="2">
        <v>6121</v>
      </c>
      <c r="C15" s="3" t="s">
        <v>17</v>
      </c>
      <c r="D15" s="57"/>
      <c r="E15" s="71">
        <v>4218952517.13</v>
      </c>
      <c r="F15" s="30"/>
      <c r="I15" s="11"/>
    </row>
    <row r="16" spans="1:9" s="12" customFormat="1" ht="25.5">
      <c r="A16" s="1"/>
      <c r="B16" s="2">
        <v>6122</v>
      </c>
      <c r="C16" s="3" t="s">
        <v>18</v>
      </c>
      <c r="D16" s="57"/>
      <c r="E16" s="71">
        <v>45769262.72</v>
      </c>
      <c r="F16" s="30"/>
      <c r="I16" s="11"/>
    </row>
    <row r="17" spans="1:9" s="12" customFormat="1" ht="25.5">
      <c r="A17" s="1"/>
      <c r="B17" s="2">
        <v>6123</v>
      </c>
      <c r="C17" s="3" t="s">
        <v>19</v>
      </c>
      <c r="D17" s="57"/>
      <c r="E17" s="71">
        <v>107484494.81</v>
      </c>
      <c r="F17" s="30"/>
      <c r="I17" s="11"/>
    </row>
    <row r="18" spans="1:6" s="12" customFormat="1" ht="12.75">
      <c r="A18" s="1">
        <v>613</v>
      </c>
      <c r="B18" s="2" t="s">
        <v>6</v>
      </c>
      <c r="C18" s="8" t="s">
        <v>20</v>
      </c>
      <c r="D18" s="65">
        <v>458862078</v>
      </c>
      <c r="E18" s="50">
        <f>E19</f>
        <v>194760122.79</v>
      </c>
      <c r="F18" s="22">
        <f>E18/D18*100</f>
        <v>42.44415307512075</v>
      </c>
    </row>
    <row r="19" spans="1:6" s="12" customFormat="1" ht="12.75">
      <c r="A19" s="1"/>
      <c r="B19" s="2">
        <v>6134</v>
      </c>
      <c r="C19" s="49" t="s">
        <v>21</v>
      </c>
      <c r="D19" s="57"/>
      <c r="E19" s="55">
        <v>194760122.79</v>
      </c>
      <c r="F19" s="30"/>
    </row>
    <row r="20" spans="1:6" s="12" customFormat="1" ht="12.75">
      <c r="A20" s="1">
        <v>614</v>
      </c>
      <c r="B20" s="7" t="s">
        <v>6</v>
      </c>
      <c r="C20" s="8" t="s">
        <v>22</v>
      </c>
      <c r="D20" s="65">
        <v>53355257340</v>
      </c>
      <c r="E20" s="50">
        <f>E21+E22+E23+E32+E33+E34</f>
        <v>24355474910.589996</v>
      </c>
      <c r="F20" s="22">
        <f>E20/D20*100</f>
        <v>45.64775080248914</v>
      </c>
    </row>
    <row r="21" spans="1:6" s="12" customFormat="1" ht="12.75">
      <c r="A21" s="1"/>
      <c r="B21" s="2">
        <v>6141</v>
      </c>
      <c r="C21" s="3" t="s">
        <v>23</v>
      </c>
      <c r="D21" s="57"/>
      <c r="E21" s="71">
        <v>18784565634.77</v>
      </c>
      <c r="F21" s="22"/>
    </row>
    <row r="22" spans="1:6" s="12" customFormat="1" ht="12.75">
      <c r="A22" s="1"/>
      <c r="B22" s="2">
        <v>6142</v>
      </c>
      <c r="C22" s="3" t="s">
        <v>24</v>
      </c>
      <c r="D22" s="57"/>
      <c r="E22" s="71">
        <v>62223592.37</v>
      </c>
      <c r="F22" s="22"/>
    </row>
    <row r="23" spans="1:8" s="12" customFormat="1" ht="12.75">
      <c r="A23" s="1"/>
      <c r="B23" s="2">
        <v>6143</v>
      </c>
      <c r="C23" s="3" t="s">
        <v>302</v>
      </c>
      <c r="D23" s="68"/>
      <c r="E23" s="71">
        <f>SUM(E24:E31)</f>
        <v>4936318805.159999</v>
      </c>
      <c r="F23" s="22"/>
      <c r="H23" s="11"/>
    </row>
    <row r="24" spans="1:6" s="12" customFormat="1" ht="25.5">
      <c r="A24" s="13"/>
      <c r="B24" s="2"/>
      <c r="C24" s="3" t="s">
        <v>25</v>
      </c>
      <c r="D24" s="57"/>
      <c r="E24" s="71">
        <v>321090065.87</v>
      </c>
      <c r="F24" s="22"/>
    </row>
    <row r="25" spans="1:6" s="12" customFormat="1" ht="12.75">
      <c r="A25" s="13"/>
      <c r="B25" s="2"/>
      <c r="C25" s="3" t="s">
        <v>303</v>
      </c>
      <c r="D25" s="57"/>
      <c r="E25" s="71">
        <v>2534133021.97</v>
      </c>
      <c r="F25" s="22"/>
    </row>
    <row r="26" spans="1:6" s="12" customFormat="1" ht="12.75">
      <c r="A26" s="13"/>
      <c r="B26" s="2"/>
      <c r="C26" s="3" t="s">
        <v>304</v>
      </c>
      <c r="D26" s="57"/>
      <c r="E26" s="71">
        <v>64912458.29</v>
      </c>
      <c r="F26" s="22"/>
    </row>
    <row r="27" spans="1:6" s="12" customFormat="1" ht="12.75">
      <c r="A27" s="13"/>
      <c r="B27" s="2"/>
      <c r="C27" s="3" t="s">
        <v>305</v>
      </c>
      <c r="D27" s="57"/>
      <c r="E27" s="71">
        <v>251774026.16</v>
      </c>
      <c r="F27" s="22"/>
    </row>
    <row r="28" spans="1:6" s="12" customFormat="1" ht="12.75">
      <c r="A28" s="13"/>
      <c r="B28" s="2"/>
      <c r="C28" s="3" t="s">
        <v>26</v>
      </c>
      <c r="D28" s="57"/>
      <c r="E28" s="71">
        <v>49485315.68</v>
      </c>
      <c r="F28" s="22"/>
    </row>
    <row r="29" spans="1:6" s="12" customFormat="1" ht="12.75">
      <c r="A29" s="13"/>
      <c r="B29" s="2"/>
      <c r="C29" s="3" t="s">
        <v>306</v>
      </c>
      <c r="D29" s="57"/>
      <c r="E29" s="71">
        <v>1652309589.37</v>
      </c>
      <c r="F29" s="22"/>
    </row>
    <row r="30" spans="1:6" s="12" customFormat="1" ht="12.75">
      <c r="A30" s="13"/>
      <c r="B30" s="2"/>
      <c r="C30" s="3" t="s">
        <v>27</v>
      </c>
      <c r="D30" s="57"/>
      <c r="E30" s="71">
        <v>49892204</v>
      </c>
      <c r="F30" s="22"/>
    </row>
    <row r="31" spans="1:6" s="12" customFormat="1" ht="12.75">
      <c r="A31" s="13"/>
      <c r="B31" s="2"/>
      <c r="C31" s="3" t="s">
        <v>28</v>
      </c>
      <c r="D31" s="57"/>
      <c r="E31" s="71">
        <v>12722123.82</v>
      </c>
      <c r="F31" s="22"/>
    </row>
    <row r="32" spans="1:6" s="12" customFormat="1" ht="12.75">
      <c r="A32" s="13"/>
      <c r="B32" s="2">
        <v>6146</v>
      </c>
      <c r="C32" s="3" t="s">
        <v>29</v>
      </c>
      <c r="D32" s="57"/>
      <c r="E32" s="71">
        <v>254797605.14</v>
      </c>
      <c r="F32" s="30"/>
    </row>
    <row r="33" spans="1:6" s="12" customFormat="1" ht="25.5">
      <c r="A33" s="13"/>
      <c r="B33" s="2">
        <v>6147</v>
      </c>
      <c r="C33" s="3" t="s">
        <v>307</v>
      </c>
      <c r="D33" s="57"/>
      <c r="E33" s="71">
        <v>20101863.94</v>
      </c>
      <c r="F33" s="30"/>
    </row>
    <row r="34" spans="1:6" s="12" customFormat="1" ht="12.75">
      <c r="A34" s="13"/>
      <c r="B34" s="2">
        <v>6148</v>
      </c>
      <c r="C34" s="3" t="s">
        <v>308</v>
      </c>
      <c r="D34" s="57"/>
      <c r="E34" s="71">
        <v>297467409.21</v>
      </c>
      <c r="F34" s="30"/>
    </row>
    <row r="35" spans="1:9" s="12" customFormat="1" ht="12.75">
      <c r="A35" s="1">
        <v>615</v>
      </c>
      <c r="B35" s="7"/>
      <c r="C35" s="8" t="s">
        <v>30</v>
      </c>
      <c r="D35" s="66">
        <v>1719630823</v>
      </c>
      <c r="E35" s="52">
        <f>E36</f>
        <v>868803414.62</v>
      </c>
      <c r="F35" s="22">
        <f>E35/D35*100</f>
        <v>50.52267050577286</v>
      </c>
      <c r="I35" s="14"/>
    </row>
    <row r="36" spans="1:6" s="12" customFormat="1" ht="12.75">
      <c r="A36" s="13"/>
      <c r="B36" s="2">
        <v>6151</v>
      </c>
      <c r="C36" s="3" t="s">
        <v>31</v>
      </c>
      <c r="D36" s="68"/>
      <c r="E36" s="71">
        <f>E37+E38</f>
        <v>868803414.62</v>
      </c>
      <c r="F36" s="22"/>
    </row>
    <row r="37" spans="1:6" s="12" customFormat="1" ht="12.75">
      <c r="A37" s="13"/>
      <c r="B37" s="2"/>
      <c r="C37" s="3" t="s">
        <v>32</v>
      </c>
      <c r="D37" s="57"/>
      <c r="E37" s="71">
        <v>764136173.07</v>
      </c>
      <c r="F37" s="22"/>
    </row>
    <row r="38" spans="1:6" s="12" customFormat="1" ht="12.75">
      <c r="A38" s="13"/>
      <c r="B38" s="2"/>
      <c r="C38" s="3" t="s">
        <v>33</v>
      </c>
      <c r="D38" s="57"/>
      <c r="E38" s="71">
        <v>104667241.55</v>
      </c>
      <c r="F38" s="22"/>
    </row>
    <row r="39" spans="1:6" s="12" customFormat="1" ht="12.75">
      <c r="A39" s="1">
        <v>616</v>
      </c>
      <c r="B39" s="7"/>
      <c r="C39" s="8" t="s">
        <v>34</v>
      </c>
      <c r="D39" s="65">
        <v>8000000</v>
      </c>
      <c r="E39" s="52">
        <f>E40</f>
        <v>5184946.07</v>
      </c>
      <c r="F39" s="22">
        <f>E39/D39*100</f>
        <v>64.81182587500001</v>
      </c>
    </row>
    <row r="40" spans="1:6" s="12" customFormat="1" ht="12.75">
      <c r="A40" s="13"/>
      <c r="B40" s="2">
        <v>6162</v>
      </c>
      <c r="C40" s="3" t="s">
        <v>35</v>
      </c>
      <c r="D40" s="57"/>
      <c r="E40" s="55">
        <v>5184946.07</v>
      </c>
      <c r="F40" s="30"/>
    </row>
    <row r="41" spans="1:6" s="12" customFormat="1" ht="12.75">
      <c r="A41" s="1">
        <v>62</v>
      </c>
      <c r="B41" s="7" t="s">
        <v>6</v>
      </c>
      <c r="C41" s="8" t="s">
        <v>36</v>
      </c>
      <c r="D41" s="66">
        <f>D42+D45+D47</f>
        <v>36971828682</v>
      </c>
      <c r="E41" s="52">
        <f>E42+E45+E47</f>
        <v>19140219110.66</v>
      </c>
      <c r="F41" s="22">
        <f>E41/D41*100</f>
        <v>51.769738725362416</v>
      </c>
    </row>
    <row r="42" spans="1:6" s="12" customFormat="1" ht="12.75">
      <c r="A42" s="1">
        <v>621</v>
      </c>
      <c r="B42" s="7" t="s">
        <v>6</v>
      </c>
      <c r="C42" s="8" t="s">
        <v>37</v>
      </c>
      <c r="D42" s="65">
        <v>16235735067</v>
      </c>
      <c r="E42" s="50">
        <f>SUM(E43:E44)</f>
        <v>8702796612.55</v>
      </c>
      <c r="F42" s="22">
        <f>E42/D42*100</f>
        <v>53.60272618785766</v>
      </c>
    </row>
    <row r="43" spans="1:6" s="12" customFormat="1" ht="12.75">
      <c r="A43" s="1"/>
      <c r="B43" s="2">
        <v>6211</v>
      </c>
      <c r="C43" s="3" t="s">
        <v>309</v>
      </c>
      <c r="D43" s="57"/>
      <c r="E43" s="55">
        <v>8421458838.86</v>
      </c>
      <c r="F43" s="30"/>
    </row>
    <row r="44" spans="1:6" s="12" customFormat="1" ht="25.5">
      <c r="A44" s="1"/>
      <c r="B44" s="2">
        <v>6212</v>
      </c>
      <c r="C44" s="3" t="s">
        <v>310</v>
      </c>
      <c r="D44" s="57"/>
      <c r="E44" s="55">
        <v>281337773.69</v>
      </c>
      <c r="F44" s="30"/>
    </row>
    <row r="45" spans="1:6" s="12" customFormat="1" ht="12.75">
      <c r="A45" s="1">
        <v>622</v>
      </c>
      <c r="B45" s="7" t="s">
        <v>6</v>
      </c>
      <c r="C45" s="8" t="s">
        <v>38</v>
      </c>
      <c r="D45" s="65">
        <v>18929879976</v>
      </c>
      <c r="E45" s="50">
        <f>SUM(E46:E46)</f>
        <v>9528665113.34</v>
      </c>
      <c r="F45" s="22">
        <f>E45/D45*100</f>
        <v>50.336637767491354</v>
      </c>
    </row>
    <row r="46" spans="1:6" s="12" customFormat="1" ht="12.75">
      <c r="A46" s="1"/>
      <c r="B46" s="2">
        <v>6221</v>
      </c>
      <c r="C46" s="3" t="s">
        <v>311</v>
      </c>
      <c r="D46" s="57"/>
      <c r="E46" s="55">
        <v>9528665113.34</v>
      </c>
      <c r="F46" s="30"/>
    </row>
    <row r="47" spans="1:6" s="12" customFormat="1" ht="12.75">
      <c r="A47" s="1">
        <v>623</v>
      </c>
      <c r="B47" s="7" t="s">
        <v>6</v>
      </c>
      <c r="C47" s="8" t="s">
        <v>39</v>
      </c>
      <c r="D47" s="65">
        <v>1806213639</v>
      </c>
      <c r="E47" s="50">
        <f>E48</f>
        <v>908757384.77</v>
      </c>
      <c r="F47" s="22">
        <f>E47/D47*100</f>
        <v>50.31284036107314</v>
      </c>
    </row>
    <row r="48" spans="1:6" s="12" customFormat="1" ht="25.5">
      <c r="A48" s="1"/>
      <c r="B48" s="2">
        <v>6232</v>
      </c>
      <c r="C48" s="3" t="s">
        <v>312</v>
      </c>
      <c r="D48" s="57"/>
      <c r="E48" s="55">
        <v>908757384.77</v>
      </c>
      <c r="F48" s="30"/>
    </row>
    <row r="49" spans="1:6" s="12" customFormat="1" ht="25.5">
      <c r="A49" s="1">
        <v>63</v>
      </c>
      <c r="B49" s="7"/>
      <c r="C49" s="8" t="s">
        <v>313</v>
      </c>
      <c r="D49" s="66">
        <f>SUM(D50,D53,D58,D63)</f>
        <v>1617687225</v>
      </c>
      <c r="E49" s="52">
        <f>SUM(E50,E53,E58,E63)</f>
        <v>354780816.17</v>
      </c>
      <c r="F49" s="22">
        <f>E49/D49*100</f>
        <v>21.931360443920177</v>
      </c>
    </row>
    <row r="50" spans="1:6" s="12" customFormat="1" ht="12.75">
      <c r="A50" s="1">
        <v>631</v>
      </c>
      <c r="B50" s="7"/>
      <c r="C50" s="8" t="s">
        <v>40</v>
      </c>
      <c r="D50" s="66">
        <v>5824253</v>
      </c>
      <c r="E50" s="52">
        <f>SUM(E51:E52)</f>
        <v>1378265.62</v>
      </c>
      <c r="F50" s="22">
        <f>E50/D50*100</f>
        <v>23.66424707168456</v>
      </c>
    </row>
    <row r="51" spans="1:6" s="12" customFormat="1" ht="12.75">
      <c r="A51" s="13"/>
      <c r="B51" s="2">
        <v>6311</v>
      </c>
      <c r="C51" s="3" t="s">
        <v>41</v>
      </c>
      <c r="D51" s="68"/>
      <c r="E51" s="55">
        <v>419941</v>
      </c>
      <c r="F51" s="30"/>
    </row>
    <row r="52" spans="1:6" s="12" customFormat="1" ht="12.75">
      <c r="A52" s="13"/>
      <c r="B52" s="2">
        <v>6312</v>
      </c>
      <c r="C52" s="3" t="s">
        <v>42</v>
      </c>
      <c r="D52" s="68"/>
      <c r="E52" s="55">
        <v>958324.62</v>
      </c>
      <c r="F52" s="30"/>
    </row>
    <row r="53" spans="1:6" s="12" customFormat="1" ht="25.5">
      <c r="A53" s="1">
        <v>632</v>
      </c>
      <c r="B53" s="2"/>
      <c r="C53" s="8" t="s">
        <v>314</v>
      </c>
      <c r="D53" s="66">
        <v>1558726322</v>
      </c>
      <c r="E53" s="52">
        <f>SUM(E54:E57)</f>
        <v>323101085.72</v>
      </c>
      <c r="F53" s="22">
        <f>E53/D53*100</f>
        <v>20.728532081592707</v>
      </c>
    </row>
    <row r="54" spans="1:6" s="12" customFormat="1" ht="12.75">
      <c r="A54" s="13"/>
      <c r="B54" s="2">
        <v>6321</v>
      </c>
      <c r="C54" s="3" t="s">
        <v>43</v>
      </c>
      <c r="D54" s="68"/>
      <c r="E54" s="71">
        <v>65546071.64</v>
      </c>
      <c r="F54" s="30"/>
    </row>
    <row r="55" spans="1:6" s="12" customFormat="1" ht="12.75" hidden="1">
      <c r="A55" s="13"/>
      <c r="B55" s="2">
        <v>6322</v>
      </c>
      <c r="C55" s="3" t="s">
        <v>44</v>
      </c>
      <c r="D55" s="57"/>
      <c r="E55" s="71">
        <v>0</v>
      </c>
      <c r="F55" s="30"/>
    </row>
    <row r="56" spans="1:6" s="12" customFormat="1" ht="12.75">
      <c r="A56" s="13"/>
      <c r="B56" s="2">
        <v>6323</v>
      </c>
      <c r="C56" s="3" t="s">
        <v>315</v>
      </c>
      <c r="D56" s="57"/>
      <c r="E56" s="71">
        <v>117073575.05</v>
      </c>
      <c r="F56" s="30"/>
    </row>
    <row r="57" spans="1:6" s="12" customFormat="1" ht="12.75">
      <c r="A57" s="13"/>
      <c r="B57" s="2">
        <v>6324</v>
      </c>
      <c r="C57" s="3" t="s">
        <v>316</v>
      </c>
      <c r="D57" s="57"/>
      <c r="E57" s="71">
        <v>140481439.03</v>
      </c>
      <c r="F57" s="30"/>
    </row>
    <row r="58" spans="1:6" s="12" customFormat="1" ht="12.75">
      <c r="A58" s="1">
        <v>633</v>
      </c>
      <c r="B58" s="7"/>
      <c r="C58" s="8" t="s">
        <v>45</v>
      </c>
      <c r="D58" s="65">
        <v>49786650</v>
      </c>
      <c r="E58" s="52">
        <f>SUM(E59:E62)</f>
        <v>30301464.830000002</v>
      </c>
      <c r="F58" s="22">
        <f>E58/D58*100</f>
        <v>60.862630504362116</v>
      </c>
    </row>
    <row r="59" spans="1:6" s="12" customFormat="1" ht="12.75">
      <c r="A59" s="13"/>
      <c r="B59" s="2">
        <v>6331</v>
      </c>
      <c r="C59" s="3" t="s">
        <v>46</v>
      </c>
      <c r="D59" s="57"/>
      <c r="E59" s="71">
        <v>24394896.75</v>
      </c>
      <c r="F59" s="30"/>
    </row>
    <row r="60" spans="1:6" s="12" customFormat="1" ht="12.75">
      <c r="A60" s="13"/>
      <c r="B60" s="2">
        <v>6332</v>
      </c>
      <c r="C60" s="3" t="s">
        <v>47</v>
      </c>
      <c r="D60" s="57"/>
      <c r="E60" s="71">
        <v>1500</v>
      </c>
      <c r="F60" s="30"/>
    </row>
    <row r="61" spans="1:6" s="12" customFormat="1" ht="25.5">
      <c r="A61" s="13"/>
      <c r="B61" s="2">
        <v>6333</v>
      </c>
      <c r="C61" s="3" t="s">
        <v>317</v>
      </c>
      <c r="D61" s="57"/>
      <c r="E61" s="71">
        <v>5771340.19</v>
      </c>
      <c r="F61" s="30"/>
    </row>
    <row r="62" spans="1:6" s="12" customFormat="1" ht="25.5">
      <c r="A62" s="13"/>
      <c r="B62" s="2">
        <v>6334</v>
      </c>
      <c r="C62" s="3" t="s">
        <v>318</v>
      </c>
      <c r="D62" s="57"/>
      <c r="E62" s="71">
        <v>133727.89</v>
      </c>
      <c r="F62" s="30"/>
    </row>
    <row r="63" spans="1:6" s="12" customFormat="1" ht="25.5">
      <c r="A63" s="1">
        <v>634</v>
      </c>
      <c r="B63" s="7"/>
      <c r="C63" s="8" t="s">
        <v>319</v>
      </c>
      <c r="D63" s="65">
        <v>3350000</v>
      </c>
      <c r="E63" s="50">
        <f>E64+E65</f>
        <v>0</v>
      </c>
      <c r="F63" s="22">
        <f>E63/D63*100</f>
        <v>0</v>
      </c>
    </row>
    <row r="64" spans="1:6" s="12" customFormat="1" ht="25.5">
      <c r="A64" s="1"/>
      <c r="B64" s="2">
        <v>6341</v>
      </c>
      <c r="C64" s="3" t="s">
        <v>320</v>
      </c>
      <c r="D64" s="57"/>
      <c r="E64" s="55">
        <v>0</v>
      </c>
      <c r="F64" s="30"/>
    </row>
    <row r="65" spans="1:6" s="12" customFormat="1" ht="25.5" hidden="1">
      <c r="A65" s="13"/>
      <c r="B65" s="2">
        <v>6342</v>
      </c>
      <c r="C65" s="3" t="s">
        <v>321</v>
      </c>
      <c r="D65" s="57"/>
      <c r="E65" s="55">
        <v>0</v>
      </c>
      <c r="F65" s="30"/>
    </row>
    <row r="66" spans="1:6" s="12" customFormat="1" ht="12.75">
      <c r="A66" s="1">
        <v>64</v>
      </c>
      <c r="B66" s="7" t="s">
        <v>6</v>
      </c>
      <c r="C66" s="8" t="s">
        <v>48</v>
      </c>
      <c r="D66" s="65">
        <f>SUM(D67,D75,D80)</f>
        <v>1145289252</v>
      </c>
      <c r="E66" s="50">
        <f>+E67+E75+E80</f>
        <v>967440110.82</v>
      </c>
      <c r="F66" s="22">
        <f>E66/D66*100</f>
        <v>84.47124681652038</v>
      </c>
    </row>
    <row r="67" spans="1:6" s="12" customFormat="1" ht="12.75">
      <c r="A67" s="1">
        <v>641</v>
      </c>
      <c r="B67" s="7" t="s">
        <v>6</v>
      </c>
      <c r="C67" s="8" t="s">
        <v>49</v>
      </c>
      <c r="D67" s="65">
        <v>249174558</v>
      </c>
      <c r="E67" s="50">
        <f>SUM(E68:E74)</f>
        <v>533695521.55</v>
      </c>
      <c r="F67" s="22">
        <f>E67/D67*100</f>
        <v>214.1853991168713</v>
      </c>
    </row>
    <row r="68" spans="1:6" s="12" customFormat="1" ht="12.75">
      <c r="A68" s="1"/>
      <c r="B68" s="2">
        <v>6412</v>
      </c>
      <c r="C68" s="3" t="s">
        <v>51</v>
      </c>
      <c r="D68" s="57"/>
      <c r="E68" s="72">
        <v>171.69</v>
      </c>
      <c r="F68" s="30"/>
    </row>
    <row r="69" spans="1:6" s="12" customFormat="1" ht="12.75">
      <c r="A69" s="13"/>
      <c r="B69" s="2">
        <v>6413</v>
      </c>
      <c r="C69" s="3" t="s">
        <v>52</v>
      </c>
      <c r="D69" s="57"/>
      <c r="E69" s="71">
        <v>5481803.12</v>
      </c>
      <c r="F69" s="30"/>
    </row>
    <row r="70" spans="1:6" s="12" customFormat="1" ht="12.75">
      <c r="A70" s="13"/>
      <c r="B70" s="2">
        <v>6414</v>
      </c>
      <c r="C70" s="3" t="s">
        <v>53</v>
      </c>
      <c r="D70" s="57"/>
      <c r="E70" s="71">
        <v>4587998.29</v>
      </c>
      <c r="F70" s="30"/>
    </row>
    <row r="71" spans="1:6" s="12" customFormat="1" ht="25.5">
      <c r="A71" s="13"/>
      <c r="B71" s="2">
        <v>6415</v>
      </c>
      <c r="C71" s="3" t="s">
        <v>322</v>
      </c>
      <c r="D71" s="57"/>
      <c r="E71" s="71">
        <v>25774965.4</v>
      </c>
      <c r="F71" s="30"/>
    </row>
    <row r="72" spans="1:6" s="12" customFormat="1" ht="12.75">
      <c r="A72" s="13"/>
      <c r="B72" s="2">
        <v>6416</v>
      </c>
      <c r="C72" s="3" t="s">
        <v>54</v>
      </c>
      <c r="D72" s="57"/>
      <c r="E72" s="71">
        <v>772692.11</v>
      </c>
      <c r="F72" s="30"/>
    </row>
    <row r="73" spans="1:6" s="12" customFormat="1" ht="29.25" customHeight="1">
      <c r="A73" s="13"/>
      <c r="B73" s="2">
        <v>6417</v>
      </c>
      <c r="C73" s="3" t="s">
        <v>323</v>
      </c>
      <c r="D73" s="57"/>
      <c r="E73" s="72">
        <v>497063909.9</v>
      </c>
      <c r="F73" s="30"/>
    </row>
    <row r="74" spans="1:6" s="12" customFormat="1" ht="12.75">
      <c r="A74" s="13"/>
      <c r="B74" s="2">
        <v>6419</v>
      </c>
      <c r="C74" s="3" t="s">
        <v>55</v>
      </c>
      <c r="D74" s="57"/>
      <c r="E74" s="71">
        <v>13981.04</v>
      </c>
      <c r="F74" s="30"/>
    </row>
    <row r="75" spans="1:6" s="12" customFormat="1" ht="12.75">
      <c r="A75" s="1">
        <v>642</v>
      </c>
      <c r="B75" s="7" t="s">
        <v>6</v>
      </c>
      <c r="C75" s="8" t="s">
        <v>56</v>
      </c>
      <c r="D75" s="65">
        <v>817395636</v>
      </c>
      <c r="E75" s="50">
        <f>E76+E77+E78+E79</f>
        <v>408859582.13000005</v>
      </c>
      <c r="F75" s="22">
        <f>E75/D75*100</f>
        <v>50.01979018762464</v>
      </c>
    </row>
    <row r="76" spans="1:6" s="12" customFormat="1" ht="12.75">
      <c r="A76" s="13"/>
      <c r="B76" s="2">
        <v>6421</v>
      </c>
      <c r="C76" s="3" t="s">
        <v>57</v>
      </c>
      <c r="D76" s="57"/>
      <c r="E76" s="71">
        <v>211086060.54</v>
      </c>
      <c r="F76" s="30"/>
    </row>
    <row r="77" spans="1:6" s="12" customFormat="1" ht="12.75">
      <c r="A77" s="13"/>
      <c r="B77" s="2">
        <v>6422</v>
      </c>
      <c r="C77" s="3" t="s">
        <v>58</v>
      </c>
      <c r="D77" s="57"/>
      <c r="E77" s="71">
        <v>27757315.63</v>
      </c>
      <c r="F77" s="30"/>
    </row>
    <row r="78" spans="1:6" s="12" customFormat="1" ht="12.75">
      <c r="A78" s="13"/>
      <c r="B78" s="2">
        <v>6423</v>
      </c>
      <c r="C78" s="3" t="s">
        <v>59</v>
      </c>
      <c r="D78" s="57"/>
      <c r="E78" s="71">
        <v>159142543.55</v>
      </c>
      <c r="F78" s="30"/>
    </row>
    <row r="79" spans="1:6" s="12" customFormat="1" ht="12.75">
      <c r="A79" s="13"/>
      <c r="B79" s="2">
        <v>6429</v>
      </c>
      <c r="C79" s="3" t="s">
        <v>59</v>
      </c>
      <c r="D79" s="57"/>
      <c r="E79" s="71">
        <v>10873662.41</v>
      </c>
      <c r="F79" s="30"/>
    </row>
    <row r="80" spans="1:6" s="38" customFormat="1" ht="12.75">
      <c r="A80" s="1">
        <v>643</v>
      </c>
      <c r="B80" s="7"/>
      <c r="C80" s="8" t="s">
        <v>50</v>
      </c>
      <c r="D80" s="65">
        <v>78719058</v>
      </c>
      <c r="E80" s="52">
        <f>SUM(E81:E84)</f>
        <v>24885007.140000004</v>
      </c>
      <c r="F80" s="22">
        <f>E80/D80*100</f>
        <v>31.612430042036333</v>
      </c>
    </row>
    <row r="81" spans="1:6" s="12" customFormat="1" ht="25.5">
      <c r="A81" s="13"/>
      <c r="B81" s="2">
        <v>6432</v>
      </c>
      <c r="C81" s="3" t="s">
        <v>324</v>
      </c>
      <c r="D81" s="57"/>
      <c r="E81" s="71">
        <v>9113406.21</v>
      </c>
      <c r="F81" s="30"/>
    </row>
    <row r="82" spans="1:6" s="12" customFormat="1" ht="25.5">
      <c r="A82" s="13"/>
      <c r="B82" s="2">
        <v>6434</v>
      </c>
      <c r="C82" s="3" t="s">
        <v>325</v>
      </c>
      <c r="D82" s="57"/>
      <c r="E82" s="71">
        <v>15558659.06</v>
      </c>
      <c r="F82" s="30"/>
    </row>
    <row r="83" spans="1:6" s="12" customFormat="1" ht="25.5" hidden="1">
      <c r="A83" s="13"/>
      <c r="B83" s="2">
        <v>6436</v>
      </c>
      <c r="C83" s="3" t="s">
        <v>326</v>
      </c>
      <c r="D83" s="57"/>
      <c r="E83" s="71">
        <v>0</v>
      </c>
      <c r="F83" s="30"/>
    </row>
    <row r="84" spans="1:6" s="12" customFormat="1" ht="25.5">
      <c r="A84" s="13"/>
      <c r="B84" s="2">
        <v>6437</v>
      </c>
      <c r="C84" s="3" t="s">
        <v>386</v>
      </c>
      <c r="D84" s="57"/>
      <c r="E84" s="71">
        <v>212941.87</v>
      </c>
      <c r="F84" s="30"/>
    </row>
    <row r="85" spans="1:6" s="12" customFormat="1" ht="25.5">
      <c r="A85" s="1">
        <v>65</v>
      </c>
      <c r="B85" s="7" t="s">
        <v>6</v>
      </c>
      <c r="C85" s="8" t="s">
        <v>327</v>
      </c>
      <c r="D85" s="66">
        <f>SUM(D86,D90)</f>
        <v>3813178580</v>
      </c>
      <c r="E85" s="52">
        <f>SUM(E86,E90)</f>
        <v>1828519315.05</v>
      </c>
      <c r="F85" s="22">
        <f>E85/D85*100</f>
        <v>47.9526273602953</v>
      </c>
    </row>
    <row r="86" spans="1:6" s="12" customFormat="1" ht="12.75">
      <c r="A86" s="1">
        <v>651</v>
      </c>
      <c r="B86" s="7" t="s">
        <v>6</v>
      </c>
      <c r="C86" s="8" t="s">
        <v>328</v>
      </c>
      <c r="D86" s="65">
        <v>834196847</v>
      </c>
      <c r="E86" s="50">
        <f>SUM(E87:E89)</f>
        <v>360441643.91</v>
      </c>
      <c r="F86" s="22">
        <f>E86/D86*100</f>
        <v>43.208224198670464</v>
      </c>
    </row>
    <row r="87" spans="1:6" s="12" customFormat="1" ht="12.75">
      <c r="A87" s="13"/>
      <c r="B87" s="2">
        <v>6511</v>
      </c>
      <c r="C87" s="3" t="s">
        <v>60</v>
      </c>
      <c r="D87" s="57"/>
      <c r="E87" s="71">
        <v>181291105.34</v>
      </c>
      <c r="F87" s="30"/>
    </row>
    <row r="88" spans="1:6" s="12" customFormat="1" ht="12.75">
      <c r="A88" s="13"/>
      <c r="B88" s="2">
        <v>6513</v>
      </c>
      <c r="C88" s="3" t="s">
        <v>329</v>
      </c>
      <c r="D88" s="57"/>
      <c r="E88" s="71">
        <v>46244458.37</v>
      </c>
      <c r="F88" s="30"/>
    </row>
    <row r="89" spans="1:6" s="12" customFormat="1" ht="12.75">
      <c r="A89" s="13"/>
      <c r="B89" s="2">
        <v>6514</v>
      </c>
      <c r="C89" s="3" t="s">
        <v>330</v>
      </c>
      <c r="D89" s="57"/>
      <c r="E89" s="71">
        <v>132906080.2</v>
      </c>
      <c r="F89" s="30"/>
    </row>
    <row r="90" spans="1:6" s="12" customFormat="1" ht="12.75">
      <c r="A90" s="1">
        <v>652</v>
      </c>
      <c r="B90" s="7" t="s">
        <v>6</v>
      </c>
      <c r="C90" s="8" t="s">
        <v>61</v>
      </c>
      <c r="D90" s="65">
        <v>2978981733</v>
      </c>
      <c r="E90" s="50">
        <f>SUM(E91:E93)</f>
        <v>1468077671.1399999</v>
      </c>
      <c r="F90" s="22">
        <f>E90/D90*100</f>
        <v>49.28119077996374</v>
      </c>
    </row>
    <row r="91" spans="1:6" s="12" customFormat="1" ht="12.75">
      <c r="A91" s="13"/>
      <c r="B91" s="2">
        <v>6521</v>
      </c>
      <c r="C91" s="3" t="s">
        <v>62</v>
      </c>
      <c r="D91" s="57"/>
      <c r="E91" s="71">
        <v>296812302.61</v>
      </c>
      <c r="F91" s="30"/>
    </row>
    <row r="92" spans="1:6" s="12" customFormat="1" ht="12.75">
      <c r="A92" s="13"/>
      <c r="B92" s="2">
        <v>6526</v>
      </c>
      <c r="C92" s="3" t="s">
        <v>63</v>
      </c>
      <c r="D92" s="57"/>
      <c r="E92" s="71">
        <v>1170592105.68</v>
      </c>
      <c r="F92" s="30"/>
    </row>
    <row r="93" spans="1:6" s="12" customFormat="1" ht="12.75">
      <c r="A93" s="13"/>
      <c r="B93" s="2">
        <v>6527</v>
      </c>
      <c r="C93" s="3" t="s">
        <v>331</v>
      </c>
      <c r="D93" s="57"/>
      <c r="E93" s="71">
        <v>673262.85</v>
      </c>
      <c r="F93" s="30"/>
    </row>
    <row r="94" spans="1:6" s="15" customFormat="1" ht="25.5">
      <c r="A94" s="1">
        <v>66</v>
      </c>
      <c r="B94" s="7" t="s">
        <v>6</v>
      </c>
      <c r="C94" s="8" t="s">
        <v>332</v>
      </c>
      <c r="D94" s="65">
        <f>+D95+D98</f>
        <v>70087351</v>
      </c>
      <c r="E94" s="50">
        <f>+E95+E98</f>
        <v>29352241.03</v>
      </c>
      <c r="F94" s="22">
        <f>E94/D94*100</f>
        <v>41.879512652718184</v>
      </c>
    </row>
    <row r="95" spans="1:6" s="12" customFormat="1" ht="25.5">
      <c r="A95" s="1">
        <v>661</v>
      </c>
      <c r="B95" s="7" t="s">
        <v>6</v>
      </c>
      <c r="C95" s="8" t="s">
        <v>333</v>
      </c>
      <c r="D95" s="65">
        <v>55052935</v>
      </c>
      <c r="E95" s="50">
        <f>E96+E97</f>
        <v>20754993.2</v>
      </c>
      <c r="F95" s="22">
        <f>E95/D95*100</f>
        <v>37.70006667219468</v>
      </c>
    </row>
    <row r="96" spans="1:6" s="12" customFormat="1" ht="12.75">
      <c r="A96" s="13"/>
      <c r="B96" s="2">
        <v>6614</v>
      </c>
      <c r="C96" s="3" t="s">
        <v>334</v>
      </c>
      <c r="D96" s="57"/>
      <c r="E96" s="54">
        <v>839397.34</v>
      </c>
      <c r="F96" s="30"/>
    </row>
    <row r="97" spans="1:6" s="12" customFormat="1" ht="12.75">
      <c r="A97" s="13"/>
      <c r="B97" s="2">
        <v>6615</v>
      </c>
      <c r="C97" s="3" t="s">
        <v>335</v>
      </c>
      <c r="D97" s="57"/>
      <c r="E97" s="54">
        <v>19915595.86</v>
      </c>
      <c r="F97" s="30"/>
    </row>
    <row r="98" spans="1:6" s="12" customFormat="1" ht="25.5">
      <c r="A98" s="1">
        <v>663</v>
      </c>
      <c r="B98" s="7" t="s">
        <v>6</v>
      </c>
      <c r="C98" s="8" t="s">
        <v>336</v>
      </c>
      <c r="D98" s="66">
        <v>15034416</v>
      </c>
      <c r="E98" s="52">
        <f>E99+E100</f>
        <v>8597247.83</v>
      </c>
      <c r="F98" s="22">
        <f>E98/D98*100</f>
        <v>57.18378306147708</v>
      </c>
    </row>
    <row r="99" spans="1:6" s="12" customFormat="1" ht="12.75">
      <c r="A99" s="13"/>
      <c r="B99" s="2">
        <v>6631</v>
      </c>
      <c r="C99" s="3" t="s">
        <v>67</v>
      </c>
      <c r="D99" s="57"/>
      <c r="E99" s="54">
        <v>7254061.83</v>
      </c>
      <c r="F99" s="30"/>
    </row>
    <row r="100" spans="1:6" s="12" customFormat="1" ht="12.75">
      <c r="A100" s="13"/>
      <c r="B100" s="2">
        <v>6632</v>
      </c>
      <c r="C100" s="3" t="s">
        <v>68</v>
      </c>
      <c r="D100" s="57"/>
      <c r="E100" s="54">
        <v>1343186</v>
      </c>
      <c r="F100" s="30"/>
    </row>
    <row r="101" spans="1:6" s="38" customFormat="1" ht="12.75">
      <c r="A101" s="1">
        <v>68</v>
      </c>
      <c r="B101" s="7"/>
      <c r="C101" s="8" t="s">
        <v>337</v>
      </c>
      <c r="D101" s="65">
        <f>+D102+D112</f>
        <v>536845620</v>
      </c>
      <c r="E101" s="50">
        <f>+E102+E112</f>
        <v>253021850.01</v>
      </c>
      <c r="F101" s="22">
        <f>E101/D101*100</f>
        <v>47.13121250947339</v>
      </c>
    </row>
    <row r="102" spans="1:6" s="38" customFormat="1" ht="12.75">
      <c r="A102" s="1">
        <v>681</v>
      </c>
      <c r="B102" s="7"/>
      <c r="C102" s="8" t="s">
        <v>338</v>
      </c>
      <c r="D102" s="65">
        <v>519949098</v>
      </c>
      <c r="E102" s="50">
        <f>SUM(E103:E111)</f>
        <v>247912791.76</v>
      </c>
      <c r="F102" s="22">
        <f>E102/D102*100</f>
        <v>47.68020421875989</v>
      </c>
    </row>
    <row r="103" spans="1:6" s="12" customFormat="1" ht="12.75">
      <c r="A103" s="13"/>
      <c r="B103" s="2">
        <v>6811</v>
      </c>
      <c r="C103" s="3" t="s">
        <v>339</v>
      </c>
      <c r="D103" s="57"/>
      <c r="E103" s="72">
        <v>14496485.01</v>
      </c>
      <c r="F103" s="30"/>
    </row>
    <row r="104" spans="1:6" s="12" customFormat="1" ht="12.75">
      <c r="A104" s="13"/>
      <c r="B104" s="2">
        <v>6812</v>
      </c>
      <c r="C104" s="3" t="s">
        <v>65</v>
      </c>
      <c r="D104" s="57"/>
      <c r="E104" s="72">
        <v>1477412.19</v>
      </c>
      <c r="F104" s="30"/>
    </row>
    <row r="105" spans="1:6" s="12" customFormat="1" ht="12.75">
      <c r="A105" s="13"/>
      <c r="B105" s="2">
        <v>6813</v>
      </c>
      <c r="C105" s="3" t="s">
        <v>340</v>
      </c>
      <c r="D105" s="57"/>
      <c r="E105" s="72">
        <v>19960716.95</v>
      </c>
      <c r="F105" s="30"/>
    </row>
    <row r="106" spans="1:6" s="12" customFormat="1" ht="25.5">
      <c r="A106" s="13"/>
      <c r="B106" s="2">
        <v>6814</v>
      </c>
      <c r="C106" s="3" t="s">
        <v>341</v>
      </c>
      <c r="D106" s="57"/>
      <c r="E106" s="72">
        <v>18564.5</v>
      </c>
      <c r="F106" s="30"/>
    </row>
    <row r="107" spans="1:6" s="12" customFormat="1" ht="12.75">
      <c r="A107" s="13"/>
      <c r="B107" s="2">
        <v>6815</v>
      </c>
      <c r="C107" s="3" t="s">
        <v>342</v>
      </c>
      <c r="D107" s="57"/>
      <c r="E107" s="72">
        <v>126366963.02</v>
      </c>
      <c r="F107" s="30"/>
    </row>
    <row r="108" spans="1:6" s="12" customFormat="1" ht="12.75">
      <c r="A108" s="13"/>
      <c r="B108" s="2">
        <v>6816</v>
      </c>
      <c r="C108" s="3" t="s">
        <v>343</v>
      </c>
      <c r="D108" s="57"/>
      <c r="E108" s="72">
        <v>12410725.62</v>
      </c>
      <c r="F108" s="30"/>
    </row>
    <row r="109" spans="1:6" s="12" customFormat="1" ht="12.75" hidden="1">
      <c r="A109" s="13"/>
      <c r="B109" s="2">
        <v>6817</v>
      </c>
      <c r="C109" s="3" t="s">
        <v>344</v>
      </c>
      <c r="D109" s="57"/>
      <c r="E109" s="72">
        <v>0</v>
      </c>
      <c r="F109" s="30"/>
    </row>
    <row r="110" spans="1:6" s="12" customFormat="1" ht="12.75">
      <c r="A110" s="13"/>
      <c r="B110" s="2">
        <v>6818</v>
      </c>
      <c r="C110" s="3" t="s">
        <v>345</v>
      </c>
      <c r="D110" s="57"/>
      <c r="E110" s="72">
        <v>1972114.58</v>
      </c>
      <c r="F110" s="30"/>
    </row>
    <row r="111" spans="1:6" s="12" customFormat="1" ht="12.75">
      <c r="A111" s="13"/>
      <c r="B111" s="2">
        <v>6819</v>
      </c>
      <c r="C111" s="3" t="s">
        <v>66</v>
      </c>
      <c r="D111" s="57"/>
      <c r="E111" s="72">
        <v>71209809.89</v>
      </c>
      <c r="F111" s="30"/>
    </row>
    <row r="112" spans="1:6" s="38" customFormat="1" ht="12.75">
      <c r="A112" s="1">
        <v>683</v>
      </c>
      <c r="B112" s="7"/>
      <c r="C112" s="8" t="s">
        <v>64</v>
      </c>
      <c r="D112" s="65">
        <v>16896522</v>
      </c>
      <c r="E112" s="50">
        <f>E113</f>
        <v>5109058.25</v>
      </c>
      <c r="F112" s="22">
        <f>E112/D112*100</f>
        <v>30.23733671343724</v>
      </c>
    </row>
    <row r="113" spans="1:6" s="12" customFormat="1" ht="12.75">
      <c r="A113" s="13"/>
      <c r="B113" s="2">
        <v>6831</v>
      </c>
      <c r="C113" s="3" t="s">
        <v>64</v>
      </c>
      <c r="D113" s="57"/>
      <c r="E113" s="54">
        <v>5109058.25</v>
      </c>
      <c r="F113" s="30"/>
    </row>
    <row r="114" spans="1:6" s="12" customFormat="1" ht="12.75">
      <c r="A114" s="1"/>
      <c r="B114" s="7"/>
      <c r="C114" s="8"/>
      <c r="D114" s="69"/>
      <c r="E114" s="51"/>
      <c r="F114" s="22"/>
    </row>
    <row r="115" spans="1:6" s="12" customFormat="1" ht="12.75">
      <c r="A115" s="1" t="s">
        <v>2</v>
      </c>
      <c r="B115" s="7"/>
      <c r="C115" s="8"/>
      <c r="D115" s="65"/>
      <c r="E115" s="51"/>
      <c r="F115" s="22"/>
    </row>
    <row r="116" spans="1:6" s="39" customFormat="1" ht="25.5">
      <c r="A116" s="74"/>
      <c r="B116" s="74"/>
      <c r="C116" s="5" t="s">
        <v>5</v>
      </c>
      <c r="D116" s="60" t="s">
        <v>384</v>
      </c>
      <c r="E116" s="6" t="s">
        <v>385</v>
      </c>
      <c r="F116" s="42" t="s">
        <v>0</v>
      </c>
    </row>
    <row r="117" spans="1:8" s="12" customFormat="1" ht="25.5">
      <c r="A117" s="1">
        <v>7</v>
      </c>
      <c r="B117" s="7" t="s">
        <v>6</v>
      </c>
      <c r="C117" s="8" t="s">
        <v>2</v>
      </c>
      <c r="D117" s="65">
        <f>D118+D121+D134</f>
        <v>301567829</v>
      </c>
      <c r="E117" s="50">
        <f>E118+E121+E134</f>
        <v>135650599.77</v>
      </c>
      <c r="F117" s="22">
        <f>E117/D117*100</f>
        <v>44.98178742069997</v>
      </c>
      <c r="G117" s="11"/>
      <c r="H117" s="11"/>
    </row>
    <row r="118" spans="1:6" s="12" customFormat="1" ht="25.5">
      <c r="A118" s="1">
        <v>71</v>
      </c>
      <c r="B118" s="7" t="s">
        <v>6</v>
      </c>
      <c r="C118" s="8" t="s">
        <v>346</v>
      </c>
      <c r="D118" s="65">
        <f>D119</f>
        <v>42000000</v>
      </c>
      <c r="E118" s="50">
        <f>E119</f>
        <v>7623832.66</v>
      </c>
      <c r="F118" s="22">
        <f>E118/D118*100</f>
        <v>18.151982523809522</v>
      </c>
    </row>
    <row r="119" spans="1:6" s="12" customFormat="1" ht="25.5">
      <c r="A119" s="1">
        <v>711</v>
      </c>
      <c r="B119" s="7" t="s">
        <v>6</v>
      </c>
      <c r="C119" s="8" t="s">
        <v>69</v>
      </c>
      <c r="D119" s="65">
        <v>42000000</v>
      </c>
      <c r="E119" s="50">
        <f>E120</f>
        <v>7623832.66</v>
      </c>
      <c r="F119" s="22">
        <f>E119/D119*100</f>
        <v>18.151982523809522</v>
      </c>
    </row>
    <row r="120" spans="1:6" s="12" customFormat="1" ht="12.75">
      <c r="A120" s="1"/>
      <c r="B120" s="2">
        <v>7111</v>
      </c>
      <c r="C120" s="3" t="s">
        <v>70</v>
      </c>
      <c r="D120" s="57"/>
      <c r="E120" s="51">
        <v>7623832.66</v>
      </c>
      <c r="F120" s="22"/>
    </row>
    <row r="121" spans="1:6" s="12" customFormat="1" ht="12.75">
      <c r="A121" s="1">
        <v>72</v>
      </c>
      <c r="B121" s="7" t="s">
        <v>6</v>
      </c>
      <c r="C121" s="8" t="s">
        <v>347</v>
      </c>
      <c r="D121" s="65">
        <f>+D122+D126+D131</f>
        <v>258057829</v>
      </c>
      <c r="E121" s="50">
        <f>+E122+E126+E131</f>
        <v>127673209.11</v>
      </c>
      <c r="F121" s="22">
        <f>E121/D121*100</f>
        <v>49.47465054819166</v>
      </c>
    </row>
    <row r="122" spans="1:6" s="12" customFormat="1" ht="12.75">
      <c r="A122" s="1">
        <v>721</v>
      </c>
      <c r="B122" s="7" t="s">
        <v>6</v>
      </c>
      <c r="C122" s="8" t="s">
        <v>71</v>
      </c>
      <c r="D122" s="65">
        <v>254650493</v>
      </c>
      <c r="E122" s="50">
        <f>SUM(E123:E125)</f>
        <v>120990177.89</v>
      </c>
      <c r="F122" s="22">
        <f>E122/D122*100</f>
        <v>47.51224961893163</v>
      </c>
    </row>
    <row r="123" spans="1:6" s="12" customFormat="1" ht="12.75">
      <c r="A123" s="1"/>
      <c r="B123" s="2">
        <v>7211</v>
      </c>
      <c r="C123" s="3" t="s">
        <v>72</v>
      </c>
      <c r="D123" s="57"/>
      <c r="E123" s="51">
        <v>119656412.91</v>
      </c>
      <c r="F123" s="30"/>
    </row>
    <row r="124" spans="1:6" s="12" customFormat="1" ht="12.75">
      <c r="A124" s="1"/>
      <c r="B124" s="2">
        <v>7212</v>
      </c>
      <c r="C124" s="3" t="s">
        <v>73</v>
      </c>
      <c r="D124" s="57"/>
      <c r="E124" s="51">
        <v>1332164.98</v>
      </c>
      <c r="F124" s="30"/>
    </row>
    <row r="125" spans="1:6" s="12" customFormat="1" ht="12.75">
      <c r="A125" s="1"/>
      <c r="B125" s="2">
        <v>7214</v>
      </c>
      <c r="C125" s="3" t="s">
        <v>74</v>
      </c>
      <c r="D125" s="57"/>
      <c r="E125" s="51">
        <v>1600</v>
      </c>
      <c r="F125" s="30"/>
    </row>
    <row r="126" spans="1:6" s="12" customFormat="1" ht="12.75">
      <c r="A126" s="1">
        <v>722</v>
      </c>
      <c r="B126" s="2"/>
      <c r="C126" s="8" t="s">
        <v>75</v>
      </c>
      <c r="D126" s="65">
        <v>7336</v>
      </c>
      <c r="E126" s="50">
        <f>SUM(E127:E130)</f>
        <v>9906.32</v>
      </c>
      <c r="F126" s="22">
        <f>E126/D126*100</f>
        <v>135.0370774263904</v>
      </c>
    </row>
    <row r="127" spans="1:6" s="12" customFormat="1" ht="12.75">
      <c r="A127" s="1"/>
      <c r="B127" s="2">
        <v>7221</v>
      </c>
      <c r="C127" s="3" t="s">
        <v>76</v>
      </c>
      <c r="D127" s="57"/>
      <c r="E127" s="54">
        <v>1441.96</v>
      </c>
      <c r="F127" s="22"/>
    </row>
    <row r="128" spans="1:6" s="12" customFormat="1" ht="12.75">
      <c r="A128" s="1"/>
      <c r="B128" s="2">
        <v>7222</v>
      </c>
      <c r="C128" s="3" t="s">
        <v>301</v>
      </c>
      <c r="D128" s="57"/>
      <c r="E128" s="54">
        <v>414.36</v>
      </c>
      <c r="F128" s="30"/>
    </row>
    <row r="129" spans="1:6" s="12" customFormat="1" ht="12.75">
      <c r="A129" s="1"/>
      <c r="B129" s="2">
        <v>7225</v>
      </c>
      <c r="C129" s="3" t="s">
        <v>79</v>
      </c>
      <c r="D129" s="57"/>
      <c r="E129" s="54">
        <v>2000</v>
      </c>
      <c r="F129" s="30"/>
    </row>
    <row r="130" spans="1:6" s="12" customFormat="1" ht="12.75">
      <c r="A130" s="1"/>
      <c r="B130" s="2">
        <v>7227</v>
      </c>
      <c r="C130" s="3" t="s">
        <v>80</v>
      </c>
      <c r="D130" s="57"/>
      <c r="E130" s="54">
        <v>6050</v>
      </c>
      <c r="F130" s="30"/>
    </row>
    <row r="131" spans="1:6" s="12" customFormat="1" ht="12.75">
      <c r="A131" s="1">
        <v>723</v>
      </c>
      <c r="B131" s="7" t="s">
        <v>6</v>
      </c>
      <c r="C131" s="8" t="s">
        <v>81</v>
      </c>
      <c r="D131" s="65">
        <v>3400000</v>
      </c>
      <c r="E131" s="50">
        <f>SUM(E132:E133)</f>
        <v>6673124.9</v>
      </c>
      <c r="F131" s="22">
        <f>E131/D131*100</f>
        <v>196.26837941176473</v>
      </c>
    </row>
    <row r="132" spans="1:6" s="12" customFormat="1" ht="12.75">
      <c r="A132" s="1"/>
      <c r="B132" s="2">
        <v>7231</v>
      </c>
      <c r="C132" s="3" t="s">
        <v>82</v>
      </c>
      <c r="D132" s="57"/>
      <c r="E132" s="54">
        <v>6438156.9</v>
      </c>
      <c r="F132" s="30"/>
    </row>
    <row r="133" spans="1:6" s="12" customFormat="1" ht="15" customHeight="1">
      <c r="A133" s="1"/>
      <c r="B133" s="2">
        <v>7233</v>
      </c>
      <c r="C133" s="3" t="s">
        <v>83</v>
      </c>
      <c r="D133" s="57"/>
      <c r="E133" s="54">
        <v>234968</v>
      </c>
      <c r="F133" s="30"/>
    </row>
    <row r="134" spans="1:6" s="12" customFormat="1" ht="25.5">
      <c r="A134" s="1">
        <v>74</v>
      </c>
      <c r="B134" s="7"/>
      <c r="C134" s="8" t="s">
        <v>84</v>
      </c>
      <c r="D134" s="65">
        <f>D135</f>
        <v>1510000</v>
      </c>
      <c r="E134" s="50">
        <f>E135</f>
        <v>353558</v>
      </c>
      <c r="F134" s="22">
        <f>E134/D134*100</f>
        <v>23.414437086092715</v>
      </c>
    </row>
    <row r="135" spans="1:6" s="12" customFormat="1" ht="12.75">
      <c r="A135" s="1">
        <v>741</v>
      </c>
      <c r="B135" s="7"/>
      <c r="C135" s="8" t="s">
        <v>85</v>
      </c>
      <c r="D135" s="70">
        <v>1510000</v>
      </c>
      <c r="E135" s="56">
        <f>E136</f>
        <v>353558</v>
      </c>
      <c r="F135" s="22">
        <f>E135/D135*100</f>
        <v>23.414437086092715</v>
      </c>
    </row>
    <row r="136" spans="1:6" s="12" customFormat="1" ht="12.75">
      <c r="A136" s="13"/>
      <c r="B136" s="2">
        <v>7411</v>
      </c>
      <c r="C136" s="3" t="s">
        <v>86</v>
      </c>
      <c r="D136" s="57"/>
      <c r="E136" s="51">
        <v>353558</v>
      </c>
      <c r="F136" s="30"/>
    </row>
    <row r="137" spans="1:6" s="12" customFormat="1" ht="12.75">
      <c r="A137" s="13"/>
      <c r="B137" s="2"/>
      <c r="C137" s="3"/>
      <c r="D137" s="57"/>
      <c r="E137" s="57"/>
      <c r="F137" s="58"/>
    </row>
  </sheetData>
  <mergeCells count="2">
    <mergeCell ref="A3:B3"/>
    <mergeCell ref="A116:B116"/>
  </mergeCells>
  <printOptions horizontalCentered="1"/>
  <pageMargins left="0.31496062992125984" right="0.2362204724409449" top="0.7480314960629921" bottom="0.7874015748031497" header="0.2755905511811024" footer="0.15748031496062992"/>
  <pageSetup firstPageNumber="6" useFirstPageNumber="1" horizontalDpi="600" verticalDpi="600" orientation="portrait" paperSize="9" scale="97" r:id="rId1"/>
  <headerFooter alignWithMargins="0">
    <oddHeader xml:space="preserve">&amp;L&amp;"Times New Roman,Bold"&amp;18    </oddHeader>
    <oddFooter>&amp;C&amp;"Times New Roman,Uobičajeno"&amp;12&amp;P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4"/>
  <sheetViews>
    <sheetView tabSelected="1" workbookViewId="0" topLeftCell="A113">
      <selection activeCell="I129" sqref="I129"/>
    </sheetView>
  </sheetViews>
  <sheetFormatPr defaultColWidth="9.140625" defaultRowHeight="12.75"/>
  <cols>
    <col min="1" max="1" width="4.00390625" style="27" bestFit="1" customWidth="1"/>
    <col min="2" max="2" width="5.00390625" style="46" bestFit="1" customWidth="1"/>
    <col min="3" max="3" width="38.57421875" style="17" customWidth="1"/>
    <col min="4" max="4" width="14.421875" style="59" bestFit="1" customWidth="1"/>
    <col min="5" max="5" width="15.8515625" style="47" bestFit="1" customWidth="1"/>
    <col min="6" max="6" width="7.7109375" style="48" customWidth="1"/>
    <col min="7" max="16384" width="9.140625" style="18" customWidth="1"/>
  </cols>
  <sheetData>
    <row r="1" spans="1:2" ht="12.75">
      <c r="A1" s="16" t="s">
        <v>3</v>
      </c>
      <c r="B1" s="7"/>
    </row>
    <row r="2" spans="1:6" ht="25.5">
      <c r="A2" s="74"/>
      <c r="B2" s="74"/>
      <c r="C2" s="5" t="s">
        <v>5</v>
      </c>
      <c r="D2" s="60" t="s">
        <v>384</v>
      </c>
      <c r="E2" s="6" t="s">
        <v>385</v>
      </c>
      <c r="F2" s="42" t="s">
        <v>0</v>
      </c>
    </row>
    <row r="3" spans="1:6" s="23" customFormat="1" ht="12.75">
      <c r="A3" s="19" t="s">
        <v>87</v>
      </c>
      <c r="B3" s="43"/>
      <c r="C3" s="20" t="s">
        <v>3</v>
      </c>
      <c r="D3" s="61">
        <f>D4+D16+D49+D62+D70+D82+D89</f>
        <v>117115329201</v>
      </c>
      <c r="E3" s="21">
        <f>E4+E16+E49+E62+E70+E82+E89</f>
        <v>58552137747.899994</v>
      </c>
      <c r="F3" s="22">
        <f>E3/D3*100</f>
        <v>49.99528084612176</v>
      </c>
    </row>
    <row r="4" spans="1:6" s="23" customFormat="1" ht="12.75">
      <c r="A4" s="24" t="s">
        <v>88</v>
      </c>
      <c r="B4" s="44"/>
      <c r="C4" s="26" t="s">
        <v>89</v>
      </c>
      <c r="D4" s="61">
        <f>D5+D10+D12</f>
        <v>21356076408</v>
      </c>
      <c r="E4" s="21">
        <f>E5+E10+E12</f>
        <v>11183102288.739998</v>
      </c>
      <c r="F4" s="22">
        <f>E4/D4*100</f>
        <v>52.36496664972973</v>
      </c>
    </row>
    <row r="5" spans="1:6" s="23" customFormat="1" ht="12.75">
      <c r="A5" s="24" t="s">
        <v>90</v>
      </c>
      <c r="B5" s="44"/>
      <c r="C5" s="26" t="s">
        <v>91</v>
      </c>
      <c r="D5" s="61">
        <v>17783024275</v>
      </c>
      <c r="E5" s="21">
        <f>SUM(E6:E9)</f>
        <v>9239859408.349998</v>
      </c>
      <c r="F5" s="22">
        <f>E5/D5*100</f>
        <v>51.95887530412764</v>
      </c>
    </row>
    <row r="6" spans="2:6" ht="12.75">
      <c r="B6" s="45" t="s">
        <v>92</v>
      </c>
      <c r="C6" s="28" t="s">
        <v>93</v>
      </c>
      <c r="D6" s="62"/>
      <c r="E6" s="29">
        <v>9141903463.34</v>
      </c>
      <c r="F6" s="30"/>
    </row>
    <row r="7" spans="2:6" ht="12.75">
      <c r="B7" s="45" t="s">
        <v>94</v>
      </c>
      <c r="C7" s="28" t="s">
        <v>95</v>
      </c>
      <c r="D7" s="62"/>
      <c r="E7" s="29">
        <v>6037855.99</v>
      </c>
      <c r="F7" s="30"/>
    </row>
    <row r="8" spans="2:6" ht="12.75">
      <c r="B8" s="45" t="s">
        <v>96</v>
      </c>
      <c r="C8" s="28" t="s">
        <v>97</v>
      </c>
      <c r="D8" s="62"/>
      <c r="E8" s="29">
        <v>31676451.31</v>
      </c>
      <c r="F8" s="30"/>
    </row>
    <row r="9" spans="2:6" ht="12.75">
      <c r="B9" s="45" t="s">
        <v>98</v>
      </c>
      <c r="C9" s="28" t="s">
        <v>99</v>
      </c>
      <c r="D9" s="62"/>
      <c r="E9" s="29">
        <v>60241637.71</v>
      </c>
      <c r="F9" s="30"/>
    </row>
    <row r="10" spans="1:6" s="23" customFormat="1" ht="12.75">
      <c r="A10" s="24">
        <v>312</v>
      </c>
      <c r="B10" s="44"/>
      <c r="C10" s="26" t="s">
        <v>100</v>
      </c>
      <c r="D10" s="61">
        <v>395208729</v>
      </c>
      <c r="E10" s="21">
        <f>E11</f>
        <v>145121998.24</v>
      </c>
      <c r="F10" s="22">
        <f>E10/D10*100</f>
        <v>36.720342338390004</v>
      </c>
    </row>
    <row r="11" spans="2:6" ht="12.75">
      <c r="B11" s="45" t="s">
        <v>101</v>
      </c>
      <c r="C11" s="28" t="s">
        <v>100</v>
      </c>
      <c r="D11" s="62"/>
      <c r="E11" s="29">
        <v>145121998.24</v>
      </c>
      <c r="F11" s="30"/>
    </row>
    <row r="12" spans="1:6" s="23" customFormat="1" ht="12.75">
      <c r="A12" s="24">
        <v>313</v>
      </c>
      <c r="B12" s="44"/>
      <c r="C12" s="26" t="s">
        <v>102</v>
      </c>
      <c r="D12" s="61">
        <v>3177843404</v>
      </c>
      <c r="E12" s="21">
        <f>SUM(E13:E15)</f>
        <v>1798120882.1499999</v>
      </c>
      <c r="F12" s="22">
        <f>E12/D12*100</f>
        <v>56.583055033066685</v>
      </c>
    </row>
    <row r="13" spans="2:6" ht="12.75">
      <c r="B13" s="45" t="s">
        <v>103</v>
      </c>
      <c r="C13" s="28" t="s">
        <v>38</v>
      </c>
      <c r="D13" s="62"/>
      <c r="E13" s="29">
        <v>245869073.22</v>
      </c>
      <c r="F13" s="30"/>
    </row>
    <row r="14" spans="2:6" ht="12.75">
      <c r="B14" s="45" t="s">
        <v>104</v>
      </c>
      <c r="C14" s="28" t="s">
        <v>309</v>
      </c>
      <c r="D14" s="62"/>
      <c r="E14" s="29">
        <v>1393103764.6</v>
      </c>
      <c r="F14" s="30"/>
    </row>
    <row r="15" spans="2:6" ht="25.5">
      <c r="B15" s="45" t="s">
        <v>105</v>
      </c>
      <c r="C15" s="31" t="s">
        <v>312</v>
      </c>
      <c r="D15" s="62"/>
      <c r="E15" s="29">
        <v>159148044.33</v>
      </c>
      <c r="F15" s="30"/>
    </row>
    <row r="16" spans="1:6" s="23" customFormat="1" ht="12.75">
      <c r="A16" s="24" t="s">
        <v>106</v>
      </c>
      <c r="B16" s="44"/>
      <c r="C16" s="26" t="s">
        <v>107</v>
      </c>
      <c r="D16" s="61">
        <f>D17+D22+D30+D42+D40</f>
        <v>8849843176</v>
      </c>
      <c r="E16" s="21">
        <f>E17+E22+E30+E42+E40</f>
        <v>3825401380.9100003</v>
      </c>
      <c r="F16" s="22">
        <f>E16/D16*100</f>
        <v>43.2256403286801</v>
      </c>
    </row>
    <row r="17" spans="1:6" s="23" customFormat="1" ht="12.75">
      <c r="A17" s="24" t="s">
        <v>108</v>
      </c>
      <c r="B17" s="44"/>
      <c r="C17" s="26" t="s">
        <v>109</v>
      </c>
      <c r="D17" s="61">
        <v>1212049560</v>
      </c>
      <c r="E17" s="21">
        <f>SUM(E18:E21)</f>
        <v>669751346.5200001</v>
      </c>
      <c r="F17" s="22">
        <f>E17/D17*100</f>
        <v>55.25775253942587</v>
      </c>
    </row>
    <row r="18" spans="2:6" ht="12.75">
      <c r="B18" s="45" t="s">
        <v>110</v>
      </c>
      <c r="C18" s="28" t="s">
        <v>111</v>
      </c>
      <c r="D18" s="62"/>
      <c r="E18" s="29">
        <v>94057404.96</v>
      </c>
      <c r="F18" s="30"/>
    </row>
    <row r="19" spans="2:6" ht="25.5" customHeight="1">
      <c r="B19" s="45" t="s">
        <v>112</v>
      </c>
      <c r="C19" s="28" t="s">
        <v>113</v>
      </c>
      <c r="D19" s="62"/>
      <c r="E19" s="29">
        <v>562080564.46</v>
      </c>
      <c r="F19" s="30"/>
    </row>
    <row r="20" spans="2:6" ht="12.75">
      <c r="B20" s="45" t="s">
        <v>114</v>
      </c>
      <c r="C20" s="28" t="s">
        <v>115</v>
      </c>
      <c r="D20" s="62"/>
      <c r="E20" s="29">
        <v>9532601.26</v>
      </c>
      <c r="F20" s="30"/>
    </row>
    <row r="21" spans="2:6" ht="12.75">
      <c r="B21" s="45" t="s">
        <v>348</v>
      </c>
      <c r="C21" s="31" t="s">
        <v>349</v>
      </c>
      <c r="D21" s="62"/>
      <c r="E21" s="29">
        <v>4080775.84</v>
      </c>
      <c r="F21" s="30"/>
    </row>
    <row r="22" spans="1:6" s="23" customFormat="1" ht="12.75">
      <c r="A22" s="24">
        <v>322</v>
      </c>
      <c r="B22" s="44"/>
      <c r="C22" s="26" t="s">
        <v>116</v>
      </c>
      <c r="D22" s="61">
        <v>2202364483</v>
      </c>
      <c r="E22" s="21">
        <f>SUM(E23:E29)</f>
        <v>970426097.7099999</v>
      </c>
      <c r="F22" s="22">
        <f>E22/D22*100</f>
        <v>44.062919884546645</v>
      </c>
    </row>
    <row r="23" spans="2:6" ht="12.75">
      <c r="B23" s="45" t="s">
        <v>117</v>
      </c>
      <c r="C23" s="28" t="s">
        <v>359</v>
      </c>
      <c r="D23" s="62"/>
      <c r="E23" s="29">
        <v>104043017.79</v>
      </c>
      <c r="F23" s="30"/>
    </row>
    <row r="24" spans="2:6" ht="12.75">
      <c r="B24" s="45" t="s">
        <v>118</v>
      </c>
      <c r="C24" s="28" t="s">
        <v>119</v>
      </c>
      <c r="D24" s="62"/>
      <c r="E24" s="29">
        <v>92895129.85</v>
      </c>
      <c r="F24" s="30"/>
    </row>
    <row r="25" spans="2:6" ht="12.75">
      <c r="B25" s="45" t="s">
        <v>120</v>
      </c>
      <c r="C25" s="28" t="s">
        <v>121</v>
      </c>
      <c r="D25" s="62"/>
      <c r="E25" s="29">
        <v>379453020.87</v>
      </c>
      <c r="F25" s="30"/>
    </row>
    <row r="26" spans="2:6" ht="12.75">
      <c r="B26" s="45" t="s">
        <v>122</v>
      </c>
      <c r="C26" s="28" t="s">
        <v>123</v>
      </c>
      <c r="D26" s="62"/>
      <c r="E26" s="29">
        <v>27409510.4</v>
      </c>
      <c r="F26" s="30"/>
    </row>
    <row r="27" spans="2:6" ht="12.75">
      <c r="B27" s="45" t="s">
        <v>124</v>
      </c>
      <c r="C27" s="28" t="s">
        <v>125</v>
      </c>
      <c r="D27" s="62"/>
      <c r="E27" s="29">
        <v>10795827.58</v>
      </c>
      <c r="F27" s="30"/>
    </row>
    <row r="28" spans="2:6" ht="12.75">
      <c r="B28" s="45" t="s">
        <v>126</v>
      </c>
      <c r="C28" s="28" t="s">
        <v>127</v>
      </c>
      <c r="D28" s="62"/>
      <c r="E28" s="29">
        <v>322161719.8</v>
      </c>
      <c r="F28" s="30"/>
    </row>
    <row r="29" spans="2:6" ht="12.75">
      <c r="B29" s="45" t="s">
        <v>350</v>
      </c>
      <c r="C29" s="31" t="s">
        <v>351</v>
      </c>
      <c r="D29" s="62"/>
      <c r="E29" s="29">
        <v>33667871.42</v>
      </c>
      <c r="F29" s="30"/>
    </row>
    <row r="30" spans="1:6" s="23" customFormat="1" ht="12.75">
      <c r="A30" s="24">
        <v>323</v>
      </c>
      <c r="B30" s="44"/>
      <c r="C30" s="26" t="s">
        <v>128</v>
      </c>
      <c r="D30" s="61">
        <v>4914215831</v>
      </c>
      <c r="E30" s="21">
        <f>SUM(E31:E39)</f>
        <v>1933639763.63</v>
      </c>
      <c r="F30" s="22">
        <f>E30/D30*100</f>
        <v>39.347880315556296</v>
      </c>
    </row>
    <row r="31" spans="2:6" ht="12.75">
      <c r="B31" s="45" t="s">
        <v>129</v>
      </c>
      <c r="C31" s="28" t="s">
        <v>130</v>
      </c>
      <c r="D31" s="62"/>
      <c r="E31" s="29">
        <v>266694190.4</v>
      </c>
      <c r="F31" s="22"/>
    </row>
    <row r="32" spans="2:6" ht="12.75">
      <c r="B32" s="45" t="s">
        <v>131</v>
      </c>
      <c r="C32" s="28" t="s">
        <v>132</v>
      </c>
      <c r="D32" s="62"/>
      <c r="E32" s="29">
        <v>165116958.45</v>
      </c>
      <c r="F32" s="22"/>
    </row>
    <row r="33" spans="2:6" ht="12.75">
      <c r="B33" s="45" t="s">
        <v>133</v>
      </c>
      <c r="C33" s="28" t="s">
        <v>134</v>
      </c>
      <c r="D33" s="62"/>
      <c r="E33" s="29">
        <v>30355927.4</v>
      </c>
      <c r="F33" s="22"/>
    </row>
    <row r="34" spans="2:6" ht="12.75">
      <c r="B34" s="45" t="s">
        <v>135</v>
      </c>
      <c r="C34" s="28" t="s">
        <v>136</v>
      </c>
      <c r="D34" s="62"/>
      <c r="E34" s="29">
        <v>100905758.3</v>
      </c>
      <c r="F34" s="22"/>
    </row>
    <row r="35" spans="2:6" ht="12.75">
      <c r="B35" s="45" t="s">
        <v>137</v>
      </c>
      <c r="C35" s="28" t="s">
        <v>138</v>
      </c>
      <c r="D35" s="62"/>
      <c r="E35" s="29">
        <v>274870455.77</v>
      </c>
      <c r="F35" s="22"/>
    </row>
    <row r="36" spans="2:6" ht="12.75">
      <c r="B36" s="45" t="s">
        <v>139</v>
      </c>
      <c r="C36" s="28" t="s">
        <v>140</v>
      </c>
      <c r="D36" s="62"/>
      <c r="E36" s="29">
        <v>174176933.94</v>
      </c>
      <c r="F36" s="22"/>
    </row>
    <row r="37" spans="2:6" ht="12.75">
      <c r="B37" s="45" t="s">
        <v>141</v>
      </c>
      <c r="C37" s="28" t="s">
        <v>142</v>
      </c>
      <c r="D37" s="62"/>
      <c r="E37" s="29">
        <v>327672166.27</v>
      </c>
      <c r="F37" s="22"/>
    </row>
    <row r="38" spans="2:6" ht="12.75">
      <c r="B38" s="45" t="s">
        <v>143</v>
      </c>
      <c r="C38" s="28" t="s">
        <v>144</v>
      </c>
      <c r="D38" s="62"/>
      <c r="E38" s="29">
        <v>171409319.41</v>
      </c>
      <c r="F38" s="22"/>
    </row>
    <row r="39" spans="2:6" ht="12.75">
      <c r="B39" s="45" t="s">
        <v>145</v>
      </c>
      <c r="C39" s="28" t="s">
        <v>146</v>
      </c>
      <c r="D39" s="62"/>
      <c r="E39" s="29">
        <v>422438053.69</v>
      </c>
      <c r="F39" s="22"/>
    </row>
    <row r="40" spans="1:6" s="23" customFormat="1" ht="12.75" customHeight="1">
      <c r="A40" s="24">
        <v>324</v>
      </c>
      <c r="B40" s="44"/>
      <c r="C40" s="40" t="s">
        <v>352</v>
      </c>
      <c r="D40" s="61">
        <v>11551442</v>
      </c>
      <c r="E40" s="21">
        <f>E41</f>
        <v>2247024.61</v>
      </c>
      <c r="F40" s="22">
        <f>E40/D40*100</f>
        <v>19.452329934219467</v>
      </c>
    </row>
    <row r="41" spans="2:6" ht="12.75" customHeight="1">
      <c r="B41" s="45" t="s">
        <v>353</v>
      </c>
      <c r="C41" s="31" t="s">
        <v>352</v>
      </c>
      <c r="D41" s="62"/>
      <c r="E41" s="29">
        <v>2247024.61</v>
      </c>
      <c r="F41" s="30"/>
    </row>
    <row r="42" spans="1:6" s="23" customFormat="1" ht="25.5">
      <c r="A42" s="24">
        <v>329</v>
      </c>
      <c r="B42" s="44"/>
      <c r="C42" s="26" t="s">
        <v>147</v>
      </c>
      <c r="D42" s="61">
        <v>509661860</v>
      </c>
      <c r="E42" s="21">
        <f>SUM(E43:E48)</f>
        <v>249337148.44</v>
      </c>
      <c r="F42" s="22">
        <f>E42/D42*100</f>
        <v>48.92207324283594</v>
      </c>
    </row>
    <row r="43" spans="2:6" ht="13.5" customHeight="1">
      <c r="B43" s="45" t="s">
        <v>148</v>
      </c>
      <c r="C43" s="28" t="s">
        <v>149</v>
      </c>
      <c r="D43" s="62"/>
      <c r="E43" s="29">
        <v>35293318.97</v>
      </c>
      <c r="F43" s="30"/>
    </row>
    <row r="44" spans="2:6" ht="12.75">
      <c r="B44" s="45" t="s">
        <v>150</v>
      </c>
      <c r="C44" s="28" t="s">
        <v>151</v>
      </c>
      <c r="D44" s="62"/>
      <c r="E44" s="29">
        <v>32326957.06</v>
      </c>
      <c r="F44" s="30"/>
    </row>
    <row r="45" spans="2:6" ht="12.75">
      <c r="B45" s="45" t="s">
        <v>152</v>
      </c>
      <c r="C45" s="28" t="s">
        <v>153</v>
      </c>
      <c r="D45" s="62"/>
      <c r="E45" s="29">
        <v>8908015.66</v>
      </c>
      <c r="F45" s="30"/>
    </row>
    <row r="46" spans="2:6" ht="12.75">
      <c r="B46" s="45" t="s">
        <v>154</v>
      </c>
      <c r="C46" s="28" t="s">
        <v>155</v>
      </c>
      <c r="D46" s="62"/>
      <c r="E46" s="29">
        <v>144128359.3</v>
      </c>
      <c r="F46" s="30"/>
    </row>
    <row r="47" spans="2:6" ht="12.75">
      <c r="B47" s="45" t="s">
        <v>354</v>
      </c>
      <c r="C47" s="31" t="s">
        <v>355</v>
      </c>
      <c r="D47" s="62"/>
      <c r="E47" s="29">
        <v>1853743.76</v>
      </c>
      <c r="F47" s="30"/>
    </row>
    <row r="48" spans="2:6" ht="12.75">
      <c r="B48" s="45" t="s">
        <v>156</v>
      </c>
      <c r="C48" s="28" t="s">
        <v>147</v>
      </c>
      <c r="D48" s="62"/>
      <c r="E48" s="29">
        <v>26826753.69</v>
      </c>
      <c r="F48" s="30"/>
    </row>
    <row r="49" spans="1:6" s="23" customFormat="1" ht="12.75">
      <c r="A49" s="24" t="s">
        <v>157</v>
      </c>
      <c r="B49" s="44"/>
      <c r="C49" s="26" t="s">
        <v>158</v>
      </c>
      <c r="D49" s="61">
        <f>D50+D53+D57</f>
        <v>7999475609</v>
      </c>
      <c r="E49" s="21">
        <f>E50+E53+E57</f>
        <v>4228719275.8</v>
      </c>
      <c r="F49" s="22">
        <f>E49/D49*100</f>
        <v>52.86245602202199</v>
      </c>
    </row>
    <row r="50" spans="1:6" s="23" customFormat="1" ht="25.5">
      <c r="A50" s="24" t="s">
        <v>159</v>
      </c>
      <c r="B50" s="44"/>
      <c r="C50" s="26" t="s">
        <v>160</v>
      </c>
      <c r="D50" s="61">
        <v>6074018517</v>
      </c>
      <c r="E50" s="21">
        <f>E51+E52</f>
        <v>3311320945.82</v>
      </c>
      <c r="F50" s="22">
        <f>E50/D50*100</f>
        <v>54.51614835470545</v>
      </c>
    </row>
    <row r="51" spans="2:6" ht="12.75">
      <c r="B51" s="45" t="s">
        <v>161</v>
      </c>
      <c r="C51" s="28" t="s">
        <v>162</v>
      </c>
      <c r="D51" s="62"/>
      <c r="E51" s="29">
        <v>395493094.21</v>
      </c>
      <c r="F51" s="30"/>
    </row>
    <row r="52" spans="2:6" ht="12.75">
      <c r="B52" s="45" t="s">
        <v>163</v>
      </c>
      <c r="C52" s="28" t="s">
        <v>164</v>
      </c>
      <c r="D52" s="62"/>
      <c r="E52" s="29">
        <v>2915827851.61</v>
      </c>
      <c r="F52" s="30"/>
    </row>
    <row r="53" spans="1:6" s="23" customFormat="1" ht="25.5">
      <c r="A53" s="24">
        <v>342</v>
      </c>
      <c r="B53" s="44"/>
      <c r="C53" s="26" t="s">
        <v>360</v>
      </c>
      <c r="D53" s="61">
        <v>1438600109</v>
      </c>
      <c r="E53" s="21">
        <f>SUM(E54:E56)</f>
        <v>709513374.69</v>
      </c>
      <c r="F53" s="22">
        <f>E53/D53*100</f>
        <v>49.31970811424428</v>
      </c>
    </row>
    <row r="54" spans="2:6" ht="12.75" customHeight="1">
      <c r="B54" s="45" t="s">
        <v>165</v>
      </c>
      <c r="C54" s="28" t="s">
        <v>356</v>
      </c>
      <c r="D54" s="62"/>
      <c r="E54" s="29">
        <v>152272075.13</v>
      </c>
      <c r="F54" s="30"/>
    </row>
    <row r="55" spans="2:6" ht="14.25" customHeight="1">
      <c r="B55" s="45" t="s">
        <v>166</v>
      </c>
      <c r="C55" s="28" t="s">
        <v>357</v>
      </c>
      <c r="D55" s="62"/>
      <c r="E55" s="29">
        <v>13755723.58</v>
      </c>
      <c r="F55" s="30"/>
    </row>
    <row r="56" spans="2:6" ht="15" customHeight="1">
      <c r="B56" s="45" t="s">
        <v>167</v>
      </c>
      <c r="C56" s="28" t="s">
        <v>357</v>
      </c>
      <c r="D56" s="62"/>
      <c r="E56" s="29">
        <v>543485575.98</v>
      </c>
      <c r="F56" s="30"/>
    </row>
    <row r="57" spans="1:6" s="23" customFormat="1" ht="12.75">
      <c r="A57" s="24">
        <v>343</v>
      </c>
      <c r="B57" s="44"/>
      <c r="C57" s="26" t="s">
        <v>168</v>
      </c>
      <c r="D57" s="61">
        <v>486856983</v>
      </c>
      <c r="E57" s="21">
        <f>SUM(E58:E61)</f>
        <v>207884955.29000002</v>
      </c>
      <c r="F57" s="22">
        <f>E57/D57*100</f>
        <v>42.699388639558656</v>
      </c>
    </row>
    <row r="58" spans="2:6" ht="25.5">
      <c r="B58" s="45" t="s">
        <v>169</v>
      </c>
      <c r="C58" s="28" t="s">
        <v>170</v>
      </c>
      <c r="D58" s="62"/>
      <c r="E58" s="29">
        <v>50575084.61</v>
      </c>
      <c r="F58" s="30"/>
    </row>
    <row r="59" spans="2:6" ht="25.5" hidden="1">
      <c r="B59" s="45">
        <v>3432</v>
      </c>
      <c r="C59" s="31" t="s">
        <v>358</v>
      </c>
      <c r="D59" s="62"/>
      <c r="E59" s="29">
        <v>0</v>
      </c>
      <c r="F59" s="30"/>
    </row>
    <row r="60" spans="2:6" ht="12.75">
      <c r="B60" s="45" t="s">
        <v>171</v>
      </c>
      <c r="C60" s="28" t="s">
        <v>172</v>
      </c>
      <c r="D60" s="62"/>
      <c r="E60" s="29">
        <v>3428494.85</v>
      </c>
      <c r="F60" s="30"/>
    </row>
    <row r="61" spans="2:6" ht="12.75">
      <c r="B61" s="45" t="s">
        <v>173</v>
      </c>
      <c r="C61" s="28" t="s">
        <v>174</v>
      </c>
      <c r="D61" s="62"/>
      <c r="E61" s="29">
        <v>153881375.83</v>
      </c>
      <c r="F61" s="30"/>
    </row>
    <row r="62" spans="1:6" s="23" customFormat="1" ht="12.75">
      <c r="A62" s="24" t="s">
        <v>175</v>
      </c>
      <c r="B62" s="44"/>
      <c r="C62" s="26" t="s">
        <v>176</v>
      </c>
      <c r="D62" s="61">
        <f>D63+D66</f>
        <v>5481466982</v>
      </c>
      <c r="E62" s="21">
        <f>E63+E66</f>
        <v>2783046227.9900002</v>
      </c>
      <c r="F62" s="22">
        <f>E62/D62*100</f>
        <v>50.77192359506947</v>
      </c>
    </row>
    <row r="63" spans="1:6" s="23" customFormat="1" ht="14.25" customHeight="1">
      <c r="A63" s="24" t="s">
        <v>177</v>
      </c>
      <c r="B63" s="44"/>
      <c r="C63" s="26" t="s">
        <v>178</v>
      </c>
      <c r="D63" s="61">
        <v>1700900000</v>
      </c>
      <c r="E63" s="21">
        <f>SUM(E64:E65)</f>
        <v>913165519.38</v>
      </c>
      <c r="F63" s="22">
        <f>E63/D63*100</f>
        <v>53.68719615380093</v>
      </c>
    </row>
    <row r="64" spans="1:6" ht="14.25" customHeight="1">
      <c r="A64" s="73"/>
      <c r="B64" s="45">
        <v>3511</v>
      </c>
      <c r="C64" s="31" t="s">
        <v>387</v>
      </c>
      <c r="D64" s="62"/>
      <c r="E64" s="29">
        <v>6000000</v>
      </c>
      <c r="F64" s="30"/>
    </row>
    <row r="65" spans="2:6" ht="14.25" customHeight="1">
      <c r="B65" s="45" t="s">
        <v>179</v>
      </c>
      <c r="C65" s="28" t="s">
        <v>178</v>
      </c>
      <c r="D65" s="62"/>
      <c r="E65" s="29">
        <v>907165519.38</v>
      </c>
      <c r="F65" s="30"/>
    </row>
    <row r="66" spans="1:6" s="23" customFormat="1" ht="25.5" customHeight="1">
      <c r="A66" s="25" t="s">
        <v>180</v>
      </c>
      <c r="B66" s="44" t="s">
        <v>6</v>
      </c>
      <c r="C66" s="26" t="s">
        <v>363</v>
      </c>
      <c r="D66" s="61">
        <v>3780566982</v>
      </c>
      <c r="E66" s="21">
        <f>SUM(E67:E69)</f>
        <v>1869880708.6100001</v>
      </c>
      <c r="F66" s="22">
        <f>E66/D66*100</f>
        <v>49.4603248008264</v>
      </c>
    </row>
    <row r="67" spans="2:6" ht="12.75" customHeight="1">
      <c r="B67" s="45" t="s">
        <v>181</v>
      </c>
      <c r="C67" s="28" t="s">
        <v>361</v>
      </c>
      <c r="D67" s="62"/>
      <c r="E67" s="29">
        <v>139979273.31</v>
      </c>
      <c r="F67" s="30"/>
    </row>
    <row r="68" spans="2:6" ht="12.75">
      <c r="B68" s="45" t="s">
        <v>182</v>
      </c>
      <c r="C68" s="28" t="s">
        <v>362</v>
      </c>
      <c r="D68" s="62"/>
      <c r="E68" s="29">
        <v>322955451.15</v>
      </c>
      <c r="F68" s="30"/>
    </row>
    <row r="69" spans="2:6" ht="12.75">
      <c r="B69" s="45" t="s">
        <v>183</v>
      </c>
      <c r="C69" s="28" t="s">
        <v>364</v>
      </c>
      <c r="D69" s="62"/>
      <c r="E69" s="29">
        <v>1406945984.15</v>
      </c>
      <c r="F69" s="30"/>
    </row>
    <row r="70" spans="1:6" s="23" customFormat="1" ht="25.5">
      <c r="A70" s="24" t="s">
        <v>184</v>
      </c>
      <c r="B70" s="44"/>
      <c r="C70" s="26" t="s">
        <v>365</v>
      </c>
      <c r="D70" s="61">
        <f>D71+D74+D77</f>
        <v>4965918586</v>
      </c>
      <c r="E70" s="21">
        <f>E71+E74+E77</f>
        <v>2225988556.48</v>
      </c>
      <c r="F70" s="22">
        <f>E70/D70*100</f>
        <v>44.825313140564646</v>
      </c>
    </row>
    <row r="71" spans="1:6" s="23" customFormat="1" ht="12.75">
      <c r="A71" s="24" t="s">
        <v>185</v>
      </c>
      <c r="B71" s="44"/>
      <c r="C71" s="26" t="s">
        <v>186</v>
      </c>
      <c r="D71" s="61">
        <v>30925000</v>
      </c>
      <c r="E71" s="21">
        <f>E72+E73</f>
        <v>2408085.27</v>
      </c>
      <c r="F71" s="22">
        <f>E71/D71*100</f>
        <v>7.786856168148747</v>
      </c>
    </row>
    <row r="72" spans="2:6" ht="12.75">
      <c r="B72" s="45" t="s">
        <v>187</v>
      </c>
      <c r="C72" s="28" t="s">
        <v>188</v>
      </c>
      <c r="D72" s="62"/>
      <c r="E72" s="29">
        <v>207026.81</v>
      </c>
      <c r="F72" s="30"/>
    </row>
    <row r="73" spans="2:6" ht="12.75">
      <c r="B73" s="45" t="s">
        <v>189</v>
      </c>
      <c r="C73" s="28" t="s">
        <v>190</v>
      </c>
      <c r="D73" s="62"/>
      <c r="E73" s="29">
        <v>2201058.46</v>
      </c>
      <c r="F73" s="30"/>
    </row>
    <row r="74" spans="1:6" s="23" customFormat="1" ht="25.5">
      <c r="A74" s="24">
        <v>362</v>
      </c>
      <c r="B74" s="44"/>
      <c r="C74" s="26" t="s">
        <v>366</v>
      </c>
      <c r="D74" s="61">
        <v>4525000</v>
      </c>
      <c r="E74" s="21">
        <f>E76+E75</f>
        <v>1440500</v>
      </c>
      <c r="F74" s="22">
        <f>E74/D74*100</f>
        <v>31.834254143646408</v>
      </c>
    </row>
    <row r="75" spans="1:6" ht="12.75">
      <c r="A75" s="24"/>
      <c r="B75" s="45" t="s">
        <v>191</v>
      </c>
      <c r="C75" s="28" t="s">
        <v>382</v>
      </c>
      <c r="D75" s="62"/>
      <c r="E75" s="29">
        <v>1440500</v>
      </c>
      <c r="F75" s="30"/>
    </row>
    <row r="76" spans="1:6" s="23" customFormat="1" ht="12.75" hidden="1">
      <c r="A76" s="27"/>
      <c r="B76" s="45" t="s">
        <v>192</v>
      </c>
      <c r="C76" s="28" t="s">
        <v>383</v>
      </c>
      <c r="D76" s="62"/>
      <c r="E76" s="29"/>
      <c r="F76" s="30"/>
    </row>
    <row r="77" spans="1:6" ht="12.75">
      <c r="A77" s="24">
        <v>363</v>
      </c>
      <c r="B77" s="44"/>
      <c r="C77" s="26" t="s">
        <v>367</v>
      </c>
      <c r="D77" s="61">
        <v>4930468586</v>
      </c>
      <c r="E77" s="21">
        <f>SUM(E78:E81)</f>
        <v>2222139971.21</v>
      </c>
      <c r="F77" s="22">
        <f>E77/D77*100</f>
        <v>45.06954932275072</v>
      </c>
    </row>
    <row r="78" spans="2:6" ht="12.75">
      <c r="B78" s="45" t="s">
        <v>193</v>
      </c>
      <c r="C78" s="28" t="s">
        <v>368</v>
      </c>
      <c r="D78" s="62"/>
      <c r="E78" s="29">
        <v>1296963518.26</v>
      </c>
      <c r="F78" s="30"/>
    </row>
    <row r="79" spans="1:6" s="23" customFormat="1" ht="25.5">
      <c r="A79" s="27"/>
      <c r="B79" s="45" t="s">
        <v>194</v>
      </c>
      <c r="C79" s="28" t="s">
        <v>369</v>
      </c>
      <c r="D79" s="62"/>
      <c r="E79" s="29">
        <v>866980091.61</v>
      </c>
      <c r="F79" s="30"/>
    </row>
    <row r="80" spans="1:6" s="23" customFormat="1" ht="38.25">
      <c r="A80" s="27"/>
      <c r="B80" s="45" t="s">
        <v>376</v>
      </c>
      <c r="C80" s="31" t="s">
        <v>378</v>
      </c>
      <c r="D80" s="62"/>
      <c r="E80" s="29">
        <v>21553828.54</v>
      </c>
      <c r="F80" s="30"/>
    </row>
    <row r="81" spans="1:6" s="23" customFormat="1" ht="25.5">
      <c r="A81" s="27"/>
      <c r="B81" s="45" t="s">
        <v>377</v>
      </c>
      <c r="C81" s="31" t="s">
        <v>379</v>
      </c>
      <c r="D81" s="62"/>
      <c r="E81" s="29">
        <v>36642532.8</v>
      </c>
      <c r="F81" s="30"/>
    </row>
    <row r="82" spans="1:6" s="23" customFormat="1" ht="25.5">
      <c r="A82" s="24" t="s">
        <v>195</v>
      </c>
      <c r="B82" s="44"/>
      <c r="C82" s="26" t="s">
        <v>196</v>
      </c>
      <c r="D82" s="61">
        <f>D83+D86</f>
        <v>63751673266</v>
      </c>
      <c r="E82" s="21">
        <f>E83+E86</f>
        <v>32234861498.31</v>
      </c>
      <c r="F82" s="22">
        <f>E82/D82*100</f>
        <v>50.563161477836026</v>
      </c>
    </row>
    <row r="83" spans="1:6" ht="25.5">
      <c r="A83" s="24" t="s">
        <v>197</v>
      </c>
      <c r="B83" s="44"/>
      <c r="C83" s="26" t="s">
        <v>198</v>
      </c>
      <c r="D83" s="61">
        <v>50196333208</v>
      </c>
      <c r="E83" s="21">
        <f>E84+E85</f>
        <v>25560445404.02</v>
      </c>
      <c r="F83" s="22">
        <f>E83/D83*100</f>
        <v>50.920941372558914</v>
      </c>
    </row>
    <row r="84" spans="2:6" ht="12.75">
      <c r="B84" s="45" t="s">
        <v>199</v>
      </c>
      <c r="C84" s="28" t="s">
        <v>200</v>
      </c>
      <c r="D84" s="62"/>
      <c r="E84" s="29">
        <v>16109389755.07</v>
      </c>
      <c r="F84" s="30"/>
    </row>
    <row r="85" spans="1:6" s="23" customFormat="1" ht="25.5">
      <c r="A85" s="27"/>
      <c r="B85" s="45" t="s">
        <v>201</v>
      </c>
      <c r="C85" s="28" t="s">
        <v>202</v>
      </c>
      <c r="D85" s="62"/>
      <c r="E85" s="29">
        <v>9451055648.95</v>
      </c>
      <c r="F85" s="30"/>
    </row>
    <row r="86" spans="1:6" ht="25.5">
      <c r="A86" s="24">
        <v>372</v>
      </c>
      <c r="B86" s="44"/>
      <c r="C86" s="26" t="s">
        <v>203</v>
      </c>
      <c r="D86" s="61">
        <v>13555340058</v>
      </c>
      <c r="E86" s="21">
        <f>E87+E88</f>
        <v>6674416094.29</v>
      </c>
      <c r="F86" s="22">
        <f>E86/D86*100</f>
        <v>49.23827853622114</v>
      </c>
    </row>
    <row r="87" spans="2:6" ht="12.75">
      <c r="B87" s="45" t="s">
        <v>204</v>
      </c>
      <c r="C87" s="28" t="s">
        <v>200</v>
      </c>
      <c r="D87" s="62"/>
      <c r="E87" s="29">
        <v>6476089499.8</v>
      </c>
      <c r="F87" s="30"/>
    </row>
    <row r="88" spans="1:6" s="23" customFormat="1" ht="25.5">
      <c r="A88" s="27"/>
      <c r="B88" s="45" t="s">
        <v>205</v>
      </c>
      <c r="C88" s="28" t="s">
        <v>202</v>
      </c>
      <c r="D88" s="62"/>
      <c r="E88" s="29">
        <v>198326594.49</v>
      </c>
      <c r="F88" s="30"/>
    </row>
    <row r="89" spans="1:6" s="23" customFormat="1" ht="12.75">
      <c r="A89" s="24" t="s">
        <v>206</v>
      </c>
      <c r="B89" s="44"/>
      <c r="C89" s="26" t="s">
        <v>207</v>
      </c>
      <c r="D89" s="61">
        <f>D90+D92+D95+D99+D102</f>
        <v>4710875174</v>
      </c>
      <c r="E89" s="21">
        <f>E90+E92+E95+E99+E102</f>
        <v>2071018519.67</v>
      </c>
      <c r="F89" s="22">
        <f>E89/D89*100</f>
        <v>43.96250045215059</v>
      </c>
    </row>
    <row r="90" spans="1:6" ht="12.75">
      <c r="A90" s="24" t="s">
        <v>208</v>
      </c>
      <c r="B90" s="44"/>
      <c r="C90" s="26" t="s">
        <v>67</v>
      </c>
      <c r="D90" s="61">
        <v>1651608064</v>
      </c>
      <c r="E90" s="21">
        <f>E91</f>
        <v>765546130.36</v>
      </c>
      <c r="F90" s="22">
        <f>E90/D90*100</f>
        <v>46.351561671716325</v>
      </c>
    </row>
    <row r="91" spans="1:6" s="23" customFormat="1" ht="12.75">
      <c r="A91" s="27"/>
      <c r="B91" s="45" t="s">
        <v>209</v>
      </c>
      <c r="C91" s="28" t="s">
        <v>210</v>
      </c>
      <c r="D91" s="62"/>
      <c r="E91" s="29">
        <v>765546130.36</v>
      </c>
      <c r="F91" s="30"/>
    </row>
    <row r="92" spans="1:6" ht="12.75">
      <c r="A92" s="24">
        <v>382</v>
      </c>
      <c r="B92" s="44"/>
      <c r="C92" s="26" t="s">
        <v>68</v>
      </c>
      <c r="D92" s="61">
        <v>573490084</v>
      </c>
      <c r="E92" s="21">
        <f>E93+E94</f>
        <v>202681843.19</v>
      </c>
      <c r="F92" s="22">
        <f>E92/D92*100</f>
        <v>35.341821741071286</v>
      </c>
    </row>
    <row r="93" spans="2:6" ht="12.75">
      <c r="B93" s="45" t="s">
        <v>211</v>
      </c>
      <c r="C93" s="28" t="s">
        <v>380</v>
      </c>
      <c r="D93" s="62"/>
      <c r="E93" s="29">
        <v>89792551.53</v>
      </c>
      <c r="F93" s="30"/>
    </row>
    <row r="94" spans="1:6" s="23" customFormat="1" ht="25.5">
      <c r="A94" s="27"/>
      <c r="B94" s="45" t="s">
        <v>212</v>
      </c>
      <c r="C94" s="28" t="s">
        <v>213</v>
      </c>
      <c r="D94" s="62"/>
      <c r="E94" s="29">
        <v>112889291.66</v>
      </c>
      <c r="F94" s="30"/>
    </row>
    <row r="95" spans="1:6" ht="12.75">
      <c r="A95" s="24">
        <v>383</v>
      </c>
      <c r="B95" s="44"/>
      <c r="C95" s="26" t="s">
        <v>214</v>
      </c>
      <c r="D95" s="61">
        <v>89439464</v>
      </c>
      <c r="E95" s="21">
        <f>E96+E98+E97</f>
        <v>98903662.2</v>
      </c>
      <c r="F95" s="22">
        <f>E95/D95*100</f>
        <v>110.58168036427409</v>
      </c>
    </row>
    <row r="96" spans="2:6" ht="12.75">
      <c r="B96" s="45" t="s">
        <v>215</v>
      </c>
      <c r="C96" s="28" t="s">
        <v>216</v>
      </c>
      <c r="D96" s="62"/>
      <c r="E96" s="29">
        <v>17990916.17</v>
      </c>
      <c r="F96" s="30"/>
    </row>
    <row r="97" spans="2:6" ht="12.75">
      <c r="B97" s="45">
        <v>3833</v>
      </c>
      <c r="C97" s="31" t="s">
        <v>388</v>
      </c>
      <c r="D97" s="62"/>
      <c r="E97" s="29">
        <v>527745.16</v>
      </c>
      <c r="F97" s="30"/>
    </row>
    <row r="98" spans="1:6" s="23" customFormat="1" ht="25.5">
      <c r="A98" s="27"/>
      <c r="B98" s="45" t="s">
        <v>217</v>
      </c>
      <c r="C98" s="28" t="s">
        <v>218</v>
      </c>
      <c r="D98" s="62"/>
      <c r="E98" s="29">
        <v>80385000.87</v>
      </c>
      <c r="F98" s="30"/>
    </row>
    <row r="99" spans="1:6" ht="12.75">
      <c r="A99" s="24">
        <v>385</v>
      </c>
      <c r="B99" s="44"/>
      <c r="C99" s="26" t="s">
        <v>219</v>
      </c>
      <c r="D99" s="61">
        <v>118500000</v>
      </c>
      <c r="E99" s="21">
        <f>E100+E101</f>
        <v>0</v>
      </c>
      <c r="F99" s="22">
        <f>E99/D99*100</f>
        <v>0</v>
      </c>
    </row>
    <row r="100" spans="2:6" ht="25.5">
      <c r="B100" s="45" t="s">
        <v>220</v>
      </c>
      <c r="C100" s="28" t="s">
        <v>221</v>
      </c>
      <c r="D100" s="62"/>
      <c r="E100" s="32"/>
      <c r="F100" s="30"/>
    </row>
    <row r="101" spans="1:6" s="23" customFormat="1" ht="12.75" hidden="1">
      <c r="A101" s="27"/>
      <c r="B101" s="45" t="s">
        <v>222</v>
      </c>
      <c r="C101" s="28" t="s">
        <v>223</v>
      </c>
      <c r="D101" s="62"/>
      <c r="E101" s="29"/>
      <c r="F101" s="30"/>
    </row>
    <row r="102" spans="1:6" ht="12.75">
      <c r="A102" s="24">
        <v>386</v>
      </c>
      <c r="B102" s="44"/>
      <c r="C102" s="26" t="s">
        <v>224</v>
      </c>
      <c r="D102" s="61">
        <v>2277837562</v>
      </c>
      <c r="E102" s="21">
        <f>SUM(E103:E105)</f>
        <v>1003886883.92</v>
      </c>
      <c r="F102" s="22">
        <f>E102/D102*100</f>
        <v>44.071925964666306</v>
      </c>
    </row>
    <row r="103" spans="2:6" ht="12.75" customHeight="1">
      <c r="B103" s="45" t="s">
        <v>225</v>
      </c>
      <c r="C103" s="28" t="s">
        <v>370</v>
      </c>
      <c r="D103" s="62"/>
      <c r="E103" s="29">
        <v>808089009.88</v>
      </c>
      <c r="F103" s="30"/>
    </row>
    <row r="104" spans="2:6" ht="25.5">
      <c r="B104" s="45" t="s">
        <v>226</v>
      </c>
      <c r="C104" s="28" t="s">
        <v>372</v>
      </c>
      <c r="D104" s="62"/>
      <c r="E104" s="29">
        <v>187472955.74</v>
      </c>
      <c r="F104" s="30"/>
    </row>
    <row r="105" spans="2:6" ht="12.75">
      <c r="B105" s="45" t="s">
        <v>227</v>
      </c>
      <c r="C105" s="28" t="s">
        <v>371</v>
      </c>
      <c r="D105" s="62"/>
      <c r="E105" s="29">
        <v>8324918.3</v>
      </c>
      <c r="F105" s="30"/>
    </row>
    <row r="106" spans="2:6" ht="12.75">
      <c r="B106" s="45"/>
      <c r="C106" s="28"/>
      <c r="D106" s="62"/>
      <c r="E106" s="29"/>
      <c r="F106" s="30"/>
    </row>
    <row r="107" spans="1:6" ht="12.75">
      <c r="A107" s="34" t="s">
        <v>4</v>
      </c>
      <c r="B107" s="45"/>
      <c r="C107" s="28"/>
      <c r="D107" s="62"/>
      <c r="E107" s="29"/>
      <c r="F107" s="33"/>
    </row>
    <row r="108" spans="1:6" s="23" customFormat="1" ht="25.5">
      <c r="A108" s="19" t="s">
        <v>228</v>
      </c>
      <c r="B108" s="43"/>
      <c r="C108" s="35" t="s">
        <v>4</v>
      </c>
      <c r="D108" s="63">
        <f>D109+D116+D140+D143+D146</f>
        <v>1725880004</v>
      </c>
      <c r="E108" s="36">
        <f>E109+E116+E140+E143+E146</f>
        <v>308905445.3600001</v>
      </c>
      <c r="F108" s="22">
        <f>E108/D108*100</f>
        <v>17.898431214456558</v>
      </c>
    </row>
    <row r="109" spans="1:6" s="23" customFormat="1" ht="25.5">
      <c r="A109" s="24" t="s">
        <v>229</v>
      </c>
      <c r="B109" s="44"/>
      <c r="C109" s="26" t="s">
        <v>230</v>
      </c>
      <c r="D109" s="63">
        <f>D110+D112</f>
        <v>72853563</v>
      </c>
      <c r="E109" s="36">
        <f>E110+E112</f>
        <v>9467913.030000001</v>
      </c>
      <c r="F109" s="22">
        <f>E109/D109*100</f>
        <v>12.995813300167628</v>
      </c>
    </row>
    <row r="110" spans="1:6" ht="12.75">
      <c r="A110" s="24" t="s">
        <v>231</v>
      </c>
      <c r="B110" s="44"/>
      <c r="C110" s="26" t="s">
        <v>232</v>
      </c>
      <c r="D110" s="63">
        <v>1018000</v>
      </c>
      <c r="E110" s="36">
        <f>E111</f>
        <v>0</v>
      </c>
      <c r="F110" s="22">
        <f>E110/D110*100</f>
        <v>0</v>
      </c>
    </row>
    <row r="111" spans="1:6" s="23" customFormat="1" ht="12.75">
      <c r="A111" s="27"/>
      <c r="B111" s="45" t="s">
        <v>233</v>
      </c>
      <c r="C111" s="28" t="s">
        <v>70</v>
      </c>
      <c r="D111" s="64"/>
      <c r="E111" s="37">
        <v>0</v>
      </c>
      <c r="F111" s="30"/>
    </row>
    <row r="112" spans="1:6" ht="12.75">
      <c r="A112" s="24" t="s">
        <v>234</v>
      </c>
      <c r="B112" s="44"/>
      <c r="C112" s="26" t="s">
        <v>235</v>
      </c>
      <c r="D112" s="63">
        <v>71835563</v>
      </c>
      <c r="E112" s="36">
        <f>SUM(E113:E115)</f>
        <v>9467913.030000001</v>
      </c>
      <c r="F112" s="22">
        <f>E112/D112*100</f>
        <v>13.179980269661145</v>
      </c>
    </row>
    <row r="113" spans="2:6" ht="12.75">
      <c r="B113" s="45" t="s">
        <v>236</v>
      </c>
      <c r="C113" s="28" t="s">
        <v>237</v>
      </c>
      <c r="D113" s="64"/>
      <c r="E113" s="37">
        <v>6744415.17</v>
      </c>
      <c r="F113" s="30"/>
    </row>
    <row r="114" spans="2:6" ht="12.75">
      <c r="B114" s="45" t="s">
        <v>238</v>
      </c>
      <c r="C114" s="28" t="s">
        <v>239</v>
      </c>
      <c r="D114" s="64"/>
      <c r="E114" s="37">
        <v>1617966.11</v>
      </c>
      <c r="F114" s="30"/>
    </row>
    <row r="115" spans="1:6" s="23" customFormat="1" ht="15" customHeight="1">
      <c r="A115" s="27"/>
      <c r="B115" s="45" t="s">
        <v>240</v>
      </c>
      <c r="C115" s="28" t="s">
        <v>241</v>
      </c>
      <c r="D115" s="64"/>
      <c r="E115" s="37">
        <v>1105531.75</v>
      </c>
      <c r="F115" s="30"/>
    </row>
    <row r="116" spans="1:6" s="23" customFormat="1" ht="25.5">
      <c r="A116" s="24" t="s">
        <v>242</v>
      </c>
      <c r="B116" s="44"/>
      <c r="C116" s="26" t="s">
        <v>243</v>
      </c>
      <c r="D116" s="63">
        <f>D117+D121+D128+D131+D135+D138</f>
        <v>1513411386</v>
      </c>
      <c r="E116" s="36">
        <f>E117+E121+E128+E131+E135+E138</f>
        <v>261461736.31</v>
      </c>
      <c r="F116" s="22">
        <f>E116/D116*100</f>
        <v>17.276316190606487</v>
      </c>
    </row>
    <row r="117" spans="1:6" ht="12.75">
      <c r="A117" s="24" t="s">
        <v>244</v>
      </c>
      <c r="B117" s="44"/>
      <c r="C117" s="26" t="s">
        <v>245</v>
      </c>
      <c r="D117" s="63">
        <v>677627410</v>
      </c>
      <c r="E117" s="36">
        <f>SUM(E118:E120)</f>
        <v>111774179.82000001</v>
      </c>
      <c r="F117" s="22">
        <f>E117/D117*100</f>
        <v>16.49493190070337</v>
      </c>
    </row>
    <row r="118" spans="2:6" ht="12.75">
      <c r="B118" s="45" t="s">
        <v>246</v>
      </c>
      <c r="C118" s="28" t="s">
        <v>72</v>
      </c>
      <c r="D118" s="64"/>
      <c r="E118" s="37">
        <v>42111964.85</v>
      </c>
      <c r="F118" s="30"/>
    </row>
    <row r="119" spans="2:6" ht="12.75">
      <c r="B119" s="45" t="s">
        <v>247</v>
      </c>
      <c r="C119" s="28" t="s">
        <v>73</v>
      </c>
      <c r="D119" s="64"/>
      <c r="E119" s="37">
        <v>66235191.61</v>
      </c>
      <c r="F119" s="30"/>
    </row>
    <row r="120" spans="1:6" s="23" customFormat="1" ht="12.75">
      <c r="A120" s="27"/>
      <c r="B120" s="45" t="s">
        <v>248</v>
      </c>
      <c r="C120" s="28" t="s">
        <v>74</v>
      </c>
      <c r="D120" s="64"/>
      <c r="E120" s="37">
        <v>3427023.36</v>
      </c>
      <c r="F120" s="30"/>
    </row>
    <row r="121" spans="1:6" ht="12.75">
      <c r="A121" s="24" t="s">
        <v>249</v>
      </c>
      <c r="B121" s="44"/>
      <c r="C121" s="26" t="s">
        <v>250</v>
      </c>
      <c r="D121" s="63">
        <v>650914432</v>
      </c>
      <c r="E121" s="36">
        <f>SUM(E122:E127)</f>
        <v>119672024.10999998</v>
      </c>
      <c r="F121" s="22">
        <f>E121/D121*100</f>
        <v>18.38521597106023</v>
      </c>
    </row>
    <row r="122" spans="2:6" ht="12.75">
      <c r="B122" s="45" t="s">
        <v>251</v>
      </c>
      <c r="C122" s="28" t="s">
        <v>76</v>
      </c>
      <c r="D122" s="64"/>
      <c r="E122" s="37">
        <v>31542045.21</v>
      </c>
      <c r="F122" s="30"/>
    </row>
    <row r="123" spans="2:6" ht="12.75">
      <c r="B123" s="45" t="s">
        <v>252</v>
      </c>
      <c r="C123" s="28" t="s">
        <v>77</v>
      </c>
      <c r="D123" s="64"/>
      <c r="E123" s="37">
        <v>7874987.82</v>
      </c>
      <c r="F123" s="30"/>
    </row>
    <row r="124" spans="2:6" ht="12.75">
      <c r="B124" s="45" t="s">
        <v>253</v>
      </c>
      <c r="C124" s="28" t="s">
        <v>78</v>
      </c>
      <c r="D124" s="64"/>
      <c r="E124" s="37">
        <v>14410657.02</v>
      </c>
      <c r="F124" s="30"/>
    </row>
    <row r="125" spans="2:6" ht="12.75">
      <c r="B125" s="45" t="s">
        <v>254</v>
      </c>
      <c r="C125" s="28" t="s">
        <v>255</v>
      </c>
      <c r="D125" s="64"/>
      <c r="E125" s="37">
        <v>61073041.43</v>
      </c>
      <c r="F125" s="30"/>
    </row>
    <row r="126" spans="2:6" ht="12.75">
      <c r="B126" s="45" t="s">
        <v>256</v>
      </c>
      <c r="C126" s="28" t="s">
        <v>79</v>
      </c>
      <c r="D126" s="64"/>
      <c r="E126" s="37">
        <v>2921512.28</v>
      </c>
      <c r="F126" s="30"/>
    </row>
    <row r="127" spans="1:6" s="23" customFormat="1" ht="25.5">
      <c r="A127" s="27"/>
      <c r="B127" s="45" t="s">
        <v>257</v>
      </c>
      <c r="C127" s="28" t="s">
        <v>80</v>
      </c>
      <c r="D127" s="64"/>
      <c r="E127" s="37">
        <v>1849780.35</v>
      </c>
      <c r="F127" s="30"/>
    </row>
    <row r="128" spans="1:6" ht="12.75">
      <c r="A128" s="24" t="s">
        <v>258</v>
      </c>
      <c r="B128" s="44"/>
      <c r="C128" s="26" t="s">
        <v>259</v>
      </c>
      <c r="D128" s="63">
        <v>60116074</v>
      </c>
      <c r="E128" s="36">
        <f>SUM(E129:E130)</f>
        <v>21827652.43</v>
      </c>
      <c r="F128" s="22">
        <f>E128/D128*100</f>
        <v>36.3091781908446</v>
      </c>
    </row>
    <row r="129" spans="2:6" ht="12.75">
      <c r="B129" s="45" t="s">
        <v>260</v>
      </c>
      <c r="C129" s="28" t="s">
        <v>82</v>
      </c>
      <c r="D129" s="64"/>
      <c r="E129" s="37">
        <v>6096003.54</v>
      </c>
      <c r="F129" s="30"/>
    </row>
    <row r="130" spans="2:6" ht="25.5">
      <c r="B130" s="45" t="s">
        <v>261</v>
      </c>
      <c r="C130" s="28" t="s">
        <v>83</v>
      </c>
      <c r="D130" s="64"/>
      <c r="E130" s="37">
        <v>15731648.89</v>
      </c>
      <c r="F130" s="30"/>
    </row>
    <row r="131" spans="1:6" ht="25.5">
      <c r="A131" s="24" t="s">
        <v>262</v>
      </c>
      <c r="B131" s="44"/>
      <c r="C131" s="26" t="s">
        <v>263</v>
      </c>
      <c r="D131" s="63">
        <v>4844988</v>
      </c>
      <c r="E131" s="36">
        <f>SUM(E132:E134)</f>
        <v>519757.92</v>
      </c>
      <c r="F131" s="22">
        <f>E131/D131*100</f>
        <v>10.727744217323139</v>
      </c>
    </row>
    <row r="132" spans="2:6" ht="12.75">
      <c r="B132" s="45" t="s">
        <v>264</v>
      </c>
      <c r="C132" s="28" t="s">
        <v>373</v>
      </c>
      <c r="D132" s="64"/>
      <c r="E132" s="37">
        <v>390052.92</v>
      </c>
      <c r="F132" s="30"/>
    </row>
    <row r="133" spans="2:6" ht="25.5">
      <c r="B133" s="45" t="s">
        <v>265</v>
      </c>
      <c r="C133" s="28" t="s">
        <v>266</v>
      </c>
      <c r="D133" s="64"/>
      <c r="E133" s="37">
        <v>87500</v>
      </c>
      <c r="F133" s="30"/>
    </row>
    <row r="134" spans="1:6" s="23" customFormat="1" ht="12.75">
      <c r="A134" s="27"/>
      <c r="B134" s="45">
        <v>4244</v>
      </c>
      <c r="C134" s="31" t="s">
        <v>267</v>
      </c>
      <c r="D134" s="64"/>
      <c r="E134" s="37">
        <v>42205</v>
      </c>
      <c r="F134" s="30"/>
    </row>
    <row r="135" spans="1:6" ht="12.75">
      <c r="A135" s="24" t="s">
        <v>268</v>
      </c>
      <c r="B135" s="44"/>
      <c r="C135" s="26" t="s">
        <v>269</v>
      </c>
      <c r="D135" s="63">
        <v>240000</v>
      </c>
      <c r="E135" s="36">
        <f>E136+E137</f>
        <v>0</v>
      </c>
      <c r="F135" s="22">
        <f>E135/D135*100</f>
        <v>0</v>
      </c>
    </row>
    <row r="136" spans="2:6" ht="12.75">
      <c r="B136" s="45" t="s">
        <v>270</v>
      </c>
      <c r="C136" s="28" t="s">
        <v>271</v>
      </c>
      <c r="D136" s="64"/>
      <c r="E136" s="37">
        <v>0</v>
      </c>
      <c r="F136" s="30"/>
    </row>
    <row r="137" spans="1:6" s="23" customFormat="1" ht="12.75" hidden="1">
      <c r="A137" s="27"/>
      <c r="B137" s="45" t="s">
        <v>272</v>
      </c>
      <c r="C137" s="28" t="s">
        <v>273</v>
      </c>
      <c r="D137" s="64"/>
      <c r="E137" s="37">
        <v>0</v>
      </c>
      <c r="F137" s="30"/>
    </row>
    <row r="138" spans="1:6" ht="12.75">
      <c r="A138" s="24" t="s">
        <v>274</v>
      </c>
      <c r="B138" s="44"/>
      <c r="C138" s="26" t="s">
        <v>275</v>
      </c>
      <c r="D138" s="63">
        <v>119668482</v>
      </c>
      <c r="E138" s="36">
        <f>SUM(E139:E139)</f>
        <v>7668122.03</v>
      </c>
      <c r="F138" s="22">
        <f aca="true" t="shared" si="0" ref="F138:F153">E138/D138*100</f>
        <v>6.407804211972874</v>
      </c>
    </row>
    <row r="139" spans="2:6" ht="12.75">
      <c r="B139" s="45" t="s">
        <v>276</v>
      </c>
      <c r="C139" s="28" t="s">
        <v>277</v>
      </c>
      <c r="D139" s="64"/>
      <c r="E139" s="37">
        <v>7668122.03</v>
      </c>
      <c r="F139" s="30"/>
    </row>
    <row r="140" spans="1:6" s="23" customFormat="1" ht="25.5">
      <c r="A140" s="24" t="s">
        <v>278</v>
      </c>
      <c r="B140" s="44"/>
      <c r="C140" s="26" t="s">
        <v>279</v>
      </c>
      <c r="D140" s="63">
        <f>D141</f>
        <v>3704000</v>
      </c>
      <c r="E140" s="36">
        <f>E141</f>
        <v>1547181.5</v>
      </c>
      <c r="F140" s="22">
        <f t="shared" si="0"/>
        <v>41.770558855291576</v>
      </c>
    </row>
    <row r="141" spans="1:6" ht="25.5">
      <c r="A141" s="24" t="s">
        <v>280</v>
      </c>
      <c r="B141" s="44"/>
      <c r="C141" s="26" t="s">
        <v>281</v>
      </c>
      <c r="D141" s="63">
        <v>3704000</v>
      </c>
      <c r="E141" s="36">
        <f>E142</f>
        <v>1547181.5</v>
      </c>
      <c r="F141" s="22">
        <f t="shared" si="0"/>
        <v>41.770558855291576</v>
      </c>
    </row>
    <row r="142" spans="1:6" s="23" customFormat="1" ht="12.75">
      <c r="A142" s="27"/>
      <c r="B142" s="45" t="s">
        <v>282</v>
      </c>
      <c r="C142" s="28" t="s">
        <v>283</v>
      </c>
      <c r="D142" s="64"/>
      <c r="E142" s="37">
        <v>1547181.5</v>
      </c>
      <c r="F142" s="30"/>
    </row>
    <row r="143" spans="1:6" s="23" customFormat="1" ht="12.75" customHeight="1">
      <c r="A143" s="24" t="s">
        <v>284</v>
      </c>
      <c r="B143" s="44"/>
      <c r="C143" s="40" t="s">
        <v>374</v>
      </c>
      <c r="D143" s="63">
        <f>D144</f>
        <v>10000000</v>
      </c>
      <c r="E143" s="36">
        <f>E144</f>
        <v>3607361.36</v>
      </c>
      <c r="F143" s="22">
        <f t="shared" si="0"/>
        <v>36.0736136</v>
      </c>
    </row>
    <row r="144" spans="1:6" ht="12.75">
      <c r="A144" s="24" t="s">
        <v>285</v>
      </c>
      <c r="B144" s="44"/>
      <c r="C144" s="40" t="s">
        <v>375</v>
      </c>
      <c r="D144" s="63">
        <v>10000000</v>
      </c>
      <c r="E144" s="36">
        <f>E145</f>
        <v>3607361.36</v>
      </c>
      <c r="F144" s="22">
        <f t="shared" si="0"/>
        <v>36.0736136</v>
      </c>
    </row>
    <row r="145" spans="1:6" s="23" customFormat="1" ht="12.75">
      <c r="A145" s="27"/>
      <c r="B145" s="45" t="s">
        <v>286</v>
      </c>
      <c r="C145" s="28" t="s">
        <v>86</v>
      </c>
      <c r="D145" s="64"/>
      <c r="E145" s="37">
        <v>3607361.36</v>
      </c>
      <c r="F145" s="30"/>
    </row>
    <row r="146" spans="1:6" s="23" customFormat="1" ht="25.5">
      <c r="A146" s="24" t="s">
        <v>287</v>
      </c>
      <c r="B146" s="44"/>
      <c r="C146" s="26" t="s">
        <v>288</v>
      </c>
      <c r="D146" s="63">
        <f>D147+D149+D151+D153</f>
        <v>125911055</v>
      </c>
      <c r="E146" s="36">
        <f>E147+E149+E151+E153</f>
        <v>32821253.16</v>
      </c>
      <c r="F146" s="22">
        <f t="shared" si="0"/>
        <v>26.067014655702792</v>
      </c>
    </row>
    <row r="147" spans="1:6" ht="12.75">
      <c r="A147" s="24" t="s">
        <v>289</v>
      </c>
      <c r="B147" s="44"/>
      <c r="C147" s="26" t="s">
        <v>290</v>
      </c>
      <c r="D147" s="63">
        <v>119241331</v>
      </c>
      <c r="E147" s="36">
        <f>E148</f>
        <v>30529728.82</v>
      </c>
      <c r="F147" s="22">
        <f t="shared" si="0"/>
        <v>25.603311002960876</v>
      </c>
    </row>
    <row r="148" spans="1:6" s="23" customFormat="1" ht="25.5">
      <c r="A148" s="27"/>
      <c r="B148" s="45" t="s">
        <v>291</v>
      </c>
      <c r="C148" s="28" t="s">
        <v>290</v>
      </c>
      <c r="D148" s="64"/>
      <c r="E148" s="37">
        <v>30529728.82</v>
      </c>
      <c r="F148" s="30"/>
    </row>
    <row r="149" spans="1:6" ht="25.5">
      <c r="A149" s="24" t="s">
        <v>292</v>
      </c>
      <c r="B149" s="44"/>
      <c r="C149" s="26" t="s">
        <v>293</v>
      </c>
      <c r="D149" s="63">
        <v>2297723</v>
      </c>
      <c r="E149" s="36">
        <f>E150</f>
        <v>897156.97</v>
      </c>
      <c r="F149" s="22">
        <f t="shared" si="0"/>
        <v>39.045479807618236</v>
      </c>
    </row>
    <row r="150" spans="1:6" s="23" customFormat="1" ht="25.5">
      <c r="A150" s="27"/>
      <c r="B150" s="45" t="s">
        <v>294</v>
      </c>
      <c r="C150" s="28" t="s">
        <v>293</v>
      </c>
      <c r="D150" s="64"/>
      <c r="E150" s="37">
        <v>897156.97</v>
      </c>
      <c r="F150" s="30"/>
    </row>
    <row r="151" spans="1:6" ht="25.5">
      <c r="A151" s="24" t="s">
        <v>295</v>
      </c>
      <c r="B151" s="44"/>
      <c r="C151" s="26" t="s">
        <v>296</v>
      </c>
      <c r="D151" s="63">
        <v>805000</v>
      </c>
      <c r="E151" s="36">
        <f>E152</f>
        <v>0</v>
      </c>
      <c r="F151" s="22">
        <f t="shared" si="0"/>
        <v>0</v>
      </c>
    </row>
    <row r="152" spans="1:6" s="23" customFormat="1" ht="25.5">
      <c r="A152" s="27"/>
      <c r="B152" s="45" t="s">
        <v>297</v>
      </c>
      <c r="C152" s="28" t="s">
        <v>296</v>
      </c>
      <c r="D152" s="64"/>
      <c r="E152" s="37">
        <v>0</v>
      </c>
      <c r="F152" s="30"/>
    </row>
    <row r="153" spans="1:6" ht="25.5">
      <c r="A153" s="24" t="s">
        <v>298</v>
      </c>
      <c r="B153" s="44"/>
      <c r="C153" s="26" t="s">
        <v>299</v>
      </c>
      <c r="D153" s="63">
        <v>3567001</v>
      </c>
      <c r="E153" s="36">
        <f>E154</f>
        <v>1394367.37</v>
      </c>
      <c r="F153" s="22">
        <f t="shared" si="0"/>
        <v>39.0907479420387</v>
      </c>
    </row>
    <row r="154" spans="2:6" ht="25.5">
      <c r="B154" s="45" t="s">
        <v>300</v>
      </c>
      <c r="C154" s="28" t="s">
        <v>299</v>
      </c>
      <c r="D154" s="64"/>
      <c r="E154" s="37">
        <v>1394367.37</v>
      </c>
      <c r="F154" s="30"/>
    </row>
  </sheetData>
  <mergeCells count="1">
    <mergeCell ref="A2:B2"/>
  </mergeCells>
  <printOptions horizontalCentered="1"/>
  <pageMargins left="0.7480314960629921" right="0.7480314960629921" top="0.6299212598425197" bottom="0.7874015748031497" header="0.1968503937007874" footer="0.3937007874015748"/>
  <pageSetup firstPageNumber="9" useFirstPageNumber="1" horizontalDpi="600" verticalDpi="600" orientation="portrait" paperSize="9" r:id="rId2"/>
  <headerFooter alignWithMargins="0">
    <oddFooter>&amp;C&amp;"Times New Roman,Uobičajeno"&amp;12 &amp;P</oddFooter>
  </headerFooter>
  <rowBreaks count="1" manualBreakCount="1">
    <brk id="1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2012-08-24T13:26:05Z</cp:lastPrinted>
  <dcterms:created xsi:type="dcterms:W3CDTF">2010-02-26T13:28:59Z</dcterms:created>
  <dcterms:modified xsi:type="dcterms:W3CDTF">2012-08-24T13:27:51Z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4Racun prihoda i rashoda.xls</vt:lpwstr>
  </property>
</Properties>
</file>