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521" windowWidth="15480" windowHeight="11640" tabRatio="741" activeTab="0"/>
  </bookViews>
  <sheets>
    <sheet name="bilanca" sheetId="1" r:id="rId1"/>
    <sheet name="prihodi" sheetId="2" r:id="rId2"/>
    <sheet name="rashodi" sheetId="3" r:id="rId3"/>
    <sheet name="račun financiranja" sheetId="4" r:id="rId4"/>
    <sheet name="posebni dio" sheetId="5" r:id="rId5"/>
  </sheets>
  <definedNames>
    <definedName name="_xlnm.Print_Titles" localSheetId="4">'posebni dio'!$2:$2</definedName>
    <definedName name="_xlnm.Print_Titles" localSheetId="1">'prihodi'!$3:$3</definedName>
    <definedName name="_xlnm.Print_Titles" localSheetId="3">'račun financiranja'!$2:$2</definedName>
    <definedName name="_xlnm.Print_Titles" localSheetId="2">'rashodi'!$2:$2</definedName>
    <definedName name="_xlnm.Print_Area" localSheetId="3">'račun financiranja'!$A$1:$F$23</definedName>
  </definedNames>
  <calcPr fullCalcOnLoad="1"/>
</workbook>
</file>

<file path=xl/sharedStrings.xml><?xml version="1.0" encoding="utf-8"?>
<sst xmlns="http://schemas.openxmlformats.org/spreadsheetml/2006/main" count="354" uniqueCount="229">
  <si>
    <t>PRIHODI POSLOVANJA</t>
  </si>
  <si>
    <t>A. RAČUN PRIHODA I RASHODA</t>
  </si>
  <si>
    <t>PRIHODI POSLOVANJA I PRIHODI OD PRODAJE NEFINANCIJSKE IMOVINE</t>
  </si>
  <si>
    <t>RASHODI POSLOVANJA</t>
  </si>
  <si>
    <t>RASHODI POSLOVANJA I RASHODI ZA NABAVU NEFINANCIJSKE IMOVINE</t>
  </si>
  <si>
    <t>RASHODI ZA NABAVU NEFINANCIJSKE IMOVINE</t>
  </si>
  <si>
    <t>B. RAČUN FINANCIRANJA</t>
  </si>
  <si>
    <t>NETO FINANCIRANJE</t>
  </si>
  <si>
    <t>PRIMICI OD FINANCIJSKE IMOVINE I ZADUŽIVANJA</t>
  </si>
  <si>
    <t>IZDACI ZA FINANCIJSKU IMOVINU I OTPLATE ZAJMOVA</t>
  </si>
  <si>
    <t>Šifra</t>
  </si>
  <si>
    <t>I. OPĆI DIO</t>
  </si>
  <si>
    <t>PRIHODI OD NEFINANCIJSKE IMOVINE</t>
  </si>
  <si>
    <t>RASHODI ZA NEFINANCIJSKU IMOVINU</t>
  </si>
  <si>
    <t>RAZLIKA - VIŠAK / MANJAK</t>
  </si>
  <si>
    <t>VIŠAK / MANJAK + NETO FINANCIRANJE</t>
  </si>
  <si>
    <t>RASHODI  POSLOVANJA</t>
  </si>
  <si>
    <t>PRIMICI OD FINANANCIJSKE IMOVINE I ZADUŽIVANJA</t>
  </si>
  <si>
    <t>-</t>
  </si>
  <si>
    <t>4</t>
  </si>
  <si>
    <t>5</t>
  </si>
  <si>
    <t>6</t>
  </si>
  <si>
    <t>Ostali rashodi za zaposlene</t>
  </si>
  <si>
    <t>3121</t>
  </si>
  <si>
    <t>313</t>
  </si>
  <si>
    <t>Doprinosi na plaće</t>
  </si>
  <si>
    <t>3132</t>
  </si>
  <si>
    <t>3133</t>
  </si>
  <si>
    <t>32</t>
  </si>
  <si>
    <t>Materijalni rashodi</t>
  </si>
  <si>
    <t>321</t>
  </si>
  <si>
    <t>3211</t>
  </si>
  <si>
    <t>3212</t>
  </si>
  <si>
    <t>6413</t>
  </si>
  <si>
    <t>Kamate na oročena sredstva i depozite po viđenju</t>
  </si>
  <si>
    <t>3213</t>
  </si>
  <si>
    <t>322</t>
  </si>
  <si>
    <t>3221</t>
  </si>
  <si>
    <t>3223</t>
  </si>
  <si>
    <t>3225</t>
  </si>
  <si>
    <t>323</t>
  </si>
  <si>
    <t>3231</t>
  </si>
  <si>
    <t>3232</t>
  </si>
  <si>
    <t>Doprinosi za zapošljavanje</t>
  </si>
  <si>
    <t>4221</t>
  </si>
  <si>
    <t>4222</t>
  </si>
  <si>
    <t>Usluge tekućeg i investicijskog održavanja</t>
  </si>
  <si>
    <t>Komunalne usluge</t>
  </si>
  <si>
    <t>Zakupnine i najamnine</t>
  </si>
  <si>
    <t>Zdravstvene i veterinarske usluge</t>
  </si>
  <si>
    <t>3</t>
  </si>
  <si>
    <t>3234</t>
  </si>
  <si>
    <t>3235</t>
  </si>
  <si>
    <t>3236</t>
  </si>
  <si>
    <t>3237</t>
  </si>
  <si>
    <t>3239</t>
  </si>
  <si>
    <t>329</t>
  </si>
  <si>
    <t>3292</t>
  </si>
  <si>
    <t>3293</t>
  </si>
  <si>
    <t>3294</t>
  </si>
  <si>
    <t>3299</t>
  </si>
  <si>
    <t>8</t>
  </si>
  <si>
    <t>42</t>
  </si>
  <si>
    <t>Rashodi za nabavu proizvedene dugotrajne imovine</t>
  </si>
  <si>
    <t>422</t>
  </si>
  <si>
    <t>Doprinosi za zdravstveno osiguranje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</si>
  <si>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</si>
  <si>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</si>
  <si>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</si>
  <si>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</si>
  <si>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</si>
  <si>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</si>
  <si>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</si>
  <si>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Sitni inventar i auto gume</t>
  </si>
  <si>
    <t>Rashodi za usluge</t>
  </si>
  <si>
    <t>Usluge telefona, pošte i prijevoza</t>
  </si>
  <si>
    <t>Intelektualne i osobne usluge</t>
  </si>
  <si>
    <t>Ostale usluge</t>
  </si>
  <si>
    <t>Ostali nespomenuti rashodi poslovanja</t>
  </si>
  <si>
    <t>Premije osiguranja</t>
  </si>
  <si>
    <t>Reprezentacija</t>
  </si>
  <si>
    <t>Članarine</t>
  </si>
  <si>
    <t>Postrojenja i oprema</t>
  </si>
  <si>
    <t>Uredska oprema i namještaj</t>
  </si>
  <si>
    <t>Komunikacijska oprema</t>
  </si>
  <si>
    <t>343</t>
  </si>
  <si>
    <t>Ostali financijski rashodi</t>
  </si>
  <si>
    <t>3431</t>
  </si>
  <si>
    <t>Bankarske usluge i usluge platnog prometa</t>
  </si>
  <si>
    <t>31</t>
  </si>
  <si>
    <t>Rashodi za zaposlene</t>
  </si>
  <si>
    <t>311</t>
  </si>
  <si>
    <t>Plaće</t>
  </si>
  <si>
    <t>3111</t>
  </si>
  <si>
    <t>Plaće za redovan rad</t>
  </si>
  <si>
    <t>312</t>
  </si>
  <si>
    <t>64</t>
  </si>
  <si>
    <t>Prihodi od imovine</t>
  </si>
  <si>
    <t>641</t>
  </si>
  <si>
    <t>Prihodi od financijske imovine</t>
  </si>
  <si>
    <t>34</t>
  </si>
  <si>
    <t>Financijski rashodi</t>
  </si>
  <si>
    <t>3433</t>
  </si>
  <si>
    <t>Zatezne kamate</t>
  </si>
  <si>
    <t>ADMINISTRATIVNO UPRAVLJANJE I OPREMANJE</t>
  </si>
  <si>
    <t>A1000</t>
  </si>
  <si>
    <t>ADMINISTRACIJA I UPRAVLJANJE</t>
  </si>
  <si>
    <t>K2000</t>
  </si>
  <si>
    <t>OPREMANJE</t>
  </si>
  <si>
    <t>A1003</t>
  </si>
  <si>
    <t>100</t>
  </si>
  <si>
    <t>101</t>
  </si>
  <si>
    <t>102</t>
  </si>
  <si>
    <t>103</t>
  </si>
  <si>
    <t>KONTROLA</t>
  </si>
  <si>
    <t>3434</t>
  </si>
  <si>
    <t>Ostali nespomenuti financijski rashodi</t>
  </si>
  <si>
    <t>3238</t>
  </si>
  <si>
    <t>Računalne usluge</t>
  </si>
  <si>
    <t>3432</t>
  </si>
  <si>
    <t>Negativne tečajne razlike i valutna klauzula</t>
  </si>
  <si>
    <t>81</t>
  </si>
  <si>
    <t>Primljene otplate (povrati) glavnice danih zajmova</t>
  </si>
  <si>
    <t>816</t>
  </si>
  <si>
    <t>Izdaci za dane zajmove</t>
  </si>
  <si>
    <t>Izdaci za dane zajmove trgovačkim društvima, obrtnicima, malom i srednjem poduzetništvu izvan javnog sektora</t>
  </si>
  <si>
    <t>Dani zajmovi tuzemnim trgovačkim društvima,obrtnicima, malom i srednjem poduzetništvu izvan javnog sektora</t>
  </si>
  <si>
    <t>6415</t>
  </si>
  <si>
    <t>6416</t>
  </si>
  <si>
    <t>Prihodi od dividendi</t>
  </si>
  <si>
    <t>Ostali prihodi od financijske imovine</t>
  </si>
  <si>
    <t>642</t>
  </si>
  <si>
    <t>Prihodi od nefinancijske imovine</t>
  </si>
  <si>
    <t>6422</t>
  </si>
  <si>
    <t>Prihodi od zakupa i iznajmljivanja imovine</t>
  </si>
  <si>
    <t>66</t>
  </si>
  <si>
    <t>661</t>
  </si>
  <si>
    <t>PRIHODI OD PRODAJE NEFINANCIJSKE IMOVINE</t>
  </si>
  <si>
    <t>71</t>
  </si>
  <si>
    <t>711</t>
  </si>
  <si>
    <t>7111</t>
  </si>
  <si>
    <t>Zemljište</t>
  </si>
  <si>
    <t>72</t>
  </si>
  <si>
    <t>Prihodi od prodaje proizvedene dugotrajne imovine</t>
  </si>
  <si>
    <t>721</t>
  </si>
  <si>
    <t>Prihodi od prodaje građevinskih objekata</t>
  </si>
  <si>
    <t>7212</t>
  </si>
  <si>
    <t>Poslovni objekti</t>
  </si>
  <si>
    <t>342</t>
  </si>
  <si>
    <t>Kamate za primljene zajmove</t>
  </si>
  <si>
    <t>3423</t>
  </si>
  <si>
    <t>Kamate za primljene zajmove od banaka i ostalih financijskih institucija izvan javnog sektora</t>
  </si>
  <si>
    <t>Tuzemne</t>
  </si>
  <si>
    <t>Inozemne</t>
  </si>
  <si>
    <t>421</t>
  </si>
  <si>
    <t>Građevinski objekti</t>
  </si>
  <si>
    <t>4212</t>
  </si>
  <si>
    <t>4227</t>
  </si>
  <si>
    <t>Uređaji, strojevi i oprema za ostale namjene</t>
  </si>
  <si>
    <t>83</t>
  </si>
  <si>
    <t>Primici od prodaje dionica i udjela u glavnici</t>
  </si>
  <si>
    <t>834</t>
  </si>
  <si>
    <t>Primici od prodaje dionica i udjela u glavnici trgovačkih društava izvan javnog sektora</t>
  </si>
  <si>
    <t>8341</t>
  </si>
  <si>
    <t>Dionice i udjeli u glavnici tuzemnih trgovačkih društava izvan javnog sektora</t>
  </si>
  <si>
    <t>54</t>
  </si>
  <si>
    <t>Izdaci za otplatu glavnice primljenih zajmova</t>
  </si>
  <si>
    <t>544</t>
  </si>
  <si>
    <t>Otplata glavnice primljenih zajmova od banaka i ostalih financijskih institucija izvan javnog sektora</t>
  </si>
  <si>
    <t>5441</t>
  </si>
  <si>
    <t>Otplata glavnice primljenih zajmova od tuzemnih banaka i ostalih financijskih institucija izvan javnog sektora</t>
  </si>
  <si>
    <t>5442</t>
  </si>
  <si>
    <t>Otplata glavnice primljenih zajmova od inozemnih banaka i ostalih financijskih institucija</t>
  </si>
  <si>
    <t>05</t>
  </si>
  <si>
    <t>HRVATSKI FOND ZA PRIVATIZACIJU</t>
  </si>
  <si>
    <t>K2003</t>
  </si>
  <si>
    <t>POSLOVNE ZGRADE</t>
  </si>
  <si>
    <t>SERVISIRANJE UNUTARNJEG DUGA</t>
  </si>
  <si>
    <t>A1001</t>
  </si>
  <si>
    <t>ZAJMOVI OD TUZEMNIH BANAKA I OSTALIH FINANCIJSKIH INSTITUCIJA IZVAN JAVNOG SEKTORA</t>
  </si>
  <si>
    <t>A1002</t>
  </si>
  <si>
    <t>ZAJMOVI OD INOZEMNIH BANAKA I OSTALIH FINANCIJSKIH INSTITUCIJA IZVAN JAVNOG SEKTORA</t>
  </si>
  <si>
    <t>SERVISIRANJE VANJSKOG DUGA</t>
  </si>
  <si>
    <t>DANI ZAJMOVI</t>
  </si>
  <si>
    <t>GFS</t>
  </si>
  <si>
    <t>FI-Tuz.: Zajmovi:PRIMICI</t>
  </si>
  <si>
    <t>3214,2</t>
  </si>
  <si>
    <t>3215,2</t>
  </si>
  <si>
    <t>FI-Tuz.: Dionice:PRIMICI</t>
  </si>
  <si>
    <t>3214,1</t>
  </si>
  <si>
    <t>FI-Tuz.: Zajmovi:IZDACI</t>
  </si>
  <si>
    <t>OBV-Tuz.:Zajmovi: OTPLATA</t>
  </si>
  <si>
    <t>3314,1</t>
  </si>
  <si>
    <t>3324,1</t>
  </si>
  <si>
    <t>OBV-Ino.:Zajmovi: OTPLATA</t>
  </si>
  <si>
    <t>II. POSEBNI DIO</t>
  </si>
  <si>
    <t>Primici od zaduživanja</t>
  </si>
  <si>
    <t>Prihodi od pozitivnih tečajnih razlika i razlika zbog primjene valutne klauzule</t>
  </si>
  <si>
    <t>Prihodi od kamata na dane zajmove</t>
  </si>
  <si>
    <t>Prihodi od kamata na dane zajmove trgovačkim društvima i obrtnicima izvan javnog sektora</t>
  </si>
  <si>
    <t>Prihodi od prodaje proizvoda i robe te pruženih usluga i prihodi od donacija</t>
  </si>
  <si>
    <t>Prihodi od prodaje proizvoda i robe te pruženih usluga</t>
  </si>
  <si>
    <t>Prihodi od pruženih usluga</t>
  </si>
  <si>
    <r>
      <t xml:space="preserve">Prihodi od prodaje neproizvedene </t>
    </r>
    <r>
      <rPr>
        <b/>
        <sz val="10"/>
        <color indexed="8"/>
        <rFont val="Times New Roman"/>
        <family val="1"/>
      </rPr>
      <t xml:space="preserve"> imovine</t>
    </r>
  </si>
  <si>
    <t>Prihodi od  materijalne imovine - prirodnih bogatstava</t>
  </si>
  <si>
    <t>Plaće (bruto)</t>
  </si>
  <si>
    <t>Kamate za primljene kredite i zajmove</t>
  </si>
  <si>
    <t>Kamate za primljene kreite i zajmove od kreditnih i ostalih financijskih institucija izvan javnog sektora</t>
  </si>
  <si>
    <t>Primici (povrati) glavnice zajmova danih trgovačkim društvima i obrtnicima izvan javnog sektora</t>
  </si>
  <si>
    <t>Povrat zajmova danih tuzemnim trgovačkim društvima izvan javnog sektora</t>
  </si>
  <si>
    <t>Primljeni krediti i zajmovi od kreditnih i ostalih financijskih institucija izvan javnog sektora</t>
  </si>
  <si>
    <t>Primljeni zajmovi od tuzemnih kreditnih institucija izvan javnog sektora</t>
  </si>
  <si>
    <t>Izdaci za dane zajmove trgovačkim društvima i obrtnicima izvan javnog sektora</t>
  </si>
  <si>
    <t>Dani zajmovi tuzemnim trgovačkim društvima izvan javnog sektora</t>
  </si>
  <si>
    <t>Izdaci za otplatu glavnice primljenih kredita i zajmova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</si>
  <si>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</si>
  <si>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</si>
  <si>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>Otplata glavnice primljenih kredita od inozemnih kreditnih institucija</t>
  </si>
  <si>
    <t>PLAN                            2011.</t>
  </si>
  <si>
    <t>IZVRŠENJE                      1.-3. 2011.</t>
  </si>
  <si>
    <t>INDEKS</t>
  </si>
  <si>
    <t>7</t>
  </si>
  <si>
    <t>NAZIV</t>
  </si>
  <si>
    <t>84</t>
  </si>
  <si>
    <t>51</t>
  </si>
  <si>
    <t>PLAN 2011.</t>
  </si>
  <si>
    <t>IZVRŠENJE FINANCIJSKOG PLANA
HRVATSKOG FONDA ZA PRIVATIZACIJU
ZA 1.-3. 2011. GODINE</t>
  </si>
  <si>
    <t>PROMJENA U STANJU DEPOZITA</t>
  </si>
  <si>
    <t>Promjena u stanju depozita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</si>
</sst>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yyyy\.mm\.dd"/>
  </numFmts>
  <fonts count="35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1" applyNumberFormat="0" applyFont="0" applyAlignment="0" applyProtection="0"/>
    <xf numFmtId="0" fontId="16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2" applyNumberFormat="0" applyAlignment="0" applyProtection="0"/>
    <xf numFmtId="0" fontId="18" fillId="15" borderId="3" applyNumberFormat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6" fillId="17" borderId="8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55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center"/>
    </xf>
    <xf numFmtId="0" fontId="10" fillId="0" borderId="0" xfId="55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52" applyFont="1" applyFill="1" applyBorder="1" applyAlignment="1">
      <alignment horizontal="left" wrapText="1"/>
      <protection/>
    </xf>
    <xf numFmtId="0" fontId="10" fillId="0" borderId="0" xfId="53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3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10" fillId="0" borderId="0" xfId="54" applyFont="1" applyFill="1" applyBorder="1" applyAlignment="1">
      <alignment horizontal="left" wrapText="1"/>
      <protection/>
    </xf>
    <xf numFmtId="0" fontId="9" fillId="0" borderId="0" xfId="54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0" fillId="0" borderId="0" xfId="54" applyFont="1" applyFill="1" applyBorder="1" applyAlignment="1">
      <alignment horizontal="left" vertical="top" wrapText="1"/>
      <protection/>
    </xf>
    <xf numFmtId="0" fontId="10" fillId="0" borderId="0" xfId="54" applyFont="1" applyFill="1" applyBorder="1" applyAlignment="1">
      <alignment horizontal="left" vertical="top"/>
      <protection/>
    </xf>
    <xf numFmtId="0" fontId="9" fillId="0" borderId="0" xfId="52" applyFont="1" applyFill="1" applyBorder="1" applyAlignment="1">
      <alignment horizontal="left" vertical="top" wrapText="1"/>
      <protection/>
    </xf>
    <xf numFmtId="0" fontId="10" fillId="0" borderId="0" xfId="52" applyFont="1" applyFill="1" applyBorder="1" applyAlignment="1">
      <alignment horizontal="left" vertical="top" wrapText="1"/>
      <protection/>
    </xf>
    <xf numFmtId="0" fontId="10" fillId="0" borderId="0" xfId="53" applyFont="1" applyFill="1" applyBorder="1" applyAlignment="1">
      <alignment horizontal="left" vertical="top" wrapText="1"/>
      <protection/>
    </xf>
    <xf numFmtId="0" fontId="9" fillId="0" borderId="0" xfId="55" applyFont="1" applyFill="1" applyBorder="1" applyAlignment="1">
      <alignment horizontal="left" vertical="top" wrapText="1"/>
      <protection/>
    </xf>
    <xf numFmtId="0" fontId="10" fillId="0" borderId="0" xfId="55" applyFont="1" applyFill="1" applyBorder="1" applyAlignment="1">
      <alignment horizontal="left" vertical="top" wrapText="1"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8" fillId="0" borderId="10" xfId="51" applyNumberFormat="1" applyFont="1" applyFill="1" applyBorder="1" applyAlignment="1" applyProtection="1">
      <alignment horizontal="right"/>
      <protection/>
    </xf>
    <xf numFmtId="3" fontId="8" fillId="0" borderId="10" xfId="51" applyNumberFormat="1" applyFont="1" applyFill="1" applyBorder="1" applyAlignment="1" applyProtection="1">
      <alignment horizontal="right" wrapText="1"/>
      <protection/>
    </xf>
    <xf numFmtId="2" fontId="8" fillId="0" borderId="10" xfId="51" applyNumberFormat="1" applyFont="1" applyFill="1" applyBorder="1" applyAlignment="1" applyProtection="1">
      <alignment horizontal="right"/>
      <protection/>
    </xf>
    <xf numFmtId="0" fontId="10" fillId="0" borderId="0" xfId="51" applyNumberFormat="1" applyFont="1" applyFill="1" applyBorder="1" applyAlignment="1" applyProtection="1">
      <alignment/>
      <protection/>
    </xf>
    <xf numFmtId="0" fontId="30" fillId="0" borderId="0" xfId="51" applyNumberFormat="1" applyFont="1" applyFill="1" applyBorder="1" applyAlignment="1" applyProtection="1">
      <alignment horizontal="left" wrapText="1"/>
      <protection/>
    </xf>
    <xf numFmtId="3" fontId="10" fillId="0" borderId="0" xfId="51" applyNumberFormat="1" applyFont="1" applyFill="1" applyBorder="1" applyAlignment="1" applyProtection="1">
      <alignment/>
      <protection/>
    </xf>
    <xf numFmtId="0" fontId="9" fillId="0" borderId="11" xfId="51" applyFont="1" applyBorder="1" applyAlignment="1" quotePrefix="1">
      <alignment horizontal="left" vertical="center" wrapText="1"/>
      <protection/>
    </xf>
    <xf numFmtId="0" fontId="9" fillId="0" borderId="10" xfId="51" applyFont="1" applyFill="1" applyBorder="1" applyAlignment="1">
      <alignment horizontal="center" vertical="center" wrapText="1"/>
      <protection/>
    </xf>
    <xf numFmtId="3" fontId="9" fillId="0" borderId="10" xfId="51" applyNumberFormat="1" applyFont="1" applyBorder="1" applyAlignment="1">
      <alignment horizontal="center" vertical="center" wrapText="1"/>
      <protection/>
    </xf>
    <xf numFmtId="0" fontId="9" fillId="0" borderId="0" xfId="51" applyNumberFormat="1" applyFont="1" applyFill="1" applyBorder="1" applyAlignment="1" applyProtection="1" quotePrefix="1">
      <alignment horizontal="left" wrapText="1"/>
      <protection/>
    </xf>
    <xf numFmtId="0" fontId="9" fillId="0" borderId="12" xfId="51" applyNumberFormat="1" applyFont="1" applyFill="1" applyBorder="1" applyAlignment="1" applyProtection="1" quotePrefix="1">
      <alignment horizontal="left" wrapText="1"/>
      <protection/>
    </xf>
    <xf numFmtId="3" fontId="8" fillId="0" borderId="13" xfId="51" applyNumberFormat="1" applyFont="1" applyFill="1" applyBorder="1" applyAlignment="1" applyProtection="1">
      <alignment wrapText="1"/>
      <protection/>
    </xf>
    <xf numFmtId="3" fontId="8" fillId="0" borderId="10" xfId="51" applyNumberFormat="1" applyFont="1" applyBorder="1" applyAlignment="1">
      <alignment horizontal="right"/>
      <protection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horizontal="left" wrapText="1"/>
    </xf>
    <xf numFmtId="3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9" fillId="0" borderId="0" xfId="56" applyFont="1" applyFill="1" applyBorder="1" applyAlignment="1">
      <alignment horizontal="left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10" fillId="0" borderId="0" xfId="56" applyFont="1" applyFill="1" applyBorder="1" applyAlignment="1">
      <alignment horizontal="left" vertical="top" wrapText="1"/>
      <protection/>
    </xf>
    <xf numFmtId="0" fontId="10" fillId="0" borderId="0" xfId="56" applyFont="1" applyFill="1" applyBorder="1" applyAlignment="1">
      <alignment horizontal="left"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9" fillId="0" borderId="0" xfId="57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left" vertical="top" wrapText="1"/>
    </xf>
    <xf numFmtId="0" fontId="9" fillId="0" borderId="0" xfId="57" applyFont="1" applyFill="1" applyBorder="1" applyAlignment="1">
      <alignment horizontal="left" vertical="top" wrapText="1"/>
      <protection/>
    </xf>
    <xf numFmtId="0" fontId="10" fillId="0" borderId="0" xfId="57" applyFont="1" applyFill="1" applyBorder="1" applyAlignment="1">
      <alignment horizontal="left" vertical="top" wrapText="1"/>
      <protection/>
    </xf>
    <xf numFmtId="3" fontId="5" fillId="0" borderId="0" xfId="0" applyNumberFormat="1" applyFont="1" applyFill="1" applyBorder="1" applyAlignment="1">
      <alignment wrapText="1"/>
    </xf>
    <xf numFmtId="0" fontId="10" fillId="0" borderId="0" xfId="57" applyFont="1" applyFill="1" applyBorder="1" applyAlignment="1">
      <alignment horizontal="left" wrapText="1"/>
      <protection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right" wrapText="1"/>
    </xf>
    <xf numFmtId="0" fontId="9" fillId="0" borderId="10" xfId="51" applyFont="1" applyBorder="1" applyAlignment="1">
      <alignment horizontal="center" vertical="top" wrapText="1"/>
      <protection/>
    </xf>
    <xf numFmtId="0" fontId="5" fillId="0" borderId="0" xfId="0" applyFont="1" applyFill="1" applyBorder="1" applyAlignment="1" quotePrefix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left" wrapText="1"/>
    </xf>
    <xf numFmtId="49" fontId="5" fillId="0" borderId="13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/>
    </xf>
    <xf numFmtId="3" fontId="9" fillId="0" borderId="13" xfId="51" applyNumberFormat="1" applyFont="1" applyBorder="1" applyAlignment="1">
      <alignment horizontal="center" vertical="center" wrapText="1"/>
      <protection/>
    </xf>
    <xf numFmtId="0" fontId="9" fillId="0" borderId="13" xfId="51" applyFont="1" applyBorder="1" applyAlignment="1">
      <alignment horizontal="center" vertical="top" wrapText="1"/>
      <protection/>
    </xf>
    <xf numFmtId="0" fontId="8" fillId="0" borderId="11" xfId="51" applyFont="1" applyBorder="1" applyAlignment="1" quotePrefix="1">
      <alignment horizontal="left"/>
      <protection/>
    </xf>
    <xf numFmtId="0" fontId="8" fillId="0" borderId="11" xfId="51" applyFont="1" applyBorder="1" applyAlignment="1" quotePrefix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3" fontId="8" fillId="0" borderId="10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 horizontal="center" vertical="center" wrapText="1"/>
    </xf>
    <xf numFmtId="0" fontId="30" fillId="0" borderId="0" xfId="51" applyNumberFormat="1" applyFont="1" applyFill="1" applyBorder="1" applyAlignment="1" applyProtection="1">
      <alignment horizontal="center" vertical="center"/>
      <protection/>
    </xf>
    <xf numFmtId="0" fontId="10" fillId="0" borderId="0" xfId="51" applyNumberFormat="1" applyFont="1" applyFill="1" applyBorder="1" applyAlignment="1" applyProtection="1">
      <alignment horizontal="center" vertical="center"/>
      <protection/>
    </xf>
    <xf numFmtId="0" fontId="10" fillId="0" borderId="0" xfId="51" applyNumberFormat="1" applyFont="1" applyFill="1" applyBorder="1" applyAlignment="1" applyProtection="1">
      <alignment/>
      <protection/>
    </xf>
    <xf numFmtId="0" fontId="30" fillId="0" borderId="0" xfId="51" applyNumberFormat="1" applyFont="1" applyFill="1" applyBorder="1" applyAlignment="1" applyProtection="1">
      <alignment horizontal="center" vertical="center" wrapText="1"/>
      <protection/>
    </xf>
    <xf numFmtId="0" fontId="30" fillId="0" borderId="0" xfId="51" applyNumberFormat="1" applyFont="1" applyFill="1" applyBorder="1" applyAlignment="1" applyProtection="1" quotePrefix="1">
      <alignment horizontal="center" vertical="center"/>
      <protection/>
    </xf>
    <xf numFmtId="0" fontId="31" fillId="0" borderId="0" xfId="51" applyNumberFormat="1" applyFont="1" applyFill="1" applyBorder="1" applyAlignment="1" applyProtection="1">
      <alignment horizontal="center" vertical="center"/>
      <protection/>
    </xf>
    <xf numFmtId="0" fontId="31" fillId="0" borderId="0" xfId="51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bilanca" xfId="51"/>
    <cellStyle name="Obično_List4" xfId="52"/>
    <cellStyle name="Obično_List5" xfId="53"/>
    <cellStyle name="Obično_List6" xfId="54"/>
    <cellStyle name="Obično_List7" xfId="55"/>
    <cellStyle name="Obično_List8" xfId="56"/>
    <cellStyle name="Obično_List9" xfId="57"/>
    <cellStyle name="Percent" xfId="58"/>
    <cellStyle name="Povezana ćelija" xfId="59"/>
    <cellStyle name="Followed Hyperlink" xfId="60"/>
    <cellStyle name="Provjera ćelije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47.00390625" style="28" customWidth="1"/>
    <col min="2" max="2" width="14.57421875" style="29" customWidth="1"/>
    <col min="3" max="3" width="14.28125" style="29" customWidth="1"/>
    <col min="4" max="4" width="9.28125" style="29" customWidth="1"/>
    <col min="5" max="16384" width="9.140625" style="29" customWidth="1"/>
  </cols>
  <sheetData>
    <row r="1" spans="1:4" ht="56.25" customHeight="1">
      <c r="A1" s="101" t="s">
        <v>226</v>
      </c>
      <c r="B1" s="101"/>
      <c r="C1" s="101"/>
      <c r="D1" s="101"/>
    </row>
    <row r="2" spans="1:4" ht="24" customHeight="1">
      <c r="A2" s="105" t="s">
        <v>11</v>
      </c>
      <c r="B2" s="103"/>
      <c r="C2" s="104"/>
      <c r="D2" s="104"/>
    </row>
    <row r="3" spans="1:4" ht="25.5" customHeight="1">
      <c r="A3" s="102" t="s">
        <v>1</v>
      </c>
      <c r="B3" s="103"/>
      <c r="C3" s="104"/>
      <c r="D3" s="104"/>
    </row>
    <row r="4" spans="1:4" ht="15" customHeight="1">
      <c r="A4" s="34"/>
      <c r="B4" s="33"/>
      <c r="C4" s="35"/>
      <c r="D4" s="33"/>
    </row>
    <row r="5" spans="1:4" ht="27.75" customHeight="1">
      <c r="A5" s="36"/>
      <c r="B5" s="85" t="s">
        <v>225</v>
      </c>
      <c r="C5" s="38" t="s">
        <v>219</v>
      </c>
      <c r="D5" s="85" t="s">
        <v>220</v>
      </c>
    </row>
    <row r="6" spans="1:4" ht="22.5" customHeight="1">
      <c r="A6" s="95" t="s">
        <v>0</v>
      </c>
      <c r="B6" s="30">
        <f>prihodi!D4</f>
        <v>29970000</v>
      </c>
      <c r="C6" s="30">
        <f>prihodi!E4</f>
        <v>1891940</v>
      </c>
      <c r="D6" s="32">
        <f>C6/B6*100</f>
        <v>6.312779446112779</v>
      </c>
    </row>
    <row r="7" spans="1:4" ht="22.5" customHeight="1">
      <c r="A7" s="95" t="s">
        <v>12</v>
      </c>
      <c r="B7" s="31">
        <f>prihodi!D18</f>
        <v>42000000</v>
      </c>
      <c r="C7" s="31">
        <f>prihodi!E18</f>
        <v>929294</v>
      </c>
      <c r="D7" s="32">
        <f>C7/B7*100</f>
        <v>2.2126047619047617</v>
      </c>
    </row>
    <row r="8" spans="1:4" ht="22.5" customHeight="1">
      <c r="A8" s="95" t="s">
        <v>16</v>
      </c>
      <c r="B8" s="31">
        <f>rashodi!D3</f>
        <v>78048000</v>
      </c>
      <c r="C8" s="31">
        <f>rashodi!E3</f>
        <v>16161621</v>
      </c>
      <c r="D8" s="32">
        <f>C8/B8*100</f>
        <v>20.70728397908979</v>
      </c>
    </row>
    <row r="9" spans="1:4" ht="22.5" customHeight="1">
      <c r="A9" s="95" t="s">
        <v>13</v>
      </c>
      <c r="B9" s="31">
        <f>rashodi!D45</f>
        <v>2160000</v>
      </c>
      <c r="C9" s="31">
        <f>rashodi!E45</f>
        <v>0</v>
      </c>
      <c r="D9" s="32">
        <f>C9/B9*100</f>
        <v>0</v>
      </c>
    </row>
    <row r="10" spans="1:4" ht="22.5" customHeight="1">
      <c r="A10" s="95" t="s">
        <v>14</v>
      </c>
      <c r="B10" s="31">
        <f>B6+B7-B8-B9</f>
        <v>-8238000</v>
      </c>
      <c r="C10" s="31">
        <f>C6+C7-C8-C9</f>
        <v>-13340387</v>
      </c>
      <c r="D10" s="32">
        <f>C10/B10*100</f>
        <v>161.93720563243505</v>
      </c>
    </row>
    <row r="11" spans="1:4" ht="15" customHeight="1">
      <c r="A11" s="39"/>
      <c r="B11" s="33"/>
      <c r="C11" s="35"/>
      <c r="D11" s="33"/>
    </row>
    <row r="12" spans="1:4" ht="25.5" customHeight="1">
      <c r="A12" s="106" t="s">
        <v>6</v>
      </c>
      <c r="B12" s="107"/>
      <c r="C12" s="108"/>
      <c r="D12" s="108"/>
    </row>
    <row r="13" spans="1:4" ht="15" customHeight="1">
      <c r="A13" s="40"/>
      <c r="B13" s="33"/>
      <c r="C13" s="35"/>
      <c r="D13" s="33"/>
    </row>
    <row r="14" spans="1:4" ht="25.5">
      <c r="A14" s="36"/>
      <c r="B14" s="37" t="s">
        <v>218</v>
      </c>
      <c r="C14" s="38" t="s">
        <v>219</v>
      </c>
      <c r="D14" s="85" t="s">
        <v>220</v>
      </c>
    </row>
    <row r="15" spans="1:4" ht="35.25" customHeight="1">
      <c r="A15" s="96" t="s">
        <v>17</v>
      </c>
      <c r="B15" s="31">
        <f>'račun financiranja'!D5</f>
        <v>120000000</v>
      </c>
      <c r="C15" s="31">
        <f>'račun financiranja'!E5</f>
        <v>144787397</v>
      </c>
      <c r="D15" s="32">
        <f>C15/B15*100</f>
        <v>120.65616416666667</v>
      </c>
    </row>
    <row r="16" spans="1:4" ht="30.75" customHeight="1">
      <c r="A16" s="96" t="s">
        <v>9</v>
      </c>
      <c r="B16" s="31">
        <f>'račun financiranja'!D15</f>
        <v>111762000</v>
      </c>
      <c r="C16" s="31">
        <f>'račun financiranja'!E15</f>
        <v>122705975</v>
      </c>
      <c r="D16" s="32">
        <f>C16/B16*100</f>
        <v>109.79221470625077</v>
      </c>
    </row>
    <row r="17" spans="1:4" ht="30.75" customHeight="1">
      <c r="A17" s="97" t="s">
        <v>227</v>
      </c>
      <c r="B17" s="31"/>
      <c r="C17" s="31">
        <v>-8741035</v>
      </c>
      <c r="D17" s="32"/>
    </row>
    <row r="18" spans="1:4" ht="22.5" customHeight="1">
      <c r="A18" s="95" t="s">
        <v>7</v>
      </c>
      <c r="B18" s="98">
        <f>B15-B16+B17</f>
        <v>8238000</v>
      </c>
      <c r="C18" s="98">
        <f>C15-C16+C17</f>
        <v>13340387</v>
      </c>
      <c r="D18" s="32">
        <f>C18/B18*100</f>
        <v>161.93720563243505</v>
      </c>
    </row>
    <row r="19" spans="1:4" ht="15" customHeight="1">
      <c r="A19" s="95"/>
      <c r="B19" s="41"/>
      <c r="C19" s="41"/>
      <c r="D19" s="41"/>
    </row>
    <row r="20" spans="1:4" ht="22.5" customHeight="1">
      <c r="A20" s="95" t="s">
        <v>15</v>
      </c>
      <c r="B20" s="42">
        <f>B10+B18</f>
        <v>0</v>
      </c>
      <c r="C20" s="42">
        <f>C10+C18</f>
        <v>0</v>
      </c>
      <c r="D20" s="32"/>
    </row>
  </sheetData>
  <sheetProtection/>
  <mergeCells count="4">
    <mergeCell ref="A1:D1"/>
    <mergeCell ref="A3:D3"/>
    <mergeCell ref="A2:D2"/>
    <mergeCell ref="A12:D12"/>
  </mergeCells>
  <printOptions horizontalCentered="1"/>
  <pageMargins left="0.1968503937007874" right="0.1968503937007874" top="0.7874015748031497" bottom="0.3937007874015748" header="0.11811023622047245" footer="0.1968503937007874"/>
  <pageSetup firstPageNumber="474" useFirstPageNumber="1" horizontalDpi="600" verticalDpi="600" orientation="portrait" paperSize="9" r:id="rId1"/>
  <headerFooter alignWithMargins="0">
    <oddFooter>&amp;C&amp;"Times New Roman,Uobičajeno"&amp;12&amp;P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1"/>
  <sheetViews>
    <sheetView workbookViewId="0" topLeftCell="A1">
      <selection activeCell="F24" sqref="F24"/>
    </sheetView>
  </sheetViews>
  <sheetFormatPr defaultColWidth="9.140625" defaultRowHeight="12.75"/>
  <cols>
    <col min="1" max="1" width="5.57421875" style="6" customWidth="1"/>
    <col min="2" max="2" width="5.28125" style="6" customWidth="1"/>
    <col min="3" max="3" width="48.57421875" style="7" customWidth="1"/>
    <col min="4" max="4" width="12.28125" style="7" customWidth="1"/>
    <col min="5" max="5" width="11.57421875" style="7" customWidth="1"/>
    <col min="6" max="6" width="7.8515625" style="7" customWidth="1"/>
    <col min="7" max="7" width="12.421875" style="7" customWidth="1"/>
    <col min="8" max="16384" width="9.140625" style="7" customWidth="1"/>
  </cols>
  <sheetData>
    <row r="1" spans="1:6" ht="30" customHeight="1">
      <c r="A1" s="110" t="s">
        <v>1</v>
      </c>
      <c r="B1" s="110"/>
      <c r="C1" s="110"/>
      <c r="D1" s="110"/>
      <c r="E1" s="110"/>
      <c r="F1" s="110"/>
    </row>
    <row r="2" spans="1:6" ht="27.75" customHeight="1">
      <c r="A2" s="111" t="s">
        <v>2</v>
      </c>
      <c r="B2" s="111"/>
      <c r="C2" s="111"/>
      <c r="D2" s="111"/>
      <c r="E2" s="111"/>
      <c r="F2" s="111"/>
    </row>
    <row r="3" spans="1:6" s="2" customFormat="1" ht="27.75" customHeight="1">
      <c r="A3" s="109" t="s">
        <v>222</v>
      </c>
      <c r="B3" s="109"/>
      <c r="C3" s="109"/>
      <c r="D3" s="94" t="s">
        <v>225</v>
      </c>
      <c r="E3" s="93" t="s">
        <v>219</v>
      </c>
      <c r="F3" s="94" t="s">
        <v>220</v>
      </c>
    </row>
    <row r="4" spans="1:6" s="2" customFormat="1" ht="25.5" customHeight="1">
      <c r="A4" s="86" t="s">
        <v>21</v>
      </c>
      <c r="B4" s="19"/>
      <c r="C4" s="3" t="s">
        <v>0</v>
      </c>
      <c r="D4" s="13">
        <f>D5+D15</f>
        <v>29970000</v>
      </c>
      <c r="E4" s="13">
        <f>E5+E15</f>
        <v>1891940</v>
      </c>
      <c r="F4" s="15">
        <f>E4/D4*100</f>
        <v>6.312779446112779</v>
      </c>
    </row>
    <row r="5" spans="1:6" s="2" customFormat="1" ht="12.75">
      <c r="A5" s="86" t="s">
        <v>96</v>
      </c>
      <c r="B5" s="19"/>
      <c r="C5" s="3" t="s">
        <v>97</v>
      </c>
      <c r="D5" s="13">
        <f>D6+D11+D13</f>
        <v>29130000</v>
      </c>
      <c r="E5" s="13">
        <f>E6+E11+E13</f>
        <v>1042787</v>
      </c>
      <c r="F5" s="15">
        <f aca="true" t="shared" si="0" ref="F5:F23">E5/D5*100</f>
        <v>3.579769996567113</v>
      </c>
    </row>
    <row r="6" spans="1:6" s="2" customFormat="1" ht="12.75">
      <c r="A6" s="26" t="s">
        <v>98</v>
      </c>
      <c r="B6" s="19"/>
      <c r="C6" s="3" t="s">
        <v>99</v>
      </c>
      <c r="D6" s="13">
        <v>24930000</v>
      </c>
      <c r="E6" s="13">
        <f>SUM(E7:E10)</f>
        <v>786684</v>
      </c>
      <c r="F6" s="15">
        <f t="shared" si="0"/>
        <v>3.155571600481348</v>
      </c>
    </row>
    <row r="7" spans="1:6" s="1" customFormat="1" ht="12.75">
      <c r="A7" s="20"/>
      <c r="B7" s="27" t="s">
        <v>33</v>
      </c>
      <c r="C7" s="5" t="s">
        <v>34</v>
      </c>
      <c r="D7" s="14"/>
      <c r="E7" s="14">
        <v>9839</v>
      </c>
      <c r="F7" s="16"/>
    </row>
    <row r="8" spans="1:6" s="1" customFormat="1" ht="25.5">
      <c r="A8" s="20"/>
      <c r="B8" s="27" t="s">
        <v>127</v>
      </c>
      <c r="C8" s="5" t="s">
        <v>197</v>
      </c>
      <c r="D8" s="14"/>
      <c r="E8" s="14">
        <v>3575</v>
      </c>
      <c r="F8" s="16"/>
    </row>
    <row r="9" spans="1:6" s="1" customFormat="1" ht="12.75">
      <c r="A9" s="20"/>
      <c r="B9" s="27" t="s">
        <v>128</v>
      </c>
      <c r="C9" s="5" t="s">
        <v>129</v>
      </c>
      <c r="D9" s="14"/>
      <c r="E9" s="14">
        <v>83807</v>
      </c>
      <c r="F9" s="16"/>
    </row>
    <row r="10" spans="1:6" s="1" customFormat="1" ht="12.75">
      <c r="A10" s="20"/>
      <c r="B10" s="20">
        <v>6419</v>
      </c>
      <c r="C10" s="5" t="s">
        <v>130</v>
      </c>
      <c r="D10" s="14"/>
      <c r="E10" s="14">
        <v>689463</v>
      </c>
      <c r="F10" s="16"/>
    </row>
    <row r="11" spans="1:6" s="2" customFormat="1" ht="12.75">
      <c r="A11" s="26" t="s">
        <v>131</v>
      </c>
      <c r="B11" s="19"/>
      <c r="C11" s="3" t="s">
        <v>132</v>
      </c>
      <c r="D11" s="13">
        <v>2100000</v>
      </c>
      <c r="E11" s="13">
        <f>E12</f>
        <v>256103</v>
      </c>
      <c r="F11" s="15">
        <f t="shared" si="0"/>
        <v>12.195380952380951</v>
      </c>
    </row>
    <row r="12" spans="1:6" s="1" customFormat="1" ht="12.75">
      <c r="A12" s="20"/>
      <c r="B12" s="27" t="s">
        <v>133</v>
      </c>
      <c r="C12" s="5" t="s">
        <v>134</v>
      </c>
      <c r="D12" s="14"/>
      <c r="E12" s="14">
        <v>256103</v>
      </c>
      <c r="F12" s="16"/>
    </row>
    <row r="13" spans="1:6" s="1" customFormat="1" ht="12.75">
      <c r="A13" s="19">
        <v>643</v>
      </c>
      <c r="B13" s="26"/>
      <c r="C13" s="3" t="s">
        <v>198</v>
      </c>
      <c r="D13" s="13">
        <v>2100000</v>
      </c>
      <c r="E13" s="13">
        <v>0</v>
      </c>
      <c r="F13" s="15">
        <f t="shared" si="0"/>
        <v>0</v>
      </c>
    </row>
    <row r="14" spans="1:6" s="1" customFormat="1" ht="25.5" hidden="1">
      <c r="A14" s="19"/>
      <c r="B14" s="27">
        <v>6436</v>
      </c>
      <c r="C14" s="5" t="s">
        <v>199</v>
      </c>
      <c r="D14" s="14"/>
      <c r="E14" s="14"/>
      <c r="F14" s="16" t="s">
        <v>18</v>
      </c>
    </row>
    <row r="15" spans="1:6" s="2" customFormat="1" ht="25.5">
      <c r="A15" s="86" t="s">
        <v>135</v>
      </c>
      <c r="B15" s="19"/>
      <c r="C15" s="3" t="s">
        <v>200</v>
      </c>
      <c r="D15" s="13">
        <v>840000</v>
      </c>
      <c r="E15" s="13">
        <f>E16</f>
        <v>849153</v>
      </c>
      <c r="F15" s="15">
        <f t="shared" si="0"/>
        <v>101.08964285714286</v>
      </c>
    </row>
    <row r="16" spans="1:6" s="2" customFormat="1" ht="12.75">
      <c r="A16" s="26" t="s">
        <v>136</v>
      </c>
      <c r="B16" s="19"/>
      <c r="C16" s="3" t="s">
        <v>201</v>
      </c>
      <c r="D16" s="13">
        <v>840000</v>
      </c>
      <c r="E16" s="13">
        <f>E17</f>
        <v>849153</v>
      </c>
      <c r="F16" s="15">
        <f t="shared" si="0"/>
        <v>101.08964285714286</v>
      </c>
    </row>
    <row r="17" spans="1:6" s="1" customFormat="1" ht="12.75">
      <c r="A17" s="20"/>
      <c r="B17" s="27">
        <v>6615</v>
      </c>
      <c r="C17" s="5" t="s">
        <v>202</v>
      </c>
      <c r="D17" s="14"/>
      <c r="E17" s="14">
        <v>849153</v>
      </c>
      <c r="F17" s="16"/>
    </row>
    <row r="18" spans="1:6" s="2" customFormat="1" ht="25.5" customHeight="1">
      <c r="A18" s="86" t="s">
        <v>221</v>
      </c>
      <c r="B18" s="19"/>
      <c r="C18" s="62" t="s">
        <v>137</v>
      </c>
      <c r="D18" s="48">
        <f>D19+D22</f>
        <v>42000000</v>
      </c>
      <c r="E18" s="48">
        <f>E19+E22</f>
        <v>929294</v>
      </c>
      <c r="F18" s="15">
        <f t="shared" si="0"/>
        <v>2.2126047619047617</v>
      </c>
    </row>
    <row r="19" spans="1:6" s="2" customFormat="1" ht="12.75">
      <c r="A19" s="86" t="s">
        <v>138</v>
      </c>
      <c r="B19" s="19"/>
      <c r="C19" s="62" t="s">
        <v>203</v>
      </c>
      <c r="D19" s="48">
        <f>D20</f>
        <v>28000000</v>
      </c>
      <c r="E19" s="48">
        <f>E20</f>
        <v>869547</v>
      </c>
      <c r="F19" s="15">
        <f t="shared" si="0"/>
        <v>3.105525</v>
      </c>
    </row>
    <row r="20" spans="1:6" s="2" customFormat="1" ht="12.75">
      <c r="A20" s="63" t="s">
        <v>139</v>
      </c>
      <c r="B20" s="19"/>
      <c r="C20" s="62" t="s">
        <v>204</v>
      </c>
      <c r="D20" s="48">
        <v>28000000</v>
      </c>
      <c r="E20" s="48">
        <f>E21</f>
        <v>869547</v>
      </c>
      <c r="F20" s="15">
        <f t="shared" si="0"/>
        <v>3.105525</v>
      </c>
    </row>
    <row r="21" spans="1:6" s="1" customFormat="1" ht="12.75">
      <c r="A21" s="20"/>
      <c r="B21" s="64" t="s">
        <v>140</v>
      </c>
      <c r="C21" s="65" t="s">
        <v>141</v>
      </c>
      <c r="D21" s="49"/>
      <c r="E21" s="49">
        <v>869547</v>
      </c>
      <c r="F21" s="16"/>
    </row>
    <row r="22" spans="1:6" s="2" customFormat="1" ht="12.75">
      <c r="A22" s="86" t="s">
        <v>142</v>
      </c>
      <c r="B22" s="19"/>
      <c r="C22" s="62" t="s">
        <v>143</v>
      </c>
      <c r="D22" s="48">
        <v>14000000</v>
      </c>
      <c r="E22" s="48">
        <f>E23</f>
        <v>59747</v>
      </c>
      <c r="F22" s="15">
        <f t="shared" si="0"/>
        <v>0.4267642857142857</v>
      </c>
    </row>
    <row r="23" spans="1:6" s="2" customFormat="1" ht="12.75">
      <c r="A23" s="63" t="s">
        <v>144</v>
      </c>
      <c r="B23" s="19"/>
      <c r="C23" s="62" t="s">
        <v>145</v>
      </c>
      <c r="D23" s="48">
        <v>14000000</v>
      </c>
      <c r="E23" s="48">
        <f>E24</f>
        <v>59747</v>
      </c>
      <c r="F23" s="15">
        <f t="shared" si="0"/>
        <v>0.4267642857142857</v>
      </c>
    </row>
    <row r="24" spans="1:6" s="1" customFormat="1" ht="12.75">
      <c r="A24" s="20"/>
      <c r="B24" s="64" t="s">
        <v>146</v>
      </c>
      <c r="C24" s="65" t="s">
        <v>147</v>
      </c>
      <c r="D24" s="49"/>
      <c r="E24" s="66">
        <v>59747</v>
      </c>
      <c r="F24" s="16"/>
    </row>
    <row r="25" spans="1:6" ht="12.75">
      <c r="A25" s="87"/>
      <c r="D25" s="44"/>
      <c r="E25" s="44"/>
      <c r="F25" s="43"/>
    </row>
    <row r="26" spans="4:6" ht="12.75">
      <c r="D26" s="44"/>
      <c r="E26" s="44"/>
      <c r="F26" s="43"/>
    </row>
    <row r="27" spans="4:6" ht="12.75">
      <c r="D27" s="44"/>
      <c r="E27" s="44"/>
      <c r="F27" s="43"/>
    </row>
    <row r="28" spans="4:6" ht="12.75">
      <c r="D28" s="44"/>
      <c r="E28" s="44"/>
      <c r="F28" s="43"/>
    </row>
    <row r="29" spans="4:6" ht="12.75">
      <c r="D29" s="44"/>
      <c r="E29" s="44"/>
      <c r="F29" s="43"/>
    </row>
    <row r="30" ht="12.75">
      <c r="F30" s="43"/>
    </row>
    <row r="31" ht="12.75">
      <c r="F31" s="43"/>
    </row>
    <row r="32" ht="12.75">
      <c r="F32" s="43"/>
    </row>
    <row r="33" ht="12.75">
      <c r="F33" s="43"/>
    </row>
    <row r="34" ht="12.75">
      <c r="F34" s="43"/>
    </row>
    <row r="35" ht="12.75">
      <c r="F35" s="43"/>
    </row>
    <row r="36" ht="12.75">
      <c r="F36" s="43"/>
    </row>
    <row r="37" ht="12.75">
      <c r="F37" s="43"/>
    </row>
    <row r="38" ht="12.75">
      <c r="F38" s="43"/>
    </row>
    <row r="39" ht="12.75">
      <c r="F39" s="43"/>
    </row>
    <row r="40" ht="12.75">
      <c r="F40" s="43"/>
    </row>
    <row r="41" ht="12.75">
      <c r="F41" s="43"/>
    </row>
    <row r="42" ht="12.75">
      <c r="F42" s="43"/>
    </row>
    <row r="43" ht="12.75">
      <c r="F43" s="43"/>
    </row>
    <row r="44" ht="12.75">
      <c r="F44" s="43"/>
    </row>
    <row r="45" ht="12.75">
      <c r="F45" s="43"/>
    </row>
    <row r="46" ht="12.75">
      <c r="F46" s="43"/>
    </row>
    <row r="47" ht="12.75">
      <c r="F47" s="43"/>
    </row>
    <row r="48" ht="12.75">
      <c r="F48" s="43"/>
    </row>
    <row r="49" ht="12.75">
      <c r="F49" s="43"/>
    </row>
    <row r="50" ht="12.75">
      <c r="F50" s="43"/>
    </row>
    <row r="51" ht="12.75">
      <c r="F51" s="43"/>
    </row>
    <row r="52" ht="12.75">
      <c r="F52" s="43"/>
    </row>
    <row r="53" ht="12.75">
      <c r="F53" s="43"/>
    </row>
    <row r="54" ht="12.75">
      <c r="F54" s="43"/>
    </row>
    <row r="55" ht="12.75">
      <c r="F55" s="43"/>
    </row>
    <row r="56" ht="12.75">
      <c r="F56" s="43"/>
    </row>
    <row r="57" ht="12.75">
      <c r="F57" s="43"/>
    </row>
    <row r="58" ht="12.75">
      <c r="F58" s="43"/>
    </row>
    <row r="59" ht="12.75">
      <c r="F59" s="43"/>
    </row>
    <row r="60" ht="12.75">
      <c r="F60" s="43"/>
    </row>
    <row r="61" ht="12.75">
      <c r="F61" s="43"/>
    </row>
    <row r="62" ht="12.75">
      <c r="F62" s="43"/>
    </row>
    <row r="63" ht="12.75">
      <c r="F63" s="43"/>
    </row>
    <row r="64" ht="12.75">
      <c r="F64" s="43"/>
    </row>
    <row r="65" ht="12.75">
      <c r="F65" s="43"/>
    </row>
    <row r="66" ht="12.75">
      <c r="F66" s="43"/>
    </row>
    <row r="67" ht="12.75">
      <c r="F67" s="43"/>
    </row>
    <row r="68" ht="12.75">
      <c r="F68" s="43"/>
    </row>
    <row r="69" ht="12.75">
      <c r="F69" s="43"/>
    </row>
    <row r="70" ht="12.75">
      <c r="F70" s="43"/>
    </row>
    <row r="71" ht="12.75">
      <c r="F71" s="43"/>
    </row>
    <row r="72" ht="12.75">
      <c r="F72" s="43"/>
    </row>
    <row r="73" ht="12.75">
      <c r="F73" s="43"/>
    </row>
    <row r="74" ht="12.75">
      <c r="F74" s="43"/>
    </row>
    <row r="75" ht="12.75">
      <c r="F75" s="43"/>
    </row>
    <row r="76" ht="12.75">
      <c r="F76" s="43"/>
    </row>
    <row r="77" ht="12.75">
      <c r="F77" s="43"/>
    </row>
    <row r="78" ht="12.75">
      <c r="F78" s="43"/>
    </row>
    <row r="79" ht="12.75">
      <c r="F79" s="43"/>
    </row>
    <row r="80" ht="12.75">
      <c r="F80" s="43"/>
    </row>
    <row r="81" ht="12.75">
      <c r="F81" s="43"/>
    </row>
    <row r="82" ht="12.75">
      <c r="F82" s="43"/>
    </row>
    <row r="83" ht="12.75">
      <c r="F83" s="43"/>
    </row>
    <row r="84" ht="12.75">
      <c r="F84" s="43"/>
    </row>
    <row r="85" ht="12.75">
      <c r="F85" s="43"/>
    </row>
    <row r="86" ht="12.75">
      <c r="F86" s="43"/>
    </row>
    <row r="87" ht="12.75">
      <c r="F87" s="43"/>
    </row>
    <row r="88" ht="12.75">
      <c r="F88" s="43"/>
    </row>
    <row r="89" ht="12.75">
      <c r="F89" s="43"/>
    </row>
    <row r="90" ht="12.75">
      <c r="F90" s="43"/>
    </row>
    <row r="91" ht="12.75">
      <c r="F91" s="43"/>
    </row>
    <row r="92" ht="12.75">
      <c r="F92" s="43"/>
    </row>
    <row r="93" ht="12.75">
      <c r="F93" s="43"/>
    </row>
    <row r="94" ht="12.75">
      <c r="F94" s="43"/>
    </row>
    <row r="95" ht="12.75">
      <c r="F95" s="43"/>
    </row>
    <row r="96" ht="12.75">
      <c r="F96" s="43"/>
    </row>
    <row r="97" ht="12.75">
      <c r="F97" s="43"/>
    </row>
    <row r="98" ht="12.75">
      <c r="F98" s="43"/>
    </row>
    <row r="99" ht="12.75">
      <c r="F99" s="43"/>
    </row>
    <row r="100" ht="12.75">
      <c r="F100" s="43"/>
    </row>
    <row r="101" ht="12.75">
      <c r="F101" s="43"/>
    </row>
    <row r="102" ht="12.75">
      <c r="F102" s="43"/>
    </row>
    <row r="103" ht="12.75">
      <c r="F103" s="43"/>
    </row>
    <row r="104" ht="12.75">
      <c r="F104" s="43"/>
    </row>
    <row r="105" ht="12.75">
      <c r="F105" s="43"/>
    </row>
    <row r="106" ht="12.75">
      <c r="F106" s="43"/>
    </row>
    <row r="107" ht="12.75">
      <c r="F107" s="43"/>
    </row>
    <row r="108" ht="12.75">
      <c r="F108" s="43"/>
    </row>
    <row r="109" ht="12.75">
      <c r="F109" s="43"/>
    </row>
    <row r="110" ht="12.75">
      <c r="F110" s="43"/>
    </row>
    <row r="111" ht="12.75">
      <c r="F111" s="43"/>
    </row>
    <row r="112" ht="12.75">
      <c r="F112" s="43"/>
    </row>
    <row r="113" ht="12.75">
      <c r="F113" s="43"/>
    </row>
    <row r="114" ht="12.75">
      <c r="F114" s="43"/>
    </row>
    <row r="115" ht="12.75">
      <c r="F115" s="43"/>
    </row>
    <row r="116" ht="12.75">
      <c r="F116" s="43"/>
    </row>
    <row r="117" ht="12.75">
      <c r="F117" s="43"/>
    </row>
    <row r="118" ht="12.75">
      <c r="F118" s="43"/>
    </row>
    <row r="119" ht="12.75">
      <c r="F119" s="43"/>
    </row>
    <row r="120" ht="12.75">
      <c r="F120" s="43"/>
    </row>
    <row r="121" ht="12.75">
      <c r="F121" s="43"/>
    </row>
    <row r="122" ht="12.75">
      <c r="F122" s="43"/>
    </row>
    <row r="123" ht="12.75">
      <c r="F123" s="43"/>
    </row>
    <row r="124" ht="12.75">
      <c r="F124" s="43"/>
    </row>
    <row r="125" ht="12.75">
      <c r="F125" s="43"/>
    </row>
    <row r="126" ht="12.75">
      <c r="F126" s="43"/>
    </row>
    <row r="127" ht="12.75">
      <c r="F127" s="43"/>
    </row>
    <row r="128" ht="12.75">
      <c r="F128" s="43"/>
    </row>
    <row r="129" ht="12.75">
      <c r="F129" s="43"/>
    </row>
    <row r="130" ht="12.75">
      <c r="F130" s="43"/>
    </row>
    <row r="131" ht="12.75">
      <c r="F131" s="43"/>
    </row>
    <row r="132" ht="12.75">
      <c r="F132" s="43"/>
    </row>
    <row r="133" ht="12.75">
      <c r="F133" s="43"/>
    </row>
    <row r="134" ht="12.75">
      <c r="F134" s="43"/>
    </row>
    <row r="135" ht="12.75">
      <c r="F135" s="43"/>
    </row>
    <row r="136" ht="12.75">
      <c r="F136" s="43"/>
    </row>
    <row r="137" ht="12.75">
      <c r="F137" s="43"/>
    </row>
    <row r="138" ht="12.75">
      <c r="F138" s="43"/>
    </row>
    <row r="139" ht="12.75">
      <c r="F139" s="43"/>
    </row>
    <row r="140" ht="12.75">
      <c r="F140" s="43"/>
    </row>
    <row r="141" ht="12.75">
      <c r="F141" s="43"/>
    </row>
    <row r="142" ht="12.75">
      <c r="F142" s="43"/>
    </row>
    <row r="143" ht="12.75">
      <c r="F143" s="43"/>
    </row>
    <row r="144" ht="12.75">
      <c r="F144" s="43"/>
    </row>
    <row r="145" ht="12.75">
      <c r="F145" s="43"/>
    </row>
    <row r="146" ht="12.75">
      <c r="F146" s="43"/>
    </row>
    <row r="147" ht="12.75">
      <c r="F147" s="43"/>
    </row>
    <row r="148" ht="12.75">
      <c r="F148" s="43"/>
    </row>
    <row r="149" ht="12.75">
      <c r="F149" s="43"/>
    </row>
    <row r="150" ht="12.75">
      <c r="F150" s="43"/>
    </row>
    <row r="151" ht="12.75">
      <c r="F151" s="43"/>
    </row>
    <row r="152" ht="12.75">
      <c r="F152" s="43"/>
    </row>
    <row r="153" ht="12.75">
      <c r="F153" s="43"/>
    </row>
    <row r="154" ht="12.75">
      <c r="F154" s="43"/>
    </row>
    <row r="155" ht="12.75">
      <c r="F155" s="43"/>
    </row>
    <row r="156" ht="12.75">
      <c r="F156" s="43"/>
    </row>
    <row r="157" ht="12.75">
      <c r="F157" s="43"/>
    </row>
    <row r="158" ht="12.75">
      <c r="F158" s="43"/>
    </row>
    <row r="159" ht="12.75">
      <c r="F159" s="43"/>
    </row>
    <row r="160" ht="12.75">
      <c r="F160" s="43"/>
    </row>
    <row r="161" ht="12.75">
      <c r="F161" s="43"/>
    </row>
    <row r="162" ht="12.75">
      <c r="F162" s="43"/>
    </row>
    <row r="163" ht="12.75">
      <c r="F163" s="43"/>
    </row>
    <row r="164" ht="12.75">
      <c r="F164" s="43"/>
    </row>
    <row r="165" ht="12.75">
      <c r="F165" s="43"/>
    </row>
    <row r="166" ht="12.75">
      <c r="F166" s="43"/>
    </row>
    <row r="167" ht="12.75">
      <c r="F167" s="43"/>
    </row>
    <row r="168" ht="12.75">
      <c r="F168" s="43"/>
    </row>
    <row r="169" ht="12.75">
      <c r="F169" s="43"/>
    </row>
    <row r="170" ht="12.75">
      <c r="F170" s="43"/>
    </row>
    <row r="171" ht="12.75">
      <c r="F171" s="43"/>
    </row>
    <row r="172" ht="12.75">
      <c r="F172" s="43"/>
    </row>
    <row r="173" ht="12.75">
      <c r="F173" s="43"/>
    </row>
    <row r="174" ht="12.75">
      <c r="F174" s="43"/>
    </row>
    <row r="175" ht="12.75">
      <c r="F175" s="43"/>
    </row>
    <row r="176" ht="12.75">
      <c r="F176" s="43"/>
    </row>
    <row r="177" ht="12.75">
      <c r="F177" s="43"/>
    </row>
    <row r="178" ht="12.75">
      <c r="F178" s="43"/>
    </row>
    <row r="179" ht="12.75">
      <c r="F179" s="43"/>
    </row>
    <row r="180" ht="12.75">
      <c r="F180" s="43"/>
    </row>
    <row r="181" ht="12.75">
      <c r="F181" s="43"/>
    </row>
    <row r="182" ht="12.75">
      <c r="F182" s="43"/>
    </row>
    <row r="183" ht="12.75">
      <c r="F183" s="43"/>
    </row>
    <row r="184" ht="12.75">
      <c r="F184" s="43"/>
    </row>
    <row r="185" ht="12.75">
      <c r="F185" s="43"/>
    </row>
    <row r="186" ht="12.75">
      <c r="F186" s="43"/>
    </row>
    <row r="187" ht="12.75">
      <c r="F187" s="43"/>
    </row>
    <row r="188" ht="12.75">
      <c r="F188" s="43"/>
    </row>
    <row r="189" ht="12.75">
      <c r="F189" s="43"/>
    </row>
    <row r="190" ht="12.75">
      <c r="F190" s="43"/>
    </row>
    <row r="191" ht="12.75">
      <c r="F191" s="43"/>
    </row>
    <row r="192" ht="12.75">
      <c r="F192" s="43"/>
    </row>
    <row r="193" ht="12.75">
      <c r="F193" s="43"/>
    </row>
    <row r="194" ht="12.75">
      <c r="F194" s="43"/>
    </row>
    <row r="195" ht="12.75">
      <c r="F195" s="43"/>
    </row>
    <row r="196" ht="12.75">
      <c r="F196" s="43"/>
    </row>
    <row r="197" ht="12.75">
      <c r="F197" s="43"/>
    </row>
    <row r="198" ht="12.75">
      <c r="F198" s="43"/>
    </row>
    <row r="199" ht="12.75">
      <c r="F199" s="43"/>
    </row>
    <row r="200" ht="12.75">
      <c r="F200" s="43"/>
    </row>
    <row r="201" ht="12.75">
      <c r="F201" s="43"/>
    </row>
    <row r="202" ht="12.75">
      <c r="F202" s="43"/>
    </row>
    <row r="203" ht="12.75">
      <c r="F203" s="43"/>
    </row>
    <row r="204" ht="12.75">
      <c r="F204" s="43"/>
    </row>
    <row r="205" ht="12.75">
      <c r="F205" s="43"/>
    </row>
    <row r="206" ht="12.75">
      <c r="F206" s="43"/>
    </row>
    <row r="207" ht="12.75">
      <c r="F207" s="43"/>
    </row>
    <row r="208" ht="12.75">
      <c r="F208" s="43"/>
    </row>
    <row r="209" ht="12.75">
      <c r="F209" s="43"/>
    </row>
    <row r="210" ht="12.75">
      <c r="F210" s="43"/>
    </row>
    <row r="211" ht="12.75">
      <c r="F211" s="43"/>
    </row>
    <row r="212" ht="12.75">
      <c r="F212" s="43"/>
    </row>
    <row r="213" ht="12.75">
      <c r="F213" s="43"/>
    </row>
    <row r="214" ht="12.75">
      <c r="F214" s="43"/>
    </row>
    <row r="215" ht="12.75">
      <c r="F215" s="43"/>
    </row>
    <row r="216" ht="12.75">
      <c r="F216" s="43"/>
    </row>
    <row r="217" ht="12.75">
      <c r="F217" s="43"/>
    </row>
    <row r="218" ht="12.75">
      <c r="F218" s="43"/>
    </row>
    <row r="219" ht="12.75">
      <c r="F219" s="43"/>
    </row>
    <row r="220" ht="12.75">
      <c r="F220" s="43"/>
    </row>
    <row r="221" ht="12.75">
      <c r="F221" s="43"/>
    </row>
    <row r="222" ht="12.75">
      <c r="F222" s="43"/>
    </row>
    <row r="223" ht="12.75">
      <c r="F223" s="43"/>
    </row>
    <row r="224" ht="12.75">
      <c r="F224" s="43"/>
    </row>
    <row r="225" ht="12.75">
      <c r="F225" s="43"/>
    </row>
    <row r="226" ht="12.75">
      <c r="F226" s="43"/>
    </row>
    <row r="227" ht="12.75">
      <c r="F227" s="43"/>
    </row>
    <row r="228" ht="12.75">
      <c r="F228" s="43"/>
    </row>
    <row r="229" ht="12.75">
      <c r="F229" s="43"/>
    </row>
    <row r="230" ht="12.75">
      <c r="F230" s="43"/>
    </row>
    <row r="231" ht="12.75">
      <c r="F231" s="43"/>
    </row>
  </sheetData>
  <mergeCells count="3">
    <mergeCell ref="A3:C3"/>
    <mergeCell ref="A1:F1"/>
    <mergeCell ref="A2:F2"/>
  </mergeCells>
  <printOptions horizontalCentered="1"/>
  <pageMargins left="0.1968503937007874" right="0.1968503937007874" top="0.3937007874015748" bottom="0.3937007874015748" header="0.11811023622047245" footer="0.1968503937007874"/>
  <pageSetup horizontalDpi="600" verticalDpi="600" orientation="portrait" paperSize="9" r:id="rId1"/>
  <headerFooter alignWithMargins="0">
    <oddFooter>&amp;C&amp;"Times New Roman,Uobičajeno"&amp;12&amp;P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2"/>
  <sheetViews>
    <sheetView workbookViewId="0" topLeftCell="A1">
      <selection activeCell="G4" sqref="G4"/>
    </sheetView>
  </sheetViews>
  <sheetFormatPr defaultColWidth="9.140625" defaultRowHeight="12.75"/>
  <cols>
    <col min="1" max="1" width="5.57421875" style="4" customWidth="1"/>
    <col min="2" max="2" width="5.28125" style="4" customWidth="1"/>
    <col min="3" max="3" width="51.421875" style="1" customWidth="1"/>
    <col min="4" max="5" width="12.8515625" style="1" customWidth="1"/>
    <col min="6" max="6" width="7.8515625" style="1" customWidth="1"/>
    <col min="7" max="8" width="8.421875" style="1" customWidth="1"/>
    <col min="9" max="16384" width="9.140625" style="1" customWidth="1"/>
  </cols>
  <sheetData>
    <row r="1" spans="1:6" ht="34.5" customHeight="1">
      <c r="A1" s="112" t="s">
        <v>4</v>
      </c>
      <c r="B1" s="112"/>
      <c r="C1" s="112"/>
      <c r="D1" s="112"/>
      <c r="E1" s="112"/>
      <c r="F1" s="112"/>
    </row>
    <row r="2" spans="1:6" ht="30.75" customHeight="1">
      <c r="A2" s="109" t="s">
        <v>222</v>
      </c>
      <c r="B2" s="109"/>
      <c r="C2" s="109"/>
      <c r="D2" s="94" t="s">
        <v>225</v>
      </c>
      <c r="E2" s="93" t="s">
        <v>219</v>
      </c>
      <c r="F2" s="94" t="s">
        <v>220</v>
      </c>
    </row>
    <row r="3" spans="1:6" s="2" customFormat="1" ht="25.5" customHeight="1">
      <c r="A3" s="88" t="s">
        <v>50</v>
      </c>
      <c r="B3" s="19"/>
      <c r="C3" s="10" t="s">
        <v>3</v>
      </c>
      <c r="D3" s="13">
        <f>D4+D12+D35</f>
        <v>78048000</v>
      </c>
      <c r="E3" s="13">
        <f>E4+E12+E35</f>
        <v>16161621</v>
      </c>
      <c r="F3" s="15">
        <f>E3/D3*100</f>
        <v>20.70728397908979</v>
      </c>
    </row>
    <row r="4" spans="1:6" s="2" customFormat="1" ht="12.75">
      <c r="A4" s="88" t="s">
        <v>89</v>
      </c>
      <c r="B4" s="19"/>
      <c r="C4" s="10" t="s">
        <v>90</v>
      </c>
      <c r="D4" s="13">
        <v>31253100</v>
      </c>
      <c r="E4" s="13">
        <f>E5+E7+E9</f>
        <v>5541120</v>
      </c>
      <c r="F4" s="15">
        <f>E4/D4*100</f>
        <v>17.729825201340027</v>
      </c>
    </row>
    <row r="5" spans="1:6" s="2" customFormat="1" ht="12.75">
      <c r="A5" s="10" t="s">
        <v>91</v>
      </c>
      <c r="B5" s="19"/>
      <c r="C5" s="10" t="s">
        <v>205</v>
      </c>
      <c r="D5" s="13">
        <v>26115900</v>
      </c>
      <c r="E5" s="13">
        <f>SUM(E6:E6)</f>
        <v>4711099</v>
      </c>
      <c r="F5" s="15">
        <f>E5/D5*100</f>
        <v>18.03919834277203</v>
      </c>
    </row>
    <row r="6" spans="1:6" ht="12.75">
      <c r="A6" s="89"/>
      <c r="B6" s="24" t="s">
        <v>93</v>
      </c>
      <c r="C6" s="8" t="s">
        <v>94</v>
      </c>
      <c r="D6" s="14"/>
      <c r="E6" s="14">
        <v>4711099</v>
      </c>
      <c r="F6" s="16"/>
    </row>
    <row r="7" spans="1:6" s="2" customFormat="1" ht="12.75">
      <c r="A7" s="10" t="s">
        <v>95</v>
      </c>
      <c r="B7" s="19"/>
      <c r="C7" s="10" t="s">
        <v>22</v>
      </c>
      <c r="D7" s="13">
        <v>769500</v>
      </c>
      <c r="E7" s="13">
        <f>E8</f>
        <v>15000</v>
      </c>
      <c r="F7" s="15">
        <f>E7/D7*100</f>
        <v>1.949317738791423</v>
      </c>
    </row>
    <row r="8" spans="1:6" ht="12.75">
      <c r="A8" s="89"/>
      <c r="B8" s="24" t="s">
        <v>23</v>
      </c>
      <c r="C8" s="8" t="s">
        <v>22</v>
      </c>
      <c r="D8" s="14"/>
      <c r="E8" s="14">
        <v>15000</v>
      </c>
      <c r="F8" s="16"/>
    </row>
    <row r="9" spans="1:6" s="2" customFormat="1" ht="12.75">
      <c r="A9" s="10" t="s">
        <v>24</v>
      </c>
      <c r="B9" s="19"/>
      <c r="C9" s="10" t="s">
        <v>25</v>
      </c>
      <c r="D9" s="13">
        <v>4367700</v>
      </c>
      <c r="E9" s="13">
        <f>SUM(E10:E11)</f>
        <v>815021</v>
      </c>
      <c r="F9" s="15">
        <f>E9/D9*100</f>
        <v>18.66018728392518</v>
      </c>
    </row>
    <row r="10" spans="1:6" ht="12.75">
      <c r="A10" s="89"/>
      <c r="B10" s="24" t="s">
        <v>26</v>
      </c>
      <c r="C10" s="8" t="s">
        <v>65</v>
      </c>
      <c r="D10" s="14"/>
      <c r="E10" s="14">
        <v>730221</v>
      </c>
      <c r="F10" s="16"/>
    </row>
    <row r="11" spans="1:6" ht="12.75">
      <c r="A11" s="89"/>
      <c r="B11" s="24" t="s">
        <v>27</v>
      </c>
      <c r="C11" s="8" t="s">
        <v>43</v>
      </c>
      <c r="D11" s="14"/>
      <c r="E11" s="14">
        <v>84800</v>
      </c>
      <c r="F11" s="16"/>
    </row>
    <row r="12" spans="1:6" s="2" customFormat="1" ht="12.75">
      <c r="A12" s="88" t="s">
        <v>28</v>
      </c>
      <c r="B12" s="19"/>
      <c r="C12" s="10" t="s">
        <v>29</v>
      </c>
      <c r="D12" s="13">
        <v>16262400</v>
      </c>
      <c r="E12" s="13">
        <f>E13+E17+E21+E30</f>
        <v>4242673</v>
      </c>
      <c r="F12" s="15">
        <f>E12/D12*100</f>
        <v>26.088849124360486</v>
      </c>
    </row>
    <row r="13" spans="1:6" s="2" customFormat="1" ht="12.75">
      <c r="A13" s="10" t="s">
        <v>30</v>
      </c>
      <c r="B13" s="19"/>
      <c r="C13" s="10" t="s">
        <v>66</v>
      </c>
      <c r="D13" s="13">
        <v>1024500</v>
      </c>
      <c r="E13" s="13">
        <f>SUM(E14:E16)</f>
        <v>188669</v>
      </c>
      <c r="F13" s="15">
        <f>E13/D13*100</f>
        <v>18.415714982918495</v>
      </c>
    </row>
    <row r="14" spans="1:6" ht="12.75">
      <c r="A14" s="89"/>
      <c r="B14" s="24" t="s">
        <v>31</v>
      </c>
      <c r="C14" s="8" t="s">
        <v>67</v>
      </c>
      <c r="D14" s="14"/>
      <c r="E14" s="14">
        <v>28865</v>
      </c>
      <c r="F14" s="16"/>
    </row>
    <row r="15" spans="1:6" ht="12.75">
      <c r="A15" s="89"/>
      <c r="B15" s="24" t="s">
        <v>32</v>
      </c>
      <c r="C15" s="8" t="s">
        <v>68</v>
      </c>
      <c r="D15" s="14"/>
      <c r="E15" s="14">
        <v>159404</v>
      </c>
      <c r="F15" s="16"/>
    </row>
    <row r="16" spans="1:6" ht="12.75">
      <c r="A16" s="89"/>
      <c r="B16" s="24" t="s">
        <v>35</v>
      </c>
      <c r="C16" s="8" t="s">
        <v>69</v>
      </c>
      <c r="D16" s="14"/>
      <c r="E16" s="14">
        <v>400</v>
      </c>
      <c r="F16" s="16"/>
    </row>
    <row r="17" spans="1:6" s="2" customFormat="1" ht="12.75">
      <c r="A17" s="10" t="s">
        <v>36</v>
      </c>
      <c r="B17" s="19"/>
      <c r="C17" s="10" t="s">
        <v>70</v>
      </c>
      <c r="D17" s="13">
        <v>1528200</v>
      </c>
      <c r="E17" s="13">
        <f>SUM(E18:E20)</f>
        <v>397793</v>
      </c>
      <c r="F17" s="15">
        <f>E17/D17*100</f>
        <v>26.030166208611437</v>
      </c>
    </row>
    <row r="18" spans="1:6" ht="12.75">
      <c r="A18" s="89"/>
      <c r="B18" s="24" t="s">
        <v>37</v>
      </c>
      <c r="C18" s="8" t="s">
        <v>71</v>
      </c>
      <c r="D18" s="14"/>
      <c r="E18" s="14">
        <v>138797</v>
      </c>
      <c r="F18" s="16"/>
    </row>
    <row r="19" spans="1:6" ht="12.75">
      <c r="A19" s="89"/>
      <c r="B19" s="24" t="s">
        <v>38</v>
      </c>
      <c r="C19" s="8" t="s">
        <v>72</v>
      </c>
      <c r="D19" s="14"/>
      <c r="E19" s="14">
        <v>258567</v>
      </c>
      <c r="F19" s="16"/>
    </row>
    <row r="20" spans="1:6" ht="12.75">
      <c r="A20" s="89"/>
      <c r="B20" s="24" t="s">
        <v>39</v>
      </c>
      <c r="C20" s="8" t="s">
        <v>73</v>
      </c>
      <c r="D20" s="14"/>
      <c r="E20" s="14">
        <v>429</v>
      </c>
      <c r="F20" s="16"/>
    </row>
    <row r="21" spans="1:6" s="2" customFormat="1" ht="12.75">
      <c r="A21" s="10" t="s">
        <v>40</v>
      </c>
      <c r="B21" s="19"/>
      <c r="C21" s="10" t="s">
        <v>74</v>
      </c>
      <c r="D21" s="13">
        <v>12870000</v>
      </c>
      <c r="E21" s="13">
        <f>SUM(E22:E29)</f>
        <v>3614937</v>
      </c>
      <c r="F21" s="15">
        <f>E21/D21*100</f>
        <v>28.088088578088577</v>
      </c>
    </row>
    <row r="22" spans="1:6" ht="12.75">
      <c r="A22" s="89"/>
      <c r="B22" s="24" t="s">
        <v>41</v>
      </c>
      <c r="C22" s="8" t="s">
        <v>75</v>
      </c>
      <c r="D22" s="14"/>
      <c r="E22" s="14">
        <v>162696</v>
      </c>
      <c r="F22" s="16"/>
    </row>
    <row r="23" spans="1:6" ht="12.75">
      <c r="A23" s="89"/>
      <c r="B23" s="24" t="s">
        <v>42</v>
      </c>
      <c r="C23" s="8" t="s">
        <v>46</v>
      </c>
      <c r="D23" s="14"/>
      <c r="E23" s="14">
        <v>144323</v>
      </c>
      <c r="F23" s="16"/>
    </row>
    <row r="24" spans="1:6" ht="13.5" customHeight="1">
      <c r="A24" s="89"/>
      <c r="B24" s="24" t="s">
        <v>51</v>
      </c>
      <c r="C24" s="8" t="s">
        <v>47</v>
      </c>
      <c r="D24" s="14"/>
      <c r="E24" s="14">
        <v>495312</v>
      </c>
      <c r="F24" s="16"/>
    </row>
    <row r="25" spans="1:6" ht="12.75">
      <c r="A25" s="89"/>
      <c r="B25" s="24" t="s">
        <v>52</v>
      </c>
      <c r="C25" s="8" t="s">
        <v>48</v>
      </c>
      <c r="D25" s="14"/>
      <c r="E25" s="14">
        <v>16812</v>
      </c>
      <c r="F25" s="16"/>
    </row>
    <row r="26" spans="1:6" ht="12.75" hidden="1">
      <c r="A26" s="89"/>
      <c r="B26" s="24" t="s">
        <v>53</v>
      </c>
      <c r="C26" s="8" t="s">
        <v>49</v>
      </c>
      <c r="D26" s="14"/>
      <c r="E26" s="14">
        <v>0</v>
      </c>
      <c r="F26" s="16"/>
    </row>
    <row r="27" spans="1:6" ht="12.75">
      <c r="A27" s="89"/>
      <c r="B27" s="24" t="s">
        <v>54</v>
      </c>
      <c r="C27" s="8" t="s">
        <v>76</v>
      </c>
      <c r="D27" s="14"/>
      <c r="E27" s="14">
        <v>2406988</v>
      </c>
      <c r="F27" s="16"/>
    </row>
    <row r="28" spans="1:6" ht="12.75">
      <c r="A28" s="89"/>
      <c r="B28" s="24" t="s">
        <v>117</v>
      </c>
      <c r="C28" s="8" t="s">
        <v>118</v>
      </c>
      <c r="D28" s="14"/>
      <c r="E28" s="14">
        <v>19852</v>
      </c>
      <c r="F28" s="16"/>
    </row>
    <row r="29" spans="1:6" ht="12.75">
      <c r="A29" s="89"/>
      <c r="B29" s="24" t="s">
        <v>55</v>
      </c>
      <c r="C29" s="8" t="s">
        <v>77</v>
      </c>
      <c r="D29" s="14"/>
      <c r="E29" s="14">
        <v>368954</v>
      </c>
      <c r="F29" s="16"/>
    </row>
    <row r="30" spans="1:6" s="2" customFormat="1" ht="12.75">
      <c r="A30" s="10" t="s">
        <v>56</v>
      </c>
      <c r="B30" s="19"/>
      <c r="C30" s="10" t="s">
        <v>78</v>
      </c>
      <c r="D30" s="13">
        <v>839700</v>
      </c>
      <c r="E30" s="13">
        <f>SUM(E31:E34)</f>
        <v>41274</v>
      </c>
      <c r="F30" s="15">
        <f>E30/D30*100</f>
        <v>4.915326902465166</v>
      </c>
    </row>
    <row r="31" spans="1:6" ht="12.75">
      <c r="A31" s="89"/>
      <c r="B31" s="24" t="s">
        <v>57</v>
      </c>
      <c r="C31" s="8" t="s">
        <v>79</v>
      </c>
      <c r="D31" s="14"/>
      <c r="E31" s="14">
        <v>0</v>
      </c>
      <c r="F31" s="16"/>
    </row>
    <row r="32" spans="1:6" ht="12.75">
      <c r="A32" s="89"/>
      <c r="B32" s="24" t="s">
        <v>58</v>
      </c>
      <c r="C32" s="8" t="s">
        <v>80</v>
      </c>
      <c r="D32" s="14"/>
      <c r="E32" s="14">
        <v>15220</v>
      </c>
      <c r="F32" s="16"/>
    </row>
    <row r="33" spans="1:6" ht="12.75">
      <c r="A33" s="89"/>
      <c r="B33" s="24" t="s">
        <v>59</v>
      </c>
      <c r="C33" s="8" t="s">
        <v>81</v>
      </c>
      <c r="D33" s="14"/>
      <c r="E33" s="14">
        <v>400</v>
      </c>
      <c r="F33" s="16"/>
    </row>
    <row r="34" spans="1:6" ht="12.75">
      <c r="A34" s="89"/>
      <c r="B34" s="24" t="s">
        <v>60</v>
      </c>
      <c r="C34" s="8" t="s">
        <v>78</v>
      </c>
      <c r="D34" s="14"/>
      <c r="E34" s="14">
        <v>25654</v>
      </c>
      <c r="F34" s="16"/>
    </row>
    <row r="35" spans="1:6" s="2" customFormat="1" ht="12.75">
      <c r="A35" s="88" t="s">
        <v>100</v>
      </c>
      <c r="B35" s="19"/>
      <c r="C35" s="10" t="s">
        <v>101</v>
      </c>
      <c r="D35" s="13">
        <v>30532500</v>
      </c>
      <c r="E35" s="13">
        <f>E36+E40</f>
        <v>6377828</v>
      </c>
      <c r="F35" s="15">
        <f>E35/D35*100</f>
        <v>20.888653074592646</v>
      </c>
    </row>
    <row r="36" spans="1:6" s="2" customFormat="1" ht="12.75">
      <c r="A36" s="10" t="s">
        <v>148</v>
      </c>
      <c r="B36" s="19"/>
      <c r="C36" s="10" t="s">
        <v>206</v>
      </c>
      <c r="D36" s="13">
        <v>30000000</v>
      </c>
      <c r="E36" s="13">
        <f>E37</f>
        <v>6220943</v>
      </c>
      <c r="F36" s="15">
        <f>E36/D36*100</f>
        <v>20.736476666666668</v>
      </c>
    </row>
    <row r="37" spans="1:6" s="2" customFormat="1" ht="25.5">
      <c r="A37" s="89"/>
      <c r="B37" s="24" t="s">
        <v>150</v>
      </c>
      <c r="C37" s="8" t="s">
        <v>207</v>
      </c>
      <c r="D37" s="13"/>
      <c r="E37" s="13">
        <f>E38+E39</f>
        <v>6220943</v>
      </c>
      <c r="F37" s="15"/>
    </row>
    <row r="38" spans="1:6" ht="12.75">
      <c r="A38" s="89"/>
      <c r="B38" s="20"/>
      <c r="C38" s="8" t="s">
        <v>152</v>
      </c>
      <c r="D38" s="14"/>
      <c r="E38" s="14">
        <v>4916250</v>
      </c>
      <c r="F38" s="16"/>
    </row>
    <row r="39" spans="1:6" ht="12.75">
      <c r="A39" s="89"/>
      <c r="B39" s="20"/>
      <c r="C39" s="8" t="s">
        <v>153</v>
      </c>
      <c r="D39" s="14"/>
      <c r="E39" s="14">
        <v>1304693</v>
      </c>
      <c r="F39" s="16"/>
    </row>
    <row r="40" spans="1:6" s="2" customFormat="1" ht="12.75">
      <c r="A40" s="10" t="s">
        <v>85</v>
      </c>
      <c r="B40" s="19"/>
      <c r="C40" s="10" t="s">
        <v>86</v>
      </c>
      <c r="D40" s="13">
        <v>532500</v>
      </c>
      <c r="E40" s="13">
        <f>SUM(E41:E44)</f>
        <v>156885</v>
      </c>
      <c r="F40" s="15">
        <f>E40/D40*100</f>
        <v>29.461971830985917</v>
      </c>
    </row>
    <row r="41" spans="1:6" ht="12.75">
      <c r="A41" s="89"/>
      <c r="B41" s="24" t="s">
        <v>87</v>
      </c>
      <c r="C41" s="8" t="s">
        <v>88</v>
      </c>
      <c r="D41" s="14"/>
      <c r="E41" s="14">
        <v>54989</v>
      </c>
      <c r="F41" s="16"/>
    </row>
    <row r="42" spans="1:6" ht="12.75">
      <c r="A42" s="89"/>
      <c r="B42" s="24" t="s">
        <v>119</v>
      </c>
      <c r="C42" s="8" t="s">
        <v>120</v>
      </c>
      <c r="D42" s="14"/>
      <c r="E42" s="14">
        <v>6595</v>
      </c>
      <c r="F42" s="16"/>
    </row>
    <row r="43" spans="1:6" ht="12.75">
      <c r="A43" s="89"/>
      <c r="B43" s="24" t="s">
        <v>102</v>
      </c>
      <c r="C43" s="8" t="s">
        <v>103</v>
      </c>
      <c r="D43" s="14"/>
      <c r="E43" s="14">
        <v>40701</v>
      </c>
      <c r="F43" s="16"/>
    </row>
    <row r="44" spans="1:6" ht="12.75">
      <c r="A44" s="89"/>
      <c r="B44" s="24" t="s">
        <v>115</v>
      </c>
      <c r="C44" s="8" t="s">
        <v>116</v>
      </c>
      <c r="D44" s="14"/>
      <c r="E44" s="14">
        <v>54600</v>
      </c>
      <c r="F44" s="16"/>
    </row>
    <row r="45" spans="1:6" ht="25.5" customHeight="1">
      <c r="A45" s="88" t="s">
        <v>19</v>
      </c>
      <c r="B45" s="19"/>
      <c r="C45" s="11" t="s">
        <v>5</v>
      </c>
      <c r="D45" s="13">
        <f>D46</f>
        <v>2160000</v>
      </c>
      <c r="E45" s="13">
        <f>E46</f>
        <v>0</v>
      </c>
      <c r="F45" s="15">
        <f>E45/D45*100</f>
        <v>0</v>
      </c>
    </row>
    <row r="46" spans="1:6" ht="12.75">
      <c r="A46" s="88" t="s">
        <v>62</v>
      </c>
      <c r="B46" s="19"/>
      <c r="C46" s="11" t="s">
        <v>63</v>
      </c>
      <c r="D46" s="13">
        <v>2160000</v>
      </c>
      <c r="E46" s="13">
        <f>E47+E49</f>
        <v>0</v>
      </c>
      <c r="F46" s="15">
        <f>E46/D46*100</f>
        <v>0</v>
      </c>
    </row>
    <row r="47" spans="1:6" ht="12.75">
      <c r="A47" s="11" t="s">
        <v>154</v>
      </c>
      <c r="B47" s="19"/>
      <c r="C47" s="11" t="s">
        <v>155</v>
      </c>
      <c r="D47" s="13">
        <v>1560000</v>
      </c>
      <c r="E47" s="13">
        <f>E48</f>
        <v>0</v>
      </c>
      <c r="F47" s="15">
        <f>E47/D47*100</f>
        <v>0</v>
      </c>
    </row>
    <row r="48" spans="1:6" ht="12.75" hidden="1">
      <c r="A48" s="89"/>
      <c r="B48" s="25" t="s">
        <v>156</v>
      </c>
      <c r="C48" s="9" t="s">
        <v>147</v>
      </c>
      <c r="D48" s="14"/>
      <c r="E48" s="14">
        <v>0</v>
      </c>
      <c r="F48" s="16" t="s">
        <v>18</v>
      </c>
    </row>
    <row r="49" spans="1:6" ht="12.75">
      <c r="A49" s="11" t="s">
        <v>64</v>
      </c>
      <c r="B49" s="19"/>
      <c r="C49" s="11" t="s">
        <v>82</v>
      </c>
      <c r="D49" s="13">
        <v>600000</v>
      </c>
      <c r="E49" s="13">
        <f>SUM(E50:E52)</f>
        <v>0</v>
      </c>
      <c r="F49" s="15">
        <f>E49/D49*100</f>
        <v>0</v>
      </c>
    </row>
    <row r="50" spans="1:6" ht="12.75" hidden="1">
      <c r="A50" s="89"/>
      <c r="B50" s="25" t="s">
        <v>44</v>
      </c>
      <c r="C50" s="9" t="s">
        <v>83</v>
      </c>
      <c r="D50" s="14"/>
      <c r="E50" s="14">
        <v>0</v>
      </c>
      <c r="F50" s="16" t="s">
        <v>18</v>
      </c>
    </row>
    <row r="51" spans="1:6" ht="12.75" hidden="1">
      <c r="A51" s="89"/>
      <c r="B51" s="25" t="s">
        <v>45</v>
      </c>
      <c r="C51" s="9" t="s">
        <v>84</v>
      </c>
      <c r="D51" s="14"/>
      <c r="E51" s="14">
        <v>0</v>
      </c>
      <c r="F51" s="16" t="s">
        <v>18</v>
      </c>
    </row>
    <row r="52" spans="1:6" ht="12.75" hidden="1">
      <c r="A52" s="89"/>
      <c r="B52" s="25" t="s">
        <v>157</v>
      </c>
      <c r="C52" s="9" t="s">
        <v>158</v>
      </c>
      <c r="D52" s="14"/>
      <c r="E52" s="14">
        <v>0</v>
      </c>
      <c r="F52" s="16" t="s">
        <v>18</v>
      </c>
    </row>
    <row r="53" spans="1:5" ht="12.75">
      <c r="A53" s="89"/>
      <c r="C53" s="12"/>
      <c r="D53" s="14"/>
      <c r="E53" s="14"/>
    </row>
    <row r="54" spans="3:5" ht="12.75">
      <c r="C54" s="12"/>
      <c r="D54" s="14"/>
      <c r="E54" s="14"/>
    </row>
    <row r="55" spans="3:5" ht="12.75">
      <c r="C55" s="12"/>
      <c r="D55" s="14"/>
      <c r="E55" s="14"/>
    </row>
    <row r="56" spans="3:5" ht="12.75">
      <c r="C56" s="12"/>
      <c r="D56" s="14"/>
      <c r="E56" s="14"/>
    </row>
    <row r="57" spans="3:5" ht="12.75">
      <c r="C57" s="12"/>
      <c r="D57" s="14"/>
      <c r="E57" s="14"/>
    </row>
    <row r="58" spans="3:5" ht="12.75">
      <c r="C58" s="12"/>
      <c r="D58" s="14"/>
      <c r="E58" s="14"/>
    </row>
    <row r="59" spans="3:5" ht="12.75">
      <c r="C59" s="12"/>
      <c r="D59" s="14"/>
      <c r="E59" s="14"/>
    </row>
    <row r="60" spans="3:5" ht="12.75">
      <c r="C60" s="12"/>
      <c r="D60" s="14"/>
      <c r="E60" s="14"/>
    </row>
    <row r="61" spans="3:5" ht="12.75">
      <c r="C61" s="12"/>
      <c r="D61" s="14"/>
      <c r="E61" s="14"/>
    </row>
    <row r="62" spans="3:5" ht="12.75">
      <c r="C62" s="12"/>
      <c r="D62" s="14"/>
      <c r="E62" s="14"/>
    </row>
    <row r="63" spans="3:5" ht="12.75">
      <c r="C63" s="12"/>
      <c r="D63" s="14"/>
      <c r="E63" s="14"/>
    </row>
    <row r="64" spans="3:5" ht="12.75">
      <c r="C64" s="12"/>
      <c r="D64" s="14"/>
      <c r="E64" s="14"/>
    </row>
    <row r="65" spans="3:5" ht="12.75">
      <c r="C65" s="12"/>
      <c r="D65" s="14"/>
      <c r="E65" s="14"/>
    </row>
    <row r="66" spans="3:5" ht="12.75">
      <c r="C66" s="12"/>
      <c r="D66" s="14"/>
      <c r="E66" s="14"/>
    </row>
    <row r="67" spans="3:5" ht="12.75">
      <c r="C67" s="12"/>
      <c r="D67" s="14"/>
      <c r="E67" s="14"/>
    </row>
    <row r="68" spans="3:5" ht="12.75">
      <c r="C68" s="12"/>
      <c r="D68" s="14"/>
      <c r="E68" s="14"/>
    </row>
    <row r="69" spans="3:5" ht="12.75">
      <c r="C69" s="12"/>
      <c r="D69" s="14"/>
      <c r="E69" s="14"/>
    </row>
    <row r="70" spans="3:5" ht="12.75">
      <c r="C70" s="12"/>
      <c r="D70" s="14"/>
      <c r="E70" s="14"/>
    </row>
    <row r="71" spans="3:5" ht="12.75">
      <c r="C71" s="12"/>
      <c r="D71" s="14"/>
      <c r="E71" s="14"/>
    </row>
    <row r="72" spans="3:5" ht="12.75">
      <c r="C72" s="12"/>
      <c r="D72" s="14"/>
      <c r="E72" s="14"/>
    </row>
    <row r="73" spans="3:5" ht="12.75">
      <c r="C73" s="12"/>
      <c r="D73" s="14"/>
      <c r="E73" s="14"/>
    </row>
    <row r="74" spans="3:5" ht="12.75">
      <c r="C74" s="12"/>
      <c r="D74" s="14"/>
      <c r="E74" s="14"/>
    </row>
    <row r="75" spans="3:5" ht="12.75">
      <c r="C75" s="12"/>
      <c r="D75" s="14"/>
      <c r="E75" s="14"/>
    </row>
    <row r="76" spans="3:5" ht="12.75">
      <c r="C76" s="12"/>
      <c r="D76" s="14"/>
      <c r="E76" s="14"/>
    </row>
    <row r="77" spans="3:5" ht="12.75">
      <c r="C77" s="12"/>
      <c r="D77" s="14"/>
      <c r="E77" s="14"/>
    </row>
    <row r="78" spans="3:5" ht="12.75">
      <c r="C78" s="12"/>
      <c r="D78" s="14"/>
      <c r="E78" s="14"/>
    </row>
    <row r="79" spans="3:5" ht="12.75">
      <c r="C79" s="12"/>
      <c r="D79" s="14"/>
      <c r="E79" s="14"/>
    </row>
    <row r="80" spans="3:5" ht="12.75">
      <c r="C80" s="12"/>
      <c r="D80" s="14"/>
      <c r="E80" s="14"/>
    </row>
    <row r="81" spans="3:5" ht="12.75">
      <c r="C81" s="12"/>
      <c r="D81" s="14"/>
      <c r="E81" s="14"/>
    </row>
    <row r="82" spans="3:5" ht="12.75">
      <c r="C82" s="12"/>
      <c r="D82" s="14"/>
      <c r="E82" s="14"/>
    </row>
    <row r="83" spans="3:5" ht="12.75">
      <c r="C83" s="12"/>
      <c r="D83" s="14"/>
      <c r="E83" s="14"/>
    </row>
    <row r="84" spans="3:5" ht="12.75">
      <c r="C84" s="12"/>
      <c r="D84" s="14"/>
      <c r="E84" s="14"/>
    </row>
    <row r="85" spans="3:5" ht="12.75">
      <c r="C85" s="12"/>
      <c r="D85" s="14"/>
      <c r="E85" s="14"/>
    </row>
    <row r="86" spans="3:5" ht="12.75">
      <c r="C86" s="12"/>
      <c r="D86" s="14"/>
      <c r="E86" s="14"/>
    </row>
    <row r="87" spans="3:5" ht="12.75">
      <c r="C87" s="12"/>
      <c r="D87" s="14"/>
      <c r="E87" s="14"/>
    </row>
    <row r="88" spans="3:5" ht="12.75">
      <c r="C88" s="12"/>
      <c r="D88" s="14"/>
      <c r="E88" s="14"/>
    </row>
    <row r="89" spans="3:5" ht="12.75">
      <c r="C89" s="12"/>
      <c r="D89" s="14"/>
      <c r="E89" s="14"/>
    </row>
    <row r="90" spans="3:5" ht="12.75">
      <c r="C90" s="12"/>
      <c r="D90" s="14"/>
      <c r="E90" s="14"/>
    </row>
    <row r="91" spans="3:5" ht="12.75">
      <c r="C91" s="12"/>
      <c r="D91" s="14"/>
      <c r="E91" s="14"/>
    </row>
    <row r="92" spans="3:5" ht="12.75">
      <c r="C92" s="12"/>
      <c r="D92" s="14"/>
      <c r="E92" s="14"/>
    </row>
    <row r="93" spans="3:5" ht="12.75">
      <c r="C93" s="12"/>
      <c r="D93" s="14"/>
      <c r="E93" s="14"/>
    </row>
    <row r="94" spans="3:5" ht="12.75">
      <c r="C94" s="12"/>
      <c r="D94" s="14"/>
      <c r="E94" s="14"/>
    </row>
    <row r="95" spans="3:5" ht="12.75">
      <c r="C95" s="12"/>
      <c r="D95" s="14"/>
      <c r="E95" s="14"/>
    </row>
    <row r="96" spans="3:5" ht="12.75">
      <c r="C96" s="12"/>
      <c r="D96" s="14"/>
      <c r="E96" s="14"/>
    </row>
    <row r="97" spans="3:5" ht="12.75">
      <c r="C97" s="12"/>
      <c r="D97" s="14"/>
      <c r="E97" s="14"/>
    </row>
    <row r="98" spans="3:5" ht="12.75">
      <c r="C98" s="12"/>
      <c r="D98" s="14"/>
      <c r="E98" s="14"/>
    </row>
    <row r="99" spans="3:5" ht="12.75">
      <c r="C99" s="12"/>
      <c r="D99" s="14"/>
      <c r="E99" s="14"/>
    </row>
    <row r="100" spans="3:5" ht="12.75">
      <c r="C100" s="12"/>
      <c r="D100" s="14"/>
      <c r="E100" s="14"/>
    </row>
    <row r="101" spans="3:5" ht="12.75">
      <c r="C101" s="12"/>
      <c r="D101" s="14"/>
      <c r="E101" s="14"/>
    </row>
    <row r="102" spans="3:5" ht="12.75">
      <c r="C102" s="12"/>
      <c r="D102" s="14"/>
      <c r="E102" s="14"/>
    </row>
    <row r="103" spans="3:5" ht="12.75">
      <c r="C103" s="12"/>
      <c r="D103" s="14"/>
      <c r="E103" s="14"/>
    </row>
    <row r="104" spans="3:5" ht="12.75">
      <c r="C104" s="12"/>
      <c r="D104" s="14"/>
      <c r="E104" s="14"/>
    </row>
    <row r="105" spans="3:5" ht="12.75">
      <c r="C105" s="12"/>
      <c r="D105" s="14"/>
      <c r="E105" s="14"/>
    </row>
    <row r="106" spans="3:5" ht="12.75">
      <c r="C106" s="12"/>
      <c r="D106" s="14"/>
      <c r="E106" s="14"/>
    </row>
    <row r="107" spans="3:5" ht="12.75">
      <c r="C107" s="12"/>
      <c r="D107" s="14"/>
      <c r="E107" s="14"/>
    </row>
    <row r="108" spans="3:5" ht="12.75">
      <c r="C108" s="12"/>
      <c r="D108" s="14"/>
      <c r="E108" s="14"/>
    </row>
    <row r="109" spans="3:5" ht="12.75">
      <c r="C109" s="12"/>
      <c r="D109" s="14"/>
      <c r="E109" s="14"/>
    </row>
    <row r="110" spans="3:5" ht="12.75">
      <c r="C110" s="12"/>
      <c r="D110" s="14"/>
      <c r="E110" s="14"/>
    </row>
    <row r="111" spans="3:5" ht="12.75">
      <c r="C111" s="12"/>
      <c r="D111" s="14"/>
      <c r="E111" s="14"/>
    </row>
    <row r="112" spans="3:5" ht="12.75">
      <c r="C112" s="12"/>
      <c r="D112" s="14"/>
      <c r="E112" s="14"/>
    </row>
    <row r="113" spans="3:5" ht="12.75">
      <c r="C113" s="12"/>
      <c r="D113" s="14"/>
      <c r="E113" s="14"/>
    </row>
    <row r="114" spans="3:5" ht="12.75">
      <c r="C114" s="12"/>
      <c r="D114" s="14"/>
      <c r="E114" s="14"/>
    </row>
    <row r="115" spans="3:5" ht="12.75">
      <c r="C115" s="12"/>
      <c r="D115" s="14"/>
      <c r="E115" s="14"/>
    </row>
    <row r="116" spans="3:5" ht="12.75">
      <c r="C116" s="12"/>
      <c r="D116" s="14"/>
      <c r="E116" s="14"/>
    </row>
    <row r="117" spans="3:5" ht="12.75">
      <c r="C117" s="12"/>
      <c r="D117" s="14"/>
      <c r="E117" s="14"/>
    </row>
    <row r="118" spans="3:5" ht="12.75">
      <c r="C118" s="12"/>
      <c r="D118" s="14"/>
      <c r="E118" s="14"/>
    </row>
    <row r="119" spans="3:5" ht="12.75">
      <c r="C119" s="12"/>
      <c r="D119" s="14"/>
      <c r="E119" s="14"/>
    </row>
    <row r="120" spans="3:5" ht="12.75">
      <c r="C120" s="12"/>
      <c r="D120" s="14"/>
      <c r="E120" s="14"/>
    </row>
    <row r="121" spans="3:5" ht="12.75">
      <c r="C121" s="12"/>
      <c r="D121" s="14"/>
      <c r="E121" s="14"/>
    </row>
    <row r="122" spans="3:5" ht="12.75">
      <c r="C122" s="12"/>
      <c r="D122" s="14"/>
      <c r="E122" s="14"/>
    </row>
    <row r="123" spans="3:5" ht="12.75">
      <c r="C123" s="12"/>
      <c r="D123" s="14"/>
      <c r="E123" s="14"/>
    </row>
    <row r="124" spans="3:5" ht="12.75">
      <c r="C124" s="12"/>
      <c r="D124" s="14"/>
      <c r="E124" s="14"/>
    </row>
    <row r="125" spans="3:5" ht="12.75">
      <c r="C125" s="12"/>
      <c r="D125" s="14"/>
      <c r="E125" s="14"/>
    </row>
    <row r="126" spans="3:5" ht="12.75">
      <c r="C126" s="12"/>
      <c r="D126" s="14"/>
      <c r="E126" s="14"/>
    </row>
    <row r="127" spans="3:5" ht="12.75">
      <c r="C127" s="12"/>
      <c r="D127" s="14"/>
      <c r="E127" s="14"/>
    </row>
    <row r="128" spans="3:5" ht="12.75">
      <c r="C128" s="12"/>
      <c r="D128" s="14"/>
      <c r="E128" s="14"/>
    </row>
    <row r="129" spans="3:5" ht="12.75">
      <c r="C129" s="12"/>
      <c r="D129" s="14"/>
      <c r="E129" s="14"/>
    </row>
    <row r="130" spans="3:5" ht="12.75">
      <c r="C130" s="12"/>
      <c r="D130" s="14"/>
      <c r="E130" s="14"/>
    </row>
    <row r="131" spans="3:5" ht="12.75">
      <c r="C131" s="12"/>
      <c r="D131" s="14"/>
      <c r="E131" s="14"/>
    </row>
    <row r="132" spans="3:5" ht="12.75">
      <c r="C132" s="12"/>
      <c r="D132" s="14"/>
      <c r="E132" s="14"/>
    </row>
    <row r="133" spans="3:5" ht="12.75">
      <c r="C133" s="12"/>
      <c r="D133" s="14"/>
      <c r="E133" s="14"/>
    </row>
    <row r="134" spans="3:5" ht="12.75">
      <c r="C134" s="12"/>
      <c r="D134" s="14"/>
      <c r="E134" s="14"/>
    </row>
    <row r="135" spans="3:5" ht="12.75">
      <c r="C135" s="12"/>
      <c r="D135" s="14"/>
      <c r="E135" s="14"/>
    </row>
    <row r="136" spans="3:5" ht="12.75">
      <c r="C136" s="12"/>
      <c r="D136" s="14"/>
      <c r="E136" s="14"/>
    </row>
    <row r="137" spans="3:5" ht="12.75">
      <c r="C137" s="12"/>
      <c r="D137" s="14"/>
      <c r="E137" s="14"/>
    </row>
    <row r="138" spans="3:5" ht="12.75">
      <c r="C138" s="12"/>
      <c r="D138" s="14"/>
      <c r="E138" s="14"/>
    </row>
    <row r="139" spans="3:5" ht="12.75">
      <c r="C139" s="12"/>
      <c r="D139" s="14"/>
      <c r="E139" s="14"/>
    </row>
    <row r="140" spans="3:5" ht="12.75">
      <c r="C140" s="12"/>
      <c r="D140" s="14"/>
      <c r="E140" s="14"/>
    </row>
    <row r="141" spans="3:5" ht="12.75">
      <c r="C141" s="12"/>
      <c r="D141" s="14"/>
      <c r="E141" s="14"/>
    </row>
    <row r="142" spans="3:5" ht="12.75">
      <c r="C142" s="12"/>
      <c r="D142" s="14"/>
      <c r="E142" s="14"/>
    </row>
    <row r="143" spans="3:5" ht="12.75">
      <c r="C143" s="12"/>
      <c r="D143" s="14"/>
      <c r="E143" s="14"/>
    </row>
    <row r="144" spans="3:5" ht="12.75">
      <c r="C144" s="12"/>
      <c r="D144" s="14"/>
      <c r="E144" s="14"/>
    </row>
    <row r="145" spans="3:5" ht="12.75">
      <c r="C145" s="12"/>
      <c r="D145" s="14"/>
      <c r="E145" s="14"/>
    </row>
    <row r="146" spans="3:5" ht="12.75">
      <c r="C146" s="12"/>
      <c r="D146" s="14"/>
      <c r="E146" s="14"/>
    </row>
    <row r="147" spans="3:5" ht="12.75">
      <c r="C147" s="12"/>
      <c r="D147" s="14"/>
      <c r="E147" s="14"/>
    </row>
    <row r="148" spans="3:5" ht="12.75">
      <c r="C148" s="12"/>
      <c r="D148" s="14"/>
      <c r="E148" s="14"/>
    </row>
    <row r="149" spans="3:5" ht="12.75">
      <c r="C149" s="12"/>
      <c r="D149" s="14"/>
      <c r="E149" s="14"/>
    </row>
    <row r="150" spans="3:5" ht="12.75">
      <c r="C150" s="12"/>
      <c r="D150" s="14"/>
      <c r="E150" s="14"/>
    </row>
    <row r="151" spans="3:5" ht="12.75">
      <c r="C151" s="12"/>
      <c r="D151" s="14"/>
      <c r="E151" s="14"/>
    </row>
    <row r="152" spans="3:5" ht="12.75">
      <c r="C152" s="12"/>
      <c r="D152" s="14"/>
      <c r="E152" s="14"/>
    </row>
    <row r="153" spans="3:5" ht="12.75">
      <c r="C153" s="12"/>
      <c r="D153" s="14"/>
      <c r="E153" s="14"/>
    </row>
    <row r="154" spans="3:5" ht="12.75">
      <c r="C154" s="12"/>
      <c r="D154" s="14"/>
      <c r="E154" s="14"/>
    </row>
    <row r="155" spans="3:5" ht="12.75">
      <c r="C155" s="12"/>
      <c r="D155" s="14"/>
      <c r="E155" s="14"/>
    </row>
    <row r="156" spans="3:5" ht="12.75">
      <c r="C156" s="12"/>
      <c r="D156" s="14"/>
      <c r="E156" s="14"/>
    </row>
    <row r="157" spans="3:5" ht="12.75">
      <c r="C157" s="12"/>
      <c r="D157" s="14"/>
      <c r="E157" s="14"/>
    </row>
    <row r="158" spans="3:5" ht="12.75">
      <c r="C158" s="12"/>
      <c r="D158" s="14"/>
      <c r="E158" s="14"/>
    </row>
    <row r="159" spans="3:5" ht="12.75">
      <c r="C159" s="12"/>
      <c r="D159" s="14"/>
      <c r="E159" s="14"/>
    </row>
    <row r="160" spans="3:5" ht="12.75">
      <c r="C160" s="12"/>
      <c r="D160" s="14"/>
      <c r="E160" s="14"/>
    </row>
    <row r="161" spans="3:5" ht="12.75">
      <c r="C161" s="12"/>
      <c r="D161" s="14"/>
      <c r="E161" s="14"/>
    </row>
    <row r="162" spans="3:5" ht="12.75">
      <c r="C162" s="12"/>
      <c r="D162" s="14"/>
      <c r="E162" s="14"/>
    </row>
    <row r="163" spans="3:5" ht="12.75">
      <c r="C163" s="12"/>
      <c r="D163" s="14"/>
      <c r="E163" s="14"/>
    </row>
    <row r="164" spans="3:5" ht="12.75">
      <c r="C164" s="12"/>
      <c r="D164" s="14"/>
      <c r="E164" s="14"/>
    </row>
    <row r="165" spans="3:5" ht="12.75">
      <c r="C165" s="12"/>
      <c r="D165" s="14"/>
      <c r="E165" s="14"/>
    </row>
    <row r="166" spans="3:5" ht="12.75">
      <c r="C166" s="12"/>
      <c r="D166" s="14"/>
      <c r="E166" s="14"/>
    </row>
    <row r="167" spans="3:5" ht="12.75">
      <c r="C167" s="12"/>
      <c r="D167" s="14"/>
      <c r="E167" s="14"/>
    </row>
    <row r="168" spans="3:5" ht="12.75">
      <c r="C168" s="12"/>
      <c r="D168" s="14"/>
      <c r="E168" s="14"/>
    </row>
    <row r="169" spans="3:5" ht="12.75">
      <c r="C169" s="12"/>
      <c r="D169" s="14"/>
      <c r="E169" s="14"/>
    </row>
    <row r="170" spans="4:5" ht="12.75">
      <c r="D170" s="14"/>
      <c r="E170" s="14"/>
    </row>
    <row r="171" spans="4:5" ht="12.75">
      <c r="D171" s="14"/>
      <c r="E171" s="14"/>
    </row>
    <row r="172" spans="4:5" ht="12.75">
      <c r="D172" s="14"/>
      <c r="E172" s="14"/>
    </row>
    <row r="173" spans="4:5" ht="12.75">
      <c r="D173" s="14"/>
      <c r="E173" s="14"/>
    </row>
    <row r="174" spans="4:5" ht="12.75">
      <c r="D174" s="14"/>
      <c r="E174" s="14"/>
    </row>
    <row r="175" spans="4:5" ht="12.75">
      <c r="D175" s="14"/>
      <c r="E175" s="14"/>
    </row>
    <row r="176" spans="4:5" ht="12.75">
      <c r="D176" s="14"/>
      <c r="E176" s="14"/>
    </row>
    <row r="177" spans="4:5" ht="12.75">
      <c r="D177" s="14"/>
      <c r="E177" s="14"/>
    </row>
    <row r="178" spans="4:5" ht="12.75">
      <c r="D178" s="14"/>
      <c r="E178" s="14"/>
    </row>
    <row r="179" spans="4:5" ht="12.75">
      <c r="D179" s="14"/>
      <c r="E179" s="14"/>
    </row>
    <row r="180" spans="4:5" ht="12.75">
      <c r="D180" s="14"/>
      <c r="E180" s="14"/>
    </row>
    <row r="181" spans="4:5" ht="12.75">
      <c r="D181" s="14"/>
      <c r="E181" s="14"/>
    </row>
    <row r="182" spans="4:5" ht="12.75">
      <c r="D182" s="14"/>
      <c r="E182" s="14"/>
    </row>
    <row r="183" spans="4:5" ht="12.75">
      <c r="D183" s="14"/>
      <c r="E183" s="14"/>
    </row>
    <row r="184" spans="4:5" ht="12.75">
      <c r="D184" s="14"/>
      <c r="E184" s="14"/>
    </row>
    <row r="185" spans="4:5" ht="12.75">
      <c r="D185" s="14"/>
      <c r="E185" s="14"/>
    </row>
    <row r="186" spans="4:5" ht="12.75">
      <c r="D186" s="14"/>
      <c r="E186" s="14"/>
    </row>
    <row r="187" spans="4:5" ht="12.75">
      <c r="D187" s="14"/>
      <c r="E187" s="14"/>
    </row>
    <row r="188" spans="4:5" ht="12.75">
      <c r="D188" s="14"/>
      <c r="E188" s="14"/>
    </row>
    <row r="189" spans="4:5" ht="12.75">
      <c r="D189" s="14"/>
      <c r="E189" s="14"/>
    </row>
    <row r="190" spans="4:5" ht="12.75">
      <c r="D190" s="14"/>
      <c r="E190" s="14"/>
    </row>
    <row r="191" spans="4:5" ht="12.75">
      <c r="D191" s="14"/>
      <c r="E191" s="14"/>
    </row>
    <row r="192" spans="4:5" ht="12.75">
      <c r="D192" s="14"/>
      <c r="E192" s="14"/>
    </row>
  </sheetData>
  <mergeCells count="2">
    <mergeCell ref="A2:C2"/>
    <mergeCell ref="A1:F1"/>
  </mergeCells>
  <printOptions horizontalCentered="1"/>
  <pageMargins left="0.1968503937007874" right="0.1968503937007874" top="0.3937007874015748" bottom="0.3937007874015748" header="0.11811023622047245" footer="0.1968503937007874"/>
  <pageSetup horizontalDpi="600" verticalDpi="600" orientation="portrait" paperSize="9" r:id="rId1"/>
  <headerFooter alignWithMargins="0">
    <oddFooter>&amp;C&amp;"Times New Roman,Uobičajeno"&amp;12&amp;P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D5" sqref="D5"/>
    </sheetView>
  </sheetViews>
  <sheetFormatPr defaultColWidth="9.140625" defaultRowHeight="12.75"/>
  <cols>
    <col min="1" max="1" width="5.57421875" style="72" customWidth="1"/>
    <col min="2" max="2" width="5.28125" style="72" customWidth="1"/>
    <col min="3" max="3" width="52.8515625" style="68" customWidth="1"/>
    <col min="4" max="4" width="12.28125" style="68" customWidth="1"/>
    <col min="5" max="5" width="14.00390625" style="68" customWidth="1"/>
    <col min="6" max="6" width="7.8515625" style="68" customWidth="1"/>
    <col min="7" max="7" width="11.8515625" style="68" hidden="1" customWidth="1"/>
    <col min="8" max="8" width="25.8515625" style="68" hidden="1" customWidth="1"/>
    <col min="9" max="9" width="11.28125" style="68" customWidth="1"/>
    <col min="10" max="10" width="9.8515625" style="68" customWidth="1"/>
    <col min="11" max="16384" width="9.140625" style="68" customWidth="1"/>
  </cols>
  <sheetData>
    <row r="1" spans="1:6" ht="36.75" customHeight="1">
      <c r="A1" s="114" t="s">
        <v>6</v>
      </c>
      <c r="B1" s="114"/>
      <c r="C1" s="114"/>
      <c r="D1" s="114"/>
      <c r="E1" s="114"/>
      <c r="F1" s="114"/>
    </row>
    <row r="2" spans="1:8" ht="27.75" customHeight="1">
      <c r="A2" s="109" t="s">
        <v>222</v>
      </c>
      <c r="B2" s="109"/>
      <c r="C2" s="109"/>
      <c r="D2" s="94" t="s">
        <v>225</v>
      </c>
      <c r="E2" s="93" t="s">
        <v>219</v>
      </c>
      <c r="F2" s="94" t="s">
        <v>220</v>
      </c>
      <c r="G2" s="113" t="s">
        <v>184</v>
      </c>
      <c r="H2" s="113"/>
    </row>
    <row r="3" spans="1:8" ht="27.75" customHeight="1">
      <c r="A3" s="78"/>
      <c r="B3" s="78"/>
      <c r="C3" s="76" t="s">
        <v>7</v>
      </c>
      <c r="D3" s="100">
        <f>D5-D15</f>
        <v>8238000</v>
      </c>
      <c r="E3" s="100">
        <f>E5-E15+E4</f>
        <v>13340387</v>
      </c>
      <c r="F3" s="75">
        <f>E3/D3*100</f>
        <v>161.93720563243505</v>
      </c>
      <c r="G3" s="69"/>
      <c r="H3" s="69"/>
    </row>
    <row r="4" spans="1:8" ht="27.75" customHeight="1">
      <c r="A4" s="78"/>
      <c r="B4" s="78"/>
      <c r="C4" s="99" t="s">
        <v>228</v>
      </c>
      <c r="D4" s="74"/>
      <c r="E4" s="74">
        <v>-8741035</v>
      </c>
      <c r="F4" s="75"/>
      <c r="G4" s="69"/>
      <c r="H4" s="69"/>
    </row>
    <row r="5" spans="1:8" s="71" customFormat="1" ht="22.5" customHeight="1">
      <c r="A5" s="90" t="s">
        <v>61</v>
      </c>
      <c r="B5" s="78"/>
      <c r="C5" s="77" t="s">
        <v>8</v>
      </c>
      <c r="D5" s="74">
        <f>D6+D9+D12</f>
        <v>120000000</v>
      </c>
      <c r="E5" s="74">
        <f>E6+E9+E12</f>
        <v>144787397</v>
      </c>
      <c r="F5" s="75">
        <f aca="true" t="shared" si="0" ref="F5:F20">E5/D5*100</f>
        <v>120.65616416666667</v>
      </c>
      <c r="G5" s="70"/>
      <c r="H5" s="70"/>
    </row>
    <row r="6" spans="1:8" s="71" customFormat="1" ht="12.75">
      <c r="A6" s="90" t="s">
        <v>121</v>
      </c>
      <c r="B6" s="78"/>
      <c r="C6" s="77" t="s">
        <v>122</v>
      </c>
      <c r="D6" s="81">
        <v>20000000</v>
      </c>
      <c r="E6" s="81">
        <f>E7</f>
        <v>0</v>
      </c>
      <c r="F6" s="75">
        <f t="shared" si="0"/>
        <v>0</v>
      </c>
      <c r="G6" s="70"/>
      <c r="H6" s="70"/>
    </row>
    <row r="7" spans="1:8" s="71" customFormat="1" ht="25.5">
      <c r="A7" s="77" t="s">
        <v>123</v>
      </c>
      <c r="B7" s="78"/>
      <c r="C7" s="77" t="s">
        <v>208</v>
      </c>
      <c r="D7" s="81">
        <v>20000000</v>
      </c>
      <c r="E7" s="81">
        <f>E8</f>
        <v>0</v>
      </c>
      <c r="F7" s="75">
        <f t="shared" si="0"/>
        <v>0</v>
      </c>
      <c r="G7" s="70"/>
      <c r="H7" s="70"/>
    </row>
    <row r="8" spans="1:8" ht="25.5" hidden="1">
      <c r="A8" s="12"/>
      <c r="B8" s="80">
        <v>8163</v>
      </c>
      <c r="C8" s="82" t="s">
        <v>209</v>
      </c>
      <c r="D8" s="83"/>
      <c r="E8" s="83">
        <v>0</v>
      </c>
      <c r="F8" s="84" t="e">
        <f t="shared" si="0"/>
        <v>#DIV/0!</v>
      </c>
      <c r="G8" s="70" t="s">
        <v>186</v>
      </c>
      <c r="H8" s="70" t="s">
        <v>185</v>
      </c>
    </row>
    <row r="9" spans="1:8" s="71" customFormat="1" ht="12.75">
      <c r="A9" s="90" t="s">
        <v>159</v>
      </c>
      <c r="B9" s="78"/>
      <c r="C9" s="77" t="s">
        <v>160</v>
      </c>
      <c r="D9" s="81">
        <v>100000000</v>
      </c>
      <c r="E9" s="81">
        <f>E10</f>
        <v>44787397</v>
      </c>
      <c r="F9" s="75">
        <f t="shared" si="0"/>
        <v>44.787397</v>
      </c>
      <c r="G9" s="70"/>
      <c r="H9" s="70"/>
    </row>
    <row r="10" spans="1:8" s="71" customFormat="1" ht="25.5">
      <c r="A10" s="77" t="s">
        <v>161</v>
      </c>
      <c r="B10" s="78"/>
      <c r="C10" s="77" t="s">
        <v>162</v>
      </c>
      <c r="D10" s="81">
        <v>100000000</v>
      </c>
      <c r="E10" s="81">
        <f>E11</f>
        <v>44787397</v>
      </c>
      <c r="F10" s="75">
        <f t="shared" si="0"/>
        <v>44.787397</v>
      </c>
      <c r="G10" s="70"/>
      <c r="H10" s="70"/>
    </row>
    <row r="11" spans="1:8" ht="25.5">
      <c r="A11" s="12"/>
      <c r="B11" s="80" t="s">
        <v>163</v>
      </c>
      <c r="C11" s="82" t="s">
        <v>164</v>
      </c>
      <c r="D11" s="83"/>
      <c r="E11" s="83">
        <v>44787397</v>
      </c>
      <c r="F11" s="84"/>
      <c r="G11" s="70" t="s">
        <v>187</v>
      </c>
      <c r="H11" s="70" t="s">
        <v>188</v>
      </c>
    </row>
    <row r="12" spans="1:8" s="71" customFormat="1" ht="12.75">
      <c r="A12" s="90" t="s">
        <v>223</v>
      </c>
      <c r="B12" s="79"/>
      <c r="C12" s="77" t="s">
        <v>196</v>
      </c>
      <c r="D12" s="81">
        <v>0</v>
      </c>
      <c r="E12" s="81">
        <f>E13</f>
        <v>100000000</v>
      </c>
      <c r="F12" s="75">
        <v>0</v>
      </c>
      <c r="G12" s="70"/>
      <c r="H12" s="70"/>
    </row>
    <row r="13" spans="1:8" s="71" customFormat="1" ht="25.5">
      <c r="A13" s="73">
        <v>844</v>
      </c>
      <c r="B13" s="79"/>
      <c r="C13" s="77" t="s">
        <v>210</v>
      </c>
      <c r="D13" s="81">
        <v>0</v>
      </c>
      <c r="E13" s="81">
        <f>E14</f>
        <v>100000000</v>
      </c>
      <c r="F13" s="75">
        <v>0</v>
      </c>
      <c r="G13" s="70"/>
      <c r="H13" s="70"/>
    </row>
    <row r="14" spans="1:8" ht="25.5">
      <c r="A14" s="12"/>
      <c r="B14" s="80">
        <v>8443</v>
      </c>
      <c r="C14" s="82" t="s">
        <v>211</v>
      </c>
      <c r="D14" s="83"/>
      <c r="E14" s="83">
        <v>100000000</v>
      </c>
      <c r="F14" s="84"/>
      <c r="G14" s="70"/>
      <c r="H14" s="70"/>
    </row>
    <row r="15" spans="1:8" s="71" customFormat="1" ht="27" customHeight="1">
      <c r="A15" s="90" t="s">
        <v>20</v>
      </c>
      <c r="B15" s="78"/>
      <c r="C15" s="18" t="s">
        <v>9</v>
      </c>
      <c r="D15" s="74">
        <f>D16+D19</f>
        <v>111762000</v>
      </c>
      <c r="E15" s="74">
        <f>E16+E19</f>
        <v>122705975</v>
      </c>
      <c r="F15" s="75">
        <f t="shared" si="0"/>
        <v>109.79221470625077</v>
      </c>
      <c r="G15" s="70"/>
      <c r="H15" s="70"/>
    </row>
    <row r="16" spans="1:8" s="71" customFormat="1" ht="12.75">
      <c r="A16" s="90" t="s">
        <v>224</v>
      </c>
      <c r="B16" s="78"/>
      <c r="C16" s="18" t="s">
        <v>124</v>
      </c>
      <c r="D16" s="74">
        <v>40000000</v>
      </c>
      <c r="E16" s="74">
        <f>E17</f>
        <v>99036899</v>
      </c>
      <c r="F16" s="75">
        <f t="shared" si="0"/>
        <v>247.59224749999998</v>
      </c>
      <c r="G16" s="70"/>
      <c r="H16" s="70"/>
    </row>
    <row r="17" spans="1:8" s="71" customFormat="1" ht="25.5">
      <c r="A17" s="73">
        <v>516</v>
      </c>
      <c r="B17" s="78"/>
      <c r="C17" s="18" t="s">
        <v>212</v>
      </c>
      <c r="D17" s="81">
        <v>40000000</v>
      </c>
      <c r="E17" s="81">
        <f>E18</f>
        <v>99036899</v>
      </c>
      <c r="F17" s="75">
        <f t="shared" si="0"/>
        <v>247.59224749999998</v>
      </c>
      <c r="G17" s="70"/>
      <c r="H17" s="70"/>
    </row>
    <row r="18" spans="1:8" ht="12.75">
      <c r="A18" s="12"/>
      <c r="B18" s="21">
        <v>5163</v>
      </c>
      <c r="C18" s="17" t="s">
        <v>213</v>
      </c>
      <c r="D18" s="83"/>
      <c r="E18" s="83">
        <v>99036899</v>
      </c>
      <c r="F18" s="84"/>
      <c r="G18" s="70" t="s">
        <v>189</v>
      </c>
      <c r="H18" s="70" t="s">
        <v>190</v>
      </c>
    </row>
    <row r="19" spans="1:8" s="71" customFormat="1" ht="12.75">
      <c r="A19" s="90" t="s">
        <v>165</v>
      </c>
      <c r="B19" s="78"/>
      <c r="C19" s="18" t="s">
        <v>214</v>
      </c>
      <c r="D19" s="81">
        <v>71762000</v>
      </c>
      <c r="E19" s="81">
        <f>E20</f>
        <v>23669076</v>
      </c>
      <c r="F19" s="75">
        <f t="shared" si="0"/>
        <v>32.982742955881946</v>
      </c>
      <c r="G19" s="70"/>
      <c r="H19" s="70"/>
    </row>
    <row r="20" spans="1:8" s="71" customFormat="1" ht="25.5">
      <c r="A20" s="18" t="s">
        <v>167</v>
      </c>
      <c r="B20" s="78"/>
      <c r="C20" s="18" t="s">
        <v>215</v>
      </c>
      <c r="D20" s="81">
        <v>71762000</v>
      </c>
      <c r="E20" s="81">
        <f>E21+E22</f>
        <v>23669076</v>
      </c>
      <c r="F20" s="75">
        <f t="shared" si="0"/>
        <v>32.982742955881946</v>
      </c>
      <c r="G20" s="70"/>
      <c r="H20" s="70"/>
    </row>
    <row r="21" spans="1:8" ht="25.5">
      <c r="A21" s="12"/>
      <c r="B21" s="21">
        <v>5443</v>
      </c>
      <c r="C21" s="17" t="s">
        <v>216</v>
      </c>
      <c r="D21" s="83"/>
      <c r="E21" s="83">
        <v>11539433</v>
      </c>
      <c r="F21" s="84"/>
      <c r="G21" s="70" t="s">
        <v>192</v>
      </c>
      <c r="H21" s="70" t="s">
        <v>191</v>
      </c>
    </row>
    <row r="22" spans="1:8" ht="25.5">
      <c r="A22" s="12"/>
      <c r="B22" s="21">
        <v>5446</v>
      </c>
      <c r="C22" s="17" t="s">
        <v>217</v>
      </c>
      <c r="D22" s="83"/>
      <c r="E22" s="83">
        <v>12129643</v>
      </c>
      <c r="F22" s="84"/>
      <c r="G22" s="70" t="s">
        <v>193</v>
      </c>
      <c r="H22" s="70" t="s">
        <v>194</v>
      </c>
    </row>
  </sheetData>
  <mergeCells count="3">
    <mergeCell ref="G2:H2"/>
    <mergeCell ref="A1:F1"/>
    <mergeCell ref="A2:C2"/>
  </mergeCells>
  <printOptions horizontalCentered="1"/>
  <pageMargins left="0.1968503937007874" right="0.1968503937007874" top="0.3937007874015748" bottom="0.3937007874015748" header="0.11811023622047245" footer="0.1968503937007874"/>
  <pageSetup horizontalDpi="600" verticalDpi="600" orientation="portrait" paperSize="9" r:id="rId1"/>
  <headerFooter alignWithMargins="0">
    <oddFooter>&amp;C&amp;"Times New Roman,Uobičajeno"&amp;12&amp;P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D4" sqref="D4"/>
    </sheetView>
  </sheetViews>
  <sheetFormatPr defaultColWidth="9.140625" defaultRowHeight="12.75"/>
  <cols>
    <col min="1" max="1" width="7.00390625" style="61" customWidth="1"/>
    <col min="2" max="2" width="63.421875" style="61" customWidth="1"/>
    <col min="3" max="4" width="12.8515625" style="54" customWidth="1"/>
    <col min="5" max="5" width="7.8515625" style="57" customWidth="1"/>
    <col min="6" max="7" width="9.140625" style="54" customWidth="1"/>
    <col min="8" max="8" width="12.8515625" style="54" bestFit="1" customWidth="1"/>
    <col min="9" max="16384" width="9.140625" style="54" customWidth="1"/>
  </cols>
  <sheetData>
    <row r="1" spans="1:5" ht="35.25" customHeight="1">
      <c r="A1" s="110" t="s">
        <v>195</v>
      </c>
      <c r="B1" s="110"/>
      <c r="C1" s="110"/>
      <c r="D1" s="110"/>
      <c r="E1" s="110"/>
    </row>
    <row r="2" spans="1:5" ht="27.75" customHeight="1">
      <c r="A2" s="91" t="s">
        <v>10</v>
      </c>
      <c r="B2" s="92" t="s">
        <v>222</v>
      </c>
      <c r="C2" s="94" t="s">
        <v>225</v>
      </c>
      <c r="D2" s="93" t="s">
        <v>219</v>
      </c>
      <c r="E2" s="94" t="s">
        <v>220</v>
      </c>
    </row>
    <row r="3" spans="1:5" s="55" customFormat="1" ht="13.5" customHeight="1" hidden="1">
      <c r="A3" s="45"/>
      <c r="B3" s="46" t="s">
        <v>114</v>
      </c>
      <c r="C3" s="67">
        <f>rashodi!D3+rashodi!D45+'račun financiranja'!D15</f>
        <v>191970000</v>
      </c>
      <c r="D3" s="67">
        <f>rashodi!E3+rashodi!E45+'račun financiranja'!E15</f>
        <v>138867596</v>
      </c>
      <c r="E3" s="47"/>
    </row>
    <row r="4" spans="1:5" s="53" customFormat="1" ht="29.25" customHeight="1">
      <c r="A4" s="56" t="s">
        <v>173</v>
      </c>
      <c r="B4" s="56" t="s">
        <v>174</v>
      </c>
      <c r="C4" s="51">
        <f>C5+C60+C71+C83</f>
        <v>191970000</v>
      </c>
      <c r="D4" s="51">
        <f>D5+D60+D71+D83</f>
        <v>138867596</v>
      </c>
      <c r="E4" s="52">
        <f>D4/C4*100</f>
        <v>72.33817575662864</v>
      </c>
    </row>
    <row r="5" spans="1:5" s="53" customFormat="1" ht="25.5" customHeight="1">
      <c r="A5" s="50" t="s">
        <v>110</v>
      </c>
      <c r="B5" s="50" t="s">
        <v>104</v>
      </c>
      <c r="C5" s="51">
        <f>C7+C47+C55</f>
        <v>50208000</v>
      </c>
      <c r="D5" s="51">
        <f>D7+D47+D55</f>
        <v>9940678</v>
      </c>
      <c r="E5" s="52">
        <f>D5/C5*100</f>
        <v>19.798992192479286</v>
      </c>
    </row>
    <row r="6" spans="1:5" ht="12.75">
      <c r="A6" s="24"/>
      <c r="B6" s="8"/>
      <c r="C6" s="14"/>
      <c r="D6" s="14"/>
      <c r="E6" s="16"/>
    </row>
    <row r="7" spans="1:5" s="53" customFormat="1" ht="12.75">
      <c r="A7" s="50" t="s">
        <v>105</v>
      </c>
      <c r="B7" s="50" t="s">
        <v>106</v>
      </c>
      <c r="C7" s="51">
        <v>48048000</v>
      </c>
      <c r="D7" s="51">
        <f>D11+D13+D15+D16+D19+D20+D21+D23+D24+D25+D27+D28+D29+D30+D31+D32+D33+D34+D36+D37+D38+D39+D42+D43+D44+D45</f>
        <v>9940678</v>
      </c>
      <c r="E7" s="52">
        <f>D7/C7*100</f>
        <v>20.68905677655678</v>
      </c>
    </row>
    <row r="8" spans="1:5" ht="12.75" hidden="1">
      <c r="A8" s="19">
        <v>3</v>
      </c>
      <c r="B8" s="10" t="s">
        <v>3</v>
      </c>
      <c r="C8" s="13">
        <v>48048000</v>
      </c>
      <c r="D8" s="13">
        <f>D9+D17+D40</f>
        <v>9940678</v>
      </c>
      <c r="E8" s="15">
        <f>D8/C8*100</f>
        <v>20.68905677655678</v>
      </c>
    </row>
    <row r="9" spans="1:5" ht="12.75">
      <c r="A9" s="19">
        <v>31</v>
      </c>
      <c r="B9" s="10" t="s">
        <v>90</v>
      </c>
      <c r="C9" s="13">
        <v>31253100</v>
      </c>
      <c r="D9" s="13">
        <f>D10+D12+D14</f>
        <v>5541120</v>
      </c>
      <c r="E9" s="15">
        <f>D9/C9*100</f>
        <v>17.729825201340027</v>
      </c>
    </row>
    <row r="10" spans="1:5" ht="12.75">
      <c r="A10" s="19">
        <v>311</v>
      </c>
      <c r="B10" s="10" t="s">
        <v>92</v>
      </c>
      <c r="C10" s="13">
        <v>26115900</v>
      </c>
      <c r="D10" s="13">
        <f>SUM(D11:D11)</f>
        <v>4711099</v>
      </c>
      <c r="E10" s="15">
        <f>D10/C10*100</f>
        <v>18.03919834277203</v>
      </c>
    </row>
    <row r="11" spans="1:5" ht="12.75">
      <c r="A11" s="24" t="s">
        <v>93</v>
      </c>
      <c r="B11" s="8" t="s">
        <v>94</v>
      </c>
      <c r="C11" s="14"/>
      <c r="D11" s="14">
        <f>rashodi!E6</f>
        <v>4711099</v>
      </c>
      <c r="E11" s="16"/>
    </row>
    <row r="12" spans="1:5" ht="12.75">
      <c r="A12" s="19">
        <v>312</v>
      </c>
      <c r="B12" s="10" t="s">
        <v>22</v>
      </c>
      <c r="C12" s="13">
        <v>769500</v>
      </c>
      <c r="D12" s="13">
        <f>D13</f>
        <v>15000</v>
      </c>
      <c r="E12" s="15">
        <f>D12/C12*100</f>
        <v>1.949317738791423</v>
      </c>
    </row>
    <row r="13" spans="1:5" ht="12.75">
      <c r="A13" s="24" t="s">
        <v>23</v>
      </c>
      <c r="B13" s="8" t="s">
        <v>22</v>
      </c>
      <c r="C13" s="14"/>
      <c r="D13" s="14">
        <f>rashodi!E8</f>
        <v>15000</v>
      </c>
      <c r="E13" s="16"/>
    </row>
    <row r="14" spans="1:5" ht="12.75">
      <c r="A14" s="19">
        <v>313</v>
      </c>
      <c r="B14" s="10" t="s">
        <v>25</v>
      </c>
      <c r="C14" s="13">
        <v>4367700</v>
      </c>
      <c r="D14" s="13">
        <f>SUM(D15:D16)</f>
        <v>815021</v>
      </c>
      <c r="E14" s="15">
        <f>D14/C14*100</f>
        <v>18.66018728392518</v>
      </c>
    </row>
    <row r="15" spans="1:5" ht="12.75">
      <c r="A15" s="24" t="s">
        <v>26</v>
      </c>
      <c r="B15" s="8" t="s">
        <v>65</v>
      </c>
      <c r="C15" s="14"/>
      <c r="D15" s="14">
        <f>rashodi!E10</f>
        <v>730221</v>
      </c>
      <c r="E15" s="16"/>
    </row>
    <row r="16" spans="1:5" ht="12.75">
      <c r="A16" s="24" t="s">
        <v>27</v>
      </c>
      <c r="B16" s="8" t="str">
        <f>+A1</f>
        <v>II. POSEBNI DIO</v>
      </c>
      <c r="C16" s="14"/>
      <c r="D16" s="14">
        <f>rashodi!E11</f>
        <v>84800</v>
      </c>
      <c r="E16" s="16"/>
    </row>
    <row r="17" spans="1:5" ht="12.75">
      <c r="A17" s="19">
        <v>32</v>
      </c>
      <c r="B17" s="10" t="s">
        <v>29</v>
      </c>
      <c r="C17" s="13">
        <v>16262400</v>
      </c>
      <c r="D17" s="13">
        <f>D18+D22+D26+D35</f>
        <v>4242673</v>
      </c>
      <c r="E17" s="15">
        <f>D17/C17*100</f>
        <v>26.088849124360486</v>
      </c>
    </row>
    <row r="18" spans="1:5" ht="12.75">
      <c r="A18" s="19">
        <v>321</v>
      </c>
      <c r="B18" s="10" t="s">
        <v>66</v>
      </c>
      <c r="C18" s="13">
        <v>1024500</v>
      </c>
      <c r="D18" s="13">
        <f>SUM(D19:D21)</f>
        <v>188669</v>
      </c>
      <c r="E18" s="15">
        <f>D18/C18*100</f>
        <v>18.415714982918495</v>
      </c>
    </row>
    <row r="19" spans="1:5" ht="12.75">
      <c r="A19" s="24" t="s">
        <v>31</v>
      </c>
      <c r="B19" s="8" t="s">
        <v>67</v>
      </c>
      <c r="C19" s="14"/>
      <c r="D19" s="14">
        <f>rashodi!E14</f>
        <v>28865</v>
      </c>
      <c r="E19" s="16"/>
    </row>
    <row r="20" spans="1:5" ht="12.75">
      <c r="A20" s="24" t="s">
        <v>32</v>
      </c>
      <c r="B20" s="8" t="s">
        <v>68</v>
      </c>
      <c r="C20" s="14"/>
      <c r="D20" s="14">
        <f>rashodi!E15</f>
        <v>159404</v>
      </c>
      <c r="E20" s="16"/>
    </row>
    <row r="21" spans="1:5" ht="12.75">
      <c r="A21" s="24" t="s">
        <v>35</v>
      </c>
      <c r="B21" s="8" t="s">
        <v>69</v>
      </c>
      <c r="C21" s="14"/>
      <c r="D21" s="14">
        <f>rashodi!E16</f>
        <v>400</v>
      </c>
      <c r="E21" s="16"/>
    </row>
    <row r="22" spans="1:5" ht="12.75">
      <c r="A22" s="19">
        <v>322</v>
      </c>
      <c r="B22" s="10" t="s">
        <v>70</v>
      </c>
      <c r="C22" s="13">
        <v>1528200</v>
      </c>
      <c r="D22" s="13">
        <f>SUM(D23:D25)</f>
        <v>397793</v>
      </c>
      <c r="E22" s="15">
        <f>D22/C22*100</f>
        <v>26.030166208611437</v>
      </c>
    </row>
    <row r="23" spans="1:5" ht="12.75">
      <c r="A23" s="24" t="s">
        <v>37</v>
      </c>
      <c r="B23" s="8" t="s">
        <v>71</v>
      </c>
      <c r="C23" s="14"/>
      <c r="D23" s="14">
        <f>rashodi!E18</f>
        <v>138797</v>
      </c>
      <c r="E23" s="16"/>
    </row>
    <row r="24" spans="1:5" ht="12.75">
      <c r="A24" s="24" t="s">
        <v>38</v>
      </c>
      <c r="B24" s="8" t="s">
        <v>72</v>
      </c>
      <c r="C24" s="14"/>
      <c r="D24" s="14">
        <f>rashodi!E19</f>
        <v>258567</v>
      </c>
      <c r="E24" s="16"/>
    </row>
    <row r="25" spans="1:5" ht="12.75">
      <c r="A25" s="24" t="s">
        <v>39</v>
      </c>
      <c r="B25" s="8" t="s">
        <v>73</v>
      </c>
      <c r="C25" s="14"/>
      <c r="D25" s="14">
        <f>rashodi!E20</f>
        <v>429</v>
      </c>
      <c r="E25" s="16"/>
    </row>
    <row r="26" spans="1:5" ht="12.75">
      <c r="A26" s="19">
        <v>323</v>
      </c>
      <c r="B26" s="10" t="s">
        <v>74</v>
      </c>
      <c r="C26" s="13">
        <v>12870000</v>
      </c>
      <c r="D26" s="13">
        <f>SUM(D27:D34)</f>
        <v>3614937</v>
      </c>
      <c r="E26" s="15">
        <f>D26/C26*100</f>
        <v>28.088088578088577</v>
      </c>
    </row>
    <row r="27" spans="1:5" ht="12.75">
      <c r="A27" s="24" t="s">
        <v>41</v>
      </c>
      <c r="B27" s="8" t="s">
        <v>75</v>
      </c>
      <c r="C27" s="14"/>
      <c r="D27" s="14">
        <f>rashodi!E22</f>
        <v>162696</v>
      </c>
      <c r="E27" s="16"/>
    </row>
    <row r="28" spans="1:5" ht="12.75">
      <c r="A28" s="24" t="s">
        <v>42</v>
      </c>
      <c r="B28" s="8" t="s">
        <v>46</v>
      </c>
      <c r="C28" s="14"/>
      <c r="D28" s="14">
        <f>rashodi!E23</f>
        <v>144323</v>
      </c>
      <c r="E28" s="16"/>
    </row>
    <row r="29" spans="1:5" ht="12.75">
      <c r="A29" s="24" t="s">
        <v>51</v>
      </c>
      <c r="B29" s="8" t="s">
        <v>47</v>
      </c>
      <c r="C29" s="14"/>
      <c r="D29" s="14">
        <f>rashodi!E24</f>
        <v>495312</v>
      </c>
      <c r="E29" s="16"/>
    </row>
    <row r="30" spans="1:5" ht="12.75">
      <c r="A30" s="24" t="s">
        <v>52</v>
      </c>
      <c r="B30" s="8" t="s">
        <v>48</v>
      </c>
      <c r="C30" s="14"/>
      <c r="D30" s="14">
        <f>rashodi!E25</f>
        <v>16812</v>
      </c>
      <c r="E30" s="16"/>
    </row>
    <row r="31" spans="1:5" ht="12.75" hidden="1">
      <c r="A31" s="24" t="s">
        <v>53</v>
      </c>
      <c r="B31" s="8" t="s">
        <v>49</v>
      </c>
      <c r="C31" s="14"/>
      <c r="D31" s="14">
        <f>rashodi!E26</f>
        <v>0</v>
      </c>
      <c r="E31" s="16"/>
    </row>
    <row r="32" spans="1:5" ht="12.75">
      <c r="A32" s="24" t="s">
        <v>54</v>
      </c>
      <c r="B32" s="8" t="s">
        <v>76</v>
      </c>
      <c r="C32" s="14"/>
      <c r="D32" s="14">
        <f>rashodi!E27</f>
        <v>2406988</v>
      </c>
      <c r="E32" s="16"/>
    </row>
    <row r="33" spans="1:5" ht="12.75">
      <c r="A33" s="24" t="s">
        <v>117</v>
      </c>
      <c r="B33" s="8" t="s">
        <v>118</v>
      </c>
      <c r="C33" s="14"/>
      <c r="D33" s="14">
        <f>rashodi!E28</f>
        <v>19852</v>
      </c>
      <c r="E33" s="16"/>
    </row>
    <row r="34" spans="1:5" ht="12.75">
      <c r="A34" s="24" t="s">
        <v>55</v>
      </c>
      <c r="B34" s="8" t="s">
        <v>77</v>
      </c>
      <c r="C34" s="14"/>
      <c r="D34" s="14">
        <f>rashodi!E29</f>
        <v>368954</v>
      </c>
      <c r="E34" s="16"/>
    </row>
    <row r="35" spans="1:5" ht="12.75">
      <c r="A35" s="19">
        <v>329</v>
      </c>
      <c r="B35" s="10" t="s">
        <v>78</v>
      </c>
      <c r="C35" s="13">
        <v>839700</v>
      </c>
      <c r="D35" s="13">
        <f>SUM(D36:D39)</f>
        <v>41274</v>
      </c>
      <c r="E35" s="15">
        <f>D35/C35*100</f>
        <v>4.915326902465166</v>
      </c>
    </row>
    <row r="36" spans="1:5" ht="12.75" hidden="1">
      <c r="A36" s="24" t="s">
        <v>57</v>
      </c>
      <c r="B36" s="8" t="s">
        <v>79</v>
      </c>
      <c r="C36" s="14"/>
      <c r="D36" s="14">
        <f>rashodi!E31</f>
        <v>0</v>
      </c>
      <c r="E36" s="16" t="s">
        <v>18</v>
      </c>
    </row>
    <row r="37" spans="1:5" ht="12.75">
      <c r="A37" s="24" t="s">
        <v>58</v>
      </c>
      <c r="B37" s="8" t="s">
        <v>80</v>
      </c>
      <c r="C37" s="14"/>
      <c r="D37" s="14">
        <f>rashodi!E32</f>
        <v>15220</v>
      </c>
      <c r="E37" s="16"/>
    </row>
    <row r="38" spans="1:5" ht="12.75">
      <c r="A38" s="24" t="s">
        <v>59</v>
      </c>
      <c r="B38" s="8" t="s">
        <v>81</v>
      </c>
      <c r="C38" s="14"/>
      <c r="D38" s="14">
        <f>rashodi!E33</f>
        <v>400</v>
      </c>
      <c r="E38" s="16"/>
    </row>
    <row r="39" spans="1:5" ht="12.75">
      <c r="A39" s="24" t="s">
        <v>60</v>
      </c>
      <c r="B39" s="8" t="s">
        <v>78</v>
      </c>
      <c r="C39" s="14"/>
      <c r="D39" s="14">
        <f>rashodi!E34</f>
        <v>25654</v>
      </c>
      <c r="E39" s="16"/>
    </row>
    <row r="40" spans="1:5" s="53" customFormat="1" ht="12.75">
      <c r="A40" s="23">
        <v>34</v>
      </c>
      <c r="B40" s="10" t="s">
        <v>101</v>
      </c>
      <c r="C40" s="13">
        <v>532500</v>
      </c>
      <c r="D40" s="13">
        <f>D41</f>
        <v>156885</v>
      </c>
      <c r="E40" s="15">
        <f>D40/C40*100</f>
        <v>29.461971830985917</v>
      </c>
    </row>
    <row r="41" spans="1:5" ht="12.75">
      <c r="A41" s="19">
        <v>343</v>
      </c>
      <c r="B41" s="10" t="s">
        <v>86</v>
      </c>
      <c r="C41" s="13">
        <v>532500</v>
      </c>
      <c r="D41" s="13">
        <f>SUM(D42:D45)</f>
        <v>156885</v>
      </c>
      <c r="E41" s="15">
        <f>D41/C41*100</f>
        <v>29.461971830985917</v>
      </c>
    </row>
    <row r="42" spans="1:5" ht="12.75">
      <c r="A42" s="24" t="s">
        <v>87</v>
      </c>
      <c r="B42" s="8" t="s">
        <v>88</v>
      </c>
      <c r="C42" s="14"/>
      <c r="D42" s="14">
        <f>rashodi!E41</f>
        <v>54989</v>
      </c>
      <c r="E42" s="16"/>
    </row>
    <row r="43" spans="1:5" ht="12.75">
      <c r="A43" s="24" t="s">
        <v>119</v>
      </c>
      <c r="B43" s="8" t="s">
        <v>120</v>
      </c>
      <c r="C43" s="14"/>
      <c r="D43" s="14">
        <f>rashodi!E42</f>
        <v>6595</v>
      </c>
      <c r="E43" s="16"/>
    </row>
    <row r="44" spans="1:5" ht="12.75">
      <c r="A44" s="24" t="s">
        <v>102</v>
      </c>
      <c r="B44" s="8" t="s">
        <v>103</v>
      </c>
      <c r="C44" s="14"/>
      <c r="D44" s="14">
        <f>rashodi!E43</f>
        <v>40701</v>
      </c>
      <c r="E44" s="16"/>
    </row>
    <row r="45" spans="1:5" ht="12.75">
      <c r="A45" s="24" t="s">
        <v>115</v>
      </c>
      <c r="B45" s="8" t="s">
        <v>116</v>
      </c>
      <c r="C45" s="14"/>
      <c r="D45" s="14">
        <f>rashodi!E44</f>
        <v>54600</v>
      </c>
      <c r="E45" s="16"/>
    </row>
    <row r="46" spans="1:5" ht="12.75">
      <c r="A46" s="24"/>
      <c r="B46" s="8"/>
      <c r="C46" s="14"/>
      <c r="D46" s="14"/>
      <c r="E46" s="16"/>
    </row>
    <row r="47" spans="1:5" s="53" customFormat="1" ht="12.75">
      <c r="A47" s="50" t="s">
        <v>107</v>
      </c>
      <c r="B47" s="50" t="s">
        <v>108</v>
      </c>
      <c r="C47" s="51">
        <v>600000</v>
      </c>
      <c r="D47" s="51">
        <f>D51+D52+D53</f>
        <v>0</v>
      </c>
      <c r="E47" s="52">
        <f aca="true" t="shared" si="0" ref="E47:E53">D47/C47*100</f>
        <v>0</v>
      </c>
    </row>
    <row r="48" spans="1:5" s="53" customFormat="1" ht="12.75" hidden="1">
      <c r="A48" s="50" t="s">
        <v>19</v>
      </c>
      <c r="B48" s="11" t="s">
        <v>5</v>
      </c>
      <c r="C48" s="13">
        <v>600000</v>
      </c>
      <c r="D48" s="13">
        <f>D49</f>
        <v>0</v>
      </c>
      <c r="E48" s="15">
        <f t="shared" si="0"/>
        <v>0</v>
      </c>
    </row>
    <row r="49" spans="1:5" s="53" customFormat="1" ht="12.75">
      <c r="A49" s="50" t="s">
        <v>62</v>
      </c>
      <c r="B49" s="11" t="s">
        <v>63</v>
      </c>
      <c r="C49" s="13">
        <v>600000</v>
      </c>
      <c r="D49" s="13">
        <f>D50</f>
        <v>0</v>
      </c>
      <c r="E49" s="15">
        <f t="shared" si="0"/>
        <v>0</v>
      </c>
    </row>
    <row r="50" spans="1:5" s="53" customFormat="1" ht="12.75">
      <c r="A50" s="19">
        <v>422</v>
      </c>
      <c r="B50" s="11" t="s">
        <v>82</v>
      </c>
      <c r="C50" s="13">
        <v>600000</v>
      </c>
      <c r="D50" s="13">
        <f>SUM(D51:D53)</f>
        <v>0</v>
      </c>
      <c r="E50" s="15">
        <f t="shared" si="0"/>
        <v>0</v>
      </c>
    </row>
    <row r="51" spans="1:5" ht="12.75" hidden="1">
      <c r="A51" s="25" t="s">
        <v>44</v>
      </c>
      <c r="B51" s="9" t="s">
        <v>83</v>
      </c>
      <c r="C51" s="14"/>
      <c r="D51" s="14">
        <f>rashodi!E50</f>
        <v>0</v>
      </c>
      <c r="E51" s="16" t="e">
        <f t="shared" si="0"/>
        <v>#DIV/0!</v>
      </c>
    </row>
    <row r="52" spans="1:5" ht="12.75" hidden="1">
      <c r="A52" s="25" t="s">
        <v>45</v>
      </c>
      <c r="B52" s="9" t="s">
        <v>84</v>
      </c>
      <c r="C52" s="14"/>
      <c r="D52" s="14">
        <f>rashodi!E51</f>
        <v>0</v>
      </c>
      <c r="E52" s="16" t="e">
        <f t="shared" si="0"/>
        <v>#DIV/0!</v>
      </c>
    </row>
    <row r="53" spans="1:5" ht="12.75" hidden="1">
      <c r="A53" s="25" t="s">
        <v>157</v>
      </c>
      <c r="B53" s="9" t="s">
        <v>158</v>
      </c>
      <c r="C53" s="14"/>
      <c r="D53" s="14">
        <f>rashodi!E52</f>
        <v>0</v>
      </c>
      <c r="E53" s="16" t="e">
        <f t="shared" si="0"/>
        <v>#DIV/0!</v>
      </c>
    </row>
    <row r="54" spans="1:5" ht="12.75">
      <c r="A54" s="25"/>
      <c r="B54" s="9"/>
      <c r="C54" s="14"/>
      <c r="D54" s="14"/>
      <c r="E54" s="16"/>
    </row>
    <row r="55" spans="1:5" s="53" customFormat="1" ht="12.75">
      <c r="A55" s="50" t="s">
        <v>175</v>
      </c>
      <c r="B55" s="50" t="s">
        <v>176</v>
      </c>
      <c r="C55" s="51">
        <v>1560000</v>
      </c>
      <c r="D55" s="51">
        <f>D59</f>
        <v>0</v>
      </c>
      <c r="E55" s="52">
        <f>D55/C55*100</f>
        <v>0</v>
      </c>
    </row>
    <row r="56" spans="1:5" s="53" customFormat="1" ht="12.75" hidden="1">
      <c r="A56" s="50" t="s">
        <v>19</v>
      </c>
      <c r="B56" s="11" t="s">
        <v>5</v>
      </c>
      <c r="C56" s="51">
        <v>1560000</v>
      </c>
      <c r="D56" s="51">
        <f>D57</f>
        <v>0</v>
      </c>
      <c r="E56" s="52">
        <f>D56/C56*100</f>
        <v>0</v>
      </c>
    </row>
    <row r="57" spans="1:5" s="53" customFormat="1" ht="12.75">
      <c r="A57" s="50" t="s">
        <v>62</v>
      </c>
      <c r="B57" s="11" t="s">
        <v>63</v>
      </c>
      <c r="C57" s="51">
        <v>1560000</v>
      </c>
      <c r="D57" s="51">
        <f>D58</f>
        <v>0</v>
      </c>
      <c r="E57" s="52">
        <f>D57/C57*100</f>
        <v>0</v>
      </c>
    </row>
    <row r="58" spans="1:5" ht="12.75">
      <c r="A58" s="19">
        <v>421</v>
      </c>
      <c r="B58" s="11" t="s">
        <v>155</v>
      </c>
      <c r="C58" s="13">
        <v>1560000</v>
      </c>
      <c r="D58" s="13">
        <f>D59</f>
        <v>0</v>
      </c>
      <c r="E58" s="15">
        <f>D58/C58*100</f>
        <v>0</v>
      </c>
    </row>
    <row r="59" spans="1:5" ht="12.75" hidden="1">
      <c r="A59" s="25" t="s">
        <v>156</v>
      </c>
      <c r="B59" s="9" t="s">
        <v>147</v>
      </c>
      <c r="C59" s="14"/>
      <c r="D59" s="14">
        <f>rashodi!E48</f>
        <v>0</v>
      </c>
      <c r="E59" s="16" t="e">
        <f>D59/C59*100</f>
        <v>#DIV/0!</v>
      </c>
    </row>
    <row r="60" spans="1:5" s="53" customFormat="1" ht="25.5" customHeight="1">
      <c r="A60" s="50" t="s">
        <v>111</v>
      </c>
      <c r="B60" s="50" t="s">
        <v>177</v>
      </c>
      <c r="C60" s="51">
        <v>70162000</v>
      </c>
      <c r="D60" s="51">
        <f>D62</f>
        <v>16455683</v>
      </c>
      <c r="E60" s="52">
        <f aca="true" t="shared" si="1" ref="E60:E69">D60/C60*100</f>
        <v>23.453839685299734</v>
      </c>
    </row>
    <row r="61" spans="1:5" s="53" customFormat="1" ht="12.75" customHeight="1">
      <c r="A61" s="50"/>
      <c r="B61" s="50"/>
      <c r="C61" s="51"/>
      <c r="D61" s="51"/>
      <c r="E61" s="52"/>
    </row>
    <row r="62" spans="1:5" s="53" customFormat="1" ht="25.5">
      <c r="A62" s="58" t="s">
        <v>178</v>
      </c>
      <c r="B62" s="59" t="s">
        <v>179</v>
      </c>
      <c r="C62" s="51">
        <v>70162000</v>
      </c>
      <c r="D62" s="51">
        <f>D66+D70</f>
        <v>16455683</v>
      </c>
      <c r="E62" s="52">
        <f t="shared" si="1"/>
        <v>23.453839685299734</v>
      </c>
    </row>
    <row r="63" spans="1:5" ht="12.75" hidden="1">
      <c r="A63" s="19">
        <v>3</v>
      </c>
      <c r="B63" s="10" t="s">
        <v>3</v>
      </c>
      <c r="C63" s="13">
        <v>25300000</v>
      </c>
      <c r="D63" s="13">
        <f>D64</f>
        <v>4916250</v>
      </c>
      <c r="E63" s="15">
        <f t="shared" si="1"/>
        <v>19.43181818181818</v>
      </c>
    </row>
    <row r="64" spans="1:8" ht="12.75">
      <c r="A64" s="19">
        <v>34</v>
      </c>
      <c r="B64" s="10" t="s">
        <v>101</v>
      </c>
      <c r="C64" s="13">
        <v>25300000</v>
      </c>
      <c r="D64" s="13">
        <f>D65</f>
        <v>4916250</v>
      </c>
      <c r="E64" s="15">
        <f t="shared" si="1"/>
        <v>19.43181818181818</v>
      </c>
      <c r="H64" s="60"/>
    </row>
    <row r="65" spans="1:5" ht="12.75">
      <c r="A65" s="19">
        <v>342</v>
      </c>
      <c r="B65" s="10" t="s">
        <v>149</v>
      </c>
      <c r="C65" s="13">
        <v>25300000</v>
      </c>
      <c r="D65" s="13">
        <f>D66</f>
        <v>4916250</v>
      </c>
      <c r="E65" s="15">
        <f t="shared" si="1"/>
        <v>19.43181818181818</v>
      </c>
    </row>
    <row r="66" spans="1:5" ht="25.5">
      <c r="A66" s="24" t="s">
        <v>150</v>
      </c>
      <c r="B66" s="8" t="s">
        <v>151</v>
      </c>
      <c r="C66" s="14"/>
      <c r="D66" s="14">
        <f>rashodi!E38</f>
        <v>4916250</v>
      </c>
      <c r="E66" s="16"/>
    </row>
    <row r="67" spans="1:5" ht="12.75" hidden="1">
      <c r="A67" s="19">
        <v>5</v>
      </c>
      <c r="B67" s="18" t="s">
        <v>9</v>
      </c>
      <c r="C67" s="13">
        <v>44862000</v>
      </c>
      <c r="D67" s="13">
        <f>D68</f>
        <v>11539433</v>
      </c>
      <c r="E67" s="15">
        <f t="shared" si="1"/>
        <v>25.72206544514288</v>
      </c>
    </row>
    <row r="68" spans="1:5" ht="12.75">
      <c r="A68" s="19">
        <v>54</v>
      </c>
      <c r="B68" s="18" t="s">
        <v>166</v>
      </c>
      <c r="C68" s="13">
        <v>44862000</v>
      </c>
      <c r="D68" s="13">
        <f>D69</f>
        <v>11539433</v>
      </c>
      <c r="E68" s="15">
        <f t="shared" si="1"/>
        <v>25.72206544514288</v>
      </c>
    </row>
    <row r="69" spans="1:5" ht="12.75" customHeight="1">
      <c r="A69" s="19">
        <v>544</v>
      </c>
      <c r="B69" s="18" t="s">
        <v>168</v>
      </c>
      <c r="C69" s="13">
        <v>44862000</v>
      </c>
      <c r="D69" s="13">
        <f>D70</f>
        <v>11539433</v>
      </c>
      <c r="E69" s="15">
        <f t="shared" si="1"/>
        <v>25.72206544514288</v>
      </c>
    </row>
    <row r="70" spans="1:5" ht="25.5">
      <c r="A70" s="22" t="s">
        <v>169</v>
      </c>
      <c r="B70" s="17" t="s">
        <v>170</v>
      </c>
      <c r="C70" s="14"/>
      <c r="D70" s="14">
        <f>'račun financiranja'!E21</f>
        <v>11539433</v>
      </c>
      <c r="E70" s="16"/>
    </row>
    <row r="71" spans="1:5" s="53" customFormat="1" ht="25.5" customHeight="1">
      <c r="A71" s="50" t="s">
        <v>112</v>
      </c>
      <c r="B71" s="50" t="s">
        <v>182</v>
      </c>
      <c r="C71" s="51">
        <v>31600000</v>
      </c>
      <c r="D71" s="51">
        <f>D73</f>
        <v>13434336</v>
      </c>
      <c r="E71" s="52">
        <f>D71/C71*100</f>
        <v>42.51372151898734</v>
      </c>
    </row>
    <row r="72" spans="1:5" s="53" customFormat="1" ht="12.75" customHeight="1">
      <c r="A72" s="50"/>
      <c r="B72" s="50"/>
      <c r="C72" s="51"/>
      <c r="D72" s="51"/>
      <c r="E72" s="52"/>
    </row>
    <row r="73" spans="1:5" s="53" customFormat="1" ht="25.5">
      <c r="A73" s="58" t="s">
        <v>180</v>
      </c>
      <c r="B73" s="59" t="s">
        <v>181</v>
      </c>
      <c r="C73" s="51">
        <v>31600000</v>
      </c>
      <c r="D73" s="51">
        <f>D77+D81</f>
        <v>13434336</v>
      </c>
      <c r="E73" s="52">
        <f>D73/C73*100</f>
        <v>42.51372151898734</v>
      </c>
    </row>
    <row r="74" spans="1:5" ht="12.75" hidden="1">
      <c r="A74" s="19">
        <v>3</v>
      </c>
      <c r="B74" s="10" t="s">
        <v>3</v>
      </c>
      <c r="C74" s="13">
        <v>4700000</v>
      </c>
      <c r="D74" s="13">
        <f>D75</f>
        <v>1304693</v>
      </c>
      <c r="E74" s="15">
        <f aca="true" t="shared" si="2" ref="E74:E80">D74/C74*100</f>
        <v>27.759425531914893</v>
      </c>
    </row>
    <row r="75" spans="1:8" ht="12.75">
      <c r="A75" s="19">
        <v>34</v>
      </c>
      <c r="B75" s="10" t="s">
        <v>101</v>
      </c>
      <c r="C75" s="13">
        <v>4700000</v>
      </c>
      <c r="D75" s="13">
        <f>D76</f>
        <v>1304693</v>
      </c>
      <c r="E75" s="15">
        <f t="shared" si="2"/>
        <v>27.759425531914893</v>
      </c>
      <c r="H75" s="60"/>
    </row>
    <row r="76" spans="1:5" ht="12.75">
      <c r="A76" s="19">
        <v>342</v>
      </c>
      <c r="B76" s="10" t="s">
        <v>149</v>
      </c>
      <c r="C76" s="13">
        <v>4700000</v>
      </c>
      <c r="D76" s="13">
        <f>D77</f>
        <v>1304693</v>
      </c>
      <c r="E76" s="15">
        <f t="shared" si="2"/>
        <v>27.759425531914893</v>
      </c>
    </row>
    <row r="77" spans="1:5" ht="25.5">
      <c r="A77" s="24" t="s">
        <v>150</v>
      </c>
      <c r="B77" s="8" t="s">
        <v>151</v>
      </c>
      <c r="C77" s="14"/>
      <c r="D77" s="14">
        <f>rashodi!E39</f>
        <v>1304693</v>
      </c>
      <c r="E77" s="16"/>
    </row>
    <row r="78" spans="1:5" ht="12.75" hidden="1">
      <c r="A78" s="19">
        <v>5</v>
      </c>
      <c r="B78" s="18" t="s">
        <v>9</v>
      </c>
      <c r="C78" s="13">
        <v>26900000</v>
      </c>
      <c r="D78" s="13">
        <f>D79</f>
        <v>12129643</v>
      </c>
      <c r="E78" s="15">
        <f t="shared" si="2"/>
        <v>45.091609665427505</v>
      </c>
    </row>
    <row r="79" spans="1:5" ht="12.75">
      <c r="A79" s="19">
        <v>54</v>
      </c>
      <c r="B79" s="18" t="s">
        <v>166</v>
      </c>
      <c r="C79" s="13">
        <v>26900000</v>
      </c>
      <c r="D79" s="13">
        <f>D80</f>
        <v>12129643</v>
      </c>
      <c r="E79" s="15">
        <f t="shared" si="2"/>
        <v>45.091609665427505</v>
      </c>
    </row>
    <row r="80" spans="1:5" ht="12.75" customHeight="1">
      <c r="A80" s="19">
        <v>544</v>
      </c>
      <c r="B80" s="18" t="s">
        <v>168</v>
      </c>
      <c r="C80" s="13">
        <v>26900000</v>
      </c>
      <c r="D80" s="13">
        <f>D81</f>
        <v>12129643</v>
      </c>
      <c r="E80" s="15">
        <f t="shared" si="2"/>
        <v>45.091609665427505</v>
      </c>
    </row>
    <row r="81" spans="1:5" ht="25.5">
      <c r="A81" s="21" t="s">
        <v>171</v>
      </c>
      <c r="B81" s="17" t="s">
        <v>172</v>
      </c>
      <c r="C81" s="14"/>
      <c r="D81" s="14">
        <f>'račun financiranja'!E22</f>
        <v>12129643</v>
      </c>
      <c r="E81" s="16"/>
    </row>
    <row r="82" spans="1:5" ht="12.75">
      <c r="A82" s="21"/>
      <c r="B82" s="17"/>
      <c r="C82" s="14"/>
      <c r="D82" s="14"/>
      <c r="E82" s="16"/>
    </row>
    <row r="83" spans="1:5" s="53" customFormat="1" ht="12.75" customHeight="1">
      <c r="A83" s="50" t="s">
        <v>113</v>
      </c>
      <c r="B83" s="50" t="s">
        <v>183</v>
      </c>
      <c r="C83" s="51">
        <v>40000000</v>
      </c>
      <c r="D83" s="51">
        <f>D85</f>
        <v>99036899</v>
      </c>
      <c r="E83" s="52">
        <f aca="true" t="shared" si="3" ref="E83:E88">D83/C83*100</f>
        <v>247.59224749999998</v>
      </c>
    </row>
    <row r="84" spans="1:5" s="53" customFormat="1" ht="13.5" customHeight="1">
      <c r="A84" s="50"/>
      <c r="B84" s="50"/>
      <c r="C84" s="51"/>
      <c r="D84" s="51"/>
      <c r="E84" s="52"/>
    </row>
    <row r="85" spans="1:5" s="53" customFormat="1" ht="12.75">
      <c r="A85" s="58" t="s">
        <v>109</v>
      </c>
      <c r="B85" s="59" t="s">
        <v>183</v>
      </c>
      <c r="C85" s="51">
        <v>40000000</v>
      </c>
      <c r="D85" s="51">
        <f>D89</f>
        <v>99036899</v>
      </c>
      <c r="E85" s="52">
        <f t="shared" si="3"/>
        <v>247.59224749999998</v>
      </c>
    </row>
    <row r="86" spans="1:5" ht="12.75" hidden="1">
      <c r="A86" s="19">
        <v>5</v>
      </c>
      <c r="B86" s="18" t="s">
        <v>9</v>
      </c>
      <c r="C86" s="13">
        <v>40000000</v>
      </c>
      <c r="D86" s="13">
        <f>D87</f>
        <v>99036899</v>
      </c>
      <c r="E86" s="15">
        <f t="shared" si="3"/>
        <v>247.59224749999998</v>
      </c>
    </row>
    <row r="87" spans="1:5" ht="12.75">
      <c r="A87" s="19">
        <v>51</v>
      </c>
      <c r="B87" s="18" t="s">
        <v>124</v>
      </c>
      <c r="C87" s="13">
        <v>40000000</v>
      </c>
      <c r="D87" s="13">
        <f>D88</f>
        <v>99036899</v>
      </c>
      <c r="E87" s="15">
        <f t="shared" si="3"/>
        <v>247.59224749999998</v>
      </c>
    </row>
    <row r="88" spans="1:5" ht="25.5">
      <c r="A88" s="19">
        <v>516</v>
      </c>
      <c r="B88" s="18" t="s">
        <v>125</v>
      </c>
      <c r="C88" s="13">
        <v>40000000</v>
      </c>
      <c r="D88" s="13">
        <f>D89</f>
        <v>99036899</v>
      </c>
      <c r="E88" s="15">
        <f t="shared" si="3"/>
        <v>247.59224749999998</v>
      </c>
    </row>
    <row r="89" spans="1:5" ht="25.5">
      <c r="A89" s="24">
        <v>5161</v>
      </c>
      <c r="B89" s="17" t="s">
        <v>126</v>
      </c>
      <c r="C89" s="14"/>
      <c r="D89" s="14">
        <f>'račun financiranja'!E18</f>
        <v>99036899</v>
      </c>
      <c r="E89" s="16"/>
    </row>
    <row r="90" spans="1:5" ht="12.75">
      <c r="A90" s="24"/>
      <c r="B90" s="17"/>
      <c r="C90" s="14"/>
      <c r="D90" s="14"/>
      <c r="E90" s="16"/>
    </row>
  </sheetData>
  <mergeCells count="1">
    <mergeCell ref="A1:E1"/>
  </mergeCells>
  <printOptions horizontalCentered="1"/>
  <pageMargins left="0.1968503937007874" right="0.1968503937007874" top="0.3937007874015748" bottom="0.3937007874015748" header="0.11811023622047245" footer="0.1968503937007874"/>
  <pageSetup horizontalDpi="600" verticalDpi="600" orientation="portrait" paperSize="9" scale="88" r:id="rId1"/>
  <headerFooter alignWithMargins="0">
    <oddFooter>&amp;C&amp;"Times New Roman,Uobičajeno"&amp;12&amp;P</oddFooter>
  </headerFooter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Mecner</dc:creator>
  <cp:keywords/>
  <dc:description/>
  <cp:lastModifiedBy>mfkor</cp:lastModifiedBy>
  <cp:lastPrinted>2011-09-08T14:22:01Z</cp:lastPrinted>
  <dcterms:created xsi:type="dcterms:W3CDTF">2001-12-09T09:25:31Z</dcterms:created>
  <dcterms:modified xsi:type="dcterms:W3CDTF">2011-09-08T14:34:42Z</dcterms:modified>
  <cp:category/>
  <cp:version/>
  <cp:contentType/>
  <cp:contentStatus/>
</cp:coreProperties>
</file>