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40" yWindow="-195" windowWidth="19200" windowHeight="12510" tabRatio="741"/>
  </bookViews>
  <sheets>
    <sheet name="bilanca" sheetId="1" r:id="rId1"/>
    <sheet name="prihodi" sheetId="7" r:id="rId2"/>
    <sheet name="rashodi" sheetId="4" r:id="rId3"/>
    <sheet name="račun financiranja" sheetId="6" r:id="rId4"/>
    <sheet name="posebni dio" sheetId="11" r:id="rId5"/>
  </sheets>
  <definedNames>
    <definedName name="_xlnm.Print_Area" localSheetId="0">bilanca!$A$1:$D$29</definedName>
    <definedName name="_xlnm.Print_Area" localSheetId="3">'račun financiranja'!$A$1:$F$21</definedName>
    <definedName name="_xlnm.Print_Titles" localSheetId="4">'posebni dio'!$2:$2</definedName>
    <definedName name="_xlnm.Print_Titles" localSheetId="1">prihodi!$3:$3</definedName>
    <definedName name="_xlnm.Print_Titles" localSheetId="3">'račun financiranja'!$2:$2</definedName>
    <definedName name="_xlnm.Print_Titles" localSheetId="2">rashodi!$2:$2</definedName>
  </definedNames>
  <calcPr calcId="114210" fullCalcOnLoad="1"/>
</workbook>
</file>

<file path=xl/calcChain.xml><?xml version="1.0" encoding="utf-8"?>
<calcChain xmlns="http://schemas.openxmlformats.org/spreadsheetml/2006/main">
  <c r="D3" i="6"/>
  <c r="E3"/>
  <c r="C20" i="1"/>
  <c r="C21"/>
  <c r="C23"/>
  <c r="B20"/>
  <c r="B21"/>
  <c r="B23"/>
  <c r="E62" i="4"/>
  <c r="E60"/>
  <c r="E59"/>
  <c r="D59"/>
  <c r="D44"/>
  <c r="E18" i="6"/>
  <c r="E20"/>
  <c r="E17"/>
  <c r="D17"/>
  <c r="D227" i="11"/>
  <c r="D229"/>
  <c r="D226"/>
  <c r="C226"/>
  <c r="C225"/>
  <c r="D319"/>
  <c r="D318"/>
  <c r="D322"/>
  <c r="D321"/>
  <c r="D317"/>
  <c r="C318"/>
  <c r="C321"/>
  <c r="C317"/>
  <c r="D306"/>
  <c r="D305"/>
  <c r="D309"/>
  <c r="D308"/>
  <c r="D312"/>
  <c r="D311"/>
  <c r="D304"/>
  <c r="C305"/>
  <c r="C308"/>
  <c r="C311"/>
  <c r="C304"/>
  <c r="D292"/>
  <c r="D291"/>
  <c r="D295"/>
  <c r="D294"/>
  <c r="D298"/>
  <c r="D297"/>
  <c r="D301"/>
  <c r="D300"/>
  <c r="D290"/>
  <c r="C291"/>
  <c r="C294"/>
  <c r="C297"/>
  <c r="C300"/>
  <c r="C290"/>
  <c r="D279"/>
  <c r="D278"/>
  <c r="D282"/>
  <c r="D281"/>
  <c r="D285"/>
  <c r="D287"/>
  <c r="D284"/>
  <c r="D277"/>
  <c r="C278"/>
  <c r="C281"/>
  <c r="C284"/>
  <c r="C277"/>
  <c r="D260"/>
  <c r="D262"/>
  <c r="D259"/>
  <c r="D266"/>
  <c r="D265"/>
  <c r="D269"/>
  <c r="D268"/>
  <c r="D272"/>
  <c r="D274"/>
  <c r="D271"/>
  <c r="D258"/>
  <c r="C259"/>
  <c r="C265"/>
  <c r="C268"/>
  <c r="C271"/>
  <c r="C258"/>
  <c r="D241"/>
  <c r="D243"/>
  <c r="D240"/>
  <c r="D247"/>
  <c r="D246"/>
  <c r="D250"/>
  <c r="D249"/>
  <c r="D253"/>
  <c r="D255"/>
  <c r="D252"/>
  <c r="D239"/>
  <c r="C240"/>
  <c r="C246"/>
  <c r="C249"/>
  <c r="C252"/>
  <c r="C239"/>
  <c r="D233"/>
  <c r="D232"/>
  <c r="D236"/>
  <c r="D235"/>
  <c r="D225"/>
  <c r="C232"/>
  <c r="C235"/>
  <c r="D206"/>
  <c r="D208"/>
  <c r="D205"/>
  <c r="D212"/>
  <c r="D211"/>
  <c r="D215"/>
  <c r="D217"/>
  <c r="D214"/>
  <c r="D220"/>
  <c r="D222"/>
  <c r="D219"/>
  <c r="D204"/>
  <c r="C205"/>
  <c r="C211"/>
  <c r="C214"/>
  <c r="C219"/>
  <c r="C204"/>
  <c r="C191"/>
  <c r="C198"/>
  <c r="C189"/>
  <c r="D192"/>
  <c r="D194"/>
  <c r="D196"/>
  <c r="D191"/>
  <c r="E191"/>
  <c r="D178"/>
  <c r="D180"/>
  <c r="D177"/>
  <c r="D183"/>
  <c r="D182"/>
  <c r="D186"/>
  <c r="D185"/>
  <c r="D176"/>
  <c r="C177"/>
  <c r="C182"/>
  <c r="C185"/>
  <c r="C176"/>
  <c r="D167"/>
  <c r="D166"/>
  <c r="D170"/>
  <c r="D169"/>
  <c r="D173"/>
  <c r="D172"/>
  <c r="D165"/>
  <c r="C166"/>
  <c r="C169"/>
  <c r="C172"/>
  <c r="C165"/>
  <c r="D156"/>
  <c r="D155"/>
  <c r="D159"/>
  <c r="D158"/>
  <c r="D162"/>
  <c r="D161"/>
  <c r="D154"/>
  <c r="C155"/>
  <c r="C158"/>
  <c r="C161"/>
  <c r="C154"/>
  <c r="D145"/>
  <c r="D144"/>
  <c r="D148"/>
  <c r="D147"/>
  <c r="D151"/>
  <c r="D150"/>
  <c r="D143"/>
  <c r="C144"/>
  <c r="C147"/>
  <c r="C150"/>
  <c r="C143"/>
  <c r="D134"/>
  <c r="D133"/>
  <c r="D137"/>
  <c r="D136"/>
  <c r="D140"/>
  <c r="D139"/>
  <c r="D132"/>
  <c r="C133"/>
  <c r="C136"/>
  <c r="C139"/>
  <c r="C132"/>
  <c r="C125"/>
  <c r="D117"/>
  <c r="D114"/>
  <c r="D120"/>
  <c r="D119"/>
  <c r="D123"/>
  <c r="D122"/>
  <c r="D126"/>
  <c r="D125"/>
  <c r="D129"/>
  <c r="D128"/>
  <c r="D113"/>
  <c r="C114"/>
  <c r="C119"/>
  <c r="C122"/>
  <c r="C128"/>
  <c r="C113"/>
  <c r="C103"/>
  <c r="C106"/>
  <c r="C109"/>
  <c r="C102"/>
  <c r="D104"/>
  <c r="D103"/>
  <c r="D110"/>
  <c r="D109"/>
  <c r="D102"/>
  <c r="D93"/>
  <c r="D96"/>
  <c r="D92"/>
  <c r="D99"/>
  <c r="D98"/>
  <c r="D91"/>
  <c r="C92"/>
  <c r="C98"/>
  <c r="C91"/>
  <c r="D88"/>
  <c r="D87"/>
  <c r="D86"/>
  <c r="C87"/>
  <c r="C86"/>
  <c r="D83"/>
  <c r="D82"/>
  <c r="D81"/>
  <c r="C82"/>
  <c r="C81"/>
  <c r="D78"/>
  <c r="D77"/>
  <c r="D76"/>
  <c r="C77"/>
  <c r="C76"/>
  <c r="D72"/>
  <c r="D71"/>
  <c r="D70"/>
  <c r="D69"/>
  <c r="C70"/>
  <c r="C69"/>
  <c r="D66"/>
  <c r="D65"/>
  <c r="D64"/>
  <c r="C65"/>
  <c r="C64"/>
  <c r="D58"/>
  <c r="D57"/>
  <c r="D56"/>
  <c r="C57"/>
  <c r="C56"/>
  <c r="D23"/>
  <c r="D29"/>
  <c r="D40"/>
  <c r="C18"/>
  <c r="C48"/>
  <c r="C52"/>
  <c r="C9"/>
  <c r="C8"/>
  <c r="D49"/>
  <c r="D48"/>
  <c r="D19"/>
  <c r="D18"/>
  <c r="D10"/>
  <c r="D13"/>
  <c r="D15"/>
  <c r="D9"/>
  <c r="D53"/>
  <c r="D52"/>
  <c r="D8"/>
  <c r="D7"/>
  <c r="C7"/>
  <c r="E9" i="6"/>
  <c r="D5" i="7"/>
  <c r="D9"/>
  <c r="D13"/>
  <c r="D18"/>
  <c r="D4"/>
  <c r="E6"/>
  <c r="E5"/>
  <c r="D199" i="11"/>
  <c r="D115"/>
  <c r="E66" i="4"/>
  <c r="D12" i="6"/>
  <c r="D6"/>
  <c r="E12"/>
  <c r="E19" i="7"/>
  <c r="E18"/>
  <c r="E322" i="11"/>
  <c r="E321"/>
  <c r="E208"/>
  <c r="D315"/>
  <c r="E19" i="4"/>
  <c r="E37"/>
  <c r="E35"/>
  <c r="F35"/>
  <c r="E14"/>
  <c r="E205" i="11"/>
  <c r="D13" i="4"/>
  <c r="D107" i="11"/>
  <c r="D106"/>
  <c r="E10" i="7"/>
  <c r="E9"/>
  <c r="E14"/>
  <c r="E16"/>
  <c r="E25" i="4"/>
  <c r="E13"/>
  <c r="E53"/>
  <c r="E5"/>
  <c r="E10"/>
  <c r="E45"/>
  <c r="E44"/>
  <c r="E57"/>
  <c r="E56"/>
  <c r="E73"/>
  <c r="E16" i="6"/>
  <c r="E8" i="4"/>
  <c r="E71"/>
  <c r="E7" i="6"/>
  <c r="E6"/>
  <c r="E233" i="11"/>
  <c r="F20" i="6"/>
  <c r="D56" i="4"/>
  <c r="F19"/>
  <c r="D65"/>
  <c r="D64"/>
  <c r="D16" i="6"/>
  <c r="D4" i="4"/>
  <c r="D50"/>
  <c r="D3"/>
  <c r="C3" i="11"/>
  <c r="F71" i="4"/>
  <c r="E51"/>
  <c r="E50"/>
  <c r="F53"/>
  <c r="F25"/>
  <c r="F10"/>
  <c r="F14"/>
  <c r="F37"/>
  <c r="F5"/>
  <c r="F8"/>
  <c r="F45"/>
  <c r="F62"/>
  <c r="F63"/>
  <c r="F73"/>
  <c r="E4"/>
  <c r="F57"/>
  <c r="F16" i="7"/>
  <c r="E274" i="11"/>
  <c r="E167"/>
  <c r="E117"/>
  <c r="E220"/>
  <c r="E295"/>
  <c r="E250"/>
  <c r="E215"/>
  <c r="E162"/>
  <c r="E145"/>
  <c r="E110"/>
  <c r="E287"/>
  <c r="E285"/>
  <c r="F7" i="6"/>
  <c r="D5"/>
  <c r="E170" i="11"/>
  <c r="E151"/>
  <c r="E298"/>
  <c r="E178"/>
  <c r="E243"/>
  <c r="E266"/>
  <c r="E137"/>
  <c r="E5" i="6"/>
  <c r="E65" i="4"/>
  <c r="E64"/>
  <c r="B9" i="1"/>
  <c r="F59" i="4"/>
  <c r="F10" i="7"/>
  <c r="F14"/>
  <c r="E317" i="11"/>
  <c r="E159"/>
  <c r="E107"/>
  <c r="E103"/>
  <c r="E217"/>
  <c r="F18" i="6"/>
  <c r="E255" i="11"/>
  <c r="E185"/>
  <c r="C190"/>
  <c r="E109"/>
  <c r="D198"/>
  <c r="E114"/>
  <c r="E262"/>
  <c r="E253"/>
  <c r="E173"/>
  <c r="E292"/>
  <c r="E19"/>
  <c r="E186"/>
  <c r="E129"/>
  <c r="E222"/>
  <c r="E199"/>
  <c r="E104"/>
  <c r="E297"/>
  <c r="E249"/>
  <c r="E40"/>
  <c r="E65"/>
  <c r="E66"/>
  <c r="E3" i="4"/>
  <c r="E318" i="11"/>
  <c r="E82"/>
  <c r="E246"/>
  <c r="E300"/>
  <c r="F44" i="4"/>
  <c r="F9" i="6"/>
  <c r="E269" i="11"/>
  <c r="E319"/>
  <c r="F66" i="4"/>
  <c r="F60"/>
  <c r="E83" i="11"/>
  <c r="E88"/>
  <c r="E99"/>
  <c r="E156"/>
  <c r="E212"/>
  <c r="E247"/>
  <c r="E312"/>
  <c r="E301"/>
  <c r="E272"/>
  <c r="E290"/>
  <c r="E158"/>
  <c r="F56" i="4"/>
  <c r="E13" i="7"/>
  <c r="E4"/>
  <c r="F9"/>
  <c r="E69" i="11"/>
  <c r="F4" i="4"/>
  <c r="F50"/>
  <c r="E232" i="11"/>
  <c r="E52"/>
  <c r="E53"/>
  <c r="E166"/>
  <c r="F65" i="4"/>
  <c r="E240" i="11"/>
  <c r="E78"/>
  <c r="E13"/>
  <c r="E161"/>
  <c r="E155"/>
  <c r="E128"/>
  <c r="E291"/>
  <c r="F51" i="4"/>
  <c r="E172" i="11"/>
  <c r="B6" i="1"/>
  <c r="E169" i="11"/>
  <c r="E219"/>
  <c r="E268"/>
  <c r="E150"/>
  <c r="E87"/>
  <c r="E259"/>
  <c r="E311"/>
  <c r="E211"/>
  <c r="E198"/>
  <c r="D190"/>
  <c r="E177"/>
  <c r="E176"/>
  <c r="E265"/>
  <c r="E136"/>
  <c r="E98"/>
  <c r="E113"/>
  <c r="D5"/>
  <c r="F6" i="6"/>
  <c r="D20" i="1"/>
  <c r="F5" i="6"/>
  <c r="C5" i="11"/>
  <c r="E64"/>
  <c r="E144"/>
  <c r="E271"/>
  <c r="C315"/>
  <c r="E315"/>
  <c r="E77"/>
  <c r="E165"/>
  <c r="E214"/>
  <c r="B8" i="1"/>
  <c r="F13" i="7"/>
  <c r="C6" i="1"/>
  <c r="E106" i="11"/>
  <c r="E49"/>
  <c r="E23"/>
  <c r="E15"/>
  <c r="E10"/>
  <c r="F13" i="4"/>
  <c r="E91" i="11"/>
  <c r="E284"/>
  <c r="E252"/>
  <c r="E278"/>
  <c r="E279"/>
  <c r="E29"/>
  <c r="E294"/>
  <c r="E58"/>
  <c r="E81"/>
  <c r="F17" i="6"/>
  <c r="E71" i="11"/>
  <c r="E239"/>
  <c r="C9" i="1"/>
  <c r="D9"/>
  <c r="F64" i="4"/>
  <c r="E225" i="11"/>
  <c r="C8" i="1"/>
  <c r="F3" i="4"/>
  <c r="D189" i="11"/>
  <c r="D74"/>
  <c r="B10" i="1"/>
  <c r="E277" i="11"/>
  <c r="C202"/>
  <c r="E190"/>
  <c r="E143"/>
  <c r="B25" i="1"/>
  <c r="E57" i="11"/>
  <c r="F4" i="7"/>
  <c r="E102" i="11"/>
  <c r="E132"/>
  <c r="E9"/>
  <c r="E48"/>
  <c r="E86"/>
  <c r="E258"/>
  <c r="D8" i="1"/>
  <c r="E154" i="11"/>
  <c r="E18"/>
  <c r="F3" i="6"/>
  <c r="F16"/>
  <c r="D3" i="11"/>
  <c r="E70"/>
  <c r="E76"/>
  <c r="E56"/>
  <c r="D6" i="1"/>
  <c r="C10"/>
  <c r="D202" i="11"/>
  <c r="E202"/>
  <c r="E189"/>
  <c r="D4"/>
  <c r="E204"/>
  <c r="C74"/>
  <c r="C4"/>
  <c r="E304"/>
  <c r="E8"/>
  <c r="D23" i="1"/>
  <c r="D21"/>
  <c r="D10"/>
  <c r="E74" i="11"/>
  <c r="C25" i="1"/>
  <c r="E7" i="11"/>
  <c r="E5"/>
  <c r="E4"/>
</calcChain>
</file>

<file path=xl/sharedStrings.xml><?xml version="1.0" encoding="utf-8"?>
<sst xmlns="http://schemas.openxmlformats.org/spreadsheetml/2006/main" count="676" uniqueCount="273">
  <si>
    <t>PRIHODI POSLOVANJA</t>
  </si>
  <si>
    <t>A. RAČUN PRIHODA I RASHODA</t>
  </si>
  <si>
    <t>RASHODI POSLOVANJA</t>
  </si>
  <si>
    <t>RASHODI ZA NABAVU NEFINANCIJSKE IMOVINE</t>
  </si>
  <si>
    <t>B. RAČUN FINANCIRANJA</t>
  </si>
  <si>
    <t>NETO FINANCIRANJE</t>
  </si>
  <si>
    <t>PRIMICI OD FINANCIJSKE IMOVINE I ZADUŽIVANJA</t>
  </si>
  <si>
    <t>IZDACI ZA FINANCIJSKU IMOVINU I OTPLATE ZAJMOVA</t>
  </si>
  <si>
    <t>Šifra</t>
  </si>
  <si>
    <t>I. OPĆI DIO</t>
  </si>
  <si>
    <t>PRIHODI OD NEFINANCIJSKE IMOVINE</t>
  </si>
  <si>
    <t>RASHODI ZA NEFINANCIJSKU IMOVINU</t>
  </si>
  <si>
    <t>RAZLIKA - VIŠAK / MANJAK</t>
  </si>
  <si>
    <t>VIŠAK / MANJAK + NETO FINANCIRANJE</t>
  </si>
  <si>
    <t>RASHODI  POSLOVANJA</t>
  </si>
  <si>
    <t>PRIMICI OD FINANANCIJSKE IMOVINE I ZADUŽIVANJA</t>
  </si>
  <si>
    <t>4</t>
  </si>
  <si>
    <t>5</t>
  </si>
  <si>
    <t>6</t>
  </si>
  <si>
    <t>Nematerijalna proizvedena imovina</t>
  </si>
  <si>
    <t>Ulaganja u računalne programe</t>
  </si>
  <si>
    <t>Ostali rashodi za zaposlene</t>
  </si>
  <si>
    <t>3121</t>
  </si>
  <si>
    <t>313</t>
  </si>
  <si>
    <t>Doprinosi na plaće</t>
  </si>
  <si>
    <t>3132</t>
  </si>
  <si>
    <t>3133</t>
  </si>
  <si>
    <t>32</t>
  </si>
  <si>
    <t>Materijalni rashodi</t>
  </si>
  <si>
    <t>321</t>
  </si>
  <si>
    <t>3211</t>
  </si>
  <si>
    <t>3212</t>
  </si>
  <si>
    <t>6413</t>
  </si>
  <si>
    <t>Kamate na oročena sredstva i depozite po viđenju</t>
  </si>
  <si>
    <t>6414</t>
  </si>
  <si>
    <t>Prihodi od zateznih kamata</t>
  </si>
  <si>
    <t>3213</t>
  </si>
  <si>
    <t>322</t>
  </si>
  <si>
    <t>3221</t>
  </si>
  <si>
    <t>3223</t>
  </si>
  <si>
    <t>3225</t>
  </si>
  <si>
    <t>323</t>
  </si>
  <si>
    <t>3231</t>
  </si>
  <si>
    <t>3232</t>
  </si>
  <si>
    <t>3233</t>
  </si>
  <si>
    <t xml:space="preserve">Ostali nespomenuti prihodi </t>
  </si>
  <si>
    <t>4221</t>
  </si>
  <si>
    <t>4222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</si>
  <si>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</si>
  <si>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</si>
  <si>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</si>
  <si>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</si>
  <si>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</si>
  <si>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3</t>
  </si>
  <si>
    <t>3234</t>
  </si>
  <si>
    <t>3235</t>
  </si>
  <si>
    <t>3236</t>
  </si>
  <si>
    <t>3237</t>
  </si>
  <si>
    <t>3239</t>
  </si>
  <si>
    <t>329</t>
  </si>
  <si>
    <t>3291</t>
  </si>
  <si>
    <t>3292</t>
  </si>
  <si>
    <t>3293</t>
  </si>
  <si>
    <t>3294</t>
  </si>
  <si>
    <t>3299</t>
  </si>
  <si>
    <t>652</t>
  </si>
  <si>
    <t>Prihodi po posebnim propisima</t>
  </si>
  <si>
    <t>8</t>
  </si>
  <si>
    <t>65</t>
  </si>
  <si>
    <t>42</t>
  </si>
  <si>
    <t>Rashodi za nabavu proizvedene dugotrajne imovine</t>
  </si>
  <si>
    <t>422</t>
  </si>
  <si>
    <t>Ostali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</si>
  <si>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</si>
  <si>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</si>
  <si>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</si>
  <si>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</si>
  <si>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</si>
  <si>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</si>
  <si>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</si>
  <si>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Sitni inventar i auto gume</t>
  </si>
  <si>
    <t>Rashodi za usluge</t>
  </si>
  <si>
    <t>Usluge telefona, pošte i prijevoza</t>
  </si>
  <si>
    <t>Intelektualne i osobne usluge</t>
  </si>
  <si>
    <t>Ostale usluge</t>
  </si>
  <si>
    <t>Ostali nespomenuti rashodi poslovanja</t>
  </si>
  <si>
    <t>Premije osiguranja</t>
  </si>
  <si>
    <t>Reprezentacija</t>
  </si>
  <si>
    <t>Članarine</t>
  </si>
  <si>
    <t>Postrojenja i oprema</t>
  </si>
  <si>
    <t>Uredska oprema i namještaj</t>
  </si>
  <si>
    <t>Komunikacijska oprema</t>
  </si>
  <si>
    <t>6526</t>
  </si>
  <si>
    <t>343</t>
  </si>
  <si>
    <t>Ostali financijski rashodi</t>
  </si>
  <si>
    <t>3431</t>
  </si>
  <si>
    <t>Bankarske usluge i usluge platnog prometa</t>
  </si>
  <si>
    <t>31</t>
  </si>
  <si>
    <t>Rashodi za zaposlene</t>
  </si>
  <si>
    <t>311</t>
  </si>
  <si>
    <t>3111</t>
  </si>
  <si>
    <t>Plaće za redovan rad</t>
  </si>
  <si>
    <t>312</t>
  </si>
  <si>
    <t>64</t>
  </si>
  <si>
    <t>Prihodi od imovine</t>
  </si>
  <si>
    <t>641</t>
  </si>
  <si>
    <t>Prihodi od financijske imovine</t>
  </si>
  <si>
    <t>34</t>
  </si>
  <si>
    <t>Financijski rashodi</t>
  </si>
  <si>
    <t>3433</t>
  </si>
  <si>
    <t>Zatezne kamate</t>
  </si>
  <si>
    <t>38</t>
  </si>
  <si>
    <t>ADMINISTRATIVNO UPRAVLJANJE I OPREMANJE</t>
  </si>
  <si>
    <t>A1000</t>
  </si>
  <si>
    <t>ADMINISTRACIJA I UPRAVLJANJE</t>
  </si>
  <si>
    <t>K2000</t>
  </si>
  <si>
    <t>OPREMANJE</t>
  </si>
  <si>
    <t>K2001</t>
  </si>
  <si>
    <t>INFORMATIZACIJA</t>
  </si>
  <si>
    <t>A1003</t>
  </si>
  <si>
    <t>K2006</t>
  </si>
  <si>
    <t>K2007</t>
  </si>
  <si>
    <t>K2010</t>
  </si>
  <si>
    <t>100</t>
  </si>
  <si>
    <t>101</t>
  </si>
  <si>
    <t>102</t>
  </si>
  <si>
    <t>103</t>
  </si>
  <si>
    <t>KONTROLA</t>
  </si>
  <si>
    <t>3434</t>
  </si>
  <si>
    <t>Ostali nespomenuti financijski rashodi</t>
  </si>
  <si>
    <t>423</t>
  </si>
  <si>
    <t>Prijevozna sredstva</t>
  </si>
  <si>
    <t>4231</t>
  </si>
  <si>
    <t>Prijevozna sredstva u cestovnom prometu</t>
  </si>
  <si>
    <t>K2002</t>
  </si>
  <si>
    <t>OBNOVA VOZNOG PARKA</t>
  </si>
  <si>
    <t>K2008</t>
  </si>
  <si>
    <t>K2009</t>
  </si>
  <si>
    <t>6514</t>
  </si>
  <si>
    <t>3113</t>
  </si>
  <si>
    <t>Plaće za prekovremeni rad</t>
  </si>
  <si>
    <t>3238</t>
  </si>
  <si>
    <t>Računalne usluge</t>
  </si>
  <si>
    <t>3432</t>
  </si>
  <si>
    <t>35</t>
  </si>
  <si>
    <t>Subvencije</t>
  </si>
  <si>
    <t>351</t>
  </si>
  <si>
    <t>Subvencije trgovačkim društvima u javnom sektoru</t>
  </si>
  <si>
    <t>3512</t>
  </si>
  <si>
    <t>352</t>
  </si>
  <si>
    <t>Subvencije trgovačkim društvima, obrtnicima, malim i srednjim poduzetnicima izvan javnog sektora</t>
  </si>
  <si>
    <t>3522</t>
  </si>
  <si>
    <t>Subvencije trgovačkim društvima izvan javnog sektora</t>
  </si>
  <si>
    <t>3523</t>
  </si>
  <si>
    <t>Tekuće donacije</t>
  </si>
  <si>
    <t>3811</t>
  </si>
  <si>
    <t>Tekuće donacije u novcu</t>
  </si>
  <si>
    <t>Kapitalne donacije</t>
  </si>
  <si>
    <t>Kapitalne donacije građanima i kućanstvima</t>
  </si>
  <si>
    <t>3224</t>
  </si>
  <si>
    <t>Materijal i dijelovi za tekuće i investicijsko održavanje</t>
  </si>
  <si>
    <t>3632</t>
  </si>
  <si>
    <t>81</t>
  </si>
  <si>
    <t>Primljene otplate (povrati) glavnice danih zajmova</t>
  </si>
  <si>
    <t>815</t>
  </si>
  <si>
    <t>816</t>
  </si>
  <si>
    <t>Izdaci za dane zajmove</t>
  </si>
  <si>
    <t>Izdaci za dane zajmove trgovačkim društvima u javnom sektoru</t>
  </si>
  <si>
    <t>5141</t>
  </si>
  <si>
    <t>Dani zajmovi trgovačkim društvima u javnom sektoru</t>
  </si>
  <si>
    <t>Izdaci za dane zajmove trgovačkim društvima, obrtnicima, malom i srednjem poduzetništvu izvan javnog sektora</t>
  </si>
  <si>
    <t>5161</t>
  </si>
  <si>
    <t>PROGRAMI I PROJEKTI ZAŠTITE OKOLIŠA</t>
  </si>
  <si>
    <t>SANIRANJE ODLAGALIŠTA KOMUNALNOG OTPADA</t>
  </si>
  <si>
    <t>SANACIJA DIVLJIH ODLAGALIŠTA</t>
  </si>
  <si>
    <t>POTICANJE IZBJEGAVANJA I SMANJIVANJA NASTAJANJA OTPADA</t>
  </si>
  <si>
    <t>GOSPODARENJE OTPADOM - IZGRADNJA CENTARA ZA GOSPODARENJE OTPADOM</t>
  </si>
  <si>
    <t>K2011</t>
  </si>
  <si>
    <t>SANACIJA ODLAGALIŠTA OPASNOG OTPADA - LOKACIJE VISOKOG ONEČIŠĆENJA OKOLIŠA</t>
  </si>
  <si>
    <t>K2012</t>
  </si>
  <si>
    <t>ZAŠTITA, OĆUVANJE I POBOLJŠANJE KAKVOĆE ZRAKA, TLA VODE I MORA</t>
  </si>
  <si>
    <t>K2013</t>
  </si>
  <si>
    <t>K2014</t>
  </si>
  <si>
    <t>ZAŠTITA I OČUVANJE BIOLOŠKE I KRAJOBRAZNE RAZNOLIKOSTI</t>
  </si>
  <si>
    <t>K2015</t>
  </si>
  <si>
    <t>POTICANJE ODRŽIVOG RAZVOJA RURALNOG PROSTORA</t>
  </si>
  <si>
    <t>K2016</t>
  </si>
  <si>
    <t>POTICANJE OBRAZOVNIH, ISTRAŽIVAČKIH I RAZVOJNIH STUDIJA, PROGRAMA I DR.</t>
  </si>
  <si>
    <t>K2017</t>
  </si>
  <si>
    <t>K2018</t>
  </si>
  <si>
    <t>PROVEDBA NACIONALNIH ENERGETSKIH PROGRAMA</t>
  </si>
  <si>
    <t>PROGRAMI I PROJEKTI ENERGETSKE UČINKOVITOSTI</t>
  </si>
  <si>
    <t>K2019</t>
  </si>
  <si>
    <t>PROVEDBA ENERGETSKIH PREGLEDA I DEMONSTRACIJSKIH AKTIVNOSTI - AUDITI</t>
  </si>
  <si>
    <t>K2020</t>
  </si>
  <si>
    <t>POTICANJE KORIŠTENJA OBNOVLJIVIH IZVORA ENERGIJE (SUNCE,VJETAR,BIOMASA I SL.)</t>
  </si>
  <si>
    <t>K2021</t>
  </si>
  <si>
    <t>POTICANJE ODRŽIVE GRADNJE</t>
  </si>
  <si>
    <t>K2022</t>
  </si>
  <si>
    <t>POTICANJE ČISTIJEG TRANSPORTA</t>
  </si>
  <si>
    <t>K2023</t>
  </si>
  <si>
    <t>POTICANJE OBRAZOVNIH, ISTRAŽIVČKIH I RAZVOJNIH STUDIJA, PROGRAMA, PROJEKATA I DRUGIH AKTIVNOSTI UKLJUČUJUĆI I DEMONSTRACIJSKE AKTIVNOSTI</t>
  </si>
  <si>
    <t>K2024</t>
  </si>
  <si>
    <t>OSTALI PROJEKTO I PROGRAMI ENERGETSKE UČINKOVITOSTI</t>
  </si>
  <si>
    <t>PROGRAMI I PROJEKTI ZA POSTUPANJE S POSEBNIM KATEGORIJAMA OTPADA</t>
  </si>
  <si>
    <t>POSTUPANJE S POSEBNIM KATEGORIJAMA OTPADA</t>
  </si>
  <si>
    <t>FOND ZA ZAŠTITU OKOLIŠA I ENERGETSKU UČINKOVITOST</t>
  </si>
  <si>
    <t>02</t>
  </si>
  <si>
    <t>POTICANJE ČISTIJE PROIZVODNJE, IZBJEGAVANJE I SMANJIVANJE NASTAJANJA OTPADA I EMISIJA ŠTETNIH PLINOVA</t>
  </si>
  <si>
    <t xml:space="preserve">                                                         </t>
  </si>
  <si>
    <t>OPORABA OTPADA I ISKORIŠTAVANJE VRIJEDNIH SVOJSTAVA OTPADA</t>
  </si>
  <si>
    <t>OSTALI PROJEKTI I PROGRAMI ZAŠTITE OKOLIŠA</t>
  </si>
  <si>
    <t>-</t>
  </si>
  <si>
    <t>II. POSEBNI DIO</t>
  </si>
  <si>
    <t>VIŠAK PRIHODA IZ PRETHODNE GODINE</t>
  </si>
  <si>
    <t>B. RASPOLOŽIVA SREDSTVA IZ PRETHODNE GODINE</t>
  </si>
  <si>
    <t>C. RAČUN FINANCIRANJA</t>
  </si>
  <si>
    <t>Doprinosi za obvezno zdravstveno osiguranje</t>
  </si>
  <si>
    <t>Doprinosi za obvezno osiguranje u slučaju nezaposlenosti</t>
  </si>
  <si>
    <t>Ostale naknade troškova zaposlenima</t>
  </si>
  <si>
    <t>Službena, radna i zaštitna odjeća i obuća</t>
  </si>
  <si>
    <t>Naknade troškova osobama izvan radnog odnosa</t>
  </si>
  <si>
    <t>Pristojbe i naknade</t>
  </si>
  <si>
    <t>Negativne tečajne razlike i razlike zbog primjene valutne klauzule</t>
  </si>
  <si>
    <t>Subvencije poljoprivrednicima i obrtnicima</t>
  </si>
  <si>
    <t>Povrat zajmova danih tuzemnim kreditnim institucijama izvan javnog sektora</t>
  </si>
  <si>
    <t>Primici (povrati) glavnice zajmova kreditnim i ostalim financijskim institucijama izvan javnog sektora</t>
  </si>
  <si>
    <t>Povrat zajmova danih tuzemnim trgovačkim društvima izvan javnog sektora</t>
  </si>
  <si>
    <t>Izdaci za dane zajmove trgovačkim društvima i obrtnicima izvan javnog sektora</t>
  </si>
  <si>
    <t>Dani zajmovi tuzemnim trgovačkim društvima izvan javnog sektora</t>
  </si>
  <si>
    <t xml:space="preserve">Doprinosi za obvezno osiguranje u slučaju nezaposlenosti </t>
  </si>
  <si>
    <t>Kapitalne pomoći unutar općeg proračuna</t>
  </si>
  <si>
    <t>Dani zajmovi trgovačkim društvima u javnom sektoru-dugoročni</t>
  </si>
  <si>
    <t>Prihodi od prodaje proizvoda i robe te pruženih usluga i prihodi od donacija</t>
  </si>
  <si>
    <t>Prihodi od prodaje proizvoda i robe te pruženih usluga</t>
  </si>
  <si>
    <t>Prihodi od pruženih usluga</t>
  </si>
  <si>
    <t>Povrat zajmova danih drugim razinama vlasti</t>
  </si>
  <si>
    <t>Povrat zajmova danih gradskim proračunima</t>
  </si>
  <si>
    <t>Povrat zajmova danih općinskim proračunima</t>
  </si>
  <si>
    <t>Povrat zajmova danih ostalim izvanproračunskim korisnicima državnog proračuna</t>
  </si>
  <si>
    <t>Pomoći iz inozemstva (darovnice) i od subjekata unutar općeg proračuna</t>
  </si>
  <si>
    <t>Pomoći iz proračuna</t>
  </si>
  <si>
    <t>Uređaji, strojevi i oprema za ostale namjene</t>
  </si>
  <si>
    <t>Tekuće pomoći od proračunskih korisnika temeljem prijenosa sredstava EU</t>
  </si>
  <si>
    <t>Tekuće pomoći iz proračuna</t>
  </si>
  <si>
    <t>Povrati zajmova danih tuzemnim obrtnicima</t>
  </si>
  <si>
    <t>Oprema za održavanje i zaštitu</t>
  </si>
  <si>
    <t>Prihodi od upravnih i administrativnih pristojbi, pristojbi po posebnim propisima i naknada</t>
  </si>
  <si>
    <t>Upravne i administrativne pristojbe</t>
  </si>
  <si>
    <t>Ostale pristojbe i naknade</t>
  </si>
  <si>
    <t>Plaće (Bruto)</t>
  </si>
  <si>
    <t>Naknade za rad predstavničkih i izvršnih tijela, povjerenstastava i slično</t>
  </si>
  <si>
    <t>Subvencije trgovačkim društvima, poljoprivrednicima i obrtnicima izvan javnog sektora</t>
  </si>
  <si>
    <t>Pomoći dane u inozemstvo i unutar općeg proračuna</t>
  </si>
  <si>
    <t>Pomoći unutar općeg proračuna</t>
  </si>
  <si>
    <t>Primici (povrati) glavnice zajmova danih trgovačkim društvima i obrtnicima izvan javnog sektora</t>
  </si>
  <si>
    <t>PLAN 2011.</t>
  </si>
  <si>
    <t>INDEKS</t>
  </si>
  <si>
    <t>63</t>
  </si>
  <si>
    <t>66</t>
  </si>
  <si>
    <t>NAZIV</t>
  </si>
  <si>
    <t>IZVRŠENJE       1.-6. 2011.</t>
  </si>
  <si>
    <t>36</t>
  </si>
  <si>
    <t>IZVRŠENJE      1.-6. 2011.</t>
  </si>
  <si>
    <t>51</t>
  </si>
  <si>
    <t>IZVRŠENJE    1.-6. 2011.</t>
  </si>
  <si>
    <t>IZVRŠENJE                   1.-6. 2011.</t>
  </si>
  <si>
    <t>PRIHODI POSLOVANJA I PRIHODI OD PRODAJE NEFINANCIJSKE IMOVINE</t>
  </si>
  <si>
    <t>RASHODI POSLOVANJA I RASHODI ZA NABAVU NEFINANCIJSKE IMOVINE</t>
  </si>
  <si>
    <t>IZVRŠENJE FINANCIJSKOG PLANA
FONDA ZA ZAŠTITU OKOLIŠA I ENERGETSKU UČINKOVITOST
ZA 1.-6. 2011. GODINE</t>
  </si>
  <si>
    <t>IZVRŠENJE
1.-6.2011.</t>
  </si>
  <si>
    <t>PROMJENA U STANJU DEPOZITA</t>
  </si>
  <si>
    <t>Promjena u stanju depozita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</si>
</sst>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39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8"/>
      <name val="Arial"/>
      <family val="2"/>
      <charset val="238"/>
    </font>
    <font>
      <sz val="10"/>
      <color indexed="10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sz val="9.85"/>
      <name val="Times New Roman"/>
      <family val="1"/>
    </font>
    <font>
      <b/>
      <sz val="9.85"/>
      <name val="Times New Roman"/>
      <family val="1"/>
      <charset val="238"/>
    </font>
    <font>
      <sz val="9.85"/>
      <name val="Times New Roman"/>
      <family val="1"/>
      <charset val="238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1" applyNumberFormat="0" applyAlignment="0" applyProtection="0"/>
    <xf numFmtId="0" fontId="25" fillId="17" borderId="2" applyNumberFormat="0" applyAlignment="0" applyProtection="0"/>
    <xf numFmtId="0" fontId="26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8" fillId="7" borderId="1" applyNumberFormat="0" applyAlignment="0" applyProtection="0"/>
    <xf numFmtId="0" fontId="24" fillId="0" borderId="6" applyNumberFormat="0" applyFill="0" applyAlignment="0" applyProtection="0"/>
    <xf numFmtId="0" fontId="23" fillId="7" borderId="0" applyNumberFormat="0" applyBorder="0" applyAlignment="0" applyProtection="0"/>
    <xf numFmtId="0" fontId="14" fillId="4" borderId="7" applyNumberFormat="0" applyFont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16" borderId="8" applyNumberFormat="0" applyAlignment="0" applyProtection="0"/>
    <xf numFmtId="0" fontId="19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7" fillId="0" borderId="0" xfId="42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8" fillId="0" borderId="0" xfId="42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39" applyFont="1" applyFill="1" applyBorder="1" applyAlignment="1">
      <alignment horizontal="left" wrapText="1"/>
    </xf>
    <xf numFmtId="0" fontId="8" fillId="0" borderId="0" xfId="40" applyFont="1" applyFill="1" applyBorder="1" applyAlignment="1">
      <alignment horizontal="left" wrapText="1"/>
    </xf>
    <xf numFmtId="0" fontId="7" fillId="0" borderId="0" xfId="39" applyFont="1" applyFill="1" applyBorder="1" applyAlignment="1">
      <alignment horizontal="left" wrapText="1"/>
    </xf>
    <xf numFmtId="0" fontId="7" fillId="0" borderId="0" xfId="4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8" fillId="0" borderId="0" xfId="43" applyFont="1" applyFill="1" applyBorder="1" applyAlignment="1">
      <alignment horizontal="left" wrapText="1"/>
    </xf>
    <xf numFmtId="0" fontId="7" fillId="0" borderId="0" xfId="43" applyFont="1" applyFill="1" applyBorder="1" applyAlignment="1">
      <alignment horizontal="left" wrapText="1"/>
    </xf>
    <xf numFmtId="0" fontId="8" fillId="0" borderId="0" xfId="41" applyFont="1" applyFill="1" applyBorder="1" applyAlignment="1">
      <alignment horizontal="left" wrapText="1"/>
    </xf>
    <xf numFmtId="0" fontId="7" fillId="0" borderId="0" xfId="4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7" fillId="0" borderId="0" xfId="43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8" fillId="0" borderId="0" xfId="43" applyFont="1" applyFill="1" applyBorder="1" applyAlignment="1">
      <alignment horizontal="left" vertical="top" wrapText="1"/>
    </xf>
    <xf numFmtId="0" fontId="8" fillId="0" borderId="0" xfId="41" applyFont="1" applyFill="1" applyBorder="1" applyAlignment="1">
      <alignment horizontal="left" vertical="top" wrapText="1"/>
    </xf>
    <xf numFmtId="0" fontId="8" fillId="0" borderId="0" xfId="41" applyFont="1" applyFill="1" applyBorder="1" applyAlignment="1">
      <alignment horizontal="left" vertical="top"/>
    </xf>
    <xf numFmtId="0" fontId="7" fillId="0" borderId="0" xfId="39" applyFont="1" applyFill="1" applyBorder="1" applyAlignment="1">
      <alignment horizontal="left" vertical="top" wrapText="1"/>
    </xf>
    <xf numFmtId="0" fontId="8" fillId="0" borderId="0" xfId="39" applyFont="1" applyFill="1" applyBorder="1" applyAlignment="1">
      <alignment horizontal="left" vertical="top" wrapText="1"/>
    </xf>
    <xf numFmtId="0" fontId="7" fillId="0" borderId="0" xfId="40" applyFont="1" applyFill="1" applyBorder="1" applyAlignment="1">
      <alignment horizontal="left" vertical="top" wrapText="1"/>
    </xf>
    <xf numFmtId="0" fontId="8" fillId="0" borderId="0" xfId="40" applyFont="1" applyFill="1" applyBorder="1" applyAlignment="1">
      <alignment horizontal="left" vertical="top" wrapText="1"/>
    </xf>
    <xf numFmtId="0" fontId="7" fillId="0" borderId="0" xfId="42" applyFont="1" applyFill="1" applyBorder="1" applyAlignment="1">
      <alignment horizontal="left" vertical="top" wrapText="1"/>
    </xf>
    <xf numFmtId="0" fontId="8" fillId="0" borderId="0" xfId="42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3" fontId="6" fillId="0" borderId="10" xfId="38" applyNumberFormat="1" applyFont="1" applyFill="1" applyBorder="1" applyAlignment="1" applyProtection="1">
      <alignment horizontal="right"/>
    </xf>
    <xf numFmtId="3" fontId="6" fillId="0" borderId="10" xfId="38" applyNumberFormat="1" applyFont="1" applyFill="1" applyBorder="1" applyAlignment="1" applyProtection="1">
      <alignment horizontal="right" wrapText="1"/>
    </xf>
    <xf numFmtId="2" fontId="6" fillId="0" borderId="10" xfId="38" applyNumberFormat="1" applyFont="1" applyFill="1" applyBorder="1" applyAlignment="1" applyProtection="1">
      <alignment horizontal="right"/>
    </xf>
    <xf numFmtId="3" fontId="6" fillId="0" borderId="11" xfId="38" applyNumberFormat="1" applyFont="1" applyFill="1" applyBorder="1" applyAlignment="1" applyProtection="1">
      <alignment wrapText="1"/>
    </xf>
    <xf numFmtId="3" fontId="6" fillId="0" borderId="10" xfId="38" applyNumberFormat="1" applyFont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49" fontId="3" fillId="0" borderId="0" xfId="0" applyNumberFormat="1" applyFont="1" applyFill="1"/>
    <xf numFmtId="3" fontId="3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0" fontId="31" fillId="0" borderId="0" xfId="0" applyFont="1" applyFill="1"/>
    <xf numFmtId="4" fontId="2" fillId="0" borderId="0" xfId="0" applyNumberFormat="1" applyFont="1" applyFill="1"/>
    <xf numFmtId="49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horizontal="left" wrapText="1"/>
    </xf>
    <xf numFmtId="3" fontId="2" fillId="0" borderId="0" xfId="0" applyNumberFormat="1" applyFont="1" applyFill="1"/>
    <xf numFmtId="49" fontId="2" fillId="0" borderId="0" xfId="0" applyNumberFormat="1" applyFont="1" applyFill="1"/>
    <xf numFmtId="0" fontId="3" fillId="0" borderId="0" xfId="0" quotePrefix="1" applyNumberFormat="1" applyFont="1" applyFill="1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 wrapText="1"/>
    </xf>
    <xf numFmtId="3" fontId="11" fillId="0" borderId="0" xfId="0" applyNumberFormat="1" applyFont="1" applyBorder="1"/>
    <xf numFmtId="164" fontId="2" fillId="0" borderId="0" xfId="0" applyNumberFormat="1" applyFont="1" applyBorder="1"/>
    <xf numFmtId="0" fontId="5" fillId="0" borderId="0" xfId="0" applyFont="1" applyBorder="1"/>
    <xf numFmtId="49" fontId="5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4" fontId="31" fillId="0" borderId="0" xfId="0" applyNumberFormat="1" applyFont="1" applyFill="1"/>
    <xf numFmtId="0" fontId="3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3" fontId="5" fillId="0" borderId="0" xfId="0" applyNumberFormat="1" applyFont="1" applyBorder="1"/>
    <xf numFmtId="3" fontId="2" fillId="0" borderId="0" xfId="0" applyNumberFormat="1" applyFont="1" applyBorder="1"/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0" fontId="36" fillId="0" borderId="0" xfId="0" applyNumberFormat="1" applyFont="1" applyFill="1" applyBorder="1" applyAlignment="1" applyProtection="1"/>
    <xf numFmtId="0" fontId="37" fillId="0" borderId="10" xfId="0" applyNumberFormat="1" applyFont="1" applyFill="1" applyBorder="1" applyAlignment="1" applyProtection="1">
      <alignment horizontal="center" vertical="top" wrapText="1"/>
    </xf>
    <xf numFmtId="0" fontId="3" fillId="0" borderId="0" xfId="0" quotePrefix="1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top" wrapText="1"/>
    </xf>
    <xf numFmtId="0" fontId="7" fillId="0" borderId="11" xfId="38" applyFont="1" applyFill="1" applyBorder="1" applyAlignment="1">
      <alignment horizontal="center" vertical="top" wrapText="1"/>
    </xf>
    <xf numFmtId="3" fontId="7" fillId="0" borderId="11" xfId="38" applyNumberFormat="1" applyFont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" fontId="3" fillId="0" borderId="11" xfId="0" applyNumberFormat="1" applyFont="1" applyFill="1" applyBorder="1" applyAlignment="1">
      <alignment horizontal="center" vertical="top" wrapText="1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10" xfId="38" quotePrefix="1" applyFont="1" applyBorder="1" applyAlignment="1">
      <alignment horizontal="left"/>
    </xf>
    <xf numFmtId="0" fontId="6" fillId="0" borderId="10" xfId="0" quotePrefix="1" applyFont="1" applyBorder="1" applyAlignment="1">
      <alignment horizontal="center" wrapText="1"/>
    </xf>
    <xf numFmtId="0" fontId="6" fillId="0" borderId="12" xfId="38" quotePrefix="1" applyFont="1" applyBorder="1" applyAlignment="1">
      <alignment horizontal="left"/>
    </xf>
    <xf numFmtId="0" fontId="6" fillId="0" borderId="10" xfId="38" quotePrefix="1" applyFont="1" applyBorder="1" applyAlignment="1">
      <alignment horizontal="left" wrapText="1"/>
    </xf>
    <xf numFmtId="0" fontId="7" fillId="0" borderId="12" xfId="38" quotePrefix="1" applyFont="1" applyBorder="1" applyAlignment="1">
      <alignment horizontal="center" vertical="center" wrapText="1"/>
    </xf>
    <xf numFmtId="0" fontId="6" fillId="0" borderId="12" xfId="38" applyFont="1" applyBorder="1" applyAlignment="1">
      <alignment horizontal="left" shrinkToFit="1"/>
    </xf>
    <xf numFmtId="0" fontId="38" fillId="0" borderId="12" xfId="0" applyNumberFormat="1" applyFont="1" applyFill="1" applyBorder="1" applyAlignment="1" applyProtection="1">
      <alignment horizontal="left" wrapText="1"/>
    </xf>
    <xf numFmtId="3" fontId="6" fillId="0" borderId="10" xfId="0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right"/>
    </xf>
    <xf numFmtId="0" fontId="7" fillId="0" borderId="14" xfId="38" quotePrefix="1" applyNumberFormat="1" applyFont="1" applyFill="1" applyBorder="1" applyAlignment="1" applyProtection="1">
      <alignment horizontal="center" wrapText="1"/>
    </xf>
    <xf numFmtId="0" fontId="29" fillId="0" borderId="0" xfId="38" applyNumberFormat="1" applyFont="1" applyFill="1" applyBorder="1" applyAlignment="1" applyProtection="1">
      <alignment horizontal="center" vertical="center"/>
    </xf>
    <xf numFmtId="0" fontId="29" fillId="0" borderId="0" xfId="38" applyNumberFormat="1" applyFont="1" applyFill="1" applyBorder="1" applyAlignment="1" applyProtection="1">
      <alignment horizontal="center" wrapText="1"/>
    </xf>
    <xf numFmtId="0" fontId="7" fillId="0" borderId="13" xfId="38" quotePrefix="1" applyNumberFormat="1" applyFont="1" applyFill="1" applyBorder="1" applyAlignment="1" applyProtection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29" fillId="0" borderId="0" xfId="38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4" fillId="0" borderId="14" xfId="0" quotePrefix="1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bično_bilanca" xfId="38"/>
    <cellStyle name="Obično_List4" xfId="39"/>
    <cellStyle name="Obično_List5" xfId="40"/>
    <cellStyle name="Obično_List6" xfId="41"/>
    <cellStyle name="Obično_List7" xfId="42"/>
    <cellStyle name="Obično_List9" xfId="43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3" workbookViewId="0">
      <selection activeCell="C23" sqref="C23"/>
    </sheetView>
  </sheetViews>
  <sheetFormatPr defaultRowHeight="15.75"/>
  <cols>
    <col min="1" max="1" width="48" style="35" customWidth="1"/>
    <col min="2" max="2" width="14.5703125" style="36" customWidth="1"/>
    <col min="3" max="3" width="14.28515625" style="70" customWidth="1"/>
    <col min="4" max="4" width="9.28515625" style="36" customWidth="1"/>
    <col min="5" max="6" width="9.140625" style="36"/>
    <col min="7" max="7" width="12.140625" style="36" bestFit="1" customWidth="1"/>
    <col min="8" max="16384" width="9.140625" style="36"/>
  </cols>
  <sheetData>
    <row r="1" spans="1:10" ht="58.5" customHeight="1">
      <c r="A1" s="109" t="s">
        <v>269</v>
      </c>
      <c r="B1" s="109"/>
      <c r="C1" s="109"/>
      <c r="D1" s="109"/>
    </row>
    <row r="2" spans="1:10" ht="24" customHeight="1">
      <c r="A2" s="110" t="s">
        <v>9</v>
      </c>
      <c r="B2" s="110"/>
      <c r="C2" s="110"/>
      <c r="D2" s="110"/>
    </row>
    <row r="3" spans="1:10" ht="24" customHeight="1">
      <c r="A3" s="106" t="s">
        <v>1</v>
      </c>
      <c r="B3" s="106"/>
      <c r="C3" s="106"/>
      <c r="D3" s="106"/>
    </row>
    <row r="4" spans="1:10" ht="15" customHeight="1">
      <c r="A4" s="107"/>
      <c r="B4" s="107"/>
      <c r="C4" s="107"/>
      <c r="D4" s="107"/>
    </row>
    <row r="5" spans="1:10" s="85" customFormat="1" ht="27.75" customHeight="1">
      <c r="A5" s="96"/>
      <c r="B5" s="86" t="s">
        <v>256</v>
      </c>
      <c r="C5" s="86" t="s">
        <v>270</v>
      </c>
      <c r="D5" s="86" t="s">
        <v>257</v>
      </c>
    </row>
    <row r="6" spans="1:10" ht="22.5" customHeight="1">
      <c r="A6" s="95" t="s">
        <v>0</v>
      </c>
      <c r="B6" s="37">
        <f ca="1">prihodi!D4</f>
        <v>1064070000</v>
      </c>
      <c r="C6" s="37">
        <f ca="1">prihodi!E4</f>
        <v>456021877.88</v>
      </c>
      <c r="D6" s="39">
        <f>C6/B6*100</f>
        <v>42.856379550217561</v>
      </c>
    </row>
    <row r="7" spans="1:10" ht="22.5" customHeight="1">
      <c r="A7" s="95" t="s">
        <v>10</v>
      </c>
      <c r="B7" s="38">
        <v>0</v>
      </c>
      <c r="C7" s="38">
        <v>0</v>
      </c>
      <c r="D7" s="39"/>
    </row>
    <row r="8" spans="1:10" ht="22.5" customHeight="1">
      <c r="A8" s="95" t="s">
        <v>14</v>
      </c>
      <c r="B8" s="38">
        <f ca="1">rashodi!D3</f>
        <v>1034860000</v>
      </c>
      <c r="C8" s="38">
        <f ca="1">rashodi!E3</f>
        <v>369381868.65000004</v>
      </c>
      <c r="D8" s="39">
        <f>C8/B8*100</f>
        <v>35.693897594843747</v>
      </c>
      <c r="J8" s="36" t="s">
        <v>209</v>
      </c>
    </row>
    <row r="9" spans="1:10" ht="22.5" customHeight="1">
      <c r="A9" s="95" t="s">
        <v>11</v>
      </c>
      <c r="B9" s="38">
        <f ca="1">rashodi!D64</f>
        <v>3610000</v>
      </c>
      <c r="C9" s="38">
        <f ca="1">rashodi!E64</f>
        <v>95699.37</v>
      </c>
      <c r="D9" s="39">
        <f>C9/B9*100</f>
        <v>2.650952077562327</v>
      </c>
    </row>
    <row r="10" spans="1:10" ht="22.5" customHeight="1">
      <c r="A10" s="95" t="s">
        <v>12</v>
      </c>
      <c r="B10" s="38">
        <f>B6+B7-B8-B9</f>
        <v>25600000</v>
      </c>
      <c r="C10" s="38">
        <f>C6+C7-C8-C9</f>
        <v>86544309.859999955</v>
      </c>
      <c r="D10" s="39">
        <f>C10/B10*100</f>
        <v>338.06371039062481</v>
      </c>
    </row>
    <row r="11" spans="1:10" ht="11.25" customHeight="1">
      <c r="A11" s="108"/>
      <c r="B11" s="108"/>
      <c r="C11" s="108"/>
      <c r="D11" s="108"/>
    </row>
    <row r="12" spans="1:10" ht="25.5" customHeight="1">
      <c r="A12" s="106" t="s">
        <v>215</v>
      </c>
      <c r="B12" s="106"/>
      <c r="C12" s="106"/>
      <c r="D12" s="106"/>
    </row>
    <row r="13" spans="1:10" ht="12" customHeight="1">
      <c r="A13" s="105"/>
      <c r="B13" s="105"/>
      <c r="C13" s="105"/>
      <c r="D13" s="105"/>
    </row>
    <row r="14" spans="1:10" ht="28.5">
      <c r="A14" s="99"/>
      <c r="B14" s="86" t="s">
        <v>256</v>
      </c>
      <c r="C14" s="86" t="s">
        <v>270</v>
      </c>
      <c r="D14" s="86" t="s">
        <v>257</v>
      </c>
    </row>
    <row r="15" spans="1:10" ht="22.5" customHeight="1">
      <c r="A15" s="100" t="s">
        <v>214</v>
      </c>
      <c r="B15" s="38">
        <v>0</v>
      </c>
      <c r="C15" s="38">
        <v>45974396.770000003</v>
      </c>
      <c r="D15" s="39"/>
    </row>
    <row r="16" spans="1:10" ht="11.25" customHeight="1">
      <c r="A16" s="108"/>
      <c r="B16" s="108"/>
      <c r="C16" s="108"/>
      <c r="D16" s="108"/>
    </row>
    <row r="17" spans="1:7" ht="25.5" customHeight="1">
      <c r="A17" s="106" t="s">
        <v>216</v>
      </c>
      <c r="B17" s="106"/>
      <c r="C17" s="106"/>
      <c r="D17" s="106"/>
    </row>
    <row r="18" spans="1:7" ht="12" customHeight="1">
      <c r="A18" s="105"/>
      <c r="B18" s="105"/>
      <c r="C18" s="105"/>
      <c r="D18" s="105"/>
    </row>
    <row r="19" spans="1:7" ht="28.5">
      <c r="A19" s="99"/>
      <c r="B19" s="86" t="s">
        <v>256</v>
      </c>
      <c r="C19" s="86" t="s">
        <v>270</v>
      </c>
      <c r="D19" s="86" t="s">
        <v>257</v>
      </c>
    </row>
    <row r="20" spans="1:7" ht="33.75" customHeight="1">
      <c r="A20" s="98" t="s">
        <v>15</v>
      </c>
      <c r="B20" s="38">
        <f ca="1">'račun financiranja'!D5</f>
        <v>30000000</v>
      </c>
      <c r="C20" s="38">
        <f ca="1">'račun financiranja'!E5</f>
        <v>13743541.690000001</v>
      </c>
      <c r="D20" s="39">
        <f>C20/B20*100</f>
        <v>45.811805633333336</v>
      </c>
    </row>
    <row r="21" spans="1:7" ht="34.5" customHeight="1">
      <c r="A21" s="98" t="s">
        <v>7</v>
      </c>
      <c r="B21" s="38">
        <f ca="1">'račun financiranja'!D16</f>
        <v>55600000</v>
      </c>
      <c r="C21" s="38">
        <f ca="1">'račun financiranja'!E16</f>
        <v>4374361.4000000004</v>
      </c>
      <c r="D21" s="39">
        <f>C21/B21*100</f>
        <v>7.8675564748201445</v>
      </c>
    </row>
    <row r="22" spans="1:7" ht="34.5" customHeight="1">
      <c r="A22" s="101" t="s">
        <v>271</v>
      </c>
      <c r="B22" s="38"/>
      <c r="C22" s="38">
        <v>-141887887</v>
      </c>
      <c r="D22" s="39"/>
    </row>
    <row r="23" spans="1:7" ht="22.5" customHeight="1">
      <c r="A23" s="97" t="s">
        <v>5</v>
      </c>
      <c r="B23" s="102">
        <f>B20-B21+B22</f>
        <v>-25600000</v>
      </c>
      <c r="C23" s="102">
        <f>C20-C21+C22</f>
        <v>-132518706.70999999</v>
      </c>
      <c r="D23" s="39">
        <f>C23/B23*100</f>
        <v>517.65119808593749</v>
      </c>
    </row>
    <row r="24" spans="1:7" ht="15" customHeight="1">
      <c r="A24" s="97"/>
      <c r="B24" s="40"/>
      <c r="C24" s="40"/>
      <c r="D24" s="40"/>
    </row>
    <row r="25" spans="1:7" ht="22.5" customHeight="1">
      <c r="A25" s="97" t="s">
        <v>13</v>
      </c>
      <c r="B25" s="41">
        <f>B10+B15+B23</f>
        <v>0</v>
      </c>
      <c r="C25" s="41">
        <f>C10+C15+C23</f>
        <v>-8.0000028014183044E-2</v>
      </c>
      <c r="D25" s="39"/>
      <c r="G25" s="70"/>
    </row>
    <row r="27" spans="1:7">
      <c r="B27" s="72"/>
      <c r="C27" s="81"/>
    </row>
    <row r="28" spans="1:7">
      <c r="B28" s="72"/>
      <c r="C28" s="81"/>
    </row>
    <row r="29" spans="1:7">
      <c r="B29" s="72"/>
      <c r="C29" s="81"/>
    </row>
    <row r="30" spans="1:7">
      <c r="B30" s="71"/>
      <c r="C30" s="82"/>
    </row>
  </sheetData>
  <mergeCells count="10">
    <mergeCell ref="A1:D1"/>
    <mergeCell ref="A3:D3"/>
    <mergeCell ref="A2:D2"/>
    <mergeCell ref="A13:D13"/>
    <mergeCell ref="A12:D12"/>
    <mergeCell ref="A18:D18"/>
    <mergeCell ref="A4:D4"/>
    <mergeCell ref="A11:D11"/>
    <mergeCell ref="A16:D16"/>
    <mergeCell ref="A17:D17"/>
  </mergeCells>
  <phoneticPr fontId="0" type="noConversion"/>
  <printOptions horizontalCentered="1"/>
  <pageMargins left="0.19685039370078741" right="0.19685039370078741" top="0.78740157480314965" bottom="0.39370078740157483" header="0.11811023622047245" footer="0.19685039370078741"/>
  <pageSetup paperSize="9" firstPageNumber="488" orientation="portrait" useFirstPageNumber="1" r:id="rId1"/>
  <headerFooter alignWithMargins="0">
    <oddFooter>&amp;C&amp;"Times New Roman,Uobičajeno"&amp;12&amp;P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31"/>
  <sheetViews>
    <sheetView workbookViewId="0">
      <selection activeCell="G17" sqref="G17"/>
    </sheetView>
  </sheetViews>
  <sheetFormatPr defaultRowHeight="12.75"/>
  <cols>
    <col min="1" max="1" width="5.5703125" style="6" customWidth="1"/>
    <col min="2" max="2" width="5.28515625" style="6" customWidth="1"/>
    <col min="3" max="3" width="48.5703125" style="7" customWidth="1"/>
    <col min="4" max="4" width="12.5703125" style="7" customWidth="1"/>
    <col min="5" max="5" width="11.28515625" style="84" customWidth="1"/>
    <col min="6" max="6" width="7.85546875" style="7" bestFit="1" customWidth="1"/>
    <col min="7" max="7" width="17" style="7" customWidth="1"/>
    <col min="8" max="8" width="20.28515625" style="7" customWidth="1"/>
    <col min="9" max="9" width="12.42578125" style="7" customWidth="1"/>
    <col min="10" max="16384" width="9.140625" style="7"/>
  </cols>
  <sheetData>
    <row r="1" spans="1:6" ht="32.25" customHeight="1">
      <c r="A1" s="111" t="s">
        <v>1</v>
      </c>
      <c r="B1" s="111"/>
      <c r="C1" s="111"/>
      <c r="D1" s="111"/>
      <c r="E1" s="111"/>
      <c r="F1" s="111"/>
    </row>
    <row r="2" spans="1:6" ht="27.75" customHeight="1">
      <c r="A2" s="112" t="s">
        <v>267</v>
      </c>
      <c r="B2" s="112"/>
      <c r="C2" s="112"/>
      <c r="D2" s="112"/>
      <c r="E2" s="112"/>
      <c r="F2" s="112"/>
    </row>
    <row r="3" spans="1:6" s="2" customFormat="1" ht="27.75" customHeight="1">
      <c r="A3" s="113" t="s">
        <v>260</v>
      </c>
      <c r="B3" s="113"/>
      <c r="C3" s="113"/>
      <c r="D3" s="89" t="s">
        <v>256</v>
      </c>
      <c r="E3" s="90" t="s">
        <v>261</v>
      </c>
      <c r="F3" s="88" t="s">
        <v>257</v>
      </c>
    </row>
    <row r="4" spans="1:6" s="2" customFormat="1">
      <c r="A4" s="87" t="s">
        <v>18</v>
      </c>
      <c r="B4" s="87"/>
      <c r="C4" s="3" t="s">
        <v>0</v>
      </c>
      <c r="D4" s="13">
        <f>D5+D9+D13+D18</f>
        <v>1064070000</v>
      </c>
      <c r="E4" s="13">
        <f>E5+E9+E13+E18</f>
        <v>456021877.88</v>
      </c>
      <c r="F4" s="15">
        <f>E4/D4*100</f>
        <v>42.856379550217561</v>
      </c>
    </row>
    <row r="5" spans="1:6" s="2" customFormat="1" ht="25.5" customHeight="1">
      <c r="A5" s="87" t="s">
        <v>258</v>
      </c>
      <c r="B5" s="87"/>
      <c r="C5" s="3" t="s">
        <v>240</v>
      </c>
      <c r="D5" s="13">
        <f>D6</f>
        <v>0</v>
      </c>
      <c r="E5" s="13">
        <f>E6</f>
        <v>912369.63</v>
      </c>
      <c r="F5" s="16"/>
    </row>
    <row r="6" spans="1:6" s="2" customFormat="1" ht="12.75" customHeight="1">
      <c r="A6" s="23">
        <v>633</v>
      </c>
      <c r="B6" s="87"/>
      <c r="C6" s="3" t="s">
        <v>241</v>
      </c>
      <c r="D6" s="13">
        <v>0</v>
      </c>
      <c r="E6" s="13">
        <f>E7+E8</f>
        <v>912369.63</v>
      </c>
      <c r="F6" s="16"/>
    </row>
    <row r="7" spans="1:6" s="2" customFormat="1" ht="12.75" customHeight="1">
      <c r="A7" s="23"/>
      <c r="B7" s="25">
        <v>6331</v>
      </c>
      <c r="C7" s="5" t="s">
        <v>244</v>
      </c>
      <c r="D7" s="14"/>
      <c r="E7" s="14">
        <v>304056.26</v>
      </c>
      <c r="F7" s="16"/>
    </row>
    <row r="8" spans="1:6" s="1" customFormat="1" ht="25.5" customHeight="1">
      <c r="A8" s="25"/>
      <c r="B8" s="25">
        <v>6333</v>
      </c>
      <c r="C8" s="5" t="s">
        <v>243</v>
      </c>
      <c r="D8" s="14"/>
      <c r="E8" s="14">
        <v>608313.37</v>
      </c>
      <c r="F8" s="16"/>
    </row>
    <row r="9" spans="1:6" s="2" customFormat="1">
      <c r="A9" s="87" t="s">
        <v>103</v>
      </c>
      <c r="B9" s="87"/>
      <c r="C9" s="3" t="s">
        <v>104</v>
      </c>
      <c r="D9" s="13">
        <f>D10</f>
        <v>8000000</v>
      </c>
      <c r="E9" s="13">
        <f>E10</f>
        <v>5084933.3100000005</v>
      </c>
      <c r="F9" s="15">
        <f t="shared" ref="F9:F16" si="0">E9/D9*100</f>
        <v>63.561666375000001</v>
      </c>
    </row>
    <row r="10" spans="1:6" s="2" customFormat="1">
      <c r="A10" s="33" t="s">
        <v>105</v>
      </c>
      <c r="B10" s="87"/>
      <c r="C10" s="3" t="s">
        <v>106</v>
      </c>
      <c r="D10" s="13">
        <v>8000000</v>
      </c>
      <c r="E10" s="13">
        <f>SUM(E11:E12)</f>
        <v>5084933.3100000005</v>
      </c>
      <c r="F10" s="15">
        <f t="shared" si="0"/>
        <v>63.561666375000001</v>
      </c>
    </row>
    <row r="11" spans="1:6" s="1" customFormat="1">
      <c r="A11" s="25"/>
      <c r="B11" s="34" t="s">
        <v>32</v>
      </c>
      <c r="C11" s="5" t="s">
        <v>33</v>
      </c>
      <c r="D11" s="14"/>
      <c r="E11" s="14">
        <v>2801470.7</v>
      </c>
      <c r="F11" s="16"/>
    </row>
    <row r="12" spans="1:6" s="1" customFormat="1">
      <c r="A12" s="25"/>
      <c r="B12" s="34" t="s">
        <v>34</v>
      </c>
      <c r="C12" s="5" t="s">
        <v>35</v>
      </c>
      <c r="D12" s="14"/>
      <c r="E12" s="14">
        <v>2283462.61</v>
      </c>
      <c r="F12" s="16"/>
    </row>
    <row r="13" spans="1:6" s="2" customFormat="1" ht="25.5">
      <c r="A13" s="93" t="s">
        <v>68</v>
      </c>
      <c r="B13" s="23"/>
      <c r="C13" s="3" t="s">
        <v>247</v>
      </c>
      <c r="D13" s="13">
        <f>D14+D16</f>
        <v>1056070000</v>
      </c>
      <c r="E13" s="13">
        <f>E14+E16</f>
        <v>450013324.94</v>
      </c>
      <c r="F13" s="15">
        <f t="shared" si="0"/>
        <v>42.612073531110624</v>
      </c>
    </row>
    <row r="14" spans="1:6" s="2" customFormat="1">
      <c r="A14" s="23">
        <v>651</v>
      </c>
      <c r="B14" s="23"/>
      <c r="C14" s="3" t="s">
        <v>248</v>
      </c>
      <c r="D14" s="13">
        <v>1055570000</v>
      </c>
      <c r="E14" s="13">
        <f>E15</f>
        <v>449640191.70999998</v>
      </c>
      <c r="F14" s="15">
        <f t="shared" si="0"/>
        <v>42.596908941140804</v>
      </c>
    </row>
    <row r="15" spans="1:6" s="1" customFormat="1">
      <c r="A15" s="25"/>
      <c r="B15" s="34" t="s">
        <v>138</v>
      </c>
      <c r="C15" s="5" t="s">
        <v>249</v>
      </c>
      <c r="D15" s="14"/>
      <c r="E15" s="14">
        <v>449640191.70999998</v>
      </c>
      <c r="F15" s="16"/>
    </row>
    <row r="16" spans="1:6" s="2" customFormat="1">
      <c r="A16" s="33" t="s">
        <v>65</v>
      </c>
      <c r="B16" s="23"/>
      <c r="C16" s="3" t="s">
        <v>66</v>
      </c>
      <c r="D16" s="13">
        <v>500000</v>
      </c>
      <c r="E16" s="13">
        <f>E17</f>
        <v>373133.23</v>
      </c>
      <c r="F16" s="15">
        <f t="shared" si="0"/>
        <v>74.626645999999994</v>
      </c>
    </row>
    <row r="17" spans="1:6" s="1" customFormat="1">
      <c r="A17" s="25"/>
      <c r="B17" s="34" t="s">
        <v>92</v>
      </c>
      <c r="C17" s="5" t="s">
        <v>45</v>
      </c>
      <c r="D17" s="14"/>
      <c r="E17" s="14">
        <v>373133.23</v>
      </c>
      <c r="F17" s="16"/>
    </row>
    <row r="18" spans="1:6" s="2" customFormat="1" ht="25.5">
      <c r="A18" s="93" t="s">
        <v>259</v>
      </c>
      <c r="B18" s="23"/>
      <c r="C18" s="76" t="s">
        <v>233</v>
      </c>
      <c r="D18" s="77">
        <f>D19</f>
        <v>0</v>
      </c>
      <c r="E18" s="13">
        <f>E19</f>
        <v>11250</v>
      </c>
      <c r="F18" s="16"/>
    </row>
    <row r="19" spans="1:6" s="2" customFormat="1">
      <c r="A19" s="23">
        <v>661</v>
      </c>
      <c r="B19" s="23"/>
      <c r="C19" s="23" t="s">
        <v>234</v>
      </c>
      <c r="D19" s="77">
        <v>0</v>
      </c>
      <c r="E19" s="13">
        <f>E20</f>
        <v>11250</v>
      </c>
      <c r="F19" s="16"/>
    </row>
    <row r="20" spans="1:6" s="1" customFormat="1">
      <c r="A20" s="25"/>
      <c r="B20" s="25">
        <v>6615</v>
      </c>
      <c r="C20" s="1" t="s">
        <v>235</v>
      </c>
      <c r="D20" s="43"/>
      <c r="E20" s="14">
        <v>11250</v>
      </c>
      <c r="F20" s="16"/>
    </row>
    <row r="21" spans="1:6">
      <c r="D21" s="44"/>
      <c r="E21" s="83"/>
      <c r="F21" s="42"/>
    </row>
    <row r="22" spans="1:6">
      <c r="D22" s="44"/>
      <c r="E22" s="83"/>
      <c r="F22" s="42"/>
    </row>
    <row r="23" spans="1:6">
      <c r="D23" s="44"/>
      <c r="E23" s="83"/>
      <c r="F23" s="42"/>
    </row>
    <row r="24" spans="1:6">
      <c r="D24" s="44"/>
      <c r="E24" s="83"/>
      <c r="F24" s="42"/>
    </row>
    <row r="25" spans="1:6">
      <c r="D25" s="44"/>
      <c r="E25" s="83"/>
      <c r="F25" s="42"/>
    </row>
    <row r="26" spans="1:6">
      <c r="D26" s="44"/>
      <c r="E26" s="83"/>
      <c r="F26" s="42"/>
    </row>
    <row r="27" spans="1:6">
      <c r="D27" s="44"/>
      <c r="E27" s="83"/>
      <c r="F27" s="42"/>
    </row>
    <row r="28" spans="1:6">
      <c r="D28" s="44"/>
      <c r="E28" s="83"/>
      <c r="F28" s="42"/>
    </row>
    <row r="29" spans="1:6">
      <c r="D29" s="44"/>
      <c r="E29" s="83"/>
      <c r="F29" s="42"/>
    </row>
    <row r="30" spans="1:6">
      <c r="F30" s="42"/>
    </row>
    <row r="31" spans="1:6">
      <c r="F31" s="42"/>
    </row>
    <row r="32" spans="1:6">
      <c r="F32" s="42"/>
    </row>
    <row r="33" spans="6:6">
      <c r="F33" s="42"/>
    </row>
    <row r="34" spans="6:6">
      <c r="F34" s="42"/>
    </row>
    <row r="35" spans="6:6">
      <c r="F35" s="42"/>
    </row>
    <row r="36" spans="6:6">
      <c r="F36" s="42"/>
    </row>
    <row r="37" spans="6:6">
      <c r="F37" s="42"/>
    </row>
    <row r="38" spans="6:6">
      <c r="F38" s="42"/>
    </row>
    <row r="39" spans="6:6">
      <c r="F39" s="42"/>
    </row>
    <row r="40" spans="6:6">
      <c r="F40" s="42"/>
    </row>
    <row r="41" spans="6:6">
      <c r="F41" s="42"/>
    </row>
    <row r="42" spans="6:6">
      <c r="F42" s="42"/>
    </row>
    <row r="43" spans="6:6">
      <c r="F43" s="42"/>
    </row>
    <row r="44" spans="6:6">
      <c r="F44" s="42"/>
    </row>
    <row r="45" spans="6:6">
      <c r="F45" s="42"/>
    </row>
    <row r="46" spans="6:6">
      <c r="F46" s="42"/>
    </row>
    <row r="47" spans="6:6">
      <c r="F47" s="42"/>
    </row>
    <row r="48" spans="6:6">
      <c r="F48" s="42"/>
    </row>
    <row r="49" spans="6:6">
      <c r="F49" s="42"/>
    </row>
    <row r="50" spans="6:6">
      <c r="F50" s="42"/>
    </row>
    <row r="51" spans="6:6">
      <c r="F51" s="42"/>
    </row>
    <row r="52" spans="6:6">
      <c r="F52" s="42"/>
    </row>
    <row r="53" spans="6:6">
      <c r="F53" s="42"/>
    </row>
    <row r="54" spans="6:6">
      <c r="F54" s="42"/>
    </row>
    <row r="55" spans="6:6">
      <c r="F55" s="42"/>
    </row>
    <row r="56" spans="6:6">
      <c r="F56" s="42"/>
    </row>
    <row r="57" spans="6:6">
      <c r="F57" s="42"/>
    </row>
    <row r="58" spans="6:6">
      <c r="F58" s="42"/>
    </row>
    <row r="59" spans="6:6">
      <c r="F59" s="42"/>
    </row>
    <row r="60" spans="6:6">
      <c r="F60" s="42"/>
    </row>
    <row r="61" spans="6:6">
      <c r="F61" s="42"/>
    </row>
    <row r="62" spans="6:6">
      <c r="F62" s="42"/>
    </row>
    <row r="63" spans="6:6">
      <c r="F63" s="42"/>
    </row>
    <row r="64" spans="6:6">
      <c r="F64" s="42"/>
    </row>
    <row r="65" spans="6:6">
      <c r="F65" s="42"/>
    </row>
    <row r="66" spans="6:6">
      <c r="F66" s="42"/>
    </row>
    <row r="67" spans="6:6">
      <c r="F67" s="42"/>
    </row>
    <row r="68" spans="6:6">
      <c r="F68" s="42"/>
    </row>
    <row r="69" spans="6:6">
      <c r="F69" s="42"/>
    </row>
    <row r="70" spans="6:6">
      <c r="F70" s="42"/>
    </row>
    <row r="71" spans="6:6">
      <c r="F71" s="42"/>
    </row>
    <row r="72" spans="6:6">
      <c r="F72" s="42"/>
    </row>
    <row r="73" spans="6:6">
      <c r="F73" s="42"/>
    </row>
    <row r="74" spans="6:6">
      <c r="F74" s="42"/>
    </row>
    <row r="75" spans="6:6">
      <c r="F75" s="42"/>
    </row>
    <row r="76" spans="6:6">
      <c r="F76" s="42"/>
    </row>
    <row r="77" spans="6:6">
      <c r="F77" s="42"/>
    </row>
    <row r="78" spans="6:6">
      <c r="F78" s="42"/>
    </row>
    <row r="79" spans="6:6">
      <c r="F79" s="42"/>
    </row>
    <row r="80" spans="6:6">
      <c r="F80" s="42"/>
    </row>
    <row r="81" spans="6:6">
      <c r="F81" s="42"/>
    </row>
    <row r="82" spans="6:6">
      <c r="F82" s="42"/>
    </row>
    <row r="83" spans="6:6">
      <c r="F83" s="42"/>
    </row>
    <row r="84" spans="6:6">
      <c r="F84" s="42"/>
    </row>
    <row r="85" spans="6:6">
      <c r="F85" s="42"/>
    </row>
    <row r="86" spans="6:6">
      <c r="F86" s="42"/>
    </row>
    <row r="87" spans="6:6">
      <c r="F87" s="42"/>
    </row>
    <row r="88" spans="6:6">
      <c r="F88" s="42"/>
    </row>
    <row r="89" spans="6:6">
      <c r="F89" s="42"/>
    </row>
    <row r="90" spans="6:6">
      <c r="F90" s="42"/>
    </row>
    <row r="91" spans="6:6">
      <c r="F91" s="42"/>
    </row>
    <row r="92" spans="6:6">
      <c r="F92" s="42"/>
    </row>
    <row r="93" spans="6:6">
      <c r="F93" s="42"/>
    </row>
    <row r="94" spans="6:6">
      <c r="F94" s="42"/>
    </row>
    <row r="95" spans="6:6">
      <c r="F95" s="42"/>
    </row>
    <row r="96" spans="6:6">
      <c r="F96" s="42"/>
    </row>
    <row r="97" spans="6:6">
      <c r="F97" s="42"/>
    </row>
    <row r="98" spans="6:6">
      <c r="F98" s="42"/>
    </row>
    <row r="99" spans="6:6">
      <c r="F99" s="42"/>
    </row>
    <row r="100" spans="6:6">
      <c r="F100" s="42"/>
    </row>
    <row r="101" spans="6:6">
      <c r="F101" s="42"/>
    </row>
    <row r="102" spans="6:6">
      <c r="F102" s="42"/>
    </row>
    <row r="103" spans="6:6">
      <c r="F103" s="42"/>
    </row>
    <row r="104" spans="6:6">
      <c r="F104" s="42"/>
    </row>
    <row r="105" spans="6:6">
      <c r="F105" s="42"/>
    </row>
    <row r="106" spans="6:6">
      <c r="F106" s="42"/>
    </row>
    <row r="107" spans="6:6">
      <c r="F107" s="42"/>
    </row>
    <row r="108" spans="6:6">
      <c r="F108" s="42"/>
    </row>
    <row r="109" spans="6:6">
      <c r="F109" s="42"/>
    </row>
    <row r="110" spans="6:6">
      <c r="F110" s="42"/>
    </row>
    <row r="111" spans="6:6">
      <c r="F111" s="42"/>
    </row>
    <row r="112" spans="6:6">
      <c r="F112" s="42"/>
    </row>
    <row r="113" spans="6:6">
      <c r="F113" s="42"/>
    </row>
    <row r="114" spans="6:6">
      <c r="F114" s="42"/>
    </row>
    <row r="115" spans="6:6">
      <c r="F115" s="42"/>
    </row>
    <row r="116" spans="6:6">
      <c r="F116" s="42"/>
    </row>
    <row r="117" spans="6:6">
      <c r="F117" s="42"/>
    </row>
    <row r="118" spans="6:6">
      <c r="F118" s="42"/>
    </row>
    <row r="119" spans="6:6">
      <c r="F119" s="42"/>
    </row>
    <row r="120" spans="6:6">
      <c r="F120" s="42"/>
    </row>
    <row r="121" spans="6:6">
      <c r="F121" s="42"/>
    </row>
    <row r="122" spans="6:6">
      <c r="F122" s="42"/>
    </row>
    <row r="123" spans="6:6">
      <c r="F123" s="42"/>
    </row>
    <row r="124" spans="6:6">
      <c r="F124" s="42"/>
    </row>
    <row r="125" spans="6:6">
      <c r="F125" s="42"/>
    </row>
    <row r="126" spans="6:6">
      <c r="F126" s="42"/>
    </row>
    <row r="127" spans="6:6">
      <c r="F127" s="42"/>
    </row>
    <row r="128" spans="6:6">
      <c r="F128" s="42"/>
    </row>
    <row r="129" spans="6:6">
      <c r="F129" s="42"/>
    </row>
    <row r="130" spans="6:6">
      <c r="F130" s="42"/>
    </row>
    <row r="131" spans="6:6">
      <c r="F131" s="42"/>
    </row>
    <row r="132" spans="6:6">
      <c r="F132" s="42"/>
    </row>
    <row r="133" spans="6:6">
      <c r="F133" s="42"/>
    </row>
    <row r="134" spans="6:6">
      <c r="F134" s="42"/>
    </row>
    <row r="135" spans="6:6">
      <c r="F135" s="42"/>
    </row>
    <row r="136" spans="6:6">
      <c r="F136" s="42"/>
    </row>
    <row r="137" spans="6:6">
      <c r="F137" s="42"/>
    </row>
    <row r="138" spans="6:6">
      <c r="F138" s="42"/>
    </row>
    <row r="139" spans="6:6">
      <c r="F139" s="42"/>
    </row>
    <row r="140" spans="6:6">
      <c r="F140" s="42"/>
    </row>
    <row r="141" spans="6:6">
      <c r="F141" s="42"/>
    </row>
    <row r="142" spans="6:6">
      <c r="F142" s="42"/>
    </row>
    <row r="143" spans="6:6">
      <c r="F143" s="42"/>
    </row>
    <row r="144" spans="6:6">
      <c r="F144" s="42"/>
    </row>
    <row r="145" spans="6:6">
      <c r="F145" s="42"/>
    </row>
    <row r="146" spans="6:6">
      <c r="F146" s="42"/>
    </row>
    <row r="147" spans="6:6">
      <c r="F147" s="42"/>
    </row>
    <row r="148" spans="6:6">
      <c r="F148" s="42"/>
    </row>
    <row r="149" spans="6:6">
      <c r="F149" s="42"/>
    </row>
    <row r="150" spans="6:6">
      <c r="F150" s="42"/>
    </row>
    <row r="151" spans="6:6">
      <c r="F151" s="42"/>
    </row>
    <row r="152" spans="6:6">
      <c r="F152" s="42"/>
    </row>
    <row r="153" spans="6:6">
      <c r="F153" s="42"/>
    </row>
    <row r="154" spans="6:6">
      <c r="F154" s="42"/>
    </row>
    <row r="155" spans="6:6">
      <c r="F155" s="42"/>
    </row>
    <row r="156" spans="6:6">
      <c r="F156" s="42"/>
    </row>
    <row r="157" spans="6:6">
      <c r="F157" s="42"/>
    </row>
    <row r="158" spans="6:6">
      <c r="F158" s="42"/>
    </row>
    <row r="159" spans="6:6">
      <c r="F159" s="42"/>
    </row>
    <row r="160" spans="6:6">
      <c r="F160" s="42"/>
    </row>
    <row r="161" spans="6:6">
      <c r="F161" s="42"/>
    </row>
    <row r="162" spans="6:6">
      <c r="F162" s="42"/>
    </row>
    <row r="163" spans="6:6">
      <c r="F163" s="42"/>
    </row>
    <row r="164" spans="6:6">
      <c r="F164" s="42"/>
    </row>
    <row r="165" spans="6:6">
      <c r="F165" s="42"/>
    </row>
    <row r="166" spans="6:6">
      <c r="F166" s="42"/>
    </row>
    <row r="167" spans="6:6">
      <c r="F167" s="42"/>
    </row>
    <row r="168" spans="6:6">
      <c r="F168" s="42"/>
    </row>
    <row r="169" spans="6:6">
      <c r="F169" s="42"/>
    </row>
    <row r="170" spans="6:6">
      <c r="F170" s="42"/>
    </row>
    <row r="171" spans="6:6">
      <c r="F171" s="42"/>
    </row>
    <row r="172" spans="6:6">
      <c r="F172" s="42"/>
    </row>
    <row r="173" spans="6:6">
      <c r="F173" s="42"/>
    </row>
    <row r="174" spans="6:6">
      <c r="F174" s="42"/>
    </row>
    <row r="175" spans="6:6">
      <c r="F175" s="42"/>
    </row>
    <row r="176" spans="6:6">
      <c r="F176" s="42"/>
    </row>
    <row r="177" spans="6:6">
      <c r="F177" s="42"/>
    </row>
    <row r="178" spans="6:6">
      <c r="F178" s="42"/>
    </row>
    <row r="179" spans="6:6">
      <c r="F179" s="42"/>
    </row>
    <row r="180" spans="6:6">
      <c r="F180" s="42"/>
    </row>
    <row r="181" spans="6:6">
      <c r="F181" s="42"/>
    </row>
    <row r="182" spans="6:6">
      <c r="F182" s="42"/>
    </row>
    <row r="183" spans="6:6">
      <c r="F183" s="42"/>
    </row>
    <row r="184" spans="6:6">
      <c r="F184" s="42"/>
    </row>
    <row r="185" spans="6:6">
      <c r="F185" s="42"/>
    </row>
    <row r="186" spans="6:6">
      <c r="F186" s="42"/>
    </row>
    <row r="187" spans="6:6">
      <c r="F187" s="42"/>
    </row>
    <row r="188" spans="6:6">
      <c r="F188" s="42"/>
    </row>
    <row r="189" spans="6:6">
      <c r="F189" s="42"/>
    </row>
    <row r="190" spans="6:6">
      <c r="F190" s="42"/>
    </row>
    <row r="191" spans="6:6">
      <c r="F191" s="42"/>
    </row>
    <row r="192" spans="6:6">
      <c r="F192" s="42"/>
    </row>
    <row r="193" spans="6:6">
      <c r="F193" s="42"/>
    </row>
    <row r="194" spans="6:6">
      <c r="F194" s="42"/>
    </row>
    <row r="195" spans="6:6">
      <c r="F195" s="42"/>
    </row>
    <row r="196" spans="6:6">
      <c r="F196" s="42"/>
    </row>
    <row r="197" spans="6:6">
      <c r="F197" s="42"/>
    </row>
    <row r="198" spans="6:6">
      <c r="F198" s="42"/>
    </row>
    <row r="199" spans="6:6">
      <c r="F199" s="42"/>
    </row>
    <row r="200" spans="6:6">
      <c r="F200" s="42"/>
    </row>
    <row r="201" spans="6:6">
      <c r="F201" s="42"/>
    </row>
    <row r="202" spans="6:6">
      <c r="F202" s="42"/>
    </row>
    <row r="203" spans="6:6">
      <c r="F203" s="42"/>
    </row>
    <row r="204" spans="6:6">
      <c r="F204" s="42"/>
    </row>
    <row r="205" spans="6:6">
      <c r="F205" s="42"/>
    </row>
    <row r="206" spans="6:6">
      <c r="F206" s="42"/>
    </row>
    <row r="207" spans="6:6">
      <c r="F207" s="42"/>
    </row>
    <row r="208" spans="6:6">
      <c r="F208" s="42"/>
    </row>
    <row r="209" spans="6:6">
      <c r="F209" s="42"/>
    </row>
    <row r="210" spans="6:6">
      <c r="F210" s="42"/>
    </row>
    <row r="211" spans="6:6">
      <c r="F211" s="42"/>
    </row>
    <row r="212" spans="6:6">
      <c r="F212" s="42"/>
    </row>
    <row r="213" spans="6:6">
      <c r="F213" s="42"/>
    </row>
    <row r="214" spans="6:6">
      <c r="F214" s="42"/>
    </row>
    <row r="215" spans="6:6">
      <c r="F215" s="42"/>
    </row>
    <row r="216" spans="6:6">
      <c r="F216" s="42"/>
    </row>
    <row r="217" spans="6:6">
      <c r="F217" s="42"/>
    </row>
    <row r="218" spans="6:6">
      <c r="F218" s="42"/>
    </row>
    <row r="219" spans="6:6">
      <c r="F219" s="42"/>
    </row>
    <row r="220" spans="6:6">
      <c r="F220" s="42"/>
    </row>
    <row r="221" spans="6:6">
      <c r="F221" s="42"/>
    </row>
    <row r="222" spans="6:6">
      <c r="F222" s="42"/>
    </row>
    <row r="223" spans="6:6">
      <c r="F223" s="42"/>
    </row>
    <row r="224" spans="6:6">
      <c r="F224" s="42"/>
    </row>
    <row r="225" spans="6:6">
      <c r="F225" s="42"/>
    </row>
    <row r="226" spans="6:6">
      <c r="F226" s="42"/>
    </row>
    <row r="227" spans="6:6">
      <c r="F227" s="42"/>
    </row>
    <row r="228" spans="6:6">
      <c r="F228" s="42"/>
    </row>
    <row r="229" spans="6:6">
      <c r="F229" s="42"/>
    </row>
    <row r="230" spans="6:6">
      <c r="F230" s="42"/>
    </row>
    <row r="231" spans="6:6">
      <c r="F231" s="42"/>
    </row>
  </sheetData>
  <mergeCells count="3">
    <mergeCell ref="A1:F1"/>
    <mergeCell ref="A2:F2"/>
    <mergeCell ref="A3:C3"/>
  </mergeCells>
  <phoneticPr fontId="0" type="noConversion"/>
  <printOptions horizontalCentered="1"/>
  <pageMargins left="0.19685039370078741" right="0.19685039370078741" top="0.39370078740157483" bottom="0.39370078740157483" header="0.11811023622047245" footer="0.19685039370078741"/>
  <pageSetup paperSize="9" firstPageNumber="2" orientation="portrait" r:id="rId1"/>
  <headerFooter alignWithMargins="0">
    <oddFooter>&amp;C&amp;"Times New Roman,Uobičajeno"&amp;12&amp;P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14"/>
  <sheetViews>
    <sheetView workbookViewId="0">
      <selection activeCell="F74" sqref="F74"/>
    </sheetView>
  </sheetViews>
  <sheetFormatPr defaultRowHeight="12.75"/>
  <cols>
    <col min="1" max="1" width="5.5703125" style="4" customWidth="1"/>
    <col min="2" max="2" width="5.28515625" style="4" customWidth="1"/>
    <col min="3" max="3" width="51.42578125" style="1" customWidth="1"/>
    <col min="4" max="4" width="12.85546875" style="1" customWidth="1"/>
    <col min="5" max="5" width="12.85546875" style="53" customWidth="1"/>
    <col min="6" max="6" width="8.7109375" style="1" bestFit="1" customWidth="1"/>
    <col min="7" max="10" width="8.42578125" style="1" customWidth="1"/>
    <col min="11" max="16384" width="9.140625" style="1"/>
  </cols>
  <sheetData>
    <row r="1" spans="1:9" ht="29.25" customHeight="1">
      <c r="A1" s="115" t="s">
        <v>268</v>
      </c>
      <c r="B1" s="115"/>
      <c r="C1" s="115"/>
      <c r="D1" s="115"/>
      <c r="E1" s="115"/>
      <c r="F1" s="115"/>
    </row>
    <row r="2" spans="1:9" ht="30.75" customHeight="1">
      <c r="A2" s="114" t="s">
        <v>260</v>
      </c>
      <c r="B2" s="114"/>
      <c r="C2" s="114"/>
      <c r="D2" s="89" t="s">
        <v>256</v>
      </c>
      <c r="E2" s="90" t="s">
        <v>263</v>
      </c>
      <c r="F2" s="88" t="s">
        <v>257</v>
      </c>
    </row>
    <row r="3" spans="1:9" s="2" customFormat="1">
      <c r="A3" s="87" t="s">
        <v>53</v>
      </c>
      <c r="B3" s="23"/>
      <c r="C3" s="10" t="s">
        <v>2</v>
      </c>
      <c r="D3" s="13">
        <f>D4+D13+D44+D59+D50+D56</f>
        <v>1034860000</v>
      </c>
      <c r="E3" s="13">
        <f>E4+E13+E44+E50+E56+E59</f>
        <v>369381868.65000004</v>
      </c>
      <c r="F3" s="15">
        <f>E3/D3*100</f>
        <v>35.693897594843747</v>
      </c>
      <c r="I3" s="52"/>
    </row>
    <row r="4" spans="1:9" s="2" customFormat="1">
      <c r="A4" s="87" t="s">
        <v>97</v>
      </c>
      <c r="B4" s="23"/>
      <c r="C4" s="10" t="s">
        <v>98</v>
      </c>
      <c r="D4" s="13">
        <f>D5+D8+D10</f>
        <v>24000000</v>
      </c>
      <c r="E4" s="13">
        <f>E5+E8+E10</f>
        <v>11051403.209999999</v>
      </c>
      <c r="F4" s="15">
        <f>E4/D4*100</f>
        <v>46.047513374999994</v>
      </c>
    </row>
    <row r="5" spans="1:9" s="2" customFormat="1">
      <c r="A5" s="29" t="s">
        <v>99</v>
      </c>
      <c r="B5" s="23"/>
      <c r="C5" s="10" t="s">
        <v>250</v>
      </c>
      <c r="D5" s="13">
        <v>18800000</v>
      </c>
      <c r="E5" s="13">
        <f>SUM(E6:E7)</f>
        <v>8961280.8100000005</v>
      </c>
      <c r="F5" s="15">
        <f>E5/D5*100</f>
        <v>47.666387287234045</v>
      </c>
    </row>
    <row r="6" spans="1:9">
      <c r="A6" s="25"/>
      <c r="B6" s="30" t="s">
        <v>100</v>
      </c>
      <c r="C6" s="8" t="s">
        <v>101</v>
      </c>
      <c r="D6" s="14"/>
      <c r="E6" s="14">
        <v>8853340.1699999999</v>
      </c>
      <c r="F6" s="16"/>
    </row>
    <row r="7" spans="1:9">
      <c r="A7" s="25"/>
      <c r="B7" s="30" t="s">
        <v>139</v>
      </c>
      <c r="C7" s="8" t="s">
        <v>140</v>
      </c>
      <c r="D7" s="14"/>
      <c r="E7" s="14">
        <v>107940.64</v>
      </c>
      <c r="F7" s="16"/>
    </row>
    <row r="8" spans="1:9" s="2" customFormat="1">
      <c r="A8" s="29" t="s">
        <v>102</v>
      </c>
      <c r="B8" s="23"/>
      <c r="C8" s="10" t="s">
        <v>21</v>
      </c>
      <c r="D8" s="13">
        <v>1500000</v>
      </c>
      <c r="E8" s="13">
        <f>E9</f>
        <v>542617.62</v>
      </c>
      <c r="F8" s="15">
        <f>E8/D8*100</f>
        <v>36.174508000000003</v>
      </c>
    </row>
    <row r="9" spans="1:9">
      <c r="A9" s="25"/>
      <c r="B9" s="30" t="s">
        <v>22</v>
      </c>
      <c r="C9" s="8" t="s">
        <v>21</v>
      </c>
      <c r="D9" s="14"/>
      <c r="E9" s="14">
        <v>542617.62</v>
      </c>
      <c r="F9" s="16"/>
    </row>
    <row r="10" spans="1:9" s="2" customFormat="1">
      <c r="A10" s="29" t="s">
        <v>23</v>
      </c>
      <c r="B10" s="23"/>
      <c r="C10" s="10" t="s">
        <v>24</v>
      </c>
      <c r="D10" s="13">
        <v>3700000</v>
      </c>
      <c r="E10" s="13">
        <f>SUM(E11:E12)</f>
        <v>1547504.78</v>
      </c>
      <c r="F10" s="15">
        <f>E10/D10*100</f>
        <v>41.824453513513518</v>
      </c>
    </row>
    <row r="11" spans="1:9">
      <c r="A11" s="25"/>
      <c r="B11" s="30" t="s">
        <v>25</v>
      </c>
      <c r="C11" s="8" t="s">
        <v>217</v>
      </c>
      <c r="D11" s="14"/>
      <c r="E11" s="14">
        <v>1371765.99</v>
      </c>
      <c r="F11" s="16"/>
    </row>
    <row r="12" spans="1:9">
      <c r="A12" s="25"/>
      <c r="B12" s="30" t="s">
        <v>26</v>
      </c>
      <c r="C12" s="8" t="s">
        <v>218</v>
      </c>
      <c r="D12" s="14"/>
      <c r="E12" s="14">
        <v>175738.79</v>
      </c>
      <c r="F12" s="16"/>
    </row>
    <row r="13" spans="1:9" s="2" customFormat="1">
      <c r="A13" s="87" t="s">
        <v>27</v>
      </c>
      <c r="B13" s="23"/>
      <c r="C13" s="10" t="s">
        <v>28</v>
      </c>
      <c r="D13" s="13">
        <f>D14+D19+D25+D35+D37</f>
        <v>659920000</v>
      </c>
      <c r="E13" s="13">
        <f>E14+E19+E25+E35+E37</f>
        <v>309264269.92000002</v>
      </c>
      <c r="F13" s="15">
        <f>E13/D13*100</f>
        <v>46.863903188265247</v>
      </c>
    </row>
    <row r="14" spans="1:9" s="2" customFormat="1">
      <c r="A14" s="29" t="s">
        <v>29</v>
      </c>
      <c r="B14" s="23"/>
      <c r="C14" s="10" t="s">
        <v>73</v>
      </c>
      <c r="D14" s="13">
        <v>2000000</v>
      </c>
      <c r="E14" s="13">
        <f>SUM(E15:E18)</f>
        <v>849379.39999999991</v>
      </c>
      <c r="F14" s="15">
        <f>E14/D14*100</f>
        <v>42.468969999999992</v>
      </c>
    </row>
    <row r="15" spans="1:9">
      <c r="A15" s="25"/>
      <c r="B15" s="30" t="s">
        <v>30</v>
      </c>
      <c r="C15" s="8" t="s">
        <v>74</v>
      </c>
      <c r="D15" s="14"/>
      <c r="E15" s="14">
        <v>404813.49</v>
      </c>
      <c r="F15" s="16"/>
    </row>
    <row r="16" spans="1:9">
      <c r="A16" s="25"/>
      <c r="B16" s="30" t="s">
        <v>31</v>
      </c>
      <c r="C16" s="8" t="s">
        <v>75</v>
      </c>
      <c r="D16" s="14"/>
      <c r="E16" s="14">
        <v>305686.23</v>
      </c>
      <c r="F16" s="16"/>
    </row>
    <row r="17" spans="1:8">
      <c r="A17" s="25"/>
      <c r="B17" s="30" t="s">
        <v>36</v>
      </c>
      <c r="C17" s="8" t="s">
        <v>76</v>
      </c>
      <c r="D17" s="14"/>
      <c r="E17" s="14">
        <v>137181.68</v>
      </c>
      <c r="F17" s="16"/>
    </row>
    <row r="18" spans="1:8">
      <c r="A18" s="25"/>
      <c r="B18" s="30">
        <v>3214</v>
      </c>
      <c r="C18" s="8" t="s">
        <v>219</v>
      </c>
      <c r="D18" s="14"/>
      <c r="E18" s="14">
        <v>1698</v>
      </c>
      <c r="F18" s="16"/>
    </row>
    <row r="19" spans="1:8" s="2" customFormat="1">
      <c r="A19" s="29" t="s">
        <v>37</v>
      </c>
      <c r="B19" s="23"/>
      <c r="C19" s="10" t="s">
        <v>77</v>
      </c>
      <c r="D19" s="13">
        <v>2500000</v>
      </c>
      <c r="E19" s="13">
        <f>SUM(E20:E24)</f>
        <v>811904.4</v>
      </c>
      <c r="F19" s="15">
        <f>E19/D19*100</f>
        <v>32.476176000000002</v>
      </c>
    </row>
    <row r="20" spans="1:8">
      <c r="A20" s="25"/>
      <c r="B20" s="30" t="s">
        <v>38</v>
      </c>
      <c r="C20" s="8" t="s">
        <v>78</v>
      </c>
      <c r="D20" s="14"/>
      <c r="E20" s="14">
        <v>403755.4</v>
      </c>
      <c r="F20" s="16"/>
    </row>
    <row r="21" spans="1:8">
      <c r="A21" s="25"/>
      <c r="B21" s="30" t="s">
        <v>39</v>
      </c>
      <c r="C21" s="8" t="s">
        <v>79</v>
      </c>
      <c r="D21" s="14"/>
      <c r="E21" s="14">
        <v>362515.24</v>
      </c>
      <c r="F21" s="16"/>
    </row>
    <row r="22" spans="1:8">
      <c r="A22" s="25"/>
      <c r="B22" s="30" t="s">
        <v>159</v>
      </c>
      <c r="C22" s="8" t="s">
        <v>160</v>
      </c>
      <c r="D22" s="14"/>
      <c r="E22" s="14">
        <v>28848.49</v>
      </c>
      <c r="F22" s="16"/>
    </row>
    <row r="23" spans="1:8">
      <c r="A23" s="25"/>
      <c r="B23" s="30" t="s">
        <v>40</v>
      </c>
      <c r="C23" s="8" t="s">
        <v>80</v>
      </c>
      <c r="D23" s="14"/>
      <c r="E23" s="14">
        <v>10768.8</v>
      </c>
      <c r="F23" s="16"/>
    </row>
    <row r="24" spans="1:8">
      <c r="A24" s="25"/>
      <c r="B24" s="30">
        <v>3227</v>
      </c>
      <c r="C24" s="8" t="s">
        <v>220</v>
      </c>
      <c r="D24" s="14"/>
      <c r="E24" s="14">
        <v>6016.47</v>
      </c>
      <c r="F24" s="16"/>
    </row>
    <row r="25" spans="1:8" s="2" customFormat="1">
      <c r="A25" s="29" t="s">
        <v>41</v>
      </c>
      <c r="B25" s="23"/>
      <c r="C25" s="10" t="s">
        <v>81</v>
      </c>
      <c r="D25" s="13">
        <v>16350000</v>
      </c>
      <c r="E25" s="13">
        <f>E26+E27+E28+E29+E30+E31+E32+E33+E34</f>
        <v>4862727.7400000012</v>
      </c>
      <c r="F25" s="15">
        <f>E25/D25*100</f>
        <v>29.741454067278294</v>
      </c>
      <c r="H25" s="52"/>
    </row>
    <row r="26" spans="1:8">
      <c r="A26" s="25"/>
      <c r="B26" s="30" t="s">
        <v>42</v>
      </c>
      <c r="C26" s="8" t="s">
        <v>82</v>
      </c>
      <c r="D26" s="14"/>
      <c r="E26" s="14">
        <v>626608.81000000006</v>
      </c>
      <c r="F26" s="16"/>
    </row>
    <row r="27" spans="1:8">
      <c r="A27" s="25"/>
      <c r="B27" s="30" t="s">
        <v>43</v>
      </c>
      <c r="C27" s="8" t="s">
        <v>48</v>
      </c>
      <c r="D27" s="14"/>
      <c r="E27" s="14">
        <v>454633.59</v>
      </c>
      <c r="F27" s="16"/>
    </row>
    <row r="28" spans="1:8">
      <c r="A28" s="25"/>
      <c r="B28" s="30" t="s">
        <v>44</v>
      </c>
      <c r="C28" s="8" t="s">
        <v>49</v>
      </c>
      <c r="D28" s="14"/>
      <c r="E28" s="14">
        <v>1107486.46</v>
      </c>
      <c r="F28" s="16"/>
    </row>
    <row r="29" spans="1:8" ht="13.5" customHeight="1">
      <c r="A29" s="25"/>
      <c r="B29" s="30">
        <v>3234</v>
      </c>
      <c r="C29" s="8" t="s">
        <v>50</v>
      </c>
      <c r="D29" s="14"/>
      <c r="E29" s="14">
        <v>450821.78</v>
      </c>
      <c r="F29" s="16"/>
    </row>
    <row r="30" spans="1:8">
      <c r="A30" s="25"/>
      <c r="B30" s="30" t="s">
        <v>55</v>
      </c>
      <c r="C30" s="8" t="s">
        <v>51</v>
      </c>
      <c r="D30" s="14"/>
      <c r="E30" s="14">
        <v>389005.52</v>
      </c>
      <c r="F30" s="16"/>
    </row>
    <row r="31" spans="1:8" hidden="1">
      <c r="A31" s="25"/>
      <c r="B31" s="30" t="s">
        <v>56</v>
      </c>
      <c r="C31" s="8" t="s">
        <v>52</v>
      </c>
      <c r="D31" s="14"/>
      <c r="E31" s="14">
        <v>0</v>
      </c>
      <c r="F31" s="16"/>
    </row>
    <row r="32" spans="1:8">
      <c r="A32" s="25"/>
      <c r="B32" s="30" t="s">
        <v>57</v>
      </c>
      <c r="C32" s="8" t="s">
        <v>83</v>
      </c>
      <c r="D32" s="14"/>
      <c r="E32" s="14">
        <v>1093161.3700000001</v>
      </c>
      <c r="F32" s="16"/>
    </row>
    <row r="33" spans="1:6">
      <c r="A33" s="25"/>
      <c r="B33" s="30" t="s">
        <v>141</v>
      </c>
      <c r="C33" s="8" t="s">
        <v>142</v>
      </c>
      <c r="D33" s="14"/>
      <c r="E33" s="14">
        <v>228582.89</v>
      </c>
      <c r="F33" s="16"/>
    </row>
    <row r="34" spans="1:6">
      <c r="A34" s="25"/>
      <c r="B34" s="30" t="s">
        <v>58</v>
      </c>
      <c r="C34" s="8" t="s">
        <v>84</v>
      </c>
      <c r="D34" s="14"/>
      <c r="E34" s="14">
        <v>512427.32</v>
      </c>
      <c r="F34" s="16"/>
    </row>
    <row r="35" spans="1:6" s="2" customFormat="1">
      <c r="A35" s="23">
        <v>324</v>
      </c>
      <c r="B35" s="29"/>
      <c r="C35" s="10" t="s">
        <v>221</v>
      </c>
      <c r="D35" s="13">
        <v>50000</v>
      </c>
      <c r="E35" s="13">
        <f>E36</f>
        <v>0</v>
      </c>
      <c r="F35" s="15">
        <f>E35/D35*100</f>
        <v>0</v>
      </c>
    </row>
    <row r="36" spans="1:6" hidden="1">
      <c r="A36" s="25"/>
      <c r="B36" s="30">
        <v>3241</v>
      </c>
      <c r="C36" s="8" t="s">
        <v>221</v>
      </c>
      <c r="D36" s="14"/>
      <c r="E36" s="14">
        <v>0</v>
      </c>
      <c r="F36" s="16" t="s">
        <v>212</v>
      </c>
    </row>
    <row r="37" spans="1:6" s="2" customFormat="1">
      <c r="A37" s="29" t="s">
        <v>59</v>
      </c>
      <c r="B37" s="23"/>
      <c r="C37" s="10" t="s">
        <v>85</v>
      </c>
      <c r="D37" s="13">
        <v>639020000</v>
      </c>
      <c r="E37" s="13">
        <f>SUM(E38:E43)</f>
        <v>302740258.38</v>
      </c>
      <c r="F37" s="15">
        <f>E37/D37*100</f>
        <v>47.375709426934989</v>
      </c>
    </row>
    <row r="38" spans="1:6" ht="29.25" customHeight="1">
      <c r="A38" s="25"/>
      <c r="B38" s="30" t="s">
        <v>60</v>
      </c>
      <c r="C38" s="8" t="s">
        <v>251</v>
      </c>
      <c r="D38" s="14"/>
      <c r="E38" s="14">
        <v>114893.64</v>
      </c>
      <c r="F38" s="16"/>
    </row>
    <row r="39" spans="1:6">
      <c r="A39" s="25"/>
      <c r="B39" s="30" t="s">
        <v>61</v>
      </c>
      <c r="C39" s="8" t="s">
        <v>86</v>
      </c>
      <c r="D39" s="14"/>
      <c r="E39" s="14">
        <v>29361.33</v>
      </c>
      <c r="F39" s="16"/>
    </row>
    <row r="40" spans="1:6">
      <c r="A40" s="25"/>
      <c r="B40" s="30" t="s">
        <v>62</v>
      </c>
      <c r="C40" s="8" t="s">
        <v>87</v>
      </c>
      <c r="D40" s="14"/>
      <c r="E40" s="14">
        <v>16458.54</v>
      </c>
      <c r="F40" s="16"/>
    </row>
    <row r="41" spans="1:6">
      <c r="A41" s="25"/>
      <c r="B41" s="30" t="s">
        <v>63</v>
      </c>
      <c r="C41" s="8" t="s">
        <v>88</v>
      </c>
      <c r="D41" s="14"/>
      <c r="E41" s="14">
        <v>5910.04</v>
      </c>
      <c r="F41" s="16"/>
    </row>
    <row r="42" spans="1:6">
      <c r="A42" s="25"/>
      <c r="B42" s="30">
        <v>3295</v>
      </c>
      <c r="C42" s="8" t="s">
        <v>222</v>
      </c>
      <c r="D42" s="14"/>
      <c r="E42" s="14">
        <v>1330.55</v>
      </c>
      <c r="F42" s="16"/>
    </row>
    <row r="43" spans="1:6">
      <c r="A43" s="25"/>
      <c r="B43" s="30" t="s">
        <v>64</v>
      </c>
      <c r="C43" s="8" t="s">
        <v>85</v>
      </c>
      <c r="D43" s="14"/>
      <c r="E43" s="14">
        <v>302572304.27999997</v>
      </c>
      <c r="F43" s="16"/>
    </row>
    <row r="44" spans="1:6" s="2" customFormat="1">
      <c r="A44" s="87" t="s">
        <v>107</v>
      </c>
      <c r="B44" s="23"/>
      <c r="C44" s="10" t="s">
        <v>108</v>
      </c>
      <c r="D44" s="13">
        <f>D45</f>
        <v>240000</v>
      </c>
      <c r="E44" s="13">
        <f>E45</f>
        <v>180214.99</v>
      </c>
      <c r="F44" s="15">
        <f>E44/D44*100</f>
        <v>75.089579166666667</v>
      </c>
    </row>
    <row r="45" spans="1:6" s="2" customFormat="1">
      <c r="A45" s="29" t="s">
        <v>93</v>
      </c>
      <c r="B45" s="23"/>
      <c r="C45" s="10" t="s">
        <v>94</v>
      </c>
      <c r="D45" s="13">
        <v>240000</v>
      </c>
      <c r="E45" s="13">
        <f>SUM(E46:E49)</f>
        <v>180214.99</v>
      </c>
      <c r="F45" s="15">
        <f>E45/D45*100</f>
        <v>75.089579166666667</v>
      </c>
    </row>
    <row r="46" spans="1:6">
      <c r="A46" s="25"/>
      <c r="B46" s="30" t="s">
        <v>95</v>
      </c>
      <c r="C46" s="8" t="s">
        <v>96</v>
      </c>
      <c r="D46" s="14"/>
      <c r="E46" s="14">
        <v>41021.29</v>
      </c>
      <c r="F46" s="16"/>
    </row>
    <row r="47" spans="1:6" hidden="1">
      <c r="A47" s="25"/>
      <c r="B47" s="30" t="s">
        <v>143</v>
      </c>
      <c r="C47" s="8" t="s">
        <v>223</v>
      </c>
      <c r="D47" s="14"/>
      <c r="E47" s="14">
        <v>0.12</v>
      </c>
      <c r="F47" s="16"/>
    </row>
    <row r="48" spans="1:6">
      <c r="A48" s="25"/>
      <c r="B48" s="30" t="s">
        <v>109</v>
      </c>
      <c r="C48" s="8" t="s">
        <v>110</v>
      </c>
      <c r="D48" s="14"/>
      <c r="E48" s="14">
        <v>139193.57999999999</v>
      </c>
      <c r="F48" s="16"/>
    </row>
    <row r="49" spans="1:6" hidden="1">
      <c r="A49" s="25"/>
      <c r="B49" s="30" t="s">
        <v>128</v>
      </c>
      <c r="C49" s="8" t="s">
        <v>129</v>
      </c>
      <c r="D49" s="14"/>
      <c r="E49" s="14">
        <v>0</v>
      </c>
      <c r="F49" s="16" t="s">
        <v>212</v>
      </c>
    </row>
    <row r="50" spans="1:6" s="2" customFormat="1">
      <c r="A50" s="87" t="s">
        <v>144</v>
      </c>
      <c r="B50" s="23"/>
      <c r="C50" s="10" t="s">
        <v>145</v>
      </c>
      <c r="D50" s="13">
        <f>D51+D53</f>
        <v>16900000</v>
      </c>
      <c r="E50" s="13">
        <f>E51+E53</f>
        <v>3750000</v>
      </c>
      <c r="F50" s="15">
        <f>E50/D50*100</f>
        <v>22.189349112426036</v>
      </c>
    </row>
    <row r="51" spans="1:6" s="2" customFormat="1">
      <c r="A51" s="29" t="s">
        <v>146</v>
      </c>
      <c r="B51" s="23"/>
      <c r="C51" s="10" t="s">
        <v>147</v>
      </c>
      <c r="D51" s="13">
        <v>1900000</v>
      </c>
      <c r="E51" s="13">
        <f>E52</f>
        <v>0</v>
      </c>
      <c r="F51" s="15">
        <f>E51/D51*100</f>
        <v>0</v>
      </c>
    </row>
    <row r="52" spans="1:6" hidden="1">
      <c r="A52" s="25"/>
      <c r="B52" s="30" t="s">
        <v>148</v>
      </c>
      <c r="C52" s="8" t="s">
        <v>147</v>
      </c>
      <c r="D52" s="14"/>
      <c r="E52" s="14">
        <v>0</v>
      </c>
      <c r="F52" s="16" t="s">
        <v>212</v>
      </c>
    </row>
    <row r="53" spans="1:6" s="2" customFormat="1" ht="25.5">
      <c r="A53" s="29" t="s">
        <v>149</v>
      </c>
      <c r="B53" s="23"/>
      <c r="C53" s="10" t="s">
        <v>252</v>
      </c>
      <c r="D53" s="13">
        <v>15000000</v>
      </c>
      <c r="E53" s="13">
        <f>E54+E55</f>
        <v>3750000</v>
      </c>
      <c r="F53" s="15">
        <f>E53/D53*100</f>
        <v>25</v>
      </c>
    </row>
    <row r="54" spans="1:6">
      <c r="A54" s="25"/>
      <c r="B54" s="30" t="s">
        <v>151</v>
      </c>
      <c r="C54" s="8" t="s">
        <v>152</v>
      </c>
      <c r="D54" s="14"/>
      <c r="E54" s="14">
        <v>3750000</v>
      </c>
      <c r="F54" s="16"/>
    </row>
    <row r="55" spans="1:6" hidden="1">
      <c r="A55" s="25"/>
      <c r="B55" s="30" t="s">
        <v>153</v>
      </c>
      <c r="C55" s="8" t="s">
        <v>224</v>
      </c>
      <c r="D55" s="14"/>
      <c r="E55" s="14">
        <v>0</v>
      </c>
      <c r="F55" s="16" t="s">
        <v>212</v>
      </c>
    </row>
    <row r="56" spans="1:6" s="2" customFormat="1">
      <c r="A56" s="87" t="s">
        <v>262</v>
      </c>
      <c r="B56" s="23"/>
      <c r="C56" s="10" t="s">
        <v>253</v>
      </c>
      <c r="D56" s="13">
        <f>D57</f>
        <v>296600000</v>
      </c>
      <c r="E56" s="13">
        <f>E57</f>
        <v>30510951.41</v>
      </c>
      <c r="F56" s="15">
        <f>E56/D56*100</f>
        <v>10.286902026298044</v>
      </c>
    </row>
    <row r="57" spans="1:6" s="2" customFormat="1">
      <c r="A57" s="23">
        <v>363</v>
      </c>
      <c r="B57" s="23"/>
      <c r="C57" s="10" t="s">
        <v>254</v>
      </c>
      <c r="D57" s="13">
        <v>296600000</v>
      </c>
      <c r="E57" s="13">
        <f>E58</f>
        <v>30510951.41</v>
      </c>
      <c r="F57" s="15">
        <f>E57/D57*100</f>
        <v>10.286902026298044</v>
      </c>
    </row>
    <row r="58" spans="1:6">
      <c r="A58" s="25"/>
      <c r="B58" s="30" t="s">
        <v>161</v>
      </c>
      <c r="C58" s="8" t="s">
        <v>231</v>
      </c>
      <c r="D58" s="14"/>
      <c r="E58" s="14">
        <v>30510951.41</v>
      </c>
      <c r="F58" s="16"/>
    </row>
    <row r="59" spans="1:6" s="2" customFormat="1">
      <c r="A59" s="87" t="s">
        <v>111</v>
      </c>
      <c r="B59" s="23"/>
      <c r="C59" s="10" t="s">
        <v>72</v>
      </c>
      <c r="D59" s="13">
        <f>D60+D62</f>
        <v>37200000</v>
      </c>
      <c r="E59" s="13">
        <f>E60+E62</f>
        <v>14625029.120000001</v>
      </c>
      <c r="F59" s="15">
        <f>E59/D59*100</f>
        <v>39.314594408602154</v>
      </c>
    </row>
    <row r="60" spans="1:6" s="2" customFormat="1">
      <c r="A60" s="29">
        <v>381</v>
      </c>
      <c r="B60" s="23"/>
      <c r="C60" s="10" t="s">
        <v>154</v>
      </c>
      <c r="D60" s="13">
        <v>36400000</v>
      </c>
      <c r="E60" s="13">
        <f>E61</f>
        <v>14456934.48</v>
      </c>
      <c r="F60" s="15">
        <f>E60/D60*100</f>
        <v>39.71685296703297</v>
      </c>
    </row>
    <row r="61" spans="1:6">
      <c r="A61" s="25"/>
      <c r="B61" s="30" t="s">
        <v>155</v>
      </c>
      <c r="C61" s="8" t="s">
        <v>156</v>
      </c>
      <c r="D61" s="14"/>
      <c r="E61" s="14">
        <v>14456934.48</v>
      </c>
      <c r="F61" s="16"/>
    </row>
    <row r="62" spans="1:6" s="2" customFormat="1">
      <c r="A62" s="29">
        <v>382</v>
      </c>
      <c r="B62" s="23"/>
      <c r="C62" s="10" t="s">
        <v>157</v>
      </c>
      <c r="D62" s="13">
        <v>800000</v>
      </c>
      <c r="E62" s="13">
        <f>E63</f>
        <v>168094.64</v>
      </c>
      <c r="F62" s="15">
        <f>E62/D62*100</f>
        <v>21.01183</v>
      </c>
    </row>
    <row r="63" spans="1:6">
      <c r="A63" s="25"/>
      <c r="B63" s="30">
        <v>3822</v>
      </c>
      <c r="C63" s="8" t="s">
        <v>158</v>
      </c>
      <c r="D63" s="14">
        <v>800000</v>
      </c>
      <c r="E63" s="14">
        <v>168094.64</v>
      </c>
      <c r="F63" s="16">
        <f>E63/D63*100</f>
        <v>21.01183</v>
      </c>
    </row>
    <row r="64" spans="1:6">
      <c r="A64" s="87" t="s">
        <v>16</v>
      </c>
      <c r="B64" s="23"/>
      <c r="C64" s="11" t="s">
        <v>3</v>
      </c>
      <c r="D64" s="13">
        <f>D65</f>
        <v>3610000</v>
      </c>
      <c r="E64" s="13">
        <f>E65</f>
        <v>95699.37</v>
      </c>
      <c r="F64" s="15">
        <f>E64/D64*100</f>
        <v>2.650952077562327</v>
      </c>
    </row>
    <row r="65" spans="1:6">
      <c r="A65" s="87" t="s">
        <v>69</v>
      </c>
      <c r="B65" s="23"/>
      <c r="C65" s="11" t="s">
        <v>70</v>
      </c>
      <c r="D65" s="13">
        <f>D66+D71+D73</f>
        <v>3610000</v>
      </c>
      <c r="E65" s="13">
        <f>E66+E71+E73</f>
        <v>95699.37</v>
      </c>
      <c r="F65" s="15">
        <f>E65/D65*100</f>
        <v>2.650952077562327</v>
      </c>
    </row>
    <row r="66" spans="1:6">
      <c r="A66" s="31" t="s">
        <v>71</v>
      </c>
      <c r="B66" s="23"/>
      <c r="C66" s="11" t="s">
        <v>89</v>
      </c>
      <c r="D66" s="13">
        <v>1600000</v>
      </c>
      <c r="E66" s="13">
        <f>SUM(E67:E70)</f>
        <v>70401.47</v>
      </c>
      <c r="F66" s="15">
        <f>E66/D66*100</f>
        <v>4.4000918750000002</v>
      </c>
    </row>
    <row r="67" spans="1:6">
      <c r="A67" s="25"/>
      <c r="B67" s="32" t="s">
        <v>46</v>
      </c>
      <c r="C67" s="9" t="s">
        <v>90</v>
      </c>
      <c r="D67" s="14"/>
      <c r="E67" s="14">
        <v>23871.88</v>
      </c>
      <c r="F67" s="16"/>
    </row>
    <row r="68" spans="1:6">
      <c r="A68" s="25"/>
      <c r="B68" s="32" t="s">
        <v>47</v>
      </c>
      <c r="C68" s="9" t="s">
        <v>91</v>
      </c>
      <c r="D68" s="14"/>
      <c r="E68" s="14">
        <v>7514</v>
      </c>
      <c r="F68" s="16"/>
    </row>
    <row r="69" spans="1:6">
      <c r="A69" s="25"/>
      <c r="B69" s="32">
        <v>4223</v>
      </c>
      <c r="C69" s="9" t="s">
        <v>246</v>
      </c>
      <c r="D69" s="14"/>
      <c r="E69" s="14">
        <v>35608.5</v>
      </c>
      <c r="F69" s="16"/>
    </row>
    <row r="70" spans="1:6">
      <c r="A70" s="25"/>
      <c r="B70" s="32">
        <v>4227</v>
      </c>
      <c r="C70" s="9" t="s">
        <v>242</v>
      </c>
      <c r="D70" s="14"/>
      <c r="E70" s="14">
        <v>3407.09</v>
      </c>
      <c r="F70" s="16"/>
    </row>
    <row r="71" spans="1:6">
      <c r="A71" s="31" t="s">
        <v>130</v>
      </c>
      <c r="B71" s="23"/>
      <c r="C71" s="11" t="s">
        <v>131</v>
      </c>
      <c r="D71" s="13">
        <v>800000</v>
      </c>
      <c r="E71" s="13">
        <f>E72</f>
        <v>0</v>
      </c>
      <c r="F71" s="15">
        <f>E71/D71*100</f>
        <v>0</v>
      </c>
    </row>
    <row r="72" spans="1:6" hidden="1">
      <c r="A72" s="25"/>
      <c r="B72" s="32" t="s">
        <v>132</v>
      </c>
      <c r="C72" s="9" t="s">
        <v>133</v>
      </c>
      <c r="D72" s="14"/>
      <c r="E72" s="14">
        <v>0</v>
      </c>
      <c r="F72" s="16" t="s">
        <v>212</v>
      </c>
    </row>
    <row r="73" spans="1:6">
      <c r="A73" s="31">
        <v>426</v>
      </c>
      <c r="B73" s="23"/>
      <c r="C73" s="11" t="s">
        <v>19</v>
      </c>
      <c r="D73" s="13">
        <v>1210000</v>
      </c>
      <c r="E73" s="13">
        <f>E74</f>
        <v>25297.9</v>
      </c>
      <c r="F73" s="15">
        <f>E73/D73*100</f>
        <v>2.0907355371900826</v>
      </c>
    </row>
    <row r="74" spans="1:6">
      <c r="A74" s="25"/>
      <c r="B74" s="32">
        <v>4262</v>
      </c>
      <c r="C74" s="9" t="s">
        <v>20</v>
      </c>
      <c r="D74" s="14"/>
      <c r="E74" s="14">
        <v>25297.9</v>
      </c>
      <c r="F74" s="16"/>
    </row>
    <row r="75" spans="1:6">
      <c r="C75" s="12"/>
      <c r="D75" s="14"/>
      <c r="E75" s="14"/>
    </row>
    <row r="76" spans="1:6">
      <c r="C76" s="12"/>
      <c r="D76" s="14"/>
      <c r="E76" s="14"/>
    </row>
    <row r="77" spans="1:6">
      <c r="C77" s="12"/>
      <c r="D77" s="14"/>
      <c r="E77" s="14"/>
    </row>
    <row r="78" spans="1:6">
      <c r="C78" s="12"/>
      <c r="D78" s="14"/>
      <c r="E78" s="14"/>
    </row>
    <row r="79" spans="1:6">
      <c r="C79" s="12"/>
      <c r="D79" s="14"/>
      <c r="E79" s="14"/>
    </row>
    <row r="80" spans="1:6">
      <c r="C80" s="12"/>
      <c r="D80" s="14"/>
      <c r="E80" s="14"/>
    </row>
    <row r="81" spans="3:5">
      <c r="C81" s="12"/>
      <c r="D81" s="14"/>
      <c r="E81" s="14"/>
    </row>
    <row r="82" spans="3:5">
      <c r="C82" s="12"/>
      <c r="D82" s="14"/>
      <c r="E82" s="14"/>
    </row>
    <row r="83" spans="3:5">
      <c r="C83" s="12"/>
      <c r="D83" s="14"/>
      <c r="E83" s="14"/>
    </row>
    <row r="84" spans="3:5">
      <c r="C84" s="12"/>
      <c r="D84" s="14"/>
      <c r="E84" s="14"/>
    </row>
    <row r="85" spans="3:5">
      <c r="C85" s="12"/>
      <c r="D85" s="14"/>
      <c r="E85" s="14"/>
    </row>
    <row r="86" spans="3:5">
      <c r="C86" s="12"/>
      <c r="D86" s="14"/>
      <c r="E86" s="14"/>
    </row>
    <row r="87" spans="3:5">
      <c r="C87" s="12"/>
      <c r="D87" s="14"/>
      <c r="E87" s="14"/>
    </row>
    <row r="88" spans="3:5">
      <c r="C88" s="12"/>
      <c r="D88" s="14"/>
      <c r="E88" s="14"/>
    </row>
    <row r="89" spans="3:5">
      <c r="C89" s="12"/>
      <c r="D89" s="14"/>
      <c r="E89" s="14"/>
    </row>
    <row r="90" spans="3:5">
      <c r="C90" s="12"/>
      <c r="D90" s="14"/>
      <c r="E90" s="14"/>
    </row>
    <row r="91" spans="3:5">
      <c r="C91" s="12"/>
      <c r="D91" s="14"/>
      <c r="E91" s="14"/>
    </row>
    <row r="92" spans="3:5">
      <c r="C92" s="12"/>
      <c r="D92" s="14"/>
      <c r="E92" s="14"/>
    </row>
    <row r="93" spans="3:5">
      <c r="C93" s="12"/>
      <c r="D93" s="14"/>
      <c r="E93" s="14"/>
    </row>
    <row r="94" spans="3:5">
      <c r="C94" s="12"/>
      <c r="D94" s="14"/>
      <c r="E94" s="14"/>
    </row>
    <row r="95" spans="3:5">
      <c r="C95" s="12"/>
      <c r="D95" s="14"/>
      <c r="E95" s="14"/>
    </row>
    <row r="96" spans="3:5">
      <c r="C96" s="12"/>
      <c r="D96" s="14"/>
      <c r="E96" s="14"/>
    </row>
    <row r="97" spans="3:5">
      <c r="C97" s="12"/>
      <c r="D97" s="14"/>
      <c r="E97" s="14"/>
    </row>
    <row r="98" spans="3:5">
      <c r="C98" s="12"/>
      <c r="D98" s="14"/>
      <c r="E98" s="14"/>
    </row>
    <row r="99" spans="3:5">
      <c r="C99" s="12"/>
      <c r="D99" s="14"/>
      <c r="E99" s="14"/>
    </row>
    <row r="100" spans="3:5">
      <c r="C100" s="12"/>
      <c r="D100" s="14"/>
      <c r="E100" s="14"/>
    </row>
    <row r="101" spans="3:5">
      <c r="C101" s="12"/>
      <c r="D101" s="14"/>
      <c r="E101" s="14"/>
    </row>
    <row r="102" spans="3:5">
      <c r="C102" s="12"/>
      <c r="D102" s="14"/>
      <c r="E102" s="14"/>
    </row>
    <row r="103" spans="3:5">
      <c r="C103" s="12"/>
      <c r="D103" s="14"/>
      <c r="E103" s="14"/>
    </row>
    <row r="104" spans="3:5">
      <c r="C104" s="12"/>
      <c r="D104" s="14"/>
      <c r="E104" s="14"/>
    </row>
    <row r="105" spans="3:5">
      <c r="C105" s="12"/>
      <c r="D105" s="14"/>
      <c r="E105" s="14"/>
    </row>
    <row r="106" spans="3:5">
      <c r="C106" s="12"/>
      <c r="D106" s="14"/>
      <c r="E106" s="14"/>
    </row>
    <row r="107" spans="3:5">
      <c r="C107" s="12"/>
      <c r="D107" s="14"/>
      <c r="E107" s="14"/>
    </row>
    <row r="108" spans="3:5">
      <c r="C108" s="12"/>
      <c r="D108" s="14"/>
      <c r="E108" s="14"/>
    </row>
    <row r="109" spans="3:5">
      <c r="C109" s="12"/>
      <c r="D109" s="14"/>
      <c r="E109" s="14"/>
    </row>
    <row r="110" spans="3:5">
      <c r="C110" s="12"/>
      <c r="D110" s="14"/>
      <c r="E110" s="14"/>
    </row>
    <row r="111" spans="3:5">
      <c r="C111" s="12"/>
      <c r="D111" s="14"/>
      <c r="E111" s="14"/>
    </row>
    <row r="112" spans="3:5">
      <c r="C112" s="12"/>
      <c r="D112" s="14"/>
      <c r="E112" s="14"/>
    </row>
    <row r="113" spans="3:5">
      <c r="C113" s="12"/>
      <c r="D113" s="14"/>
      <c r="E113" s="14"/>
    </row>
    <row r="114" spans="3:5">
      <c r="C114" s="12"/>
      <c r="D114" s="14"/>
      <c r="E114" s="14"/>
    </row>
    <row r="115" spans="3:5">
      <c r="C115" s="12"/>
      <c r="D115" s="14"/>
      <c r="E115" s="14"/>
    </row>
    <row r="116" spans="3:5">
      <c r="C116" s="12"/>
      <c r="D116" s="14"/>
      <c r="E116" s="14"/>
    </row>
    <row r="117" spans="3:5">
      <c r="C117" s="12"/>
      <c r="D117" s="14"/>
      <c r="E117" s="14"/>
    </row>
    <row r="118" spans="3:5">
      <c r="C118" s="12"/>
      <c r="D118" s="14"/>
      <c r="E118" s="14"/>
    </row>
    <row r="119" spans="3:5">
      <c r="C119" s="12"/>
      <c r="D119" s="14"/>
      <c r="E119" s="14"/>
    </row>
    <row r="120" spans="3:5">
      <c r="C120" s="12"/>
      <c r="D120" s="14"/>
      <c r="E120" s="14"/>
    </row>
    <row r="121" spans="3:5">
      <c r="C121" s="12"/>
      <c r="D121" s="14"/>
      <c r="E121" s="14"/>
    </row>
    <row r="122" spans="3:5">
      <c r="C122" s="12"/>
      <c r="D122" s="14"/>
      <c r="E122" s="14"/>
    </row>
    <row r="123" spans="3:5">
      <c r="C123" s="12"/>
      <c r="D123" s="14"/>
      <c r="E123" s="14"/>
    </row>
    <row r="124" spans="3:5">
      <c r="C124" s="12"/>
      <c r="D124" s="14"/>
      <c r="E124" s="14"/>
    </row>
    <row r="125" spans="3:5">
      <c r="C125" s="12"/>
      <c r="D125" s="14"/>
      <c r="E125" s="14"/>
    </row>
    <row r="126" spans="3:5">
      <c r="C126" s="12"/>
      <c r="D126" s="14"/>
      <c r="E126" s="14"/>
    </row>
    <row r="127" spans="3:5">
      <c r="C127" s="12"/>
      <c r="D127" s="14"/>
      <c r="E127" s="14"/>
    </row>
    <row r="128" spans="3:5">
      <c r="C128" s="12"/>
      <c r="D128" s="14"/>
      <c r="E128" s="14"/>
    </row>
    <row r="129" spans="3:5">
      <c r="C129" s="12"/>
      <c r="D129" s="14"/>
      <c r="E129" s="14"/>
    </row>
    <row r="130" spans="3:5">
      <c r="C130" s="12"/>
      <c r="D130" s="14"/>
      <c r="E130" s="14"/>
    </row>
    <row r="131" spans="3:5">
      <c r="C131" s="12"/>
      <c r="D131" s="14"/>
      <c r="E131" s="14"/>
    </row>
    <row r="132" spans="3:5">
      <c r="C132" s="12"/>
      <c r="D132" s="14"/>
      <c r="E132" s="14"/>
    </row>
    <row r="133" spans="3:5">
      <c r="C133" s="12"/>
      <c r="D133" s="14"/>
      <c r="E133" s="14"/>
    </row>
    <row r="134" spans="3:5">
      <c r="C134" s="12"/>
      <c r="D134" s="14"/>
      <c r="E134" s="14"/>
    </row>
    <row r="135" spans="3:5">
      <c r="C135" s="12"/>
      <c r="D135" s="14"/>
      <c r="E135" s="14"/>
    </row>
    <row r="136" spans="3:5">
      <c r="C136" s="12"/>
      <c r="D136" s="14"/>
      <c r="E136" s="14"/>
    </row>
    <row r="137" spans="3:5">
      <c r="C137" s="12"/>
      <c r="D137" s="14"/>
      <c r="E137" s="14"/>
    </row>
    <row r="138" spans="3:5">
      <c r="C138" s="12"/>
      <c r="D138" s="14"/>
      <c r="E138" s="14"/>
    </row>
    <row r="139" spans="3:5">
      <c r="C139" s="12"/>
      <c r="D139" s="14"/>
      <c r="E139" s="14"/>
    </row>
    <row r="140" spans="3:5">
      <c r="C140" s="12"/>
      <c r="D140" s="14"/>
      <c r="E140" s="14"/>
    </row>
    <row r="141" spans="3:5">
      <c r="C141" s="12"/>
      <c r="D141" s="14"/>
      <c r="E141" s="14"/>
    </row>
    <row r="142" spans="3:5">
      <c r="C142" s="12"/>
      <c r="D142" s="14"/>
      <c r="E142" s="14"/>
    </row>
    <row r="143" spans="3:5">
      <c r="C143" s="12"/>
      <c r="D143" s="14"/>
      <c r="E143" s="14"/>
    </row>
    <row r="144" spans="3:5">
      <c r="C144" s="12"/>
      <c r="D144" s="14"/>
      <c r="E144" s="14"/>
    </row>
    <row r="145" spans="3:5">
      <c r="C145" s="12"/>
      <c r="D145" s="14"/>
      <c r="E145" s="14"/>
    </row>
    <row r="146" spans="3:5">
      <c r="C146" s="12"/>
      <c r="D146" s="14"/>
      <c r="E146" s="14"/>
    </row>
    <row r="147" spans="3:5">
      <c r="C147" s="12"/>
      <c r="D147" s="14"/>
      <c r="E147" s="14"/>
    </row>
    <row r="148" spans="3:5">
      <c r="C148" s="12"/>
      <c r="D148" s="14"/>
      <c r="E148" s="14"/>
    </row>
    <row r="149" spans="3:5">
      <c r="C149" s="12"/>
      <c r="D149" s="14"/>
      <c r="E149" s="14"/>
    </row>
    <row r="150" spans="3:5">
      <c r="C150" s="12"/>
      <c r="D150" s="14"/>
      <c r="E150" s="14"/>
    </row>
    <row r="151" spans="3:5">
      <c r="C151" s="12"/>
      <c r="D151" s="14"/>
      <c r="E151" s="14"/>
    </row>
    <row r="152" spans="3:5">
      <c r="C152" s="12"/>
      <c r="D152" s="14"/>
      <c r="E152" s="14"/>
    </row>
    <row r="153" spans="3:5">
      <c r="C153" s="12"/>
      <c r="D153" s="14"/>
      <c r="E153" s="14"/>
    </row>
    <row r="154" spans="3:5">
      <c r="C154" s="12"/>
      <c r="D154" s="14"/>
      <c r="E154" s="14"/>
    </row>
    <row r="155" spans="3:5">
      <c r="C155" s="12"/>
      <c r="D155" s="14"/>
      <c r="E155" s="14"/>
    </row>
    <row r="156" spans="3:5">
      <c r="C156" s="12"/>
      <c r="D156" s="14"/>
      <c r="E156" s="14"/>
    </row>
    <row r="157" spans="3:5">
      <c r="C157" s="12"/>
      <c r="D157" s="14"/>
      <c r="E157" s="14"/>
    </row>
    <row r="158" spans="3:5">
      <c r="C158" s="12"/>
      <c r="D158" s="14"/>
      <c r="E158" s="14"/>
    </row>
    <row r="159" spans="3:5">
      <c r="C159" s="12"/>
      <c r="D159" s="14"/>
      <c r="E159" s="14"/>
    </row>
    <row r="160" spans="3:5">
      <c r="C160" s="12"/>
      <c r="D160" s="14"/>
      <c r="E160" s="14"/>
    </row>
    <row r="161" spans="3:5">
      <c r="C161" s="12"/>
      <c r="D161" s="14"/>
      <c r="E161" s="14"/>
    </row>
    <row r="162" spans="3:5">
      <c r="C162" s="12"/>
      <c r="D162" s="14"/>
      <c r="E162" s="14"/>
    </row>
    <row r="163" spans="3:5">
      <c r="C163" s="12"/>
      <c r="D163" s="14"/>
      <c r="E163" s="14"/>
    </row>
    <row r="164" spans="3:5">
      <c r="C164" s="12"/>
      <c r="D164" s="14"/>
      <c r="E164" s="14"/>
    </row>
    <row r="165" spans="3:5">
      <c r="C165" s="12"/>
      <c r="D165" s="14"/>
      <c r="E165" s="14"/>
    </row>
    <row r="166" spans="3:5">
      <c r="C166" s="12"/>
      <c r="D166" s="14"/>
      <c r="E166" s="14"/>
    </row>
    <row r="167" spans="3:5">
      <c r="C167" s="12"/>
      <c r="D167" s="14"/>
      <c r="E167" s="14"/>
    </row>
    <row r="168" spans="3:5">
      <c r="C168" s="12"/>
      <c r="D168" s="14"/>
      <c r="E168" s="14"/>
    </row>
    <row r="169" spans="3:5">
      <c r="C169" s="12"/>
      <c r="D169" s="14"/>
      <c r="E169" s="14"/>
    </row>
    <row r="170" spans="3:5">
      <c r="C170" s="12"/>
      <c r="D170" s="14"/>
      <c r="E170" s="14"/>
    </row>
    <row r="171" spans="3:5">
      <c r="C171" s="12"/>
      <c r="D171" s="14"/>
      <c r="E171" s="14"/>
    </row>
    <row r="172" spans="3:5">
      <c r="C172" s="12"/>
      <c r="D172" s="14"/>
      <c r="E172" s="14"/>
    </row>
    <row r="173" spans="3:5">
      <c r="C173" s="12"/>
      <c r="D173" s="14"/>
      <c r="E173" s="14"/>
    </row>
    <row r="174" spans="3:5">
      <c r="C174" s="12"/>
      <c r="D174" s="14"/>
      <c r="E174" s="14"/>
    </row>
    <row r="175" spans="3:5">
      <c r="C175" s="12"/>
      <c r="D175" s="14"/>
      <c r="E175" s="14"/>
    </row>
    <row r="176" spans="3:5">
      <c r="C176" s="12"/>
      <c r="D176" s="14"/>
      <c r="E176" s="14"/>
    </row>
    <row r="177" spans="3:5">
      <c r="C177" s="12"/>
      <c r="D177" s="14"/>
      <c r="E177" s="14"/>
    </row>
    <row r="178" spans="3:5">
      <c r="C178" s="12"/>
      <c r="D178" s="14"/>
      <c r="E178" s="14"/>
    </row>
    <row r="179" spans="3:5">
      <c r="C179" s="12"/>
      <c r="D179" s="14"/>
      <c r="E179" s="14"/>
    </row>
    <row r="180" spans="3:5">
      <c r="C180" s="12"/>
      <c r="D180" s="14"/>
      <c r="E180" s="14"/>
    </row>
    <row r="181" spans="3:5">
      <c r="C181" s="12"/>
      <c r="D181" s="14"/>
      <c r="E181" s="14"/>
    </row>
    <row r="182" spans="3:5">
      <c r="C182" s="12"/>
      <c r="D182" s="14"/>
      <c r="E182" s="14"/>
    </row>
    <row r="183" spans="3:5">
      <c r="C183" s="12"/>
      <c r="D183" s="14"/>
      <c r="E183" s="14"/>
    </row>
    <row r="184" spans="3:5">
      <c r="C184" s="12"/>
      <c r="D184" s="14"/>
      <c r="E184" s="14"/>
    </row>
    <row r="185" spans="3:5">
      <c r="C185" s="12"/>
      <c r="D185" s="14"/>
      <c r="E185" s="14"/>
    </row>
    <row r="186" spans="3:5">
      <c r="C186" s="12"/>
      <c r="D186" s="14"/>
      <c r="E186" s="14"/>
    </row>
    <row r="187" spans="3:5">
      <c r="C187" s="12"/>
      <c r="D187" s="14"/>
      <c r="E187" s="14"/>
    </row>
    <row r="188" spans="3:5">
      <c r="C188" s="12"/>
      <c r="D188" s="14"/>
      <c r="E188" s="14"/>
    </row>
    <row r="189" spans="3:5">
      <c r="C189" s="12"/>
      <c r="D189" s="14"/>
      <c r="E189" s="14"/>
    </row>
    <row r="190" spans="3:5">
      <c r="C190" s="12"/>
      <c r="D190" s="14"/>
      <c r="E190" s="14"/>
    </row>
    <row r="191" spans="3:5">
      <c r="C191" s="12"/>
      <c r="D191" s="14"/>
      <c r="E191" s="14"/>
    </row>
    <row r="192" spans="3:5">
      <c r="D192" s="14"/>
      <c r="E192" s="14"/>
    </row>
    <row r="193" spans="4:5">
      <c r="D193" s="14"/>
      <c r="E193" s="14"/>
    </row>
    <row r="194" spans="4:5">
      <c r="D194" s="14"/>
      <c r="E194" s="14"/>
    </row>
    <row r="195" spans="4:5">
      <c r="D195" s="14"/>
      <c r="E195" s="14"/>
    </row>
    <row r="196" spans="4:5">
      <c r="D196" s="14"/>
      <c r="E196" s="14"/>
    </row>
    <row r="197" spans="4:5">
      <c r="D197" s="14"/>
      <c r="E197" s="14"/>
    </row>
    <row r="198" spans="4:5">
      <c r="D198" s="14"/>
      <c r="E198" s="14"/>
    </row>
    <row r="199" spans="4:5">
      <c r="D199" s="14"/>
      <c r="E199" s="14"/>
    </row>
    <row r="200" spans="4:5">
      <c r="D200" s="14"/>
      <c r="E200" s="14"/>
    </row>
    <row r="201" spans="4:5">
      <c r="D201" s="14"/>
      <c r="E201" s="14"/>
    </row>
    <row r="202" spans="4:5">
      <c r="D202" s="14"/>
      <c r="E202" s="14"/>
    </row>
    <row r="203" spans="4:5">
      <c r="D203" s="14"/>
      <c r="E203" s="14"/>
    </row>
    <row r="204" spans="4:5">
      <c r="D204" s="14"/>
      <c r="E204" s="14"/>
    </row>
    <row r="205" spans="4:5">
      <c r="D205" s="14"/>
      <c r="E205" s="14"/>
    </row>
    <row r="206" spans="4:5">
      <c r="D206" s="14"/>
      <c r="E206" s="14"/>
    </row>
    <row r="207" spans="4:5">
      <c r="D207" s="14"/>
      <c r="E207" s="14"/>
    </row>
    <row r="208" spans="4:5">
      <c r="D208" s="14"/>
      <c r="E208" s="14"/>
    </row>
    <row r="209" spans="4:5">
      <c r="D209" s="14"/>
      <c r="E209" s="14"/>
    </row>
    <row r="210" spans="4:5">
      <c r="D210" s="14"/>
      <c r="E210" s="14"/>
    </row>
    <row r="211" spans="4:5">
      <c r="D211" s="14"/>
      <c r="E211" s="14"/>
    </row>
    <row r="212" spans="4:5">
      <c r="D212" s="14"/>
      <c r="E212" s="14"/>
    </row>
    <row r="213" spans="4:5">
      <c r="D213" s="14"/>
      <c r="E213" s="14"/>
    </row>
    <row r="214" spans="4:5">
      <c r="D214" s="14"/>
      <c r="E214" s="14"/>
    </row>
  </sheetData>
  <mergeCells count="2">
    <mergeCell ref="A2:C2"/>
    <mergeCell ref="A1:F1"/>
  </mergeCells>
  <phoneticPr fontId="0" type="noConversion"/>
  <printOptions horizontalCentered="1"/>
  <pageMargins left="0.19685039370078741" right="0.19685039370078741" top="0.39370078740157483" bottom="0.39370078740157483" header="0.11811023622047245" footer="0.19685039370078741"/>
  <pageSetup paperSize="9" firstPageNumber="3" orientation="portrait" r:id="rId1"/>
  <headerFooter alignWithMargins="0">
    <oddFooter>&amp;C&amp;"Times New Roman,Uobičajeno"&amp;12&amp;P</oddFooter>
  </headerFooter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G3" sqref="G3"/>
    </sheetView>
  </sheetViews>
  <sheetFormatPr defaultRowHeight="12.75"/>
  <cols>
    <col min="1" max="1" width="5.5703125" style="25" customWidth="1"/>
    <col min="2" max="2" width="5.28515625" style="25" customWidth="1"/>
    <col min="3" max="3" width="52.85546875" style="1" customWidth="1"/>
    <col min="4" max="4" width="12.28515625" style="1" bestFit="1" customWidth="1"/>
    <col min="5" max="5" width="12.85546875" style="53" bestFit="1" customWidth="1"/>
    <col min="6" max="6" width="7.85546875" style="1" customWidth="1"/>
    <col min="7" max="7" width="11.85546875" style="1" customWidth="1"/>
    <col min="8" max="8" width="12.5703125" style="1" customWidth="1"/>
    <col min="9" max="9" width="11.28515625" style="1" customWidth="1"/>
    <col min="10" max="10" width="9.85546875" style="1" customWidth="1"/>
    <col min="11" max="16384" width="9.140625" style="1"/>
  </cols>
  <sheetData>
    <row r="1" spans="1:6" ht="30" customHeight="1">
      <c r="A1" s="116" t="s">
        <v>4</v>
      </c>
      <c r="B1" s="116"/>
      <c r="C1" s="116"/>
      <c r="D1" s="116"/>
      <c r="E1" s="116"/>
      <c r="F1" s="116"/>
    </row>
    <row r="2" spans="1:6" ht="27.75" customHeight="1">
      <c r="A2" s="113" t="s">
        <v>260</v>
      </c>
      <c r="B2" s="113"/>
      <c r="C2" s="113"/>
      <c r="D2" s="89" t="s">
        <v>256</v>
      </c>
      <c r="E2" s="90" t="s">
        <v>265</v>
      </c>
      <c r="F2" s="88" t="s">
        <v>257</v>
      </c>
    </row>
    <row r="3" spans="1:6" ht="27.75" customHeight="1">
      <c r="A3" s="22"/>
      <c r="B3" s="22"/>
      <c r="C3" s="21" t="s">
        <v>5</v>
      </c>
      <c r="D3" s="104">
        <f>D5-D16+D4</f>
        <v>-25600000</v>
      </c>
      <c r="E3" s="104">
        <f>E5-E16+E4</f>
        <v>-132518706.70999999</v>
      </c>
      <c r="F3" s="46">
        <f>E3/D3*100</f>
        <v>517.65119808593749</v>
      </c>
    </row>
    <row r="4" spans="1:6" ht="27.75" customHeight="1">
      <c r="A4" s="22"/>
      <c r="B4" s="22"/>
      <c r="C4" s="103" t="s">
        <v>272</v>
      </c>
      <c r="D4" s="45"/>
      <c r="E4" s="45">
        <v>-141887887</v>
      </c>
      <c r="F4" s="46"/>
    </row>
    <row r="5" spans="1:6" s="2" customFormat="1" ht="25.5" customHeight="1">
      <c r="A5" s="93" t="s">
        <v>67</v>
      </c>
      <c r="B5" s="23"/>
      <c r="C5" s="18" t="s">
        <v>6</v>
      </c>
      <c r="D5" s="13">
        <f>D6</f>
        <v>30000000</v>
      </c>
      <c r="E5" s="13">
        <f>E6</f>
        <v>13743541.690000001</v>
      </c>
      <c r="F5" s="46">
        <f t="shared" ref="F5:F20" si="0">E5/D5*100</f>
        <v>45.811805633333336</v>
      </c>
    </row>
    <row r="6" spans="1:6" s="2" customFormat="1">
      <c r="A6" s="87" t="s">
        <v>162</v>
      </c>
      <c r="B6" s="23"/>
      <c r="C6" s="18" t="s">
        <v>163</v>
      </c>
      <c r="D6" s="52">
        <f>D7+D9+D12</f>
        <v>30000000</v>
      </c>
      <c r="E6" s="52">
        <f>E7+E9+E12</f>
        <v>13743541.690000001</v>
      </c>
      <c r="F6" s="46">
        <f t="shared" si="0"/>
        <v>45.811805633333336</v>
      </c>
    </row>
    <row r="7" spans="1:6" s="2" customFormat="1" ht="25.5">
      <c r="A7" s="24" t="s">
        <v>164</v>
      </c>
      <c r="B7" s="23"/>
      <c r="C7" s="18" t="s">
        <v>226</v>
      </c>
      <c r="D7" s="52">
        <v>10000000</v>
      </c>
      <c r="E7" s="52">
        <f>E8</f>
        <v>5000000</v>
      </c>
      <c r="F7" s="46">
        <f t="shared" si="0"/>
        <v>50</v>
      </c>
    </row>
    <row r="8" spans="1:6" ht="25.5">
      <c r="B8" s="26">
        <v>8153</v>
      </c>
      <c r="C8" s="17" t="s">
        <v>225</v>
      </c>
      <c r="D8" s="53"/>
      <c r="E8" s="53">
        <v>5000000</v>
      </c>
      <c r="F8" s="47"/>
    </row>
    <row r="9" spans="1:6" s="2" customFormat="1" ht="25.5">
      <c r="A9" s="18" t="s">
        <v>165</v>
      </c>
      <c r="B9" s="23"/>
      <c r="C9" s="18" t="s">
        <v>255</v>
      </c>
      <c r="D9" s="52">
        <v>20000000</v>
      </c>
      <c r="E9" s="52">
        <f>E10+E11</f>
        <v>8399373.6900000013</v>
      </c>
      <c r="F9" s="46">
        <f t="shared" si="0"/>
        <v>41.996868450000008</v>
      </c>
    </row>
    <row r="10" spans="1:6" ht="25.5">
      <c r="B10" s="26">
        <v>8163</v>
      </c>
      <c r="C10" s="17" t="s">
        <v>227</v>
      </c>
      <c r="D10" s="53"/>
      <c r="E10" s="53">
        <v>8229373.6900000004</v>
      </c>
      <c r="F10" s="47"/>
    </row>
    <row r="11" spans="1:6">
      <c r="B11" s="26">
        <v>8164</v>
      </c>
      <c r="C11" s="17" t="s">
        <v>245</v>
      </c>
      <c r="D11" s="53"/>
      <c r="E11" s="53">
        <v>170000</v>
      </c>
      <c r="F11" s="47"/>
    </row>
    <row r="12" spans="1:6" s="2" customFormat="1">
      <c r="A12" s="23">
        <v>817</v>
      </c>
      <c r="B12" s="24"/>
      <c r="C12" s="18" t="s">
        <v>236</v>
      </c>
      <c r="D12" s="52">
        <f>D13+D14+D15</f>
        <v>0</v>
      </c>
      <c r="E12" s="52">
        <f>E13+E14+E15</f>
        <v>344168</v>
      </c>
      <c r="F12" s="47"/>
    </row>
    <row r="13" spans="1:6">
      <c r="B13" s="26">
        <v>8173</v>
      </c>
      <c r="C13" s="17" t="s">
        <v>237</v>
      </c>
      <c r="D13" s="53"/>
      <c r="E13" s="53">
        <v>100000</v>
      </c>
      <c r="F13" s="47"/>
    </row>
    <row r="14" spans="1:6">
      <c r="B14" s="26">
        <v>8174</v>
      </c>
      <c r="C14" s="17" t="s">
        <v>238</v>
      </c>
      <c r="D14" s="53"/>
      <c r="E14" s="53">
        <v>200000</v>
      </c>
      <c r="F14" s="47"/>
    </row>
    <row r="15" spans="1:6" ht="25.5">
      <c r="B15" s="26">
        <v>8176</v>
      </c>
      <c r="C15" s="17" t="s">
        <v>239</v>
      </c>
      <c r="D15" s="53"/>
      <c r="E15" s="53">
        <v>44168</v>
      </c>
      <c r="F15" s="47"/>
    </row>
    <row r="16" spans="1:6" s="2" customFormat="1" ht="25.5" customHeight="1">
      <c r="A16" s="93" t="s">
        <v>17</v>
      </c>
      <c r="B16" s="23"/>
      <c r="C16" s="20" t="s">
        <v>7</v>
      </c>
      <c r="D16" s="13">
        <f>D17</f>
        <v>55600000</v>
      </c>
      <c r="E16" s="13">
        <f>E17</f>
        <v>4374361.4000000004</v>
      </c>
      <c r="F16" s="46">
        <f t="shared" si="0"/>
        <v>7.8675564748201445</v>
      </c>
    </row>
    <row r="17" spans="1:6" s="2" customFormat="1">
      <c r="A17" s="87" t="s">
        <v>264</v>
      </c>
      <c r="B17" s="23"/>
      <c r="C17" s="20" t="s">
        <v>166</v>
      </c>
      <c r="D17" s="13">
        <f>D18+D20</f>
        <v>55600000</v>
      </c>
      <c r="E17" s="13">
        <f>E18+E20</f>
        <v>4374361.4000000004</v>
      </c>
      <c r="F17" s="46">
        <f t="shared" si="0"/>
        <v>7.8675564748201445</v>
      </c>
    </row>
    <row r="18" spans="1:6" s="2" customFormat="1">
      <c r="A18" s="23">
        <v>514</v>
      </c>
      <c r="B18" s="23"/>
      <c r="C18" s="20" t="s">
        <v>167</v>
      </c>
      <c r="D18" s="52">
        <v>8500000</v>
      </c>
      <c r="E18" s="52">
        <f>E19</f>
        <v>0</v>
      </c>
      <c r="F18" s="46">
        <f t="shared" si="0"/>
        <v>0</v>
      </c>
    </row>
    <row r="19" spans="1:6" hidden="1">
      <c r="B19" s="27" t="s">
        <v>168</v>
      </c>
      <c r="C19" s="19" t="s">
        <v>169</v>
      </c>
      <c r="D19" s="53"/>
      <c r="E19" s="53">
        <v>0</v>
      </c>
      <c r="F19" s="47" t="s">
        <v>212</v>
      </c>
    </row>
    <row r="20" spans="1:6" s="2" customFormat="1" ht="25.5">
      <c r="A20" s="94">
        <v>516</v>
      </c>
      <c r="B20" s="23"/>
      <c r="C20" s="20" t="s">
        <v>228</v>
      </c>
      <c r="D20" s="52">
        <v>47100000</v>
      </c>
      <c r="E20" s="52">
        <f>E21</f>
        <v>4374361.4000000004</v>
      </c>
      <c r="F20" s="46">
        <f t="shared" si="0"/>
        <v>9.2873915074309998</v>
      </c>
    </row>
    <row r="21" spans="1:6">
      <c r="B21" s="28">
        <v>5163</v>
      </c>
      <c r="C21" s="19" t="s">
        <v>229</v>
      </c>
      <c r="D21" s="53"/>
      <c r="E21" s="53">
        <v>4374361.4000000004</v>
      </c>
      <c r="F21" s="47"/>
    </row>
  </sheetData>
  <mergeCells count="2">
    <mergeCell ref="A1:F1"/>
    <mergeCell ref="A2:C2"/>
  </mergeCells>
  <phoneticPr fontId="0" type="noConversion"/>
  <printOptions horizontalCentered="1"/>
  <pageMargins left="0.19685039370078741" right="0.19685039370078741" top="0.39370078740157483" bottom="0.39370078740157483" header="0.11811023622047245" footer="0.19685039370078741"/>
  <pageSetup paperSize="9" firstPageNumber="5" orientation="portrait" r:id="rId1"/>
  <headerFooter alignWithMargins="0">
    <oddFooter>&amp;C&amp;"Times New Roman,Uobičajeno"&amp;12&amp;P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323"/>
  <sheetViews>
    <sheetView workbookViewId="0">
      <selection activeCell="E323" sqref="E323"/>
    </sheetView>
  </sheetViews>
  <sheetFormatPr defaultRowHeight="12.75"/>
  <cols>
    <col min="1" max="1" width="7.28515625" style="64" customWidth="1"/>
    <col min="2" max="2" width="58" style="64" customWidth="1"/>
    <col min="3" max="3" width="12.28515625" style="58" bestFit="1" customWidth="1"/>
    <col min="4" max="4" width="13.7109375" style="63" customWidth="1"/>
    <col min="5" max="5" width="7.85546875" style="60" customWidth="1"/>
    <col min="6" max="6" width="9.140625" style="58"/>
    <col min="7" max="7" width="11.7109375" style="58" bestFit="1" customWidth="1"/>
    <col min="8" max="8" width="10.42578125" style="58" bestFit="1" customWidth="1"/>
    <col min="9" max="16384" width="9.140625" style="58"/>
  </cols>
  <sheetData>
    <row r="1" spans="1:8" ht="30" customHeight="1">
      <c r="A1" s="117" t="s">
        <v>213</v>
      </c>
      <c r="B1" s="117"/>
      <c r="C1" s="117"/>
      <c r="D1" s="117"/>
      <c r="E1" s="117"/>
    </row>
    <row r="2" spans="1:8" ht="25.5">
      <c r="A2" s="91" t="s">
        <v>8</v>
      </c>
      <c r="B2" s="91" t="s">
        <v>260</v>
      </c>
      <c r="C2" s="89" t="s">
        <v>256</v>
      </c>
      <c r="D2" s="90" t="s">
        <v>266</v>
      </c>
      <c r="E2" s="92" t="s">
        <v>257</v>
      </c>
    </row>
    <row r="3" spans="1:8" s="59" customFormat="1" ht="13.5" hidden="1" customHeight="1">
      <c r="A3" s="48"/>
      <c r="B3" s="49" t="s">
        <v>127</v>
      </c>
      <c r="C3" s="50">
        <f ca="1">rashodi!D3+rashodi!D64+'račun financiranja'!D16</f>
        <v>1094070000</v>
      </c>
      <c r="D3" s="50">
        <f ca="1">rashodi!E3+rashodi!E64+'račun financiranja'!E16</f>
        <v>373851929.42000002</v>
      </c>
      <c r="E3" s="51"/>
      <c r="G3" s="78"/>
    </row>
    <row r="4" spans="1:8" s="57" customFormat="1" ht="31.5" customHeight="1">
      <c r="A4" s="74" t="s">
        <v>207</v>
      </c>
      <c r="B4" s="73" t="s">
        <v>206</v>
      </c>
      <c r="C4" s="55">
        <f>C5+C74+C202+C315</f>
        <v>1094070000</v>
      </c>
      <c r="D4" s="55">
        <f>D5+D74+D202+D315</f>
        <v>373851929.30000001</v>
      </c>
      <c r="E4" s="56">
        <f>D4/C4*100</f>
        <v>34.17075043644374</v>
      </c>
      <c r="G4" s="56"/>
      <c r="H4" s="55"/>
    </row>
    <row r="5" spans="1:8" s="57" customFormat="1" ht="22.5" customHeight="1">
      <c r="A5" s="54" t="s">
        <v>123</v>
      </c>
      <c r="B5" s="54" t="s">
        <v>112</v>
      </c>
      <c r="C5" s="55">
        <f>C7+C56+C64+C69</f>
        <v>45392000</v>
      </c>
      <c r="D5" s="55">
        <f>D7+D56+D64+D69</f>
        <v>16210566.559999999</v>
      </c>
      <c r="E5" s="56">
        <f>D5/C5*100</f>
        <v>35.712386676066266</v>
      </c>
      <c r="F5" s="56"/>
    </row>
    <row r="6" spans="1:8">
      <c r="A6" s="30"/>
      <c r="B6" s="8"/>
      <c r="C6" s="14"/>
      <c r="D6" s="14"/>
      <c r="E6" s="16"/>
    </row>
    <row r="7" spans="1:8" s="57" customFormat="1">
      <c r="A7" s="54" t="s">
        <v>113</v>
      </c>
      <c r="B7" s="54" t="s">
        <v>114</v>
      </c>
      <c r="C7" s="55">
        <f>C8</f>
        <v>41782000</v>
      </c>
      <c r="D7" s="55">
        <f>D8</f>
        <v>16114867.189999998</v>
      </c>
      <c r="E7" s="56">
        <f>D7/C7*100</f>
        <v>38.568922478579289</v>
      </c>
    </row>
    <row r="8" spans="1:8" ht="12.75" customHeight="1">
      <c r="A8" s="23">
        <v>3</v>
      </c>
      <c r="B8" s="10" t="s">
        <v>2</v>
      </c>
      <c r="C8" s="13">
        <f>C9+C18+C48+C52</f>
        <v>41782000</v>
      </c>
      <c r="D8" s="13">
        <f>D9+D18+D48+D52</f>
        <v>16114867.189999998</v>
      </c>
      <c r="E8" s="15">
        <f>D8/C8*100</f>
        <v>38.568922478579289</v>
      </c>
    </row>
    <row r="9" spans="1:8" ht="12.75" customHeight="1">
      <c r="A9" s="23">
        <v>31</v>
      </c>
      <c r="B9" s="10" t="s">
        <v>98</v>
      </c>
      <c r="C9" s="13">
        <f>C10+C13+C15</f>
        <v>24000000</v>
      </c>
      <c r="D9" s="13">
        <f>D10+D13+D15</f>
        <v>11051403.209999999</v>
      </c>
      <c r="E9" s="15">
        <f>D9/C9*100</f>
        <v>46.047513374999994</v>
      </c>
    </row>
    <row r="10" spans="1:8" ht="12.75" customHeight="1">
      <c r="A10" s="23">
        <v>311</v>
      </c>
      <c r="B10" s="10" t="s">
        <v>250</v>
      </c>
      <c r="C10" s="13">
        <v>18800000</v>
      </c>
      <c r="D10" s="13">
        <f>SUM(D11:D12)</f>
        <v>8961280.8100000005</v>
      </c>
      <c r="E10" s="15">
        <f>D10/C10*100</f>
        <v>47.666387287234045</v>
      </c>
    </row>
    <row r="11" spans="1:8">
      <c r="A11" s="30" t="s">
        <v>100</v>
      </c>
      <c r="B11" s="8" t="s">
        <v>101</v>
      </c>
      <c r="C11" s="14"/>
      <c r="D11" s="14">
        <v>8853340.1699999999</v>
      </c>
      <c r="E11" s="16"/>
    </row>
    <row r="12" spans="1:8">
      <c r="A12" s="30" t="s">
        <v>139</v>
      </c>
      <c r="B12" s="8" t="s">
        <v>140</v>
      </c>
      <c r="C12" s="14"/>
      <c r="D12" s="14">
        <v>107940.64</v>
      </c>
      <c r="E12" s="16"/>
    </row>
    <row r="13" spans="1:8" ht="12.75" customHeight="1">
      <c r="A13" s="23">
        <v>312</v>
      </c>
      <c r="B13" s="10" t="s">
        <v>21</v>
      </c>
      <c r="C13" s="13">
        <v>1500000</v>
      </c>
      <c r="D13" s="13">
        <f>D14</f>
        <v>542617.62</v>
      </c>
      <c r="E13" s="15">
        <f>D13/C13*100</f>
        <v>36.174508000000003</v>
      </c>
    </row>
    <row r="14" spans="1:8">
      <c r="A14" s="30" t="s">
        <v>22</v>
      </c>
      <c r="B14" s="8" t="s">
        <v>21</v>
      </c>
      <c r="C14" s="14"/>
      <c r="D14" s="14">
        <v>542617.62</v>
      </c>
      <c r="E14" s="16"/>
    </row>
    <row r="15" spans="1:8" ht="12.75" customHeight="1">
      <c r="A15" s="23">
        <v>313</v>
      </c>
      <c r="B15" s="10" t="s">
        <v>24</v>
      </c>
      <c r="C15" s="13">
        <v>3700000</v>
      </c>
      <c r="D15" s="13">
        <f>SUM(D16:D17)</f>
        <v>1547504.78</v>
      </c>
      <c r="E15" s="15">
        <f>D15/C15*100</f>
        <v>41.824453513513518</v>
      </c>
    </row>
    <row r="16" spans="1:8">
      <c r="A16" s="30" t="s">
        <v>25</v>
      </c>
      <c r="B16" s="8" t="s">
        <v>217</v>
      </c>
      <c r="C16" s="14"/>
      <c r="D16" s="14">
        <v>1371765.99</v>
      </c>
      <c r="E16" s="16"/>
    </row>
    <row r="17" spans="1:5">
      <c r="A17" s="30" t="s">
        <v>26</v>
      </c>
      <c r="B17" s="8" t="s">
        <v>230</v>
      </c>
      <c r="C17" s="14"/>
      <c r="D17" s="14">
        <v>175738.79</v>
      </c>
      <c r="E17" s="16"/>
    </row>
    <row r="18" spans="1:5" ht="12.75" customHeight="1">
      <c r="A18" s="23">
        <v>32</v>
      </c>
      <c r="B18" s="10" t="s">
        <v>28</v>
      </c>
      <c r="C18" s="13">
        <f>C19+C23+C29+C40</f>
        <v>17420000</v>
      </c>
      <c r="D18" s="13">
        <f>D19+D23+D29+D40</f>
        <v>4973022.6599999992</v>
      </c>
      <c r="E18" s="15">
        <f>D18/C18*100</f>
        <v>28.547776463834669</v>
      </c>
    </row>
    <row r="19" spans="1:5" ht="12.75" customHeight="1">
      <c r="A19" s="23">
        <v>321</v>
      </c>
      <c r="B19" s="10" t="s">
        <v>73</v>
      </c>
      <c r="C19" s="13">
        <v>1950000</v>
      </c>
      <c r="D19" s="13">
        <f>SUM(D20:D22)</f>
        <v>847681.39999999991</v>
      </c>
      <c r="E19" s="15">
        <f>D19/C19*100</f>
        <v>43.470841025641022</v>
      </c>
    </row>
    <row r="20" spans="1:5">
      <c r="A20" s="30" t="s">
        <v>30</v>
      </c>
      <c r="B20" s="8" t="s">
        <v>74</v>
      </c>
      <c r="C20" s="14"/>
      <c r="D20" s="14">
        <v>404813.49</v>
      </c>
      <c r="E20" s="16"/>
    </row>
    <row r="21" spans="1:5">
      <c r="A21" s="30" t="s">
        <v>31</v>
      </c>
      <c r="B21" s="8" t="s">
        <v>75</v>
      </c>
      <c r="C21" s="14"/>
      <c r="D21" s="14">
        <v>305686.23</v>
      </c>
      <c r="E21" s="16"/>
    </row>
    <row r="22" spans="1:5">
      <c r="A22" s="30" t="s">
        <v>36</v>
      </c>
      <c r="B22" s="8" t="s">
        <v>76</v>
      </c>
      <c r="C22" s="14"/>
      <c r="D22" s="14">
        <v>137181.68</v>
      </c>
      <c r="E22" s="16"/>
    </row>
    <row r="23" spans="1:5" ht="12.75" customHeight="1">
      <c r="A23" s="23">
        <v>322</v>
      </c>
      <c r="B23" s="10" t="s">
        <v>77</v>
      </c>
      <c r="C23" s="13">
        <v>2500000</v>
      </c>
      <c r="D23" s="13">
        <f>SUM(D24:D28)</f>
        <v>797180.13</v>
      </c>
      <c r="E23" s="15">
        <f>D23/C23*100</f>
        <v>31.8872052</v>
      </c>
    </row>
    <row r="24" spans="1:5" ht="12.75" customHeight="1">
      <c r="A24" s="25">
        <v>3214</v>
      </c>
      <c r="B24" s="8" t="s">
        <v>219</v>
      </c>
      <c r="C24" s="14"/>
      <c r="D24" s="14">
        <v>1698</v>
      </c>
      <c r="E24" s="16"/>
    </row>
    <row r="25" spans="1:5">
      <c r="A25" s="30" t="s">
        <v>38</v>
      </c>
      <c r="B25" s="8" t="s">
        <v>78</v>
      </c>
      <c r="C25" s="14"/>
      <c r="D25" s="14">
        <v>403755.4</v>
      </c>
      <c r="E25" s="16"/>
    </row>
    <row r="26" spans="1:5">
      <c r="A26" s="30" t="s">
        <v>39</v>
      </c>
      <c r="B26" s="8" t="s">
        <v>79</v>
      </c>
      <c r="C26" s="14"/>
      <c r="D26" s="14">
        <v>362515.24</v>
      </c>
      <c r="E26" s="16"/>
    </row>
    <row r="27" spans="1:5">
      <c r="A27" s="30" t="s">
        <v>159</v>
      </c>
      <c r="B27" s="8" t="s">
        <v>160</v>
      </c>
      <c r="C27" s="14"/>
      <c r="D27" s="14">
        <v>28848.49</v>
      </c>
      <c r="E27" s="16"/>
    </row>
    <row r="28" spans="1:5">
      <c r="A28" s="30" t="s">
        <v>40</v>
      </c>
      <c r="B28" s="8" t="s">
        <v>80</v>
      </c>
      <c r="C28" s="14"/>
      <c r="D28" s="14">
        <v>363</v>
      </c>
      <c r="E28" s="16"/>
    </row>
    <row r="29" spans="1:5" ht="12.75" customHeight="1">
      <c r="A29" s="23">
        <v>323</v>
      </c>
      <c r="B29" s="10" t="s">
        <v>81</v>
      </c>
      <c r="C29" s="13">
        <v>11500000</v>
      </c>
      <c r="D29" s="13">
        <f>SUM(D30:D39)</f>
        <v>3153138.67</v>
      </c>
      <c r="E29" s="15">
        <f>D29/C29*100</f>
        <v>27.41859713043478</v>
      </c>
    </row>
    <row r="30" spans="1:5" ht="12.75" customHeight="1">
      <c r="A30" s="25">
        <v>3227</v>
      </c>
      <c r="B30" s="8" t="s">
        <v>220</v>
      </c>
      <c r="C30" s="14"/>
      <c r="D30" s="14">
        <v>6016.47</v>
      </c>
      <c r="E30" s="16"/>
    </row>
    <row r="31" spans="1:5">
      <c r="A31" s="30" t="s">
        <v>42</v>
      </c>
      <c r="B31" s="8" t="s">
        <v>82</v>
      </c>
      <c r="C31" s="14"/>
      <c r="D31" s="14">
        <v>626608.81000000006</v>
      </c>
      <c r="E31" s="16"/>
    </row>
    <row r="32" spans="1:5">
      <c r="A32" s="30" t="s">
        <v>43</v>
      </c>
      <c r="B32" s="8" t="s">
        <v>48</v>
      </c>
      <c r="C32" s="14"/>
      <c r="D32" s="14">
        <v>454633.59</v>
      </c>
      <c r="E32" s="16"/>
    </row>
    <row r="33" spans="1:5">
      <c r="A33" s="30" t="s">
        <v>44</v>
      </c>
      <c r="B33" s="8" t="s">
        <v>49</v>
      </c>
      <c r="C33" s="14"/>
      <c r="D33" s="14">
        <v>152700.21</v>
      </c>
      <c r="E33" s="16"/>
    </row>
    <row r="34" spans="1:5">
      <c r="A34" s="30" t="s">
        <v>54</v>
      </c>
      <c r="B34" s="8" t="s">
        <v>50</v>
      </c>
      <c r="C34" s="14"/>
      <c r="D34" s="14">
        <v>450821.78</v>
      </c>
      <c r="E34" s="16"/>
    </row>
    <row r="35" spans="1:5">
      <c r="A35" s="30" t="s">
        <v>55</v>
      </c>
      <c r="B35" s="8" t="s">
        <v>51</v>
      </c>
      <c r="C35" s="14"/>
      <c r="D35" s="14">
        <v>389005.52</v>
      </c>
      <c r="E35" s="16"/>
    </row>
    <row r="36" spans="1:5" hidden="1">
      <c r="A36" s="30" t="s">
        <v>56</v>
      </c>
      <c r="B36" s="8" t="s">
        <v>52</v>
      </c>
      <c r="C36" s="14"/>
      <c r="D36" s="14">
        <v>0</v>
      </c>
      <c r="E36" s="16"/>
    </row>
    <row r="37" spans="1:5">
      <c r="A37" s="30" t="s">
        <v>57</v>
      </c>
      <c r="B37" s="8" t="s">
        <v>83</v>
      </c>
      <c r="C37" s="14"/>
      <c r="D37" s="14">
        <v>332342.08</v>
      </c>
      <c r="E37" s="16"/>
    </row>
    <row r="38" spans="1:5">
      <c r="A38" s="30" t="s">
        <v>141</v>
      </c>
      <c r="B38" s="8" t="s">
        <v>142</v>
      </c>
      <c r="C38" s="14"/>
      <c r="D38" s="14">
        <v>228582.89</v>
      </c>
      <c r="E38" s="16"/>
    </row>
    <row r="39" spans="1:5">
      <c r="A39" s="30" t="s">
        <v>58</v>
      </c>
      <c r="B39" s="8" t="s">
        <v>84</v>
      </c>
      <c r="C39" s="14"/>
      <c r="D39" s="14">
        <v>512427.32</v>
      </c>
      <c r="E39" s="16"/>
    </row>
    <row r="40" spans="1:5" ht="12.75" customHeight="1">
      <c r="A40" s="23">
        <v>329</v>
      </c>
      <c r="B40" s="10" t="s">
        <v>85</v>
      </c>
      <c r="C40" s="13">
        <v>1470000</v>
      </c>
      <c r="D40" s="13">
        <f>SUM(D41:D47)</f>
        <v>175022.46</v>
      </c>
      <c r="E40" s="15">
        <f>D40/C40*100</f>
        <v>11.906289795918367</v>
      </c>
    </row>
    <row r="41" spans="1:5" ht="12.75" hidden="1" customHeight="1">
      <c r="A41" s="25">
        <v>3241</v>
      </c>
      <c r="B41" s="8" t="s">
        <v>221</v>
      </c>
      <c r="C41" s="14"/>
      <c r="D41" s="14">
        <v>0</v>
      </c>
      <c r="E41" s="16" t="s">
        <v>212</v>
      </c>
    </row>
    <row r="42" spans="1:5" ht="12.75" customHeight="1">
      <c r="A42" s="30" t="s">
        <v>60</v>
      </c>
      <c r="B42" s="8" t="s">
        <v>251</v>
      </c>
      <c r="C42" s="14"/>
      <c r="D42" s="14">
        <v>114893.64</v>
      </c>
      <c r="E42" s="16"/>
    </row>
    <row r="43" spans="1:5">
      <c r="A43" s="30" t="s">
        <v>61</v>
      </c>
      <c r="B43" s="8" t="s">
        <v>86</v>
      </c>
      <c r="C43" s="14"/>
      <c r="D43" s="14">
        <v>29361.33</v>
      </c>
      <c r="E43" s="16"/>
    </row>
    <row r="44" spans="1:5">
      <c r="A44" s="30" t="s">
        <v>62</v>
      </c>
      <c r="B44" s="8" t="s">
        <v>87</v>
      </c>
      <c r="C44" s="14"/>
      <c r="D44" s="14">
        <v>16458.54</v>
      </c>
      <c r="E44" s="16"/>
    </row>
    <row r="45" spans="1:5">
      <c r="A45" s="30" t="s">
        <v>63</v>
      </c>
      <c r="B45" s="8" t="s">
        <v>88</v>
      </c>
      <c r="C45" s="14"/>
      <c r="D45" s="14">
        <v>5910.04</v>
      </c>
      <c r="E45" s="16"/>
    </row>
    <row r="46" spans="1:5">
      <c r="A46" s="30">
        <v>3295</v>
      </c>
      <c r="B46" s="8" t="s">
        <v>222</v>
      </c>
      <c r="C46" s="14"/>
      <c r="D46" s="14">
        <v>1330.55</v>
      </c>
      <c r="E46" s="16"/>
    </row>
    <row r="47" spans="1:5">
      <c r="A47" s="30" t="s">
        <v>64</v>
      </c>
      <c r="B47" s="8" t="s">
        <v>85</v>
      </c>
      <c r="C47" s="14"/>
      <c r="D47" s="14">
        <v>7068.36</v>
      </c>
      <c r="E47" s="16"/>
    </row>
    <row r="48" spans="1:5" s="57" customFormat="1" ht="12.75" customHeight="1">
      <c r="A48" s="29">
        <v>34</v>
      </c>
      <c r="B48" s="10" t="s">
        <v>108</v>
      </c>
      <c r="C48" s="13">
        <f>C49</f>
        <v>162000</v>
      </c>
      <c r="D48" s="13">
        <f>D49</f>
        <v>42141.32</v>
      </c>
      <c r="E48" s="15">
        <f>D48/C48*100</f>
        <v>26.013160493827158</v>
      </c>
    </row>
    <row r="49" spans="1:5" ht="12.75" customHeight="1">
      <c r="A49" s="23">
        <v>343</v>
      </c>
      <c r="B49" s="10" t="s">
        <v>94</v>
      </c>
      <c r="C49" s="13">
        <v>162000</v>
      </c>
      <c r="D49" s="13">
        <f>SUM(D50:D51)</f>
        <v>42141.32</v>
      </c>
      <c r="E49" s="15">
        <f>D49/C49*100</f>
        <v>26.013160493827158</v>
      </c>
    </row>
    <row r="50" spans="1:5">
      <c r="A50" s="30" t="s">
        <v>95</v>
      </c>
      <c r="B50" s="8" t="s">
        <v>96</v>
      </c>
      <c r="C50" s="14"/>
      <c r="D50" s="14">
        <v>41021.29</v>
      </c>
      <c r="E50" s="16"/>
    </row>
    <row r="51" spans="1:5">
      <c r="A51" s="30" t="s">
        <v>109</v>
      </c>
      <c r="B51" s="8" t="s">
        <v>110</v>
      </c>
      <c r="C51" s="14"/>
      <c r="D51" s="14">
        <v>1120.03</v>
      </c>
      <c r="E51" s="16"/>
    </row>
    <row r="52" spans="1:5" ht="12.75" customHeight="1">
      <c r="A52" s="23">
        <v>38</v>
      </c>
      <c r="B52" s="10" t="s">
        <v>72</v>
      </c>
      <c r="C52" s="13">
        <f>C53</f>
        <v>200000</v>
      </c>
      <c r="D52" s="13">
        <f>D53</f>
        <v>48300</v>
      </c>
      <c r="E52" s="15">
        <f>D52/C52*100</f>
        <v>24.15</v>
      </c>
    </row>
    <row r="53" spans="1:5" ht="12.75" customHeight="1">
      <c r="A53" s="23">
        <v>381</v>
      </c>
      <c r="B53" s="10" t="s">
        <v>154</v>
      </c>
      <c r="C53" s="13">
        <v>200000</v>
      </c>
      <c r="D53" s="13">
        <f>D54</f>
        <v>48300</v>
      </c>
      <c r="E53" s="15">
        <f>D53/C53*100</f>
        <v>24.15</v>
      </c>
    </row>
    <row r="54" spans="1:5">
      <c r="A54" s="30" t="s">
        <v>155</v>
      </c>
      <c r="B54" s="8" t="s">
        <v>156</v>
      </c>
      <c r="C54" s="14"/>
      <c r="D54" s="14">
        <v>48300</v>
      </c>
      <c r="E54" s="16"/>
    </row>
    <row r="55" spans="1:5">
      <c r="A55" s="30"/>
      <c r="B55" s="8"/>
      <c r="C55" s="14"/>
      <c r="D55" s="14"/>
      <c r="E55" s="16"/>
    </row>
    <row r="56" spans="1:5" s="57" customFormat="1">
      <c r="A56" s="54" t="s">
        <v>115</v>
      </c>
      <c r="B56" s="54" t="s">
        <v>116</v>
      </c>
      <c r="C56" s="55">
        <f>C57</f>
        <v>1600000</v>
      </c>
      <c r="D56" s="55">
        <f>D57</f>
        <v>70401.47</v>
      </c>
      <c r="E56" s="56">
        <f>D56/C56*100</f>
        <v>4.4000918750000002</v>
      </c>
    </row>
    <row r="57" spans="1:5" s="57" customFormat="1" ht="12.75" customHeight="1">
      <c r="A57" s="54" t="s">
        <v>69</v>
      </c>
      <c r="B57" s="11" t="s">
        <v>70</v>
      </c>
      <c r="C57" s="13">
        <f>C58</f>
        <v>1600000</v>
      </c>
      <c r="D57" s="13">
        <f>D58</f>
        <v>70401.47</v>
      </c>
      <c r="E57" s="15">
        <f>D57/C57*100</f>
        <v>4.4000918750000002</v>
      </c>
    </row>
    <row r="58" spans="1:5" s="57" customFormat="1" ht="12.75" customHeight="1">
      <c r="A58" s="23">
        <v>422</v>
      </c>
      <c r="B58" s="11" t="s">
        <v>89</v>
      </c>
      <c r="C58" s="13">
        <v>1600000</v>
      </c>
      <c r="D58" s="13">
        <f>D59+D60+D61+D62</f>
        <v>70401.47</v>
      </c>
      <c r="E58" s="15">
        <f>D58/C58*100</f>
        <v>4.4000918750000002</v>
      </c>
    </row>
    <row r="59" spans="1:5">
      <c r="A59" s="32" t="s">
        <v>46</v>
      </c>
      <c r="B59" s="9" t="s">
        <v>90</v>
      </c>
      <c r="C59" s="14"/>
      <c r="D59" s="14">
        <v>23871.88</v>
      </c>
      <c r="E59" s="16"/>
    </row>
    <row r="60" spans="1:5">
      <c r="A60" s="32" t="s">
        <v>47</v>
      </c>
      <c r="B60" s="9" t="s">
        <v>91</v>
      </c>
      <c r="C60" s="14"/>
      <c r="D60" s="14">
        <v>7514</v>
      </c>
      <c r="E60" s="16"/>
    </row>
    <row r="61" spans="1:5">
      <c r="A61" s="32">
        <v>4223</v>
      </c>
      <c r="B61" s="9" t="s">
        <v>246</v>
      </c>
      <c r="C61" s="14"/>
      <c r="D61" s="14">
        <v>35608.5</v>
      </c>
      <c r="E61" s="16"/>
    </row>
    <row r="62" spans="1:5">
      <c r="A62" s="32">
        <v>4227</v>
      </c>
      <c r="B62" s="9" t="s">
        <v>242</v>
      </c>
      <c r="C62" s="14"/>
      <c r="D62" s="14">
        <v>3407.09</v>
      </c>
      <c r="E62" s="16"/>
    </row>
    <row r="63" spans="1:5">
      <c r="A63" s="32"/>
      <c r="B63" s="9"/>
      <c r="C63" s="14"/>
      <c r="D63" s="14"/>
      <c r="E63" s="16"/>
    </row>
    <row r="64" spans="1:5" s="57" customFormat="1">
      <c r="A64" s="54" t="s">
        <v>117</v>
      </c>
      <c r="B64" s="54" t="s">
        <v>118</v>
      </c>
      <c r="C64" s="55">
        <f>C65</f>
        <v>1210000</v>
      </c>
      <c r="D64" s="55">
        <f>D65</f>
        <v>25297.9</v>
      </c>
      <c r="E64" s="56">
        <f>D64/C64*100</f>
        <v>2.0907355371900826</v>
      </c>
    </row>
    <row r="65" spans="1:5" s="57" customFormat="1" ht="12.75" customHeight="1">
      <c r="A65" s="54" t="s">
        <v>69</v>
      </c>
      <c r="B65" s="11" t="s">
        <v>70</v>
      </c>
      <c r="C65" s="55">
        <f>C66</f>
        <v>1210000</v>
      </c>
      <c r="D65" s="55">
        <f>D66</f>
        <v>25297.9</v>
      </c>
      <c r="E65" s="56">
        <f>D65/C65*100</f>
        <v>2.0907355371900826</v>
      </c>
    </row>
    <row r="66" spans="1:5" ht="12.75" customHeight="1">
      <c r="A66" s="23">
        <v>426</v>
      </c>
      <c r="B66" s="11" t="s">
        <v>19</v>
      </c>
      <c r="C66" s="13">
        <v>1210000</v>
      </c>
      <c r="D66" s="13">
        <f>D67</f>
        <v>25297.9</v>
      </c>
      <c r="E66" s="15">
        <f>D66/C66*100</f>
        <v>2.0907355371900826</v>
      </c>
    </row>
    <row r="67" spans="1:5">
      <c r="A67" s="32">
        <v>4262</v>
      </c>
      <c r="B67" s="9" t="s">
        <v>20</v>
      </c>
      <c r="C67" s="14"/>
      <c r="D67" s="14">
        <v>25297.9</v>
      </c>
      <c r="E67" s="16"/>
    </row>
    <row r="68" spans="1:5">
      <c r="A68" s="32"/>
      <c r="B68" s="9"/>
      <c r="C68" s="14"/>
      <c r="D68" s="14"/>
      <c r="E68" s="16"/>
    </row>
    <row r="69" spans="1:5" s="57" customFormat="1">
      <c r="A69" s="31" t="s">
        <v>134</v>
      </c>
      <c r="B69" s="11" t="s">
        <v>135</v>
      </c>
      <c r="C69" s="13">
        <f>C70</f>
        <v>800000</v>
      </c>
      <c r="D69" s="13">
        <f>D70</f>
        <v>0</v>
      </c>
      <c r="E69" s="56">
        <f>D69/C69*100</f>
        <v>0</v>
      </c>
    </row>
    <row r="70" spans="1:5" s="57" customFormat="1" ht="12.75" customHeight="1">
      <c r="A70" s="54" t="s">
        <v>69</v>
      </c>
      <c r="B70" s="11" t="s">
        <v>70</v>
      </c>
      <c r="C70" s="55">
        <f>C71</f>
        <v>800000</v>
      </c>
      <c r="D70" s="55">
        <f>D71</f>
        <v>0</v>
      </c>
      <c r="E70" s="56">
        <f>D70/C70*100</f>
        <v>0</v>
      </c>
    </row>
    <row r="71" spans="1:5" ht="12.75" customHeight="1">
      <c r="A71" s="23">
        <v>423</v>
      </c>
      <c r="B71" s="11" t="s">
        <v>131</v>
      </c>
      <c r="C71" s="13">
        <v>800000</v>
      </c>
      <c r="D71" s="13">
        <f>D72</f>
        <v>0</v>
      </c>
      <c r="E71" s="56">
        <f>D71/C71*100</f>
        <v>0</v>
      </c>
    </row>
    <row r="72" spans="1:5" hidden="1">
      <c r="A72" s="32" t="s">
        <v>132</v>
      </c>
      <c r="B72" s="9" t="s">
        <v>133</v>
      </c>
      <c r="C72" s="14"/>
      <c r="D72" s="14">
        <f ca="1">rashodi!E72</f>
        <v>0</v>
      </c>
      <c r="E72" s="16" t="s">
        <v>212</v>
      </c>
    </row>
    <row r="73" spans="1:5">
      <c r="A73" s="32"/>
      <c r="B73" s="9"/>
      <c r="C73" s="14"/>
      <c r="D73" s="14"/>
      <c r="E73" s="16"/>
    </row>
    <row r="74" spans="1:5" s="57" customFormat="1" ht="12.75" customHeight="1">
      <c r="A74" s="54" t="s">
        <v>124</v>
      </c>
      <c r="B74" s="54" t="s">
        <v>172</v>
      </c>
      <c r="C74" s="55">
        <f>C76+C81+C86+C91+C102+C113+C132+C143+C154+C165+C176+C189</f>
        <v>340000000</v>
      </c>
      <c r="D74" s="55">
        <f>D76+D81+D86+D91+D102+D113+D132+D143+D154+D165+D176+D189</f>
        <v>42503065.289999999</v>
      </c>
      <c r="E74" s="56">
        <f>D74/C74*100</f>
        <v>12.500901555882352</v>
      </c>
    </row>
    <row r="75" spans="1:5" s="57" customFormat="1" ht="12.75" customHeight="1">
      <c r="A75" s="54"/>
      <c r="B75" s="54"/>
      <c r="C75" s="55"/>
      <c r="D75" s="55"/>
      <c r="E75" s="56"/>
    </row>
    <row r="76" spans="1:5" s="57" customFormat="1">
      <c r="A76" s="61" t="s">
        <v>120</v>
      </c>
      <c r="B76" s="62" t="s">
        <v>173</v>
      </c>
      <c r="C76" s="55">
        <f>C77</f>
        <v>77000000</v>
      </c>
      <c r="D76" s="55">
        <f>D77</f>
        <v>14855251.33</v>
      </c>
      <c r="E76" s="56">
        <f>D76/C76*100</f>
        <v>19.292534194805196</v>
      </c>
    </row>
    <row r="77" spans="1:5" ht="12.75" customHeight="1">
      <c r="A77" s="23">
        <v>36</v>
      </c>
      <c r="B77" s="10" t="s">
        <v>253</v>
      </c>
      <c r="C77" s="13">
        <f>C78</f>
        <v>77000000</v>
      </c>
      <c r="D77" s="13">
        <f>D78</f>
        <v>14855251.33</v>
      </c>
      <c r="E77" s="15">
        <f>D77/C77*100</f>
        <v>19.292534194805196</v>
      </c>
    </row>
    <row r="78" spans="1:5" ht="12.75" customHeight="1">
      <c r="A78" s="23">
        <v>363</v>
      </c>
      <c r="B78" s="10" t="s">
        <v>254</v>
      </c>
      <c r="C78" s="13">
        <v>77000000</v>
      </c>
      <c r="D78" s="13">
        <f>D79</f>
        <v>14855251.33</v>
      </c>
      <c r="E78" s="15">
        <f>D78/C78*100</f>
        <v>19.292534194805196</v>
      </c>
    </row>
    <row r="79" spans="1:5">
      <c r="A79" s="30" t="s">
        <v>161</v>
      </c>
      <c r="B79" s="8" t="s">
        <v>231</v>
      </c>
      <c r="C79" s="14"/>
      <c r="D79" s="14">
        <v>14855251.33</v>
      </c>
      <c r="E79" s="16"/>
    </row>
    <row r="80" spans="1:5">
      <c r="A80" s="27"/>
      <c r="B80" s="19"/>
      <c r="C80" s="14"/>
      <c r="D80" s="14"/>
      <c r="E80" s="16"/>
    </row>
    <row r="81" spans="1:5" s="57" customFormat="1">
      <c r="A81" s="61" t="s">
        <v>121</v>
      </c>
      <c r="B81" s="62" t="s">
        <v>174</v>
      </c>
      <c r="C81" s="55">
        <f>C82</f>
        <v>4000000</v>
      </c>
      <c r="D81" s="55">
        <f>D82</f>
        <v>778934.7</v>
      </c>
      <c r="E81" s="56">
        <f>D81/C81*100</f>
        <v>19.473367499999998</v>
      </c>
    </row>
    <row r="82" spans="1:5" ht="12.75" customHeight="1">
      <c r="A82" s="23">
        <v>36</v>
      </c>
      <c r="B82" s="10" t="s">
        <v>253</v>
      </c>
      <c r="C82" s="13">
        <f>C83</f>
        <v>4000000</v>
      </c>
      <c r="D82" s="13">
        <f>D83</f>
        <v>778934.7</v>
      </c>
      <c r="E82" s="15">
        <f>D82/C82*100</f>
        <v>19.473367499999998</v>
      </c>
    </row>
    <row r="83" spans="1:5" ht="12.75" customHeight="1">
      <c r="A83" s="23">
        <v>363</v>
      </c>
      <c r="B83" s="10" t="s">
        <v>254</v>
      </c>
      <c r="C83" s="13">
        <v>4000000</v>
      </c>
      <c r="D83" s="13">
        <f>D84</f>
        <v>778934.7</v>
      </c>
      <c r="E83" s="15">
        <f>D83/C83*100</f>
        <v>19.473367499999998</v>
      </c>
    </row>
    <row r="84" spans="1:5">
      <c r="A84" s="30" t="s">
        <v>161</v>
      </c>
      <c r="B84" s="8" t="s">
        <v>231</v>
      </c>
      <c r="C84" s="14"/>
      <c r="D84" s="14">
        <v>778934.7</v>
      </c>
      <c r="E84" s="16"/>
    </row>
    <row r="85" spans="1:5">
      <c r="A85" s="27"/>
      <c r="B85" s="19"/>
      <c r="C85" s="14"/>
      <c r="D85" s="14"/>
      <c r="E85" s="16"/>
    </row>
    <row r="86" spans="1:5" s="57" customFormat="1" ht="25.5">
      <c r="A86" s="61" t="s">
        <v>136</v>
      </c>
      <c r="B86" s="62" t="s">
        <v>175</v>
      </c>
      <c r="C86" s="55">
        <f>C87</f>
        <v>4000000</v>
      </c>
      <c r="D86" s="55">
        <f>D87</f>
        <v>862413.06</v>
      </c>
      <c r="E86" s="56">
        <f>D86/C86*100</f>
        <v>21.560326500000002</v>
      </c>
    </row>
    <row r="87" spans="1:5" ht="12.75" customHeight="1">
      <c r="A87" s="23">
        <v>36</v>
      </c>
      <c r="B87" s="10" t="s">
        <v>253</v>
      </c>
      <c r="C87" s="13">
        <f>C88</f>
        <v>4000000</v>
      </c>
      <c r="D87" s="13">
        <f>D88</f>
        <v>862413.06</v>
      </c>
      <c r="E87" s="15">
        <f>D87/C87*100</f>
        <v>21.560326500000002</v>
      </c>
    </row>
    <row r="88" spans="1:5" ht="12.75" customHeight="1">
      <c r="A88" s="23">
        <v>363</v>
      </c>
      <c r="B88" s="10" t="s">
        <v>254</v>
      </c>
      <c r="C88" s="13">
        <v>4000000</v>
      </c>
      <c r="D88" s="13">
        <f>D89</f>
        <v>862413.06</v>
      </c>
      <c r="E88" s="15">
        <f>D88/C88*100</f>
        <v>21.560326500000002</v>
      </c>
    </row>
    <row r="89" spans="1:5">
      <c r="A89" s="30" t="s">
        <v>161</v>
      </c>
      <c r="B89" s="8" t="s">
        <v>231</v>
      </c>
      <c r="C89" s="14"/>
      <c r="D89" s="14">
        <v>862413.06</v>
      </c>
      <c r="E89" s="16"/>
    </row>
    <row r="90" spans="1:5">
      <c r="A90" s="27"/>
      <c r="B90" s="19"/>
      <c r="C90" s="14"/>
      <c r="D90" s="14"/>
      <c r="E90" s="16"/>
    </row>
    <row r="91" spans="1:5" s="57" customFormat="1" ht="25.5">
      <c r="A91" s="61" t="s">
        <v>137</v>
      </c>
      <c r="B91" s="62" t="s">
        <v>176</v>
      </c>
      <c r="C91" s="55">
        <f>C92+C98</f>
        <v>141000000</v>
      </c>
      <c r="D91" s="55">
        <f>D92+D98</f>
        <v>4961076.8599999994</v>
      </c>
      <c r="E91" s="56">
        <f>D91/C91*100</f>
        <v>3.5184942269503541</v>
      </c>
    </row>
    <row r="92" spans="1:5" ht="12.75" customHeight="1">
      <c r="A92" s="23">
        <v>32</v>
      </c>
      <c r="B92" s="10" t="s">
        <v>28</v>
      </c>
      <c r="C92" s="13">
        <f>C93+C96</f>
        <v>0</v>
      </c>
      <c r="D92" s="13">
        <f>D93+D96</f>
        <v>1638361.29</v>
      </c>
      <c r="E92" s="16"/>
    </row>
    <row r="93" spans="1:5" ht="12.75" customHeight="1">
      <c r="A93" s="23">
        <v>323</v>
      </c>
      <c r="B93" s="10" t="s">
        <v>81</v>
      </c>
      <c r="C93" s="13">
        <v>0</v>
      </c>
      <c r="D93" s="13">
        <f>D94+D95</f>
        <v>1520281.29</v>
      </c>
      <c r="E93" s="16"/>
    </row>
    <row r="94" spans="1:5" ht="12.75" customHeight="1">
      <c r="A94" s="25">
        <v>3233</v>
      </c>
      <c r="B94" s="8" t="s">
        <v>49</v>
      </c>
      <c r="C94" s="13"/>
      <c r="D94" s="14">
        <v>759462</v>
      </c>
      <c r="E94" s="16"/>
    </row>
    <row r="95" spans="1:5" ht="12.75" customHeight="1">
      <c r="A95" s="25">
        <v>3237</v>
      </c>
      <c r="B95" s="8" t="s">
        <v>83</v>
      </c>
      <c r="C95" s="13"/>
      <c r="D95" s="14">
        <v>760819.29</v>
      </c>
      <c r="E95" s="16"/>
    </row>
    <row r="96" spans="1:5" s="57" customFormat="1" ht="12.75" customHeight="1">
      <c r="A96" s="23">
        <v>329</v>
      </c>
      <c r="B96" s="10" t="s">
        <v>85</v>
      </c>
      <c r="C96" s="13">
        <v>0</v>
      </c>
      <c r="D96" s="13">
        <f>D97</f>
        <v>118080</v>
      </c>
      <c r="E96" s="16"/>
    </row>
    <row r="97" spans="1:5" ht="12.75" customHeight="1">
      <c r="A97" s="25">
        <v>3299</v>
      </c>
      <c r="B97" s="8" t="s">
        <v>85</v>
      </c>
      <c r="C97" s="14"/>
      <c r="D97" s="14">
        <v>118080</v>
      </c>
      <c r="E97" s="16"/>
    </row>
    <row r="98" spans="1:5" ht="12.75" customHeight="1">
      <c r="A98" s="23">
        <v>36</v>
      </c>
      <c r="B98" s="10" t="s">
        <v>253</v>
      </c>
      <c r="C98" s="13">
        <f>C99</f>
        <v>141000000</v>
      </c>
      <c r="D98" s="13">
        <f>D99</f>
        <v>3322715.57</v>
      </c>
      <c r="E98" s="15">
        <f>D98/C98*100</f>
        <v>2.3565358652482269</v>
      </c>
    </row>
    <row r="99" spans="1:5" ht="12.75" customHeight="1">
      <c r="A99" s="23">
        <v>363</v>
      </c>
      <c r="B99" s="10" t="s">
        <v>254</v>
      </c>
      <c r="C99" s="13">
        <v>141000000</v>
      </c>
      <c r="D99" s="13">
        <f>D100</f>
        <v>3322715.57</v>
      </c>
      <c r="E99" s="15">
        <f>D99/C99*100</f>
        <v>2.3565358652482269</v>
      </c>
    </row>
    <row r="100" spans="1:5">
      <c r="A100" s="30" t="s">
        <v>161</v>
      </c>
      <c r="B100" s="8" t="s">
        <v>231</v>
      </c>
      <c r="C100" s="14"/>
      <c r="D100" s="14">
        <v>3322715.57</v>
      </c>
      <c r="E100" s="16"/>
    </row>
    <row r="101" spans="1:5" s="57" customFormat="1" ht="12.75" customHeight="1">
      <c r="A101" s="54"/>
      <c r="B101" s="54"/>
      <c r="C101" s="55"/>
      <c r="D101" s="55"/>
      <c r="E101" s="56"/>
    </row>
    <row r="102" spans="1:5" s="57" customFormat="1" ht="25.5">
      <c r="A102" s="61" t="s">
        <v>122</v>
      </c>
      <c r="B102" s="62" t="s">
        <v>210</v>
      </c>
      <c r="C102" s="55">
        <f>C103+C106+C109</f>
        <v>11000000</v>
      </c>
      <c r="D102" s="55">
        <f>D103+D109</f>
        <v>1956962.05</v>
      </c>
      <c r="E102" s="56">
        <f t="shared" ref="E102:E110" si="0">D102/C102*100</f>
        <v>17.790564090909093</v>
      </c>
    </row>
    <row r="103" spans="1:5" s="57" customFormat="1" ht="12.75" customHeight="1">
      <c r="A103" s="23">
        <v>35</v>
      </c>
      <c r="B103" s="10" t="s">
        <v>145</v>
      </c>
      <c r="C103" s="13">
        <f>C104</f>
        <v>1000000</v>
      </c>
      <c r="D103" s="13">
        <f>D104</f>
        <v>0</v>
      </c>
      <c r="E103" s="15">
        <f t="shared" si="0"/>
        <v>0</v>
      </c>
    </row>
    <row r="104" spans="1:5" s="57" customFormat="1" ht="25.5" customHeight="1">
      <c r="A104" s="23">
        <v>352</v>
      </c>
      <c r="B104" s="10" t="s">
        <v>252</v>
      </c>
      <c r="C104" s="13">
        <v>1000000</v>
      </c>
      <c r="D104" s="13">
        <f>D105</f>
        <v>0</v>
      </c>
      <c r="E104" s="15">
        <f t="shared" si="0"/>
        <v>0</v>
      </c>
    </row>
    <row r="105" spans="1:5" hidden="1">
      <c r="A105" s="30" t="s">
        <v>151</v>
      </c>
      <c r="B105" s="8" t="s">
        <v>152</v>
      </c>
      <c r="C105" s="14"/>
      <c r="D105" s="14">
        <v>0</v>
      </c>
      <c r="E105" s="16" t="s">
        <v>212</v>
      </c>
    </row>
    <row r="106" spans="1:5" ht="12.75" customHeight="1">
      <c r="A106" s="23">
        <v>36</v>
      </c>
      <c r="B106" s="10" t="s">
        <v>253</v>
      </c>
      <c r="C106" s="13">
        <f>C107</f>
        <v>2000000</v>
      </c>
      <c r="D106" s="13">
        <f>D107</f>
        <v>0</v>
      </c>
      <c r="E106" s="15">
        <f t="shared" si="0"/>
        <v>0</v>
      </c>
    </row>
    <row r="107" spans="1:5" ht="12.75" customHeight="1">
      <c r="A107" s="23">
        <v>363</v>
      </c>
      <c r="B107" s="10" t="s">
        <v>254</v>
      </c>
      <c r="C107" s="13">
        <v>2000000</v>
      </c>
      <c r="D107" s="13">
        <f>D108</f>
        <v>0</v>
      </c>
      <c r="E107" s="15">
        <f t="shared" si="0"/>
        <v>0</v>
      </c>
    </row>
    <row r="108" spans="1:5" hidden="1">
      <c r="A108" s="30" t="s">
        <v>161</v>
      </c>
      <c r="B108" s="8" t="s">
        <v>231</v>
      </c>
      <c r="C108" s="14"/>
      <c r="D108" s="14">
        <v>0</v>
      </c>
      <c r="E108" s="16" t="s">
        <v>212</v>
      </c>
    </row>
    <row r="109" spans="1:5" ht="12.75" customHeight="1">
      <c r="A109" s="23">
        <v>51</v>
      </c>
      <c r="B109" s="20" t="s">
        <v>166</v>
      </c>
      <c r="C109" s="13">
        <f>C110</f>
        <v>8000000</v>
      </c>
      <c r="D109" s="13">
        <f>D110</f>
        <v>1956962.05</v>
      </c>
      <c r="E109" s="15">
        <f t="shared" si="0"/>
        <v>24.462025624999999</v>
      </c>
    </row>
    <row r="110" spans="1:5" ht="12.75" customHeight="1">
      <c r="A110" s="23">
        <v>516</v>
      </c>
      <c r="B110" s="20" t="s">
        <v>170</v>
      </c>
      <c r="C110" s="13">
        <v>8000000</v>
      </c>
      <c r="D110" s="13">
        <f>D111</f>
        <v>1956962.05</v>
      </c>
      <c r="E110" s="15">
        <f t="shared" si="0"/>
        <v>24.462025624999999</v>
      </c>
    </row>
    <row r="111" spans="1:5">
      <c r="A111" s="28">
        <v>5163</v>
      </c>
      <c r="B111" s="8" t="s">
        <v>229</v>
      </c>
      <c r="C111" s="14"/>
      <c r="D111" s="14">
        <v>1956962.05</v>
      </c>
      <c r="E111" s="16"/>
    </row>
    <row r="112" spans="1:5" s="57" customFormat="1" ht="12.75" customHeight="1">
      <c r="A112" s="54"/>
      <c r="B112" s="54"/>
      <c r="C112" s="55"/>
      <c r="D112" s="55"/>
      <c r="E112" s="56"/>
    </row>
    <row r="113" spans="1:5" s="57" customFormat="1" ht="25.5">
      <c r="A113" s="61" t="s">
        <v>177</v>
      </c>
      <c r="B113" s="62" t="s">
        <v>178</v>
      </c>
      <c r="C113" s="55">
        <f>C114+C119+C122+C125+C128</f>
        <v>65000000</v>
      </c>
      <c r="D113" s="55">
        <f>D114+D119+D122+D125+D128</f>
        <v>12605575.82</v>
      </c>
      <c r="E113" s="56">
        <f>D113/C113*100</f>
        <v>19.393193569230768</v>
      </c>
    </row>
    <row r="114" spans="1:5" s="57" customFormat="1" ht="12.75" customHeight="1">
      <c r="A114" s="23">
        <v>32</v>
      </c>
      <c r="B114" s="10" t="s">
        <v>28</v>
      </c>
      <c r="C114" s="13">
        <f>C115+C117</f>
        <v>58400000</v>
      </c>
      <c r="D114" s="13">
        <f>D117</f>
        <v>12599052.32</v>
      </c>
      <c r="E114" s="15">
        <f>D114/C114*100</f>
        <v>21.573719726027399</v>
      </c>
    </row>
    <row r="115" spans="1:5" s="57" customFormat="1" ht="12.75" customHeight="1">
      <c r="A115" s="23">
        <v>323</v>
      </c>
      <c r="B115" s="10" t="s">
        <v>81</v>
      </c>
      <c r="C115" s="13">
        <v>400000</v>
      </c>
      <c r="D115" s="13">
        <f>D116</f>
        <v>0</v>
      </c>
      <c r="E115" s="15"/>
    </row>
    <row r="116" spans="1:5" s="57" customFormat="1" hidden="1">
      <c r="A116" s="25">
        <v>3237</v>
      </c>
      <c r="B116" s="8" t="s">
        <v>83</v>
      </c>
      <c r="C116" s="14"/>
      <c r="D116" s="14">
        <v>0</v>
      </c>
      <c r="E116" s="16" t="s">
        <v>212</v>
      </c>
    </row>
    <row r="117" spans="1:5" s="57" customFormat="1" ht="12.75" customHeight="1">
      <c r="A117" s="23">
        <v>329</v>
      </c>
      <c r="B117" s="10" t="s">
        <v>85</v>
      </c>
      <c r="C117" s="13">
        <v>58000000</v>
      </c>
      <c r="D117" s="13">
        <f>D118</f>
        <v>12599052.32</v>
      </c>
      <c r="E117" s="15">
        <f>D117/C117*100</f>
        <v>21.722504000000001</v>
      </c>
    </row>
    <row r="118" spans="1:5">
      <c r="A118" s="30" t="s">
        <v>64</v>
      </c>
      <c r="B118" s="8" t="s">
        <v>85</v>
      </c>
      <c r="C118" s="14"/>
      <c r="D118" s="14">
        <v>12599052.32</v>
      </c>
      <c r="E118" s="16"/>
    </row>
    <row r="119" spans="1:5">
      <c r="A119" s="29">
        <v>35</v>
      </c>
      <c r="B119" s="10" t="s">
        <v>145</v>
      </c>
      <c r="C119" s="13">
        <f>C120</f>
        <v>200000</v>
      </c>
      <c r="D119" s="13">
        <f>D120</f>
        <v>0</v>
      </c>
      <c r="E119" s="15">
        <v>0</v>
      </c>
    </row>
    <row r="120" spans="1:5">
      <c r="A120" s="29">
        <v>351</v>
      </c>
      <c r="B120" s="10" t="s">
        <v>147</v>
      </c>
      <c r="C120" s="13">
        <v>200000</v>
      </c>
      <c r="D120" s="13">
        <f>D121</f>
        <v>0</v>
      </c>
      <c r="E120" s="15">
        <v>0</v>
      </c>
    </row>
    <row r="121" spans="1:5" ht="12.75" hidden="1" customHeight="1">
      <c r="A121" s="25">
        <v>3512</v>
      </c>
      <c r="B121" s="8" t="s">
        <v>147</v>
      </c>
      <c r="C121" s="14"/>
      <c r="D121" s="14">
        <v>0</v>
      </c>
      <c r="E121" s="16" t="s">
        <v>212</v>
      </c>
    </row>
    <row r="122" spans="1:5" ht="12.75" customHeight="1">
      <c r="A122" s="23">
        <v>36</v>
      </c>
      <c r="B122" s="10" t="s">
        <v>253</v>
      </c>
      <c r="C122" s="13">
        <f>C123</f>
        <v>300000</v>
      </c>
      <c r="D122" s="13">
        <f>D123</f>
        <v>6523.5</v>
      </c>
      <c r="E122" s="15">
        <v>0</v>
      </c>
    </row>
    <row r="123" spans="1:5" ht="12.75" customHeight="1">
      <c r="A123" s="23">
        <v>363</v>
      </c>
      <c r="B123" s="10" t="s">
        <v>254</v>
      </c>
      <c r="C123" s="13">
        <v>300000</v>
      </c>
      <c r="D123" s="13">
        <f>D124</f>
        <v>6523.5</v>
      </c>
      <c r="E123" s="15">
        <v>0</v>
      </c>
    </row>
    <row r="124" spans="1:5" ht="12.75" customHeight="1">
      <c r="A124" s="25">
        <v>3632</v>
      </c>
      <c r="B124" s="8" t="s">
        <v>231</v>
      </c>
      <c r="C124" s="14"/>
      <c r="D124" s="14">
        <v>6523.5</v>
      </c>
      <c r="E124" s="16"/>
    </row>
    <row r="125" spans="1:5" ht="12.75" customHeight="1">
      <c r="A125" s="23">
        <v>38</v>
      </c>
      <c r="B125" s="10" t="s">
        <v>72</v>
      </c>
      <c r="C125" s="13">
        <f>C126</f>
        <v>100000</v>
      </c>
      <c r="D125" s="13">
        <f>D126</f>
        <v>0</v>
      </c>
      <c r="E125" s="15">
        <v>0</v>
      </c>
    </row>
    <row r="126" spans="1:5" ht="12.75" customHeight="1">
      <c r="A126" s="23">
        <v>381</v>
      </c>
      <c r="B126" s="10" t="s">
        <v>154</v>
      </c>
      <c r="C126" s="13">
        <v>100000</v>
      </c>
      <c r="D126" s="13">
        <f>D127</f>
        <v>0</v>
      </c>
      <c r="E126" s="15">
        <v>0</v>
      </c>
    </row>
    <row r="127" spans="1:5" ht="12.75" hidden="1" customHeight="1">
      <c r="A127" s="25">
        <v>3811</v>
      </c>
      <c r="B127" s="8" t="s">
        <v>156</v>
      </c>
      <c r="D127" s="14">
        <v>0</v>
      </c>
      <c r="E127" s="16" t="s">
        <v>212</v>
      </c>
    </row>
    <row r="128" spans="1:5" ht="12.75" customHeight="1">
      <c r="A128" s="23">
        <v>51</v>
      </c>
      <c r="B128" s="20" t="s">
        <v>166</v>
      </c>
      <c r="C128" s="13">
        <f>C129</f>
        <v>6000000</v>
      </c>
      <c r="D128" s="13">
        <f>D129</f>
        <v>0</v>
      </c>
      <c r="E128" s="15">
        <f>D128/C128*100</f>
        <v>0</v>
      </c>
    </row>
    <row r="129" spans="1:5" ht="12.75" customHeight="1">
      <c r="A129" s="23">
        <v>514</v>
      </c>
      <c r="B129" s="20" t="s">
        <v>167</v>
      </c>
      <c r="C129" s="13">
        <v>6000000</v>
      </c>
      <c r="D129" s="13">
        <f>D130</f>
        <v>0</v>
      </c>
      <c r="E129" s="15">
        <f>D129/C129*100</f>
        <v>0</v>
      </c>
    </row>
    <row r="130" spans="1:5" hidden="1">
      <c r="A130" s="27" t="s">
        <v>168</v>
      </c>
      <c r="B130" s="19" t="s">
        <v>169</v>
      </c>
      <c r="C130" s="14"/>
      <c r="D130" s="14">
        <v>0</v>
      </c>
      <c r="E130" s="16" t="s">
        <v>212</v>
      </c>
    </row>
    <row r="131" spans="1:5">
      <c r="A131" s="27"/>
      <c r="B131" s="19"/>
      <c r="C131" s="14"/>
      <c r="D131" s="14"/>
      <c r="E131" s="16"/>
    </row>
    <row r="132" spans="1:5" s="57" customFormat="1" ht="25.5">
      <c r="A132" s="61" t="s">
        <v>179</v>
      </c>
      <c r="B132" s="62" t="s">
        <v>180</v>
      </c>
      <c r="C132" s="55">
        <f>C133+C136+C139</f>
        <v>5000000</v>
      </c>
      <c r="D132" s="55">
        <f>D133+D136+D139</f>
        <v>0</v>
      </c>
      <c r="E132" s="56">
        <f>D132/C132*100</f>
        <v>0</v>
      </c>
    </row>
    <row r="133" spans="1:5" s="57" customFormat="1" ht="12.75" customHeight="1">
      <c r="A133" s="23">
        <v>35</v>
      </c>
      <c r="B133" s="10" t="s">
        <v>145</v>
      </c>
      <c r="C133" s="13">
        <f>C134</f>
        <v>1000000</v>
      </c>
      <c r="D133" s="13">
        <f>D134</f>
        <v>0</v>
      </c>
      <c r="E133" s="15">
        <v>0</v>
      </c>
    </row>
    <row r="134" spans="1:5" s="57" customFormat="1" ht="12.75" customHeight="1">
      <c r="A134" s="23">
        <v>352</v>
      </c>
      <c r="B134" s="10" t="s">
        <v>252</v>
      </c>
      <c r="C134" s="13">
        <v>1000000</v>
      </c>
      <c r="D134" s="13">
        <f>D135</f>
        <v>0</v>
      </c>
      <c r="E134" s="15">
        <v>0</v>
      </c>
    </row>
    <row r="135" spans="1:5" hidden="1">
      <c r="A135" s="30">
        <v>3522</v>
      </c>
      <c r="B135" s="8" t="s">
        <v>152</v>
      </c>
      <c r="C135" s="14"/>
      <c r="D135" s="14">
        <v>0</v>
      </c>
      <c r="E135" s="16" t="s">
        <v>212</v>
      </c>
    </row>
    <row r="136" spans="1:5" s="57" customFormat="1" ht="12.75" customHeight="1">
      <c r="A136" s="23">
        <v>36</v>
      </c>
      <c r="B136" s="10" t="s">
        <v>253</v>
      </c>
      <c r="C136" s="13">
        <f>C137</f>
        <v>1000000</v>
      </c>
      <c r="D136" s="13">
        <f>D137</f>
        <v>0</v>
      </c>
      <c r="E136" s="15">
        <f>D136/C136*100</f>
        <v>0</v>
      </c>
    </row>
    <row r="137" spans="1:5" s="57" customFormat="1" ht="12.75" customHeight="1">
      <c r="A137" s="23">
        <v>363</v>
      </c>
      <c r="B137" s="10" t="s">
        <v>254</v>
      </c>
      <c r="C137" s="13">
        <v>1000000</v>
      </c>
      <c r="D137" s="13">
        <f>D138</f>
        <v>0</v>
      </c>
      <c r="E137" s="15">
        <f>D137/C137*100</f>
        <v>0</v>
      </c>
    </row>
    <row r="138" spans="1:5" hidden="1">
      <c r="A138" s="30">
        <v>3632</v>
      </c>
      <c r="B138" s="8" t="s">
        <v>231</v>
      </c>
      <c r="C138" s="14"/>
      <c r="D138" s="14">
        <v>0</v>
      </c>
      <c r="E138" s="16" t="s">
        <v>212</v>
      </c>
    </row>
    <row r="139" spans="1:5">
      <c r="A139" s="29">
        <v>51</v>
      </c>
      <c r="B139" s="20" t="s">
        <v>166</v>
      </c>
      <c r="C139" s="13">
        <f>C140</f>
        <v>3000000</v>
      </c>
      <c r="D139" s="13">
        <f>D140</f>
        <v>0</v>
      </c>
      <c r="E139" s="15">
        <v>0</v>
      </c>
    </row>
    <row r="140" spans="1:5" ht="25.5">
      <c r="A140" s="29">
        <v>516</v>
      </c>
      <c r="B140" s="20" t="s">
        <v>228</v>
      </c>
      <c r="C140" s="13">
        <v>3000000</v>
      </c>
      <c r="D140" s="13">
        <f>D141</f>
        <v>0</v>
      </c>
      <c r="E140" s="15">
        <v>0</v>
      </c>
    </row>
    <row r="141" spans="1:5" hidden="1">
      <c r="A141" s="30">
        <v>5163</v>
      </c>
      <c r="B141" s="8" t="s">
        <v>229</v>
      </c>
      <c r="C141" s="14"/>
      <c r="D141" s="14">
        <v>0</v>
      </c>
      <c r="E141" s="16" t="s">
        <v>212</v>
      </c>
    </row>
    <row r="143" spans="1:5" s="57" customFormat="1" ht="38.25">
      <c r="A143" s="61" t="s">
        <v>181</v>
      </c>
      <c r="B143" s="62" t="s">
        <v>208</v>
      </c>
      <c r="C143" s="55">
        <f>C144+C147+C150</f>
        <v>10000000</v>
      </c>
      <c r="D143" s="55">
        <f>D144+D147+D150</f>
        <v>3267399.35</v>
      </c>
      <c r="E143" s="56">
        <f t="shared" ref="E143:E151" si="1">D143/C143*100</f>
        <v>32.673993500000002</v>
      </c>
    </row>
    <row r="144" spans="1:5" s="57" customFormat="1" ht="12.75" customHeight="1">
      <c r="A144" s="23">
        <v>35</v>
      </c>
      <c r="B144" s="10" t="s">
        <v>145</v>
      </c>
      <c r="C144" s="13">
        <f>C145</f>
        <v>1000000</v>
      </c>
      <c r="D144" s="13">
        <f>D145</f>
        <v>850000</v>
      </c>
      <c r="E144" s="15">
        <f t="shared" si="1"/>
        <v>85</v>
      </c>
    </row>
    <row r="145" spans="1:5" s="57" customFormat="1" ht="25.5" customHeight="1">
      <c r="A145" s="23">
        <v>352</v>
      </c>
      <c r="B145" s="10" t="s">
        <v>252</v>
      </c>
      <c r="C145" s="13">
        <v>1000000</v>
      </c>
      <c r="D145" s="13">
        <f>D146</f>
        <v>850000</v>
      </c>
      <c r="E145" s="15">
        <f t="shared" si="1"/>
        <v>85</v>
      </c>
    </row>
    <row r="146" spans="1:5">
      <c r="A146" s="30" t="s">
        <v>151</v>
      </c>
      <c r="B146" s="8" t="s">
        <v>152</v>
      </c>
      <c r="C146" s="14"/>
      <c r="D146" s="14">
        <v>850000</v>
      </c>
      <c r="E146" s="16" t="s">
        <v>212</v>
      </c>
    </row>
    <row r="147" spans="1:5">
      <c r="A147" s="29">
        <v>36</v>
      </c>
      <c r="B147" s="10" t="s">
        <v>253</v>
      </c>
      <c r="C147" s="13">
        <f>C148</f>
        <v>1000000</v>
      </c>
      <c r="D147" s="13">
        <f>D148</f>
        <v>0</v>
      </c>
      <c r="E147" s="15">
        <v>0</v>
      </c>
    </row>
    <row r="148" spans="1:5">
      <c r="A148" s="29">
        <v>363</v>
      </c>
      <c r="B148" s="10" t="s">
        <v>254</v>
      </c>
      <c r="C148" s="13">
        <v>1000000</v>
      </c>
      <c r="D148" s="13">
        <f>D149</f>
        <v>0</v>
      </c>
      <c r="E148" s="15">
        <v>0</v>
      </c>
    </row>
    <row r="149" spans="1:5" ht="12.75" hidden="1" customHeight="1">
      <c r="A149" s="25">
        <v>3632</v>
      </c>
      <c r="B149" s="8" t="s">
        <v>231</v>
      </c>
      <c r="C149" s="14"/>
      <c r="D149" s="14">
        <v>0</v>
      </c>
      <c r="E149" s="16" t="s">
        <v>212</v>
      </c>
    </row>
    <row r="150" spans="1:5" ht="12.75" customHeight="1">
      <c r="A150" s="23">
        <v>51</v>
      </c>
      <c r="B150" s="20" t="s">
        <v>166</v>
      </c>
      <c r="C150" s="13">
        <f>C151</f>
        <v>8000000</v>
      </c>
      <c r="D150" s="13">
        <f>D151</f>
        <v>2417399.35</v>
      </c>
      <c r="E150" s="15">
        <f t="shared" si="1"/>
        <v>30.217491875</v>
      </c>
    </row>
    <row r="151" spans="1:5" ht="12.75" customHeight="1">
      <c r="A151" s="23">
        <v>516</v>
      </c>
      <c r="B151" s="20" t="s">
        <v>170</v>
      </c>
      <c r="C151" s="13">
        <v>8000000</v>
      </c>
      <c r="D151" s="13">
        <f>D152</f>
        <v>2417399.35</v>
      </c>
      <c r="E151" s="15">
        <f t="shared" si="1"/>
        <v>30.217491875</v>
      </c>
    </row>
    <row r="152" spans="1:5">
      <c r="A152" s="28">
        <v>5163</v>
      </c>
      <c r="B152" s="19" t="s">
        <v>229</v>
      </c>
      <c r="C152" s="14"/>
      <c r="D152" s="14">
        <v>2417399.35</v>
      </c>
      <c r="E152" s="16"/>
    </row>
    <row r="154" spans="1:5" s="57" customFormat="1" ht="27" customHeight="1">
      <c r="A154" s="61" t="s">
        <v>182</v>
      </c>
      <c r="B154" s="62" t="s">
        <v>183</v>
      </c>
      <c r="C154" s="55">
        <f>C155+C158+C161</f>
        <v>4000000</v>
      </c>
      <c r="D154" s="55">
        <f>D155+D158+D161</f>
        <v>987653.17999999993</v>
      </c>
      <c r="E154" s="56">
        <f t="shared" ref="E154:E162" si="2">D154/C154*100</f>
        <v>24.691329499999998</v>
      </c>
    </row>
    <row r="155" spans="1:5" s="57" customFormat="1" ht="12.75" customHeight="1">
      <c r="A155" s="23">
        <v>36</v>
      </c>
      <c r="B155" s="10" t="s">
        <v>253</v>
      </c>
      <c r="C155" s="13">
        <f>C156</f>
        <v>1000000</v>
      </c>
      <c r="D155" s="13">
        <f>D156</f>
        <v>805000</v>
      </c>
      <c r="E155" s="15">
        <f t="shared" si="2"/>
        <v>80.5</v>
      </c>
    </row>
    <row r="156" spans="1:5" s="57" customFormat="1" ht="12.75" customHeight="1">
      <c r="A156" s="23">
        <v>363</v>
      </c>
      <c r="B156" s="10" t="s">
        <v>254</v>
      </c>
      <c r="C156" s="13">
        <v>1000000</v>
      </c>
      <c r="D156" s="13">
        <f>D157</f>
        <v>805000</v>
      </c>
      <c r="E156" s="15">
        <f t="shared" si="2"/>
        <v>80.5</v>
      </c>
    </row>
    <row r="157" spans="1:5">
      <c r="A157" s="25">
        <v>3632</v>
      </c>
      <c r="B157" s="8" t="s">
        <v>231</v>
      </c>
      <c r="C157" s="14"/>
      <c r="D157" s="14">
        <v>805000</v>
      </c>
      <c r="E157" s="16"/>
    </row>
    <row r="158" spans="1:5" ht="12.75" customHeight="1">
      <c r="A158" s="23">
        <v>38</v>
      </c>
      <c r="B158" s="10" t="s">
        <v>72</v>
      </c>
      <c r="C158" s="13">
        <f>C159</f>
        <v>2000000</v>
      </c>
      <c r="D158" s="13">
        <f>D159</f>
        <v>182653.18</v>
      </c>
      <c r="E158" s="15">
        <f t="shared" si="2"/>
        <v>9.1326590000000003</v>
      </c>
    </row>
    <row r="159" spans="1:5" ht="12.75" customHeight="1">
      <c r="A159" s="23">
        <v>381</v>
      </c>
      <c r="B159" s="10" t="s">
        <v>154</v>
      </c>
      <c r="C159" s="13">
        <v>2000000</v>
      </c>
      <c r="D159" s="13">
        <f>D160</f>
        <v>182653.18</v>
      </c>
      <c r="E159" s="15">
        <f t="shared" si="2"/>
        <v>9.1326590000000003</v>
      </c>
    </row>
    <row r="160" spans="1:5">
      <c r="A160" s="25">
        <v>3811</v>
      </c>
      <c r="B160" s="8" t="s">
        <v>156</v>
      </c>
      <c r="C160" s="14"/>
      <c r="D160" s="14">
        <v>182653.18</v>
      </c>
      <c r="E160" s="16"/>
    </row>
    <row r="161" spans="1:5" ht="12.75" customHeight="1">
      <c r="A161" s="23">
        <v>51</v>
      </c>
      <c r="B161" s="20" t="s">
        <v>166</v>
      </c>
      <c r="C161" s="13">
        <f>C162</f>
        <v>1000000</v>
      </c>
      <c r="D161" s="13">
        <f>D162</f>
        <v>0</v>
      </c>
      <c r="E161" s="15">
        <f t="shared" si="2"/>
        <v>0</v>
      </c>
    </row>
    <row r="162" spans="1:5" ht="12.75" customHeight="1">
      <c r="A162" s="23">
        <v>516</v>
      </c>
      <c r="B162" s="20" t="s">
        <v>170</v>
      </c>
      <c r="C162" s="13">
        <v>1000000</v>
      </c>
      <c r="D162" s="13">
        <f>D163</f>
        <v>0</v>
      </c>
      <c r="E162" s="15">
        <f t="shared" si="2"/>
        <v>0</v>
      </c>
    </row>
    <row r="163" spans="1:5" hidden="1">
      <c r="A163" s="28">
        <v>5163</v>
      </c>
      <c r="B163" s="19" t="s">
        <v>229</v>
      </c>
      <c r="C163" s="14"/>
      <c r="D163" s="14">
        <v>0</v>
      </c>
      <c r="E163" s="16" t="s">
        <v>212</v>
      </c>
    </row>
    <row r="165" spans="1:5" s="57" customFormat="1">
      <c r="A165" s="61" t="s">
        <v>184</v>
      </c>
      <c r="B165" s="62" t="s">
        <v>185</v>
      </c>
      <c r="C165" s="55">
        <f>C166+C169+C172</f>
        <v>11000000</v>
      </c>
      <c r="D165" s="55">
        <f>D166+D169+D172</f>
        <v>376530.16</v>
      </c>
      <c r="E165" s="56">
        <f t="shared" ref="E165:E173" si="3">D165/C165*100</f>
        <v>3.4230014545454548</v>
      </c>
    </row>
    <row r="166" spans="1:5" s="57" customFormat="1" ht="12.75" customHeight="1">
      <c r="A166" s="23">
        <v>35</v>
      </c>
      <c r="B166" s="10" t="s">
        <v>145</v>
      </c>
      <c r="C166" s="13">
        <f>C167</f>
        <v>1000000</v>
      </c>
      <c r="D166" s="13">
        <f>D167</f>
        <v>0</v>
      </c>
      <c r="E166" s="15">
        <f t="shared" si="3"/>
        <v>0</v>
      </c>
    </row>
    <row r="167" spans="1:5" s="57" customFormat="1" ht="25.5" customHeight="1">
      <c r="A167" s="23">
        <v>352</v>
      </c>
      <c r="B167" s="10" t="s">
        <v>252</v>
      </c>
      <c r="C167" s="13">
        <v>1000000</v>
      </c>
      <c r="D167" s="13">
        <f>D168</f>
        <v>0</v>
      </c>
      <c r="E167" s="15">
        <f>D167/C167*100</f>
        <v>0</v>
      </c>
    </row>
    <row r="168" spans="1:5" hidden="1">
      <c r="A168" s="30" t="s">
        <v>151</v>
      </c>
      <c r="B168" s="8" t="s">
        <v>152</v>
      </c>
      <c r="C168" s="14"/>
      <c r="D168" s="14">
        <v>0</v>
      </c>
      <c r="E168" s="16" t="s">
        <v>212</v>
      </c>
    </row>
    <row r="169" spans="1:5" s="57" customFormat="1">
      <c r="A169" s="23">
        <v>36</v>
      </c>
      <c r="B169" s="10" t="s">
        <v>253</v>
      </c>
      <c r="C169" s="13">
        <f>C170</f>
        <v>2000000</v>
      </c>
      <c r="D169" s="13">
        <f>D170</f>
        <v>376530.16</v>
      </c>
      <c r="E169" s="15">
        <f>D169/C169*100</f>
        <v>18.826507999999997</v>
      </c>
    </row>
    <row r="170" spans="1:5" s="57" customFormat="1">
      <c r="A170" s="23">
        <v>363</v>
      </c>
      <c r="B170" s="10" t="s">
        <v>254</v>
      </c>
      <c r="C170" s="13">
        <v>2000000</v>
      </c>
      <c r="D170" s="13">
        <f>D171</f>
        <v>376530.16</v>
      </c>
      <c r="E170" s="15">
        <f>D170/C170*100</f>
        <v>18.826507999999997</v>
      </c>
    </row>
    <row r="171" spans="1:5">
      <c r="A171" s="30" t="s">
        <v>161</v>
      </c>
      <c r="B171" s="8" t="s">
        <v>231</v>
      </c>
      <c r="C171" s="14"/>
      <c r="D171" s="14">
        <v>376530.16</v>
      </c>
      <c r="E171" s="16"/>
    </row>
    <row r="172" spans="1:5">
      <c r="A172" s="23">
        <v>51</v>
      </c>
      <c r="B172" s="20" t="s">
        <v>166</v>
      </c>
      <c r="C172" s="13">
        <f>C173</f>
        <v>8000000</v>
      </c>
      <c r="D172" s="13">
        <f>D173</f>
        <v>0</v>
      </c>
      <c r="E172" s="15">
        <f t="shared" si="3"/>
        <v>0</v>
      </c>
    </row>
    <row r="173" spans="1:5" ht="12.75" customHeight="1">
      <c r="A173" s="23">
        <v>516</v>
      </c>
      <c r="B173" s="20" t="s">
        <v>170</v>
      </c>
      <c r="C173" s="13">
        <v>8000000</v>
      </c>
      <c r="D173" s="13">
        <f>D174</f>
        <v>0</v>
      </c>
      <c r="E173" s="15">
        <f t="shared" si="3"/>
        <v>0</v>
      </c>
    </row>
    <row r="174" spans="1:5" hidden="1">
      <c r="A174" s="28">
        <v>5163</v>
      </c>
      <c r="B174" s="8" t="s">
        <v>229</v>
      </c>
      <c r="C174" s="14"/>
      <c r="D174" s="14">
        <v>0</v>
      </c>
      <c r="E174" s="16" t="s">
        <v>212</v>
      </c>
    </row>
    <row r="176" spans="1:5" s="57" customFormat="1" ht="25.5">
      <c r="A176" s="61" t="s">
        <v>186</v>
      </c>
      <c r="B176" s="62" t="s">
        <v>187</v>
      </c>
      <c r="C176" s="55">
        <f>C177+C182+C185</f>
        <v>3000000</v>
      </c>
      <c r="D176" s="55">
        <f>D177+D182+D185</f>
        <v>211386.62999999998</v>
      </c>
      <c r="E176" s="15">
        <f t="shared" ref="E176:E186" si="4">D176/C176*100</f>
        <v>7.0462210000000001</v>
      </c>
    </row>
    <row r="177" spans="1:5" s="57" customFormat="1" ht="12.75" customHeight="1">
      <c r="A177" s="65">
        <v>32</v>
      </c>
      <c r="B177" s="66" t="s">
        <v>28</v>
      </c>
      <c r="C177" s="13">
        <f>C178+C180</f>
        <v>1500000</v>
      </c>
      <c r="D177" s="13">
        <f>D178+D180</f>
        <v>185324.25</v>
      </c>
      <c r="E177" s="15">
        <f t="shared" si="4"/>
        <v>12.354950000000001</v>
      </c>
    </row>
    <row r="178" spans="1:5" s="57" customFormat="1" ht="12.75" customHeight="1">
      <c r="A178" s="65">
        <v>323</v>
      </c>
      <c r="B178" s="69" t="s">
        <v>81</v>
      </c>
      <c r="C178" s="13">
        <v>1500000</v>
      </c>
      <c r="D178" s="13">
        <f>D179</f>
        <v>170324.25</v>
      </c>
      <c r="E178" s="15">
        <f t="shared" si="4"/>
        <v>11.354950000000001</v>
      </c>
    </row>
    <row r="179" spans="1:5">
      <c r="A179" s="67">
        <v>3233</v>
      </c>
      <c r="B179" s="68" t="s">
        <v>49</v>
      </c>
      <c r="C179" s="14"/>
      <c r="D179" s="14">
        <v>170324.25</v>
      </c>
      <c r="E179" s="16"/>
    </row>
    <row r="180" spans="1:5">
      <c r="A180" s="79">
        <v>329</v>
      </c>
      <c r="B180" s="10" t="s">
        <v>85</v>
      </c>
      <c r="C180" s="13">
        <v>0</v>
      </c>
      <c r="D180" s="13">
        <f>D181</f>
        <v>15000</v>
      </c>
      <c r="E180" s="15">
        <v>0</v>
      </c>
    </row>
    <row r="181" spans="1:5">
      <c r="A181" s="80">
        <v>3299</v>
      </c>
      <c r="B181" s="8" t="s">
        <v>85</v>
      </c>
      <c r="C181" s="13"/>
      <c r="D181" s="14">
        <v>15000</v>
      </c>
      <c r="E181" s="15"/>
    </row>
    <row r="182" spans="1:5">
      <c r="A182" s="79">
        <v>36</v>
      </c>
      <c r="B182" s="10" t="s">
        <v>253</v>
      </c>
      <c r="C182" s="13">
        <f>C183</f>
        <v>0</v>
      </c>
      <c r="D182" s="13">
        <f>D183</f>
        <v>10081.08</v>
      </c>
      <c r="E182" s="15">
        <v>0</v>
      </c>
    </row>
    <row r="183" spans="1:5">
      <c r="A183" s="79">
        <v>363</v>
      </c>
      <c r="B183" s="10" t="s">
        <v>254</v>
      </c>
      <c r="C183" s="13">
        <v>0</v>
      </c>
      <c r="D183" s="13">
        <f>D184</f>
        <v>10081.08</v>
      </c>
      <c r="E183" s="15">
        <v>0</v>
      </c>
    </row>
    <row r="184" spans="1:5" ht="12.75" customHeight="1">
      <c r="A184" s="25">
        <v>3632</v>
      </c>
      <c r="B184" s="8" t="s">
        <v>231</v>
      </c>
      <c r="C184" s="14"/>
      <c r="D184" s="14">
        <v>10081.08</v>
      </c>
      <c r="E184" s="16"/>
    </row>
    <row r="185" spans="1:5" ht="12.75" customHeight="1">
      <c r="A185" s="23">
        <v>38</v>
      </c>
      <c r="B185" s="10" t="s">
        <v>72</v>
      </c>
      <c r="C185" s="13">
        <f>C186</f>
        <v>1500000</v>
      </c>
      <c r="D185" s="13">
        <f>D186</f>
        <v>15981.3</v>
      </c>
      <c r="E185" s="15">
        <f t="shared" si="4"/>
        <v>1.0654199999999998</v>
      </c>
    </row>
    <row r="186" spans="1:5" ht="12.75" customHeight="1">
      <c r="A186" s="23">
        <v>381</v>
      </c>
      <c r="B186" s="10" t="s">
        <v>154</v>
      </c>
      <c r="C186" s="13">
        <v>1500000</v>
      </c>
      <c r="D186" s="13">
        <f>D187</f>
        <v>15981.3</v>
      </c>
      <c r="E186" s="15">
        <f t="shared" si="4"/>
        <v>1.0654199999999998</v>
      </c>
    </row>
    <row r="187" spans="1:5">
      <c r="A187" s="30" t="s">
        <v>155</v>
      </c>
      <c r="B187" s="8" t="s">
        <v>156</v>
      </c>
      <c r="C187" s="14"/>
      <c r="D187" s="14">
        <v>15981.3</v>
      </c>
      <c r="E187" s="16"/>
    </row>
    <row r="189" spans="1:5" s="57" customFormat="1">
      <c r="A189" s="61" t="s">
        <v>188</v>
      </c>
      <c r="B189" s="62" t="s">
        <v>211</v>
      </c>
      <c r="C189" s="55">
        <f>C191+C198</f>
        <v>5000000</v>
      </c>
      <c r="D189" s="55">
        <f>D190</f>
        <v>1639882.1500000001</v>
      </c>
      <c r="E189" s="56">
        <f>D189/C189*100</f>
        <v>32.797643000000001</v>
      </c>
    </row>
    <row r="190" spans="1:5" s="57" customFormat="1" ht="12.75" customHeight="1">
      <c r="A190" s="23">
        <v>3</v>
      </c>
      <c r="B190" s="10" t="s">
        <v>2</v>
      </c>
      <c r="C190" s="13">
        <f>C192+C194+C196+C198</f>
        <v>5000000</v>
      </c>
      <c r="D190" s="13">
        <f>D192+D194+D196+D198</f>
        <v>1639882.1500000001</v>
      </c>
      <c r="E190" s="15">
        <f>D190/C190*100</f>
        <v>32.797643000000001</v>
      </c>
    </row>
    <row r="191" spans="1:5" s="57" customFormat="1" ht="12.75" customHeight="1">
      <c r="A191" s="65">
        <v>32</v>
      </c>
      <c r="B191" s="66" t="s">
        <v>28</v>
      </c>
      <c r="C191" s="13">
        <f>C192+C194+C196</f>
        <v>1000000</v>
      </c>
      <c r="D191" s="13">
        <f>D192+D194+D196</f>
        <v>89125.8</v>
      </c>
      <c r="E191" s="15">
        <f>D191/C191*100</f>
        <v>8.9125800000000002</v>
      </c>
    </row>
    <row r="192" spans="1:5" s="57" customFormat="1" ht="12.75" customHeight="1">
      <c r="A192" s="23">
        <v>322</v>
      </c>
      <c r="B192" s="10" t="s">
        <v>77</v>
      </c>
      <c r="C192" s="13">
        <v>0</v>
      </c>
      <c r="D192" s="13">
        <f>D193</f>
        <v>10405.799999999999</v>
      </c>
      <c r="E192" s="15">
        <v>0</v>
      </c>
    </row>
    <row r="193" spans="1:5" s="57" customFormat="1" ht="12.75" customHeight="1">
      <c r="A193" s="25">
        <v>3225</v>
      </c>
      <c r="B193" s="8" t="s">
        <v>80</v>
      </c>
      <c r="C193" s="14"/>
      <c r="D193" s="14">
        <v>10405.799999999999</v>
      </c>
      <c r="E193" s="16"/>
    </row>
    <row r="194" spans="1:5" s="57" customFormat="1" ht="12.75" customHeight="1">
      <c r="A194" s="23">
        <v>323</v>
      </c>
      <c r="B194" s="10" t="s">
        <v>81</v>
      </c>
      <c r="C194" s="13">
        <v>1000000</v>
      </c>
      <c r="D194" s="13">
        <f>D195</f>
        <v>0</v>
      </c>
      <c r="E194" s="15">
        <v>0</v>
      </c>
    </row>
    <row r="195" spans="1:5" s="57" customFormat="1" ht="12.75" hidden="1" customHeight="1">
      <c r="A195" s="25">
        <v>3232</v>
      </c>
      <c r="B195" s="8" t="s">
        <v>48</v>
      </c>
      <c r="C195" s="14"/>
      <c r="D195" s="14">
        <v>0</v>
      </c>
      <c r="E195" s="16" t="s">
        <v>212</v>
      </c>
    </row>
    <row r="196" spans="1:5" s="57" customFormat="1" ht="12.75" customHeight="1">
      <c r="A196" s="23">
        <v>329</v>
      </c>
      <c r="B196" s="10" t="s">
        <v>85</v>
      </c>
      <c r="C196" s="13">
        <v>0</v>
      </c>
      <c r="D196" s="13">
        <f>D197</f>
        <v>78720</v>
      </c>
      <c r="E196" s="15">
        <v>0</v>
      </c>
    </row>
    <row r="197" spans="1:5" s="57" customFormat="1" ht="12.75" customHeight="1">
      <c r="A197" s="25">
        <v>3299</v>
      </c>
      <c r="B197" s="8" t="s">
        <v>85</v>
      </c>
      <c r="C197" s="14"/>
      <c r="D197" s="14">
        <v>78720</v>
      </c>
      <c r="E197" s="16"/>
    </row>
    <row r="198" spans="1:5" s="57" customFormat="1" ht="12.75" customHeight="1">
      <c r="A198" s="23">
        <v>36</v>
      </c>
      <c r="B198" s="10" t="s">
        <v>253</v>
      </c>
      <c r="C198" s="13">
        <f>C199</f>
        <v>4000000</v>
      </c>
      <c r="D198" s="13">
        <f>D199</f>
        <v>1550756.35</v>
      </c>
      <c r="E198" s="15">
        <f>D198/C198*100</f>
        <v>38.768908750000001</v>
      </c>
    </row>
    <row r="199" spans="1:5" s="57" customFormat="1" ht="12.75" customHeight="1">
      <c r="A199" s="23">
        <v>363</v>
      </c>
      <c r="B199" s="10" t="s">
        <v>254</v>
      </c>
      <c r="C199" s="13">
        <v>4000000</v>
      </c>
      <c r="D199" s="13">
        <f>D200</f>
        <v>1550756.35</v>
      </c>
      <c r="E199" s="15">
        <f>D199/C199*100</f>
        <v>38.768908750000001</v>
      </c>
    </row>
    <row r="200" spans="1:5">
      <c r="A200" s="30" t="s">
        <v>161</v>
      </c>
      <c r="B200" s="8" t="s">
        <v>231</v>
      </c>
      <c r="C200" s="14"/>
      <c r="D200" s="14">
        <v>1550756.35</v>
      </c>
      <c r="E200" s="16"/>
    </row>
    <row r="201" spans="1:5">
      <c r="A201" s="30"/>
      <c r="B201" s="8"/>
      <c r="C201" s="14"/>
      <c r="D201" s="14"/>
      <c r="E201" s="16"/>
    </row>
    <row r="202" spans="1:5" s="57" customFormat="1" ht="25.5" customHeight="1">
      <c r="A202" s="54" t="s">
        <v>125</v>
      </c>
      <c r="B202" s="54" t="s">
        <v>191</v>
      </c>
      <c r="C202" s="55">
        <f>C204+C225+C239+C258+C277+C290+C304</f>
        <v>130000000</v>
      </c>
      <c r="D202" s="55">
        <f>D204+D225+D239+D258+D277+D290+D304</f>
        <v>25245840.300000001</v>
      </c>
      <c r="E202" s="56">
        <f>D202/C202*100</f>
        <v>19.419877153846155</v>
      </c>
    </row>
    <row r="203" spans="1:5" s="57" customFormat="1">
      <c r="A203" s="54"/>
      <c r="B203" s="54"/>
      <c r="C203" s="55"/>
      <c r="D203" s="55"/>
      <c r="E203" s="56"/>
    </row>
    <row r="204" spans="1:5" s="57" customFormat="1">
      <c r="A204" s="61" t="s">
        <v>189</v>
      </c>
      <c r="B204" s="62" t="s">
        <v>190</v>
      </c>
      <c r="C204" s="55">
        <f>C205+C211+C214+C219</f>
        <v>37400000</v>
      </c>
      <c r="D204" s="55">
        <f>D205+D211+D214+D219</f>
        <v>5677275.21</v>
      </c>
      <c r="E204" s="56">
        <f t="shared" ref="E204:E222" si="5">D204/C204*100</f>
        <v>15.17988024064171</v>
      </c>
    </row>
    <row r="205" spans="1:5" s="57" customFormat="1">
      <c r="A205" s="23">
        <v>35</v>
      </c>
      <c r="B205" s="10" t="s">
        <v>145</v>
      </c>
      <c r="C205" s="13">
        <f>C206+C208</f>
        <v>2100000</v>
      </c>
      <c r="D205" s="13">
        <f>D206+D208</f>
        <v>0</v>
      </c>
      <c r="E205" s="15">
        <f t="shared" si="5"/>
        <v>0</v>
      </c>
    </row>
    <row r="206" spans="1:5" s="57" customFormat="1" ht="25.5">
      <c r="A206" s="23">
        <v>351</v>
      </c>
      <c r="B206" s="10" t="s">
        <v>150</v>
      </c>
      <c r="C206" s="13">
        <v>600000</v>
      </c>
      <c r="D206" s="13">
        <f>D207</f>
        <v>0</v>
      </c>
      <c r="E206" s="15">
        <v>0</v>
      </c>
    </row>
    <row r="207" spans="1:5" s="57" customFormat="1" hidden="1">
      <c r="A207" s="25">
        <v>3512</v>
      </c>
      <c r="B207" s="8" t="s">
        <v>147</v>
      </c>
      <c r="C207" s="14"/>
      <c r="D207" s="14">
        <v>0</v>
      </c>
      <c r="E207" s="16" t="s">
        <v>212</v>
      </c>
    </row>
    <row r="208" spans="1:5" s="57" customFormat="1" ht="25.5">
      <c r="A208" s="23">
        <v>352</v>
      </c>
      <c r="B208" s="10" t="s">
        <v>252</v>
      </c>
      <c r="C208" s="13">
        <v>1500000</v>
      </c>
      <c r="D208" s="13">
        <f>D209+D210</f>
        <v>0</v>
      </c>
      <c r="E208" s="15">
        <f t="shared" si="5"/>
        <v>0</v>
      </c>
    </row>
    <row r="209" spans="1:5" s="57" customFormat="1" ht="12.75" hidden="1" customHeight="1">
      <c r="A209" s="30">
        <v>3523</v>
      </c>
      <c r="B209" s="8" t="s">
        <v>224</v>
      </c>
      <c r="C209" s="14"/>
      <c r="D209" s="14">
        <v>0</v>
      </c>
      <c r="E209" s="16" t="s">
        <v>212</v>
      </c>
    </row>
    <row r="210" spans="1:5" s="57" customFormat="1" hidden="1">
      <c r="A210" s="30">
        <v>3522</v>
      </c>
      <c r="B210" s="8" t="s">
        <v>152</v>
      </c>
      <c r="C210" s="14"/>
      <c r="D210" s="14">
        <v>0</v>
      </c>
      <c r="E210" s="16" t="s">
        <v>212</v>
      </c>
    </row>
    <row r="211" spans="1:5" s="57" customFormat="1">
      <c r="A211" s="23">
        <v>36</v>
      </c>
      <c r="B211" s="10" t="s">
        <v>253</v>
      </c>
      <c r="C211" s="13">
        <f>C212</f>
        <v>26000000</v>
      </c>
      <c r="D211" s="13">
        <f>D212</f>
        <v>5509180.5700000003</v>
      </c>
      <c r="E211" s="15">
        <f t="shared" si="5"/>
        <v>21.18915603846154</v>
      </c>
    </row>
    <row r="212" spans="1:5" s="57" customFormat="1">
      <c r="A212" s="23">
        <v>363</v>
      </c>
      <c r="B212" s="10" t="s">
        <v>254</v>
      </c>
      <c r="C212" s="13">
        <v>26000000</v>
      </c>
      <c r="D212" s="13">
        <f>D213</f>
        <v>5509180.5700000003</v>
      </c>
      <c r="E212" s="15">
        <f t="shared" si="5"/>
        <v>21.18915603846154</v>
      </c>
    </row>
    <row r="213" spans="1:5">
      <c r="A213" s="30" t="s">
        <v>161</v>
      </c>
      <c r="B213" s="8" t="s">
        <v>231</v>
      </c>
      <c r="C213" s="14"/>
      <c r="D213" s="14">
        <v>5509180.5700000003</v>
      </c>
      <c r="E213" s="16"/>
    </row>
    <row r="214" spans="1:5" s="57" customFormat="1">
      <c r="A214" s="23">
        <v>38</v>
      </c>
      <c r="B214" s="10" t="s">
        <v>72</v>
      </c>
      <c r="C214" s="13">
        <f>C215+C217</f>
        <v>3800000</v>
      </c>
      <c r="D214" s="13">
        <f>D215+D217</f>
        <v>168094.64</v>
      </c>
      <c r="E214" s="15">
        <f t="shared" si="5"/>
        <v>4.4235431578947377</v>
      </c>
    </row>
    <row r="215" spans="1:5" s="57" customFormat="1">
      <c r="A215" s="23">
        <v>381</v>
      </c>
      <c r="B215" s="10" t="s">
        <v>154</v>
      </c>
      <c r="C215" s="13">
        <v>3000000</v>
      </c>
      <c r="D215" s="13">
        <f>D216</f>
        <v>0</v>
      </c>
      <c r="E215" s="15">
        <f t="shared" si="5"/>
        <v>0</v>
      </c>
    </row>
    <row r="216" spans="1:5" hidden="1">
      <c r="A216" s="30" t="s">
        <v>155</v>
      </c>
      <c r="B216" s="8" t="s">
        <v>156</v>
      </c>
      <c r="C216" s="14"/>
      <c r="D216" s="14">
        <v>0</v>
      </c>
      <c r="E216" s="16" t="s">
        <v>212</v>
      </c>
    </row>
    <row r="217" spans="1:5" s="57" customFormat="1">
      <c r="A217" s="23">
        <v>382</v>
      </c>
      <c r="B217" s="10" t="s">
        <v>157</v>
      </c>
      <c r="C217" s="13">
        <v>800000</v>
      </c>
      <c r="D217" s="13">
        <f>D218</f>
        <v>168094.64</v>
      </c>
      <c r="E217" s="15">
        <f t="shared" si="5"/>
        <v>21.01183</v>
      </c>
    </row>
    <row r="218" spans="1:5">
      <c r="A218" s="30">
        <v>3822</v>
      </c>
      <c r="B218" s="8" t="s">
        <v>158</v>
      </c>
      <c r="C218" s="14"/>
      <c r="D218" s="14">
        <v>168094.64</v>
      </c>
      <c r="E218" s="16"/>
    </row>
    <row r="219" spans="1:5">
      <c r="A219" s="23">
        <v>51</v>
      </c>
      <c r="B219" s="20" t="s">
        <v>166</v>
      </c>
      <c r="C219" s="13">
        <f>C220+C222</f>
        <v>5500000</v>
      </c>
      <c r="D219" s="13">
        <f>D220+D222</f>
        <v>0</v>
      </c>
      <c r="E219" s="15">
        <f t="shared" si="5"/>
        <v>0</v>
      </c>
    </row>
    <row r="220" spans="1:5" s="57" customFormat="1">
      <c r="A220" s="23">
        <v>514</v>
      </c>
      <c r="B220" s="20" t="s">
        <v>167</v>
      </c>
      <c r="C220" s="55">
        <v>500000</v>
      </c>
      <c r="D220" s="55">
        <f>D221</f>
        <v>0</v>
      </c>
      <c r="E220" s="15">
        <f t="shared" si="5"/>
        <v>0</v>
      </c>
    </row>
    <row r="221" spans="1:5" hidden="1">
      <c r="A221" s="27" t="s">
        <v>168</v>
      </c>
      <c r="B221" s="19" t="s">
        <v>232</v>
      </c>
      <c r="C221" s="63"/>
      <c r="D221" s="63">
        <v>0</v>
      </c>
      <c r="E221" s="16" t="s">
        <v>212</v>
      </c>
    </row>
    <row r="222" spans="1:5" s="57" customFormat="1" ht="25.5">
      <c r="A222" s="23">
        <v>516</v>
      </c>
      <c r="B222" s="20" t="s">
        <v>170</v>
      </c>
      <c r="C222" s="55">
        <v>5000000</v>
      </c>
      <c r="D222" s="55">
        <f>D223</f>
        <v>0</v>
      </c>
      <c r="E222" s="15">
        <f t="shared" si="5"/>
        <v>0</v>
      </c>
    </row>
    <row r="223" spans="1:5" hidden="1">
      <c r="A223" s="28" t="s">
        <v>171</v>
      </c>
      <c r="B223" s="19" t="s">
        <v>229</v>
      </c>
      <c r="C223" s="63"/>
      <c r="D223" s="63">
        <v>0</v>
      </c>
      <c r="E223" s="16" t="s">
        <v>212</v>
      </c>
    </row>
    <row r="225" spans="1:5" s="57" customFormat="1" ht="25.5">
      <c r="A225" s="61" t="s">
        <v>192</v>
      </c>
      <c r="B225" s="62" t="s">
        <v>193</v>
      </c>
      <c r="C225" s="55">
        <f>C226+C232+C235</f>
        <v>5000000</v>
      </c>
      <c r="D225" s="55">
        <f>D226+D232+D235</f>
        <v>0</v>
      </c>
      <c r="E225" s="56">
        <f>D225/C225*100</f>
        <v>0</v>
      </c>
    </row>
    <row r="226" spans="1:5" s="57" customFormat="1">
      <c r="A226" s="23">
        <v>35</v>
      </c>
      <c r="B226" s="10" t="s">
        <v>145</v>
      </c>
      <c r="C226" s="13">
        <f>C227+C229</f>
        <v>600000</v>
      </c>
      <c r="D226" s="13">
        <f>D227+D229</f>
        <v>0</v>
      </c>
      <c r="E226" s="15">
        <v>0</v>
      </c>
    </row>
    <row r="227" spans="1:5" s="57" customFormat="1">
      <c r="A227" s="23">
        <v>351</v>
      </c>
      <c r="B227" s="10" t="s">
        <v>147</v>
      </c>
      <c r="C227" s="13">
        <v>100000</v>
      </c>
      <c r="D227" s="13">
        <f>D228</f>
        <v>0</v>
      </c>
      <c r="E227" s="15">
        <v>0</v>
      </c>
    </row>
    <row r="228" spans="1:5" hidden="1">
      <c r="A228" s="25">
        <v>3512</v>
      </c>
      <c r="B228" s="8" t="s">
        <v>147</v>
      </c>
      <c r="C228" s="14"/>
      <c r="D228" s="14">
        <v>0</v>
      </c>
      <c r="E228" s="16" t="s">
        <v>212</v>
      </c>
    </row>
    <row r="229" spans="1:5" s="57" customFormat="1" ht="25.5">
      <c r="A229" s="23">
        <v>352</v>
      </c>
      <c r="B229" s="10" t="s">
        <v>252</v>
      </c>
      <c r="C229" s="13">
        <v>500000</v>
      </c>
      <c r="D229" s="13">
        <f>D230+D231</f>
        <v>0</v>
      </c>
      <c r="E229" s="15">
        <v>0</v>
      </c>
    </row>
    <row r="230" spans="1:5" hidden="1">
      <c r="A230" s="30">
        <v>3522</v>
      </c>
      <c r="B230" s="8" t="s">
        <v>152</v>
      </c>
      <c r="C230" s="63"/>
      <c r="D230" s="63">
        <v>0</v>
      </c>
      <c r="E230" s="16" t="s">
        <v>212</v>
      </c>
    </row>
    <row r="231" spans="1:5" hidden="1">
      <c r="A231" s="30">
        <v>3523</v>
      </c>
      <c r="B231" s="8" t="s">
        <v>224</v>
      </c>
      <c r="C231" s="63"/>
      <c r="D231" s="63">
        <v>0</v>
      </c>
      <c r="E231" s="16" t="s">
        <v>212</v>
      </c>
    </row>
    <row r="232" spans="1:5" s="57" customFormat="1">
      <c r="A232" s="23">
        <v>36</v>
      </c>
      <c r="B232" s="10" t="s">
        <v>253</v>
      </c>
      <c r="C232" s="13">
        <f>C233</f>
        <v>3800000</v>
      </c>
      <c r="D232" s="13">
        <f>D233</f>
        <v>0</v>
      </c>
      <c r="E232" s="15">
        <f>D232/C232*100</f>
        <v>0</v>
      </c>
    </row>
    <row r="233" spans="1:5" s="57" customFormat="1">
      <c r="A233" s="23">
        <v>363</v>
      </c>
      <c r="B233" s="10" t="s">
        <v>254</v>
      </c>
      <c r="C233" s="13">
        <v>3800000</v>
      </c>
      <c r="D233" s="13">
        <f>D234</f>
        <v>0</v>
      </c>
      <c r="E233" s="15">
        <f>D233/C233*100</f>
        <v>0</v>
      </c>
    </row>
    <row r="234" spans="1:5" hidden="1">
      <c r="A234" s="30" t="s">
        <v>161</v>
      </c>
      <c r="B234" s="8" t="s">
        <v>231</v>
      </c>
      <c r="C234" s="63"/>
      <c r="D234" s="63">
        <v>0</v>
      </c>
      <c r="E234" s="16" t="s">
        <v>212</v>
      </c>
    </row>
    <row r="235" spans="1:5">
      <c r="A235" s="29">
        <v>38</v>
      </c>
      <c r="B235" s="10" t="s">
        <v>72</v>
      </c>
      <c r="C235" s="55">
        <f>C236</f>
        <v>600000</v>
      </c>
      <c r="D235" s="55">
        <f>D236</f>
        <v>0</v>
      </c>
      <c r="E235" s="15">
        <v>0</v>
      </c>
    </row>
    <row r="236" spans="1:5">
      <c r="A236" s="29">
        <v>381</v>
      </c>
      <c r="B236" s="10" t="s">
        <v>154</v>
      </c>
      <c r="C236" s="55">
        <v>600000</v>
      </c>
      <c r="D236" s="55">
        <f>D237</f>
        <v>0</v>
      </c>
      <c r="E236" s="15">
        <v>0</v>
      </c>
    </row>
    <row r="237" spans="1:5" hidden="1">
      <c r="A237" s="30">
        <v>3811</v>
      </c>
      <c r="B237" s="8" t="s">
        <v>156</v>
      </c>
      <c r="C237" s="63"/>
      <c r="D237" s="63">
        <v>0</v>
      </c>
      <c r="E237" s="16" t="s">
        <v>212</v>
      </c>
    </row>
    <row r="238" spans="1:5">
      <c r="A238" s="30"/>
      <c r="B238" s="8"/>
    </row>
    <row r="239" spans="1:5" s="57" customFormat="1" ht="25.5">
      <c r="A239" s="61" t="s">
        <v>194</v>
      </c>
      <c r="B239" s="62" t="s">
        <v>195</v>
      </c>
      <c r="C239" s="55">
        <f>C240+C246+C249+C252</f>
        <v>24500000</v>
      </c>
      <c r="D239" s="55">
        <f>D240+D246+D249+D252</f>
        <v>1057136.32</v>
      </c>
      <c r="E239" s="56">
        <f t="shared" ref="E239:E255" si="6">D239/C239*100</f>
        <v>4.3148421224489804</v>
      </c>
    </row>
    <row r="240" spans="1:5" s="57" customFormat="1">
      <c r="A240" s="23">
        <v>35</v>
      </c>
      <c r="B240" s="10" t="s">
        <v>145</v>
      </c>
      <c r="C240" s="13">
        <f>C241+C243</f>
        <v>3000000</v>
      </c>
      <c r="D240" s="13">
        <f>D241+D243</f>
        <v>0</v>
      </c>
      <c r="E240" s="15">
        <f t="shared" si="6"/>
        <v>0</v>
      </c>
    </row>
    <row r="241" spans="1:5" s="57" customFormat="1">
      <c r="A241" s="23">
        <v>351</v>
      </c>
      <c r="B241" s="10" t="s">
        <v>147</v>
      </c>
      <c r="C241" s="13">
        <v>500000</v>
      </c>
      <c r="D241" s="13">
        <f>D242</f>
        <v>0</v>
      </c>
      <c r="E241" s="15">
        <v>0</v>
      </c>
    </row>
    <row r="242" spans="1:5" s="57" customFormat="1" hidden="1">
      <c r="A242" s="25">
        <v>3512</v>
      </c>
      <c r="B242" s="8" t="s">
        <v>147</v>
      </c>
      <c r="C242" s="14"/>
      <c r="D242" s="14">
        <v>0</v>
      </c>
      <c r="E242" s="16" t="s">
        <v>212</v>
      </c>
    </row>
    <row r="243" spans="1:5" s="57" customFormat="1" ht="25.5">
      <c r="A243" s="23">
        <v>352</v>
      </c>
      <c r="B243" s="10" t="s">
        <v>252</v>
      </c>
      <c r="C243" s="13">
        <v>2500000</v>
      </c>
      <c r="D243" s="13">
        <f>D244+D245</f>
        <v>0</v>
      </c>
      <c r="E243" s="15">
        <f t="shared" si="6"/>
        <v>0</v>
      </c>
    </row>
    <row r="244" spans="1:5" hidden="1">
      <c r="A244" s="30" t="s">
        <v>151</v>
      </c>
      <c r="B244" s="8" t="s">
        <v>152</v>
      </c>
      <c r="C244" s="14"/>
      <c r="D244" s="14">
        <v>0</v>
      </c>
      <c r="E244" s="16" t="s">
        <v>212</v>
      </c>
    </row>
    <row r="245" spans="1:5" s="57" customFormat="1" hidden="1">
      <c r="A245" s="25">
        <v>3523</v>
      </c>
      <c r="B245" s="8" t="s">
        <v>224</v>
      </c>
      <c r="C245" s="14"/>
      <c r="D245" s="14">
        <v>0</v>
      </c>
      <c r="E245" s="16" t="s">
        <v>212</v>
      </c>
    </row>
    <row r="246" spans="1:5" s="57" customFormat="1">
      <c r="A246" s="23">
        <v>36</v>
      </c>
      <c r="B246" s="10" t="s">
        <v>253</v>
      </c>
      <c r="C246" s="13">
        <f>C247</f>
        <v>9000000</v>
      </c>
      <c r="D246" s="13">
        <f>D247</f>
        <v>1057136.32</v>
      </c>
      <c r="E246" s="15">
        <f t="shared" si="6"/>
        <v>11.745959111111112</v>
      </c>
    </row>
    <row r="247" spans="1:5" s="57" customFormat="1">
      <c r="A247" s="23">
        <v>363</v>
      </c>
      <c r="B247" s="10" t="s">
        <v>254</v>
      </c>
      <c r="C247" s="13">
        <v>9000000</v>
      </c>
      <c r="D247" s="13">
        <f>D248</f>
        <v>1057136.32</v>
      </c>
      <c r="E247" s="15">
        <f t="shared" si="6"/>
        <v>11.745959111111112</v>
      </c>
    </row>
    <row r="248" spans="1:5">
      <c r="A248" s="30" t="s">
        <v>161</v>
      </c>
      <c r="B248" s="8" t="s">
        <v>231</v>
      </c>
      <c r="C248" s="14"/>
      <c r="D248" s="14">
        <v>1057136.32</v>
      </c>
      <c r="E248" s="16"/>
    </row>
    <row r="249" spans="1:5" s="57" customFormat="1">
      <c r="A249" s="23">
        <v>38</v>
      </c>
      <c r="B249" s="10" t="s">
        <v>72</v>
      </c>
      <c r="C249" s="13">
        <f>C250</f>
        <v>2000000</v>
      </c>
      <c r="D249" s="13">
        <f>D250</f>
        <v>0</v>
      </c>
      <c r="E249" s="15">
        <f t="shared" si="6"/>
        <v>0</v>
      </c>
    </row>
    <row r="250" spans="1:5" s="57" customFormat="1">
      <c r="A250" s="23">
        <v>381</v>
      </c>
      <c r="B250" s="10" t="s">
        <v>154</v>
      </c>
      <c r="C250" s="13">
        <v>2000000</v>
      </c>
      <c r="D250" s="13">
        <f>D251</f>
        <v>0</v>
      </c>
      <c r="E250" s="15">
        <f t="shared" si="6"/>
        <v>0</v>
      </c>
    </row>
    <row r="251" spans="1:5" hidden="1">
      <c r="A251" s="30" t="s">
        <v>155</v>
      </c>
      <c r="B251" s="8" t="s">
        <v>156</v>
      </c>
      <c r="C251" s="14"/>
      <c r="D251" s="14">
        <v>0</v>
      </c>
      <c r="E251" s="16" t="s">
        <v>212</v>
      </c>
    </row>
    <row r="252" spans="1:5">
      <c r="A252" s="23">
        <v>51</v>
      </c>
      <c r="B252" s="20" t="s">
        <v>166</v>
      </c>
      <c r="C252" s="13">
        <f>C253+C255</f>
        <v>10500000</v>
      </c>
      <c r="D252" s="13">
        <f>D253+D255</f>
        <v>0</v>
      </c>
      <c r="E252" s="15">
        <f t="shared" si="6"/>
        <v>0</v>
      </c>
    </row>
    <row r="253" spans="1:5" s="57" customFormat="1">
      <c r="A253" s="23">
        <v>514</v>
      </c>
      <c r="B253" s="20" t="s">
        <v>167</v>
      </c>
      <c r="C253" s="55">
        <v>500000</v>
      </c>
      <c r="D253" s="55">
        <f>D254</f>
        <v>0</v>
      </c>
      <c r="E253" s="15">
        <f t="shared" si="6"/>
        <v>0</v>
      </c>
    </row>
    <row r="254" spans="1:5" hidden="1">
      <c r="A254" s="27" t="s">
        <v>168</v>
      </c>
      <c r="B254" s="19" t="s">
        <v>232</v>
      </c>
      <c r="C254" s="63"/>
      <c r="D254" s="63">
        <v>0</v>
      </c>
      <c r="E254" s="16" t="s">
        <v>212</v>
      </c>
    </row>
    <row r="255" spans="1:5" s="57" customFormat="1" ht="25.5">
      <c r="A255" s="23">
        <v>516</v>
      </c>
      <c r="B255" s="20" t="s">
        <v>170</v>
      </c>
      <c r="C255" s="55">
        <v>10000000</v>
      </c>
      <c r="D255" s="55">
        <f>D256</f>
        <v>0</v>
      </c>
      <c r="E255" s="15">
        <f t="shared" si="6"/>
        <v>0</v>
      </c>
    </row>
    <row r="256" spans="1:5" ht="10.5" hidden="1" customHeight="1">
      <c r="A256" s="28">
        <v>5163</v>
      </c>
      <c r="B256" s="19" t="s">
        <v>229</v>
      </c>
      <c r="C256" s="63"/>
      <c r="D256" s="63">
        <v>0</v>
      </c>
      <c r="E256" s="16" t="s">
        <v>212</v>
      </c>
    </row>
    <row r="258" spans="1:5" s="57" customFormat="1">
      <c r="A258" s="61" t="s">
        <v>196</v>
      </c>
      <c r="B258" s="62" t="s">
        <v>197</v>
      </c>
      <c r="C258" s="55">
        <f>C259+C265+C268+C271</f>
        <v>24100000</v>
      </c>
      <c r="D258" s="55">
        <f>D259+D265+D268+D271</f>
        <v>1426428.77</v>
      </c>
      <c r="E258" s="56">
        <f t="shared" ref="E258:E274" si="7">D258/C258*100</f>
        <v>5.9187915767634856</v>
      </c>
    </row>
    <row r="259" spans="1:5" s="57" customFormat="1">
      <c r="A259" s="23">
        <v>35</v>
      </c>
      <c r="B259" s="10" t="s">
        <v>145</v>
      </c>
      <c r="C259" s="13">
        <f>C260+C262</f>
        <v>1500000</v>
      </c>
      <c r="D259" s="13">
        <f>D260+D262</f>
        <v>0</v>
      </c>
      <c r="E259" s="15">
        <f t="shared" si="7"/>
        <v>0</v>
      </c>
    </row>
    <row r="260" spans="1:5" s="57" customFormat="1">
      <c r="A260" s="23">
        <v>351</v>
      </c>
      <c r="B260" s="10" t="s">
        <v>147</v>
      </c>
      <c r="C260" s="13">
        <v>500000</v>
      </c>
      <c r="D260" s="13">
        <f>D261</f>
        <v>0</v>
      </c>
      <c r="E260" s="15">
        <v>0</v>
      </c>
    </row>
    <row r="261" spans="1:5" s="57" customFormat="1" hidden="1">
      <c r="A261" s="25">
        <v>3512</v>
      </c>
      <c r="B261" s="8" t="s">
        <v>147</v>
      </c>
      <c r="C261" s="14"/>
      <c r="D261" s="13">
        <v>0</v>
      </c>
      <c r="E261" s="16" t="s">
        <v>212</v>
      </c>
    </row>
    <row r="262" spans="1:5" s="57" customFormat="1" ht="25.5">
      <c r="A262" s="23">
        <v>352</v>
      </c>
      <c r="B262" s="10" t="s">
        <v>252</v>
      </c>
      <c r="C262" s="13">
        <v>1000000</v>
      </c>
      <c r="D262" s="13">
        <f>D263+D264</f>
        <v>0</v>
      </c>
      <c r="E262" s="15">
        <f t="shared" si="7"/>
        <v>0</v>
      </c>
    </row>
    <row r="263" spans="1:5" hidden="1">
      <c r="A263" s="30" t="s">
        <v>151</v>
      </c>
      <c r="B263" s="8" t="s">
        <v>152</v>
      </c>
      <c r="C263" s="14"/>
      <c r="D263" s="14">
        <v>0</v>
      </c>
      <c r="E263" s="16" t="s">
        <v>212</v>
      </c>
    </row>
    <row r="264" spans="1:5" s="57" customFormat="1" hidden="1">
      <c r="A264" s="25">
        <v>3523</v>
      </c>
      <c r="B264" s="8" t="s">
        <v>224</v>
      </c>
      <c r="C264" s="14"/>
      <c r="D264" s="13">
        <v>0</v>
      </c>
      <c r="E264" s="16" t="s">
        <v>212</v>
      </c>
    </row>
    <row r="265" spans="1:5" s="57" customFormat="1">
      <c r="A265" s="23">
        <v>36</v>
      </c>
      <c r="B265" s="10" t="s">
        <v>253</v>
      </c>
      <c r="C265" s="13">
        <f>C266</f>
        <v>16000000</v>
      </c>
      <c r="D265" s="13">
        <f>D266</f>
        <v>1376428.77</v>
      </c>
      <c r="E265" s="15">
        <f t="shared" si="7"/>
        <v>8.6026798124999999</v>
      </c>
    </row>
    <row r="266" spans="1:5" s="57" customFormat="1">
      <c r="A266" s="23">
        <v>363</v>
      </c>
      <c r="B266" s="10" t="s">
        <v>254</v>
      </c>
      <c r="C266" s="13">
        <v>16000000</v>
      </c>
      <c r="D266" s="13">
        <f>D267</f>
        <v>1376428.77</v>
      </c>
      <c r="E266" s="15">
        <f t="shared" si="7"/>
        <v>8.6026798124999999</v>
      </c>
    </row>
    <row r="267" spans="1:5">
      <c r="A267" s="30" t="s">
        <v>161</v>
      </c>
      <c r="B267" s="8" t="s">
        <v>231</v>
      </c>
      <c r="C267" s="14"/>
      <c r="D267" s="14">
        <v>1376428.77</v>
      </c>
      <c r="E267" s="16"/>
    </row>
    <row r="268" spans="1:5" s="57" customFormat="1">
      <c r="A268" s="23">
        <v>38</v>
      </c>
      <c r="B268" s="10" t="s">
        <v>72</v>
      </c>
      <c r="C268" s="13">
        <f>C269</f>
        <v>3000000</v>
      </c>
      <c r="D268" s="13">
        <f>D269</f>
        <v>50000</v>
      </c>
      <c r="E268" s="15">
        <f t="shared" si="7"/>
        <v>1.6666666666666667</v>
      </c>
    </row>
    <row r="269" spans="1:5" s="57" customFormat="1">
      <c r="A269" s="23">
        <v>381</v>
      </c>
      <c r="B269" s="10" t="s">
        <v>154</v>
      </c>
      <c r="C269" s="13">
        <v>3000000</v>
      </c>
      <c r="D269" s="13">
        <f>D270</f>
        <v>50000</v>
      </c>
      <c r="E269" s="15">
        <f t="shared" si="7"/>
        <v>1.6666666666666667</v>
      </c>
    </row>
    <row r="270" spans="1:5">
      <c r="A270" s="30" t="s">
        <v>155</v>
      </c>
      <c r="B270" s="8" t="s">
        <v>156</v>
      </c>
      <c r="C270" s="14"/>
      <c r="D270" s="14">
        <v>50000</v>
      </c>
      <c r="E270" s="16"/>
    </row>
    <row r="271" spans="1:5">
      <c r="A271" s="23">
        <v>51</v>
      </c>
      <c r="B271" s="20" t="s">
        <v>166</v>
      </c>
      <c r="C271" s="13">
        <f>C272+C274</f>
        <v>3600000</v>
      </c>
      <c r="D271" s="13">
        <f>D272+D274</f>
        <v>0</v>
      </c>
      <c r="E271" s="15">
        <f t="shared" si="7"/>
        <v>0</v>
      </c>
    </row>
    <row r="272" spans="1:5" s="57" customFormat="1">
      <c r="A272" s="23">
        <v>514</v>
      </c>
      <c r="B272" s="20" t="s">
        <v>167</v>
      </c>
      <c r="C272" s="55">
        <v>500000</v>
      </c>
      <c r="D272" s="55">
        <f>D273</f>
        <v>0</v>
      </c>
      <c r="E272" s="15">
        <f t="shared" si="7"/>
        <v>0</v>
      </c>
    </row>
    <row r="273" spans="1:5" hidden="1">
      <c r="A273" s="27" t="s">
        <v>168</v>
      </c>
      <c r="B273" s="19" t="s">
        <v>232</v>
      </c>
      <c r="C273" s="63"/>
      <c r="D273" s="63">
        <v>0</v>
      </c>
      <c r="E273" s="16" t="s">
        <v>212</v>
      </c>
    </row>
    <row r="274" spans="1:5" s="57" customFormat="1" ht="25.5">
      <c r="A274" s="23">
        <v>516</v>
      </c>
      <c r="B274" s="20" t="s">
        <v>170</v>
      </c>
      <c r="C274" s="55">
        <v>3100000</v>
      </c>
      <c r="D274" s="55">
        <f>D275</f>
        <v>0</v>
      </c>
      <c r="E274" s="15">
        <f t="shared" si="7"/>
        <v>0</v>
      </c>
    </row>
    <row r="275" spans="1:5" hidden="1">
      <c r="A275" s="28">
        <v>5163</v>
      </c>
      <c r="B275" s="19" t="s">
        <v>229</v>
      </c>
      <c r="C275" s="63"/>
      <c r="D275" s="63">
        <v>0</v>
      </c>
      <c r="E275" s="16" t="s">
        <v>212</v>
      </c>
    </row>
    <row r="277" spans="1:5" s="57" customFormat="1">
      <c r="A277" s="61" t="s">
        <v>198</v>
      </c>
      <c r="B277" s="62" t="s">
        <v>199</v>
      </c>
      <c r="C277" s="55">
        <f>C278+C281+C284</f>
        <v>6000000</v>
      </c>
      <c r="D277" s="55">
        <f>D278+D281+D284</f>
        <v>2900000</v>
      </c>
      <c r="E277" s="56">
        <f t="shared" ref="E277:E287" si="8">D277/C277*100</f>
        <v>48.333333333333336</v>
      </c>
    </row>
    <row r="278" spans="1:5" s="57" customFormat="1">
      <c r="A278" s="23">
        <v>35</v>
      </c>
      <c r="B278" s="10" t="s">
        <v>145</v>
      </c>
      <c r="C278" s="13">
        <f>C279</f>
        <v>3500000</v>
      </c>
      <c r="D278" s="13">
        <f>D279</f>
        <v>2900000</v>
      </c>
      <c r="E278" s="15">
        <f t="shared" si="8"/>
        <v>82.857142857142861</v>
      </c>
    </row>
    <row r="279" spans="1:5" s="57" customFormat="1" ht="25.5">
      <c r="A279" s="23">
        <v>352</v>
      </c>
      <c r="B279" s="10" t="s">
        <v>252</v>
      </c>
      <c r="C279" s="13">
        <v>3500000</v>
      </c>
      <c r="D279" s="13">
        <f>D280</f>
        <v>2900000</v>
      </c>
      <c r="E279" s="15">
        <f t="shared" si="8"/>
        <v>82.857142857142861</v>
      </c>
    </row>
    <row r="280" spans="1:5">
      <c r="A280" s="30" t="s">
        <v>151</v>
      </c>
      <c r="B280" s="8" t="s">
        <v>152</v>
      </c>
      <c r="C280" s="14"/>
      <c r="D280" s="14">
        <v>2900000</v>
      </c>
      <c r="E280" s="16"/>
    </row>
    <row r="281" spans="1:5" s="57" customFormat="1">
      <c r="A281" s="23">
        <v>38</v>
      </c>
      <c r="B281" s="10" t="s">
        <v>72</v>
      </c>
      <c r="C281" s="55">
        <f>C282</f>
        <v>500000</v>
      </c>
      <c r="D281" s="55">
        <f>D282</f>
        <v>0</v>
      </c>
      <c r="E281" s="15"/>
    </row>
    <row r="282" spans="1:5" s="57" customFormat="1">
      <c r="A282" s="23">
        <v>381</v>
      </c>
      <c r="B282" s="10" t="s">
        <v>154</v>
      </c>
      <c r="C282" s="55">
        <v>500000</v>
      </c>
      <c r="D282" s="55">
        <f>D283</f>
        <v>0</v>
      </c>
      <c r="E282" s="15"/>
    </row>
    <row r="283" spans="1:5" s="57" customFormat="1" hidden="1">
      <c r="A283" s="25">
        <v>3811</v>
      </c>
      <c r="B283" s="8" t="s">
        <v>156</v>
      </c>
      <c r="C283" s="63"/>
      <c r="D283" s="63">
        <v>0</v>
      </c>
      <c r="E283" s="16" t="s">
        <v>212</v>
      </c>
    </row>
    <row r="284" spans="1:5">
      <c r="A284" s="23">
        <v>51</v>
      </c>
      <c r="B284" s="20" t="s">
        <v>166</v>
      </c>
      <c r="C284" s="13">
        <f>C285+C287</f>
        <v>2000000</v>
      </c>
      <c r="D284" s="13">
        <f>D285+D287</f>
        <v>0</v>
      </c>
      <c r="E284" s="15">
        <f t="shared" si="8"/>
        <v>0</v>
      </c>
    </row>
    <row r="285" spans="1:5" s="57" customFormat="1">
      <c r="A285" s="23">
        <v>514</v>
      </c>
      <c r="B285" s="20" t="s">
        <v>167</v>
      </c>
      <c r="C285" s="55">
        <v>1000000</v>
      </c>
      <c r="D285" s="55">
        <f>D286</f>
        <v>0</v>
      </c>
      <c r="E285" s="15">
        <f t="shared" si="8"/>
        <v>0</v>
      </c>
    </row>
    <row r="286" spans="1:5">
      <c r="A286" s="27" t="s">
        <v>168</v>
      </c>
      <c r="B286" s="19" t="s">
        <v>232</v>
      </c>
      <c r="C286" s="63"/>
      <c r="D286" s="63">
        <v>0</v>
      </c>
      <c r="E286" s="16"/>
    </row>
    <row r="287" spans="1:5" s="57" customFormat="1" ht="25.5">
      <c r="A287" s="23">
        <v>516</v>
      </c>
      <c r="B287" s="20" t="s">
        <v>170</v>
      </c>
      <c r="C287" s="55">
        <v>1000000</v>
      </c>
      <c r="D287" s="55">
        <f>D288</f>
        <v>0</v>
      </c>
      <c r="E287" s="16">
        <f t="shared" si="8"/>
        <v>0</v>
      </c>
    </row>
    <row r="288" spans="1:5" hidden="1">
      <c r="A288" s="28">
        <v>5163</v>
      </c>
      <c r="B288" s="19" t="s">
        <v>229</v>
      </c>
      <c r="C288" s="63"/>
      <c r="D288" s="63">
        <v>0</v>
      </c>
      <c r="E288" s="16" t="s">
        <v>212</v>
      </c>
    </row>
    <row r="290" spans="1:5" s="57" customFormat="1" ht="38.25">
      <c r="A290" s="61" t="s">
        <v>200</v>
      </c>
      <c r="B290" s="62" t="s">
        <v>201</v>
      </c>
      <c r="C290" s="55">
        <f>C291+C294+C297+C300</f>
        <v>8000000</v>
      </c>
      <c r="D290" s="55">
        <f>D291+D294+D297+D300</f>
        <v>185000</v>
      </c>
      <c r="E290" s="56">
        <f t="shared" ref="E290:E295" si="9">D290/C290*100</f>
        <v>2.3125</v>
      </c>
    </row>
    <row r="291" spans="1:5" s="57" customFormat="1">
      <c r="A291" s="23">
        <v>32</v>
      </c>
      <c r="B291" s="10" t="s">
        <v>28</v>
      </c>
      <c r="C291" s="13">
        <f>C292</f>
        <v>2000000</v>
      </c>
      <c r="D291" s="13">
        <f>D292</f>
        <v>25000</v>
      </c>
      <c r="E291" s="15">
        <f t="shared" si="9"/>
        <v>1.25</v>
      </c>
    </row>
    <row r="292" spans="1:5" s="57" customFormat="1">
      <c r="A292" s="23">
        <v>323</v>
      </c>
      <c r="B292" s="10" t="s">
        <v>81</v>
      </c>
      <c r="C292" s="13">
        <v>2000000</v>
      </c>
      <c r="D292" s="13">
        <f>D293</f>
        <v>25000</v>
      </c>
      <c r="E292" s="15">
        <f t="shared" si="9"/>
        <v>1.25</v>
      </c>
    </row>
    <row r="293" spans="1:5" s="57" customFormat="1">
      <c r="A293" s="67">
        <v>3233</v>
      </c>
      <c r="B293" s="68" t="s">
        <v>49</v>
      </c>
      <c r="C293" s="14"/>
      <c r="D293" s="14">
        <v>25000</v>
      </c>
      <c r="E293" s="16"/>
    </row>
    <row r="294" spans="1:5" s="57" customFormat="1">
      <c r="A294" s="23">
        <v>35</v>
      </c>
      <c r="B294" s="10" t="s">
        <v>145</v>
      </c>
      <c r="C294" s="13">
        <f>C295</f>
        <v>2000000</v>
      </c>
      <c r="D294" s="13">
        <f>D295</f>
        <v>0</v>
      </c>
      <c r="E294" s="15">
        <f t="shared" si="9"/>
        <v>0</v>
      </c>
    </row>
    <row r="295" spans="1:5" s="57" customFormat="1" ht="25.5">
      <c r="A295" s="23">
        <v>352</v>
      </c>
      <c r="B295" s="10" t="s">
        <v>252</v>
      </c>
      <c r="C295" s="13">
        <v>2000000</v>
      </c>
      <c r="D295" s="13">
        <f>D296</f>
        <v>0</v>
      </c>
      <c r="E295" s="15">
        <f t="shared" si="9"/>
        <v>0</v>
      </c>
    </row>
    <row r="296" spans="1:5" hidden="1">
      <c r="A296" s="30" t="s">
        <v>151</v>
      </c>
      <c r="B296" s="8" t="s">
        <v>152</v>
      </c>
      <c r="C296" s="14"/>
      <c r="D296" s="14">
        <v>0</v>
      </c>
      <c r="E296" s="16" t="s">
        <v>212</v>
      </c>
    </row>
    <row r="297" spans="1:5" s="57" customFormat="1">
      <c r="A297" s="23">
        <v>36</v>
      </c>
      <c r="B297" s="10" t="s">
        <v>253</v>
      </c>
      <c r="C297" s="13">
        <f>C298</f>
        <v>2500000</v>
      </c>
      <c r="D297" s="13">
        <f>D298</f>
        <v>0</v>
      </c>
      <c r="E297" s="15">
        <f>D297/C297*100</f>
        <v>0</v>
      </c>
    </row>
    <row r="298" spans="1:5" s="57" customFormat="1">
      <c r="A298" s="23">
        <v>363</v>
      </c>
      <c r="B298" s="10" t="s">
        <v>254</v>
      </c>
      <c r="C298" s="13">
        <v>2500000</v>
      </c>
      <c r="D298" s="13">
        <f>D299</f>
        <v>0</v>
      </c>
      <c r="E298" s="15">
        <f>D298/C298*100</f>
        <v>0</v>
      </c>
    </row>
    <row r="299" spans="1:5" hidden="1">
      <c r="A299" s="30" t="s">
        <v>161</v>
      </c>
      <c r="B299" s="8" t="s">
        <v>231</v>
      </c>
      <c r="C299" s="14"/>
      <c r="D299" s="14">
        <v>0</v>
      </c>
      <c r="E299" s="16" t="s">
        <v>212</v>
      </c>
    </row>
    <row r="300" spans="1:5" s="57" customFormat="1">
      <c r="A300" s="23">
        <v>38</v>
      </c>
      <c r="B300" s="10" t="s">
        <v>72</v>
      </c>
      <c r="C300" s="13">
        <f>C301</f>
        <v>1500000</v>
      </c>
      <c r="D300" s="13">
        <f>D301</f>
        <v>160000</v>
      </c>
      <c r="E300" s="15">
        <f>D300/C300*100</f>
        <v>10.666666666666668</v>
      </c>
    </row>
    <row r="301" spans="1:5" s="57" customFormat="1">
      <c r="A301" s="23">
        <v>381</v>
      </c>
      <c r="B301" s="10" t="s">
        <v>154</v>
      </c>
      <c r="C301" s="13">
        <v>1500000</v>
      </c>
      <c r="D301" s="13">
        <f>D302</f>
        <v>160000</v>
      </c>
      <c r="E301" s="15">
        <f>D301/C301*100</f>
        <v>10.666666666666668</v>
      </c>
    </row>
    <row r="302" spans="1:5">
      <c r="A302" s="30" t="s">
        <v>155</v>
      </c>
      <c r="B302" s="8" t="s">
        <v>156</v>
      </c>
      <c r="C302" s="14"/>
      <c r="D302" s="14">
        <v>160000</v>
      </c>
      <c r="E302" s="16"/>
    </row>
    <row r="304" spans="1:5" s="57" customFormat="1">
      <c r="A304" s="61" t="s">
        <v>202</v>
      </c>
      <c r="B304" s="62" t="s">
        <v>203</v>
      </c>
      <c r="C304" s="55">
        <f>C305+C308+C311</f>
        <v>25000000</v>
      </c>
      <c r="D304" s="55">
        <f>D305+D308+D311</f>
        <v>14000000</v>
      </c>
      <c r="E304" s="56">
        <f>D304/C304*100</f>
        <v>56.000000000000007</v>
      </c>
    </row>
    <row r="305" spans="1:5" s="57" customFormat="1">
      <c r="A305" s="23">
        <v>32</v>
      </c>
      <c r="B305" s="10" t="s">
        <v>28</v>
      </c>
      <c r="C305" s="13">
        <f>C306</f>
        <v>1000000</v>
      </c>
      <c r="D305" s="13">
        <f>D306</f>
        <v>0</v>
      </c>
      <c r="E305" s="15">
        <v>0</v>
      </c>
    </row>
    <row r="306" spans="1:5" s="57" customFormat="1">
      <c r="A306" s="23">
        <v>329</v>
      </c>
      <c r="B306" s="10" t="s">
        <v>85</v>
      </c>
      <c r="C306" s="13">
        <v>1000000</v>
      </c>
      <c r="D306" s="13">
        <f>D307</f>
        <v>0</v>
      </c>
      <c r="E306" s="15">
        <v>0</v>
      </c>
    </row>
    <row r="307" spans="1:5" s="57" customFormat="1" hidden="1">
      <c r="A307" s="30" t="s">
        <v>64</v>
      </c>
      <c r="B307" s="8" t="s">
        <v>85</v>
      </c>
      <c r="C307" s="14"/>
      <c r="D307" s="14">
        <v>0</v>
      </c>
      <c r="E307" s="16" t="s">
        <v>212</v>
      </c>
    </row>
    <row r="308" spans="1:5" s="57" customFormat="1">
      <c r="A308" s="29">
        <v>36</v>
      </c>
      <c r="B308" s="10" t="s">
        <v>253</v>
      </c>
      <c r="C308" s="13">
        <f>C309</f>
        <v>2000000</v>
      </c>
      <c r="D308" s="13">
        <f>D309</f>
        <v>0</v>
      </c>
      <c r="E308" s="15">
        <v>0</v>
      </c>
    </row>
    <row r="309" spans="1:5" s="57" customFormat="1">
      <c r="A309" s="29">
        <v>363</v>
      </c>
      <c r="B309" s="10" t="s">
        <v>254</v>
      </c>
      <c r="C309" s="13">
        <v>2000000</v>
      </c>
      <c r="D309" s="13">
        <f>D310</f>
        <v>0</v>
      </c>
      <c r="E309" s="15">
        <v>0</v>
      </c>
    </row>
    <row r="310" spans="1:5" s="57" customFormat="1" hidden="1">
      <c r="A310" s="25">
        <v>3632</v>
      </c>
      <c r="B310" s="8" t="s">
        <v>231</v>
      </c>
      <c r="C310" s="14"/>
      <c r="D310" s="14">
        <v>0</v>
      </c>
      <c r="E310" s="16" t="s">
        <v>212</v>
      </c>
    </row>
    <row r="311" spans="1:5" s="57" customFormat="1">
      <c r="A311" s="23">
        <v>38</v>
      </c>
      <c r="B311" s="10" t="s">
        <v>72</v>
      </c>
      <c r="C311" s="13">
        <f>C312</f>
        <v>22000000</v>
      </c>
      <c r="D311" s="13">
        <f>D312</f>
        <v>14000000</v>
      </c>
      <c r="E311" s="15">
        <f>D311/C311*100</f>
        <v>63.636363636363633</v>
      </c>
    </row>
    <row r="312" spans="1:5" s="57" customFormat="1">
      <c r="A312" s="23">
        <v>381</v>
      </c>
      <c r="B312" s="10" t="s">
        <v>154</v>
      </c>
      <c r="C312" s="13">
        <v>22000000</v>
      </c>
      <c r="D312" s="13">
        <f>D313</f>
        <v>14000000</v>
      </c>
      <c r="E312" s="15">
        <f>D312/C312*100</f>
        <v>63.636363636363633</v>
      </c>
    </row>
    <row r="313" spans="1:5" ht="12.75" customHeight="1">
      <c r="A313" s="30" t="s">
        <v>155</v>
      </c>
      <c r="B313" s="8" t="s">
        <v>156</v>
      </c>
      <c r="C313" s="14"/>
      <c r="D313" s="14">
        <v>14000000</v>
      </c>
      <c r="E313" s="16"/>
    </row>
    <row r="315" spans="1:5" s="57" customFormat="1" ht="25.5" customHeight="1">
      <c r="A315" s="61" t="s">
        <v>126</v>
      </c>
      <c r="B315" s="75" t="s">
        <v>204</v>
      </c>
      <c r="C315" s="55">
        <f>C317</f>
        <v>578678000</v>
      </c>
      <c r="D315" s="55">
        <f>D317</f>
        <v>289892457.15000004</v>
      </c>
      <c r="E315" s="15">
        <f t="shared" ref="E315:E322" si="10">D315/C315*100</f>
        <v>50.095641643539246</v>
      </c>
    </row>
    <row r="316" spans="1:5" s="57" customFormat="1" ht="12.75" customHeight="1">
      <c r="A316" s="54"/>
      <c r="B316" s="54"/>
      <c r="C316" s="55"/>
      <c r="D316" s="55"/>
      <c r="E316" s="56"/>
    </row>
    <row r="317" spans="1:5" s="57" customFormat="1">
      <c r="A317" s="61" t="s">
        <v>119</v>
      </c>
      <c r="B317" s="62" t="s">
        <v>205</v>
      </c>
      <c r="C317" s="55">
        <f>C318+C321</f>
        <v>578678000</v>
      </c>
      <c r="D317" s="55">
        <f>D318+D321</f>
        <v>289892457.15000004</v>
      </c>
      <c r="E317" s="56">
        <f t="shared" si="10"/>
        <v>50.095641643539246</v>
      </c>
    </row>
    <row r="318" spans="1:5" s="57" customFormat="1">
      <c r="A318" s="23">
        <v>32</v>
      </c>
      <c r="B318" s="10" t="s">
        <v>28</v>
      </c>
      <c r="C318" s="13">
        <f>C319</f>
        <v>578600000</v>
      </c>
      <c r="D318" s="13">
        <f>D319</f>
        <v>289754383.60000002</v>
      </c>
      <c r="E318" s="15">
        <f t="shared" si="10"/>
        <v>50.078531558935367</v>
      </c>
    </row>
    <row r="319" spans="1:5" s="57" customFormat="1">
      <c r="A319" s="23">
        <v>329</v>
      </c>
      <c r="B319" s="10" t="s">
        <v>85</v>
      </c>
      <c r="C319" s="13">
        <v>578600000</v>
      </c>
      <c r="D319" s="13">
        <f>D320</f>
        <v>289754383.60000002</v>
      </c>
      <c r="E319" s="15">
        <f t="shared" si="10"/>
        <v>50.078531558935367</v>
      </c>
    </row>
    <row r="320" spans="1:5">
      <c r="A320" s="30" t="s">
        <v>64</v>
      </c>
      <c r="B320" s="8" t="s">
        <v>85</v>
      </c>
      <c r="C320" s="14"/>
      <c r="D320" s="14">
        <v>289754383.60000002</v>
      </c>
      <c r="E320" s="16"/>
    </row>
    <row r="321" spans="1:5">
      <c r="A321" s="29">
        <v>34</v>
      </c>
      <c r="B321" s="10" t="s">
        <v>108</v>
      </c>
      <c r="C321" s="13">
        <f>C322</f>
        <v>78000</v>
      </c>
      <c r="D321" s="13">
        <f>D322</f>
        <v>138073.54999999999</v>
      </c>
      <c r="E321" s="15">
        <f t="shared" si="10"/>
        <v>177.01737179487179</v>
      </c>
    </row>
    <row r="322" spans="1:5">
      <c r="A322" s="29">
        <v>343</v>
      </c>
      <c r="B322" s="10" t="s">
        <v>94</v>
      </c>
      <c r="C322" s="13">
        <v>78000</v>
      </c>
      <c r="D322" s="13">
        <f>D323</f>
        <v>138073.54999999999</v>
      </c>
      <c r="E322" s="15">
        <f t="shared" si="10"/>
        <v>177.01737179487179</v>
      </c>
    </row>
    <row r="323" spans="1:5">
      <c r="A323" s="30" t="s">
        <v>109</v>
      </c>
      <c r="B323" s="8" t="s">
        <v>110</v>
      </c>
      <c r="C323" s="14"/>
      <c r="D323" s="14">
        <v>138073.54999999999</v>
      </c>
      <c r="E323" s="16"/>
    </row>
  </sheetData>
  <mergeCells count="1">
    <mergeCell ref="A1:E1"/>
  </mergeCells>
  <phoneticPr fontId="30" type="noConversion"/>
  <printOptions horizontalCentered="1"/>
  <pageMargins left="0.19685039370078741" right="0.19685039370078741" top="0.43307086614173229" bottom="0.59055118110236227" header="0.11811023622047245" footer="0.19685039370078741"/>
  <pageSetup paperSize="9" firstPageNumber="6" orientation="portrait" r:id="rId1"/>
  <headerFooter alignWithMargins="0">
    <oddFooter>&amp;C&amp;"Times New Roman,Uobičajeno"&amp;12&amp;P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bilanca</vt:lpstr>
      <vt:lpstr>prihodi</vt:lpstr>
      <vt:lpstr>rashodi</vt:lpstr>
      <vt:lpstr>račun financiranja</vt:lpstr>
      <vt:lpstr>posebni dio</vt:lpstr>
      <vt:lpstr>bilanca!Print_Area</vt:lpstr>
      <vt:lpstr>'račun financiranja'!Print_Area</vt:lpstr>
      <vt:lpstr>'posebni dio'!Print_Titles</vt:lpstr>
      <vt:lpstr>prihodi!Print_Titles</vt:lpstr>
      <vt:lpstr>'račun financiranja'!Print_Titles</vt:lpstr>
      <vt:lpstr>rashodi!Print_Titles</vt:lpstr>
    </vt:vector>
  </TitlesOfParts>
  <Company>TEB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Mecner</dc:creator>
  <cp:lastModifiedBy>mkaracic</cp:lastModifiedBy>
  <cp:lastPrinted>2011-09-08T14:29:39Z</cp:lastPrinted>
  <dcterms:created xsi:type="dcterms:W3CDTF">2001-12-09T09:25:31Z</dcterms:created>
  <dcterms:modified xsi:type="dcterms:W3CDTF">2011-09-08T14:33:49Z</dcterms:modified>
</cp:coreProperties>
</file>