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-195" windowWidth="19200" windowHeight="12510" tabRatio="741"/>
  </bookViews>
  <sheets>
    <sheet name="bilanca" sheetId="1" r:id="rId1"/>
    <sheet name="prihodi" sheetId="7" r:id="rId2"/>
    <sheet name="rashodi" sheetId="4" r:id="rId3"/>
    <sheet name="račun financiranja" sheetId="6" r:id="rId4"/>
    <sheet name="posebni dio" sheetId="11" r:id="rId5"/>
  </sheets>
  <definedNames>
    <definedName name="_xlnm.Print_Area" localSheetId="0">bilanca!$A$1:$D$30</definedName>
    <definedName name="_xlnm.Print_Area" localSheetId="4">'posebni dio'!$A$1:$E$347</definedName>
    <definedName name="_xlnm.Print_Area" localSheetId="3">'račun financiranja'!$A$1:$F$25</definedName>
    <definedName name="_xlnm.Print_Titles" localSheetId="4">'posebni dio'!$2:$3</definedName>
    <definedName name="_xlnm.Print_Titles" localSheetId="1">prihodi!$3:$3</definedName>
    <definedName name="_xlnm.Print_Titles" localSheetId="3">'račun financiranja'!$2:$2</definedName>
    <definedName name="_xlnm.Print_Titles" localSheetId="2">rashodi!$2:$2</definedName>
  </definedNames>
  <calcPr calcId="114210" fullCalcOnLoad="1"/>
</workbook>
</file>

<file path=xl/calcChain.xml><?xml version="1.0" encoding="utf-8"?>
<calcChain xmlns="http://schemas.openxmlformats.org/spreadsheetml/2006/main">
  <c r="E148" i="11"/>
  <c r="E147"/>
  <c r="E51" i="4"/>
  <c r="E53"/>
  <c r="E50"/>
  <c r="E5"/>
  <c r="E8"/>
  <c r="E10"/>
  <c r="E4"/>
  <c r="E14"/>
  <c r="E19"/>
  <c r="E25"/>
  <c r="E35"/>
  <c r="E37"/>
  <c r="E13"/>
  <c r="E45"/>
  <c r="E44"/>
  <c r="E57"/>
  <c r="E56"/>
  <c r="E60"/>
  <c r="E62"/>
  <c r="E65"/>
  <c r="E59"/>
  <c r="E3"/>
  <c r="C9" i="1"/>
  <c r="E6" i="7"/>
  <c r="E5"/>
  <c r="E12"/>
  <c r="E11"/>
  <c r="E17"/>
  <c r="E19"/>
  <c r="E16"/>
  <c r="E22"/>
  <c r="E21"/>
  <c r="E4"/>
  <c r="C7" i="1"/>
  <c r="E69" i="4"/>
  <c r="E75"/>
  <c r="E77"/>
  <c r="E79"/>
  <c r="E68"/>
  <c r="E67"/>
  <c r="C10" i="1"/>
  <c r="C11"/>
  <c r="E6" i="6"/>
  <c r="E8"/>
  <c r="E10"/>
  <c r="E13"/>
  <c r="E5"/>
  <c r="E4"/>
  <c r="C21" i="1"/>
  <c r="E18" i="6"/>
  <c r="E20"/>
  <c r="E22"/>
  <c r="E24"/>
  <c r="E17"/>
  <c r="E16"/>
  <c r="C22" i="1"/>
  <c r="C23"/>
  <c r="C24"/>
  <c r="D51" i="4"/>
  <c r="D53"/>
  <c r="D50"/>
  <c r="D5"/>
  <c r="D8"/>
  <c r="D10"/>
  <c r="D4"/>
  <c r="D14"/>
  <c r="D19"/>
  <c r="D25"/>
  <c r="D35"/>
  <c r="D37"/>
  <c r="D13"/>
  <c r="D45"/>
  <c r="D44"/>
  <c r="D60"/>
  <c r="D62"/>
  <c r="D65"/>
  <c r="D59"/>
  <c r="D57"/>
  <c r="D56"/>
  <c r="D3"/>
  <c r="B9" i="1"/>
  <c r="D6" i="7"/>
  <c r="D5"/>
  <c r="D12"/>
  <c r="D11"/>
  <c r="D17"/>
  <c r="D19"/>
  <c r="D16"/>
  <c r="D22"/>
  <c r="D21"/>
  <c r="D4"/>
  <c r="B7" i="1"/>
  <c r="D69" i="4"/>
  <c r="D75"/>
  <c r="D77"/>
  <c r="D79"/>
  <c r="D68"/>
  <c r="D67"/>
  <c r="B10" i="1"/>
  <c r="B11"/>
  <c r="D6" i="6"/>
  <c r="D8"/>
  <c r="D10"/>
  <c r="D13"/>
  <c r="D5"/>
  <c r="D4"/>
  <c r="B21" i="1"/>
  <c r="D20" i="6"/>
  <c r="D22"/>
  <c r="D24"/>
  <c r="D17"/>
  <c r="D16"/>
  <c r="B22" i="1"/>
  <c r="B23"/>
  <c r="B24"/>
  <c r="D40" i="11"/>
  <c r="D29"/>
  <c r="D23"/>
  <c r="D19"/>
  <c r="D66"/>
  <c r="D59"/>
  <c r="D58"/>
  <c r="C59"/>
  <c r="C58"/>
  <c r="D244"/>
  <c r="D121"/>
  <c r="D120"/>
  <c r="D119"/>
  <c r="C120"/>
  <c r="C119"/>
  <c r="C121"/>
  <c r="D302"/>
  <c r="C302"/>
  <c r="D231"/>
  <c r="C231"/>
  <c r="D230"/>
  <c r="C230"/>
  <c r="D315"/>
  <c r="C315"/>
  <c r="D222"/>
  <c r="C222"/>
  <c r="C57"/>
  <c r="D57"/>
  <c r="E146"/>
  <c r="E71"/>
  <c r="E69"/>
  <c r="D269"/>
  <c r="D268"/>
  <c r="C269"/>
  <c r="C268"/>
  <c r="D257"/>
  <c r="D256"/>
  <c r="C257"/>
  <c r="C256"/>
  <c r="D193"/>
  <c r="D108"/>
  <c r="D10"/>
  <c r="D180"/>
  <c r="C180"/>
  <c r="D208"/>
  <c r="C208"/>
  <c r="D111"/>
  <c r="C111"/>
  <c r="C108"/>
  <c r="D114"/>
  <c r="D113"/>
  <c r="C114"/>
  <c r="C113"/>
  <c r="C90"/>
  <c r="C89"/>
  <c r="D90"/>
  <c r="D89"/>
  <c r="D345"/>
  <c r="C345"/>
  <c r="C344"/>
  <c r="D331"/>
  <c r="D330"/>
  <c r="C331"/>
  <c r="C330"/>
  <c r="D334"/>
  <c r="C334"/>
  <c r="E332"/>
  <c r="E335"/>
  <c r="C314"/>
  <c r="D260"/>
  <c r="C260"/>
  <c r="D263"/>
  <c r="D262"/>
  <c r="C263"/>
  <c r="C262"/>
  <c r="E258"/>
  <c r="E261"/>
  <c r="D239"/>
  <c r="C239"/>
  <c r="E240"/>
  <c r="D220"/>
  <c r="C220"/>
  <c r="D225"/>
  <c r="C225"/>
  <c r="D228"/>
  <c r="C228"/>
  <c r="D211"/>
  <c r="D210"/>
  <c r="C211"/>
  <c r="C210"/>
  <c r="D170"/>
  <c r="D169"/>
  <c r="C170"/>
  <c r="C169"/>
  <c r="D158"/>
  <c r="C158"/>
  <c r="D161"/>
  <c r="D160"/>
  <c r="C161"/>
  <c r="C160"/>
  <c r="D148"/>
  <c r="D147"/>
  <c r="C148"/>
  <c r="C147"/>
  <c r="D145"/>
  <c r="D144"/>
  <c r="C145"/>
  <c r="C144"/>
  <c r="D142"/>
  <c r="D141"/>
  <c r="C142"/>
  <c r="C141"/>
  <c r="D137"/>
  <c r="C137"/>
  <c r="E149"/>
  <c r="D117"/>
  <c r="C117"/>
  <c r="E118"/>
  <c r="E229"/>
  <c r="E310"/>
  <c r="E308"/>
  <c r="E346"/>
  <c r="E316"/>
  <c r="E264"/>
  <c r="E162"/>
  <c r="E46"/>
  <c r="E41"/>
  <c r="E24"/>
  <c r="E30"/>
  <c r="E144"/>
  <c r="E145"/>
  <c r="D219"/>
  <c r="C219"/>
  <c r="D107"/>
  <c r="C107"/>
  <c r="E345"/>
  <c r="D344"/>
  <c r="E344"/>
  <c r="F42" i="4"/>
  <c r="F36"/>
  <c r="F24"/>
  <c r="F18"/>
  <c r="F35"/>
  <c r="E219" i="11"/>
  <c r="C179"/>
  <c r="D65"/>
  <c r="E280"/>
  <c r="D53"/>
  <c r="D49"/>
  <c r="D76"/>
  <c r="D75"/>
  <c r="D83"/>
  <c r="D79"/>
  <c r="D96"/>
  <c r="D95"/>
  <c r="D102"/>
  <c r="D116"/>
  <c r="D127"/>
  <c r="D126"/>
  <c r="D125"/>
  <c r="D131"/>
  <c r="D130"/>
  <c r="C139"/>
  <c r="C136"/>
  <c r="C135"/>
  <c r="C152"/>
  <c r="C246"/>
  <c r="C244"/>
  <c r="C242"/>
  <c r="C249"/>
  <c r="C251"/>
  <c r="F7" i="4"/>
  <c r="C12" i="11"/>
  <c r="E12"/>
  <c r="D157"/>
  <c r="D214"/>
  <c r="D15"/>
  <c r="D342"/>
  <c r="D341"/>
  <c r="D340"/>
  <c r="C83"/>
  <c r="C79"/>
  <c r="F18" i="7"/>
  <c r="D55" i="11"/>
  <c r="D54"/>
  <c r="D139"/>
  <c r="D152"/>
  <c r="D151"/>
  <c r="D150"/>
  <c r="D167"/>
  <c r="D166"/>
  <c r="D165"/>
  <c r="D174"/>
  <c r="D173"/>
  <c r="D172"/>
  <c r="D183"/>
  <c r="D182"/>
  <c r="D187"/>
  <c r="D186"/>
  <c r="D185"/>
  <c r="D192"/>
  <c r="D196"/>
  <c r="D200"/>
  <c r="D199"/>
  <c r="D198"/>
  <c r="D206"/>
  <c r="D205"/>
  <c r="D242"/>
  <c r="D249"/>
  <c r="D251"/>
  <c r="D259"/>
  <c r="D272"/>
  <c r="D271"/>
  <c r="D275"/>
  <c r="D274"/>
  <c r="D279"/>
  <c r="D281"/>
  <c r="D287"/>
  <c r="D290"/>
  <c r="D289"/>
  <c r="D294"/>
  <c r="D296"/>
  <c r="D301"/>
  <c r="D300"/>
  <c r="D307"/>
  <c r="D309"/>
  <c r="D319"/>
  <c r="D318"/>
  <c r="D322"/>
  <c r="D321"/>
  <c r="D314"/>
  <c r="D325"/>
  <c r="D324"/>
  <c r="C96"/>
  <c r="C95"/>
  <c r="C94"/>
  <c r="C93"/>
  <c r="C102"/>
  <c r="C131"/>
  <c r="C167"/>
  <c r="C174"/>
  <c r="C187"/>
  <c r="C200"/>
  <c r="C342"/>
  <c r="C14"/>
  <c r="C13"/>
  <c r="C16"/>
  <c r="E16"/>
  <c r="C17"/>
  <c r="E17"/>
  <c r="C20"/>
  <c r="C21"/>
  <c r="E21"/>
  <c r="C22"/>
  <c r="E22"/>
  <c r="C25"/>
  <c r="C26"/>
  <c r="C27"/>
  <c r="C28"/>
  <c r="E28"/>
  <c r="C31"/>
  <c r="C34"/>
  <c r="E34"/>
  <c r="C35"/>
  <c r="E35"/>
  <c r="C36"/>
  <c r="E37"/>
  <c r="C38"/>
  <c r="C39"/>
  <c r="E39"/>
  <c r="C42"/>
  <c r="C43"/>
  <c r="E43"/>
  <c r="C44"/>
  <c r="E44"/>
  <c r="C45"/>
  <c r="E45"/>
  <c r="C50"/>
  <c r="C53"/>
  <c r="C67"/>
  <c r="C68"/>
  <c r="C66"/>
  <c r="E68"/>
  <c r="C77"/>
  <c r="C76"/>
  <c r="C75"/>
  <c r="C74"/>
  <c r="E343"/>
  <c r="C55"/>
  <c r="C127"/>
  <c r="C183"/>
  <c r="C182"/>
  <c r="C193"/>
  <c r="C196"/>
  <c r="C206"/>
  <c r="C205"/>
  <c r="C214"/>
  <c r="E260"/>
  <c r="C272"/>
  <c r="C271"/>
  <c r="C275"/>
  <c r="C274"/>
  <c r="C279"/>
  <c r="C281"/>
  <c r="C287"/>
  <c r="C286"/>
  <c r="C290"/>
  <c r="C294"/>
  <c r="C296"/>
  <c r="C307"/>
  <c r="C309"/>
  <c r="C319"/>
  <c r="C318"/>
  <c r="C322"/>
  <c r="C321"/>
  <c r="C325"/>
  <c r="C324"/>
  <c r="E326"/>
  <c r="E323"/>
  <c r="E320"/>
  <c r="E303"/>
  <c r="E297"/>
  <c r="E295"/>
  <c r="E291"/>
  <c r="E288"/>
  <c r="E270"/>
  <c r="E282"/>
  <c r="E276"/>
  <c r="E273"/>
  <c r="E250"/>
  <c r="E252"/>
  <c r="E243"/>
  <c r="E215"/>
  <c r="E207"/>
  <c r="E194"/>
  <c r="E197"/>
  <c r="E201"/>
  <c r="E188"/>
  <c r="E184"/>
  <c r="E181"/>
  <c r="E175"/>
  <c r="E168"/>
  <c r="E153"/>
  <c r="E140"/>
  <c r="E132"/>
  <c r="E128"/>
  <c r="E103"/>
  <c r="E97"/>
  <c r="F24" i="6"/>
  <c r="F21"/>
  <c r="F25"/>
  <c r="F9"/>
  <c r="F11"/>
  <c r="F58" i="4"/>
  <c r="F22"/>
  <c r="F19"/>
  <c r="F75"/>
  <c r="F53"/>
  <c r="F52"/>
  <c r="F54"/>
  <c r="F47"/>
  <c r="F33"/>
  <c r="F10"/>
  <c r="F14"/>
  <c r="F37"/>
  <c r="F76"/>
  <c r="F49"/>
  <c r="E32" i="11"/>
  <c r="E33"/>
  <c r="E47"/>
  <c r="F5" i="4"/>
  <c r="F6"/>
  <c r="F8"/>
  <c r="F9"/>
  <c r="F11"/>
  <c r="F12"/>
  <c r="F15"/>
  <c r="F16"/>
  <c r="F17"/>
  <c r="F20"/>
  <c r="F21"/>
  <c r="F23"/>
  <c r="F26"/>
  <c r="F27"/>
  <c r="F28"/>
  <c r="F29"/>
  <c r="F30"/>
  <c r="F31"/>
  <c r="F32"/>
  <c r="F34"/>
  <c r="F38"/>
  <c r="F39"/>
  <c r="F40"/>
  <c r="F41"/>
  <c r="F43"/>
  <c r="F45"/>
  <c r="F46"/>
  <c r="F48"/>
  <c r="F61"/>
  <c r="F62"/>
  <c r="F64"/>
  <c r="F70"/>
  <c r="F71"/>
  <c r="F77"/>
  <c r="F78"/>
  <c r="F13" i="7"/>
  <c r="F14"/>
  <c r="F20"/>
  <c r="D13" i="11"/>
  <c r="F57" i="4"/>
  <c r="D313" i="11"/>
  <c r="F25" i="4"/>
  <c r="D339" i="11"/>
  <c r="D337"/>
  <c r="C267"/>
  <c r="D267"/>
  <c r="C10"/>
  <c r="D156"/>
  <c r="D155"/>
  <c r="D164"/>
  <c r="D255"/>
  <c r="D254"/>
  <c r="D9"/>
  <c r="C313"/>
  <c r="C312"/>
  <c r="C306"/>
  <c r="C305"/>
  <c r="D106"/>
  <c r="D105"/>
  <c r="E50"/>
  <c r="C49"/>
  <c r="E42"/>
  <c r="C40"/>
  <c r="E40"/>
  <c r="E31"/>
  <c r="C29"/>
  <c r="E25"/>
  <c r="C23"/>
  <c r="D213"/>
  <c r="F19" i="7"/>
  <c r="E296" i="11"/>
  <c r="E193"/>
  <c r="C248"/>
  <c r="C247"/>
  <c r="E139"/>
  <c r="D248"/>
  <c r="D247"/>
  <c r="E249"/>
  <c r="E319"/>
  <c r="E275"/>
  <c r="E242"/>
  <c r="E187"/>
  <c r="E167"/>
  <c r="E131"/>
  <c r="E309"/>
  <c r="E307"/>
  <c r="F8" i="6"/>
  <c r="E196" i="11"/>
  <c r="E174"/>
  <c r="E322"/>
  <c r="E206"/>
  <c r="E269"/>
  <c r="E287"/>
  <c r="E158"/>
  <c r="E67"/>
  <c r="E11"/>
  <c r="F59" i="4"/>
  <c r="F12" i="7"/>
  <c r="F17"/>
  <c r="E183" i="11"/>
  <c r="E127"/>
  <c r="C186"/>
  <c r="C157"/>
  <c r="C259"/>
  <c r="C192"/>
  <c r="E192"/>
  <c r="E27"/>
  <c r="F20" i="6"/>
  <c r="E281" i="11"/>
  <c r="C213"/>
  <c r="C195"/>
  <c r="E38"/>
  <c r="C341"/>
  <c r="C340"/>
  <c r="C166"/>
  <c r="C165"/>
  <c r="C101"/>
  <c r="C227"/>
  <c r="C151"/>
  <c r="C289"/>
  <c r="C285"/>
  <c r="E26"/>
  <c r="C199"/>
  <c r="C198"/>
  <c r="C173"/>
  <c r="C172"/>
  <c r="C130"/>
  <c r="E130"/>
  <c r="C238"/>
  <c r="C333"/>
  <c r="C329"/>
  <c r="C328"/>
  <c r="C116"/>
  <c r="C106"/>
  <c r="C105"/>
  <c r="D195"/>
  <c r="D191"/>
  <c r="D190"/>
  <c r="D333"/>
  <c r="D329"/>
  <c r="D328"/>
  <c r="D286"/>
  <c r="D285"/>
  <c r="D238"/>
  <c r="D227"/>
  <c r="D218"/>
  <c r="D179"/>
  <c r="D178"/>
  <c r="D177"/>
  <c r="D136"/>
  <c r="D101"/>
  <c r="D100"/>
  <c r="D99"/>
  <c r="E77"/>
  <c r="E52"/>
  <c r="E20"/>
  <c r="E51"/>
  <c r="D48"/>
  <c r="E279"/>
  <c r="E200"/>
  <c r="E315"/>
  <c r="D306"/>
  <c r="C126"/>
  <c r="C125"/>
  <c r="C19"/>
  <c r="E214"/>
  <c r="E152"/>
  <c r="E251"/>
  <c r="E14"/>
  <c r="E228"/>
  <c r="D241"/>
  <c r="D278"/>
  <c r="D277"/>
  <c r="E91"/>
  <c r="C293"/>
  <c r="C292"/>
  <c r="C278"/>
  <c r="C277"/>
  <c r="C191"/>
  <c r="C190"/>
  <c r="E321"/>
  <c r="D293"/>
  <c r="D292"/>
  <c r="E274"/>
  <c r="E53"/>
  <c r="C301"/>
  <c r="C178"/>
  <c r="C15"/>
  <c r="E75"/>
  <c r="E246"/>
  <c r="E76"/>
  <c r="E36"/>
  <c r="D129"/>
  <c r="D124"/>
  <c r="E341"/>
  <c r="D94"/>
  <c r="D93"/>
  <c r="E95"/>
  <c r="E271"/>
  <c r="E324"/>
  <c r="F44" i="4"/>
  <c r="D74" i="11"/>
  <c r="D73"/>
  <c r="F10" i="6"/>
  <c r="E290" i="11"/>
  <c r="E342"/>
  <c r="F69" i="4"/>
  <c r="E56" i="11"/>
  <c r="E83"/>
  <c r="F50" i="4"/>
  <c r="F60"/>
  <c r="E96" i="11"/>
  <c r="E102"/>
  <c r="E117"/>
  <c r="E180"/>
  <c r="E239"/>
  <c r="E272"/>
  <c r="E334"/>
  <c r="E325"/>
  <c r="E294"/>
  <c r="E182"/>
  <c r="F56" i="4"/>
  <c r="F11" i="7"/>
  <c r="E79" i="11"/>
  <c r="C82"/>
  <c r="C81"/>
  <c r="C80"/>
  <c r="D82"/>
  <c r="F4" i="4"/>
  <c r="E259" i="11"/>
  <c r="C54"/>
  <c r="E54"/>
  <c r="E55"/>
  <c r="C73"/>
  <c r="F68" i="4"/>
  <c r="E268" i="11"/>
  <c r="C88"/>
  <c r="C87"/>
  <c r="E90"/>
  <c r="E13"/>
  <c r="C185"/>
  <c r="E186"/>
  <c r="E179"/>
  <c r="C150"/>
  <c r="C134"/>
  <c r="E151"/>
  <c r="D88"/>
  <c r="D87"/>
  <c r="D64"/>
  <c r="D63"/>
  <c r="E314"/>
  <c r="F51" i="4"/>
  <c r="C218" i="11"/>
  <c r="C217"/>
  <c r="C284"/>
  <c r="C266"/>
  <c r="C9"/>
  <c r="D266"/>
  <c r="C339"/>
  <c r="E339"/>
  <c r="D312"/>
  <c r="E312"/>
  <c r="E292"/>
  <c r="D284"/>
  <c r="E213"/>
  <c r="C300"/>
  <c r="C299"/>
  <c r="D237"/>
  <c r="D236"/>
  <c r="C156"/>
  <c r="C155"/>
  <c r="C164"/>
  <c r="E136"/>
  <c r="D135"/>
  <c r="D134"/>
  <c r="C255"/>
  <c r="C177"/>
  <c r="E266"/>
  <c r="C204"/>
  <c r="C203"/>
  <c r="D204"/>
  <c r="D203"/>
  <c r="E125"/>
  <c r="E244"/>
  <c r="C241"/>
  <c r="C237"/>
  <c r="C236"/>
  <c r="E19"/>
  <c r="C18"/>
  <c r="E199"/>
  <c r="E195"/>
  <c r="E248"/>
  <c r="E289"/>
  <c r="E173"/>
  <c r="E101"/>
  <c r="E333"/>
  <c r="E238"/>
  <c r="E227"/>
  <c r="E205"/>
  <c r="E286"/>
  <c r="E157"/>
  <c r="E116"/>
  <c r="E191"/>
  <c r="F5" i="6"/>
  <c r="D21" i="1"/>
  <c r="F4" i="6"/>
  <c r="D3"/>
  <c r="E73" i="11"/>
  <c r="E166"/>
  <c r="E293"/>
  <c r="C337"/>
  <c r="E337"/>
  <c r="E89"/>
  <c r="E190"/>
  <c r="E3" i="6"/>
  <c r="F16" i="7"/>
  <c r="E198" i="11"/>
  <c r="E247"/>
  <c r="E185"/>
  <c r="E126"/>
  <c r="E49"/>
  <c r="E23"/>
  <c r="E15"/>
  <c r="E10"/>
  <c r="F13" i="4"/>
  <c r="E150" i="11"/>
  <c r="C65"/>
  <c r="C129"/>
  <c r="C124"/>
  <c r="C100"/>
  <c r="E105"/>
  <c r="E277"/>
  <c r="D305"/>
  <c r="D299"/>
  <c r="E306"/>
  <c r="E278"/>
  <c r="E301"/>
  <c r="E302"/>
  <c r="E29"/>
  <c r="E318"/>
  <c r="C48"/>
  <c r="D18"/>
  <c r="D8"/>
  <c r="D7"/>
  <c r="E313"/>
  <c r="E66"/>
  <c r="E178"/>
  <c r="E94"/>
  <c r="E93"/>
  <c r="F17" i="6"/>
  <c r="E100" i="11"/>
  <c r="E172"/>
  <c r="E74"/>
  <c r="D81"/>
  <c r="E82"/>
  <c r="E267"/>
  <c r="E88"/>
  <c r="F67" i="4"/>
  <c r="E255" i="11"/>
  <c r="E106"/>
  <c r="C254"/>
  <c r="E254"/>
  <c r="D5"/>
  <c r="E134"/>
  <c r="E203"/>
  <c r="E124"/>
  <c r="F3" i="4"/>
  <c r="C8" i="11"/>
  <c r="C7"/>
  <c r="E241"/>
  <c r="D217"/>
  <c r="D85"/>
  <c r="E204"/>
  <c r="E305"/>
  <c r="E299"/>
  <c r="E300"/>
  <c r="E285"/>
  <c r="C234"/>
  <c r="E329"/>
  <c r="E218"/>
  <c r="E135"/>
  <c r="E164"/>
  <c r="E129"/>
  <c r="E65"/>
  <c r="C64"/>
  <c r="C63"/>
  <c r="F4" i="7"/>
  <c r="E156" i="11"/>
  <c r="E155"/>
  <c r="E340"/>
  <c r="E9"/>
  <c r="E48"/>
  <c r="E165"/>
  <c r="C99"/>
  <c r="E99"/>
  <c r="E284"/>
  <c r="D9" i="1"/>
  <c r="E177" i="11"/>
  <c r="E18"/>
  <c r="F3" i="6"/>
  <c r="F16"/>
  <c r="D80" i="11"/>
  <c r="E80"/>
  <c r="E81"/>
  <c r="E87"/>
  <c r="E63"/>
  <c r="D7" i="1"/>
  <c r="B26"/>
  <c r="C5" i="11"/>
  <c r="D11" i="1"/>
  <c r="D234" i="11"/>
  <c r="E217"/>
  <c r="E237"/>
  <c r="E236"/>
  <c r="C85"/>
  <c r="E64"/>
  <c r="E328"/>
  <c r="E8"/>
  <c r="D24" i="1"/>
  <c r="D22"/>
  <c r="E234" i="11"/>
  <c r="C4"/>
  <c r="D4"/>
  <c r="E85"/>
  <c r="C26" i="1"/>
  <c r="E7" i="11"/>
  <c r="E5"/>
  <c r="E4"/>
</calcChain>
</file>

<file path=xl/sharedStrings.xml><?xml version="1.0" encoding="utf-8"?>
<sst xmlns="http://schemas.openxmlformats.org/spreadsheetml/2006/main" count="668" uniqueCount="263">
  <si>
    <t>PRIHODI POSLOVANJA</t>
  </si>
  <si>
    <t>A. RAČUN PRIHODA I RASHODA</t>
  </si>
  <si>
    <t>PRIHODI POSLOVANJA I PRIHODI OD PRODAJE NEFINANCIJSKE IMOVINE</t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</si>
  <si>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</si>
  <si>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</si>
  <si>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</si>
  <si>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</si>
  <si>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</si>
  <si>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</si>
  <si>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</si>
  <si>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I. OPĆI DIO</t>
  </si>
  <si>
    <t>PRIHODI OD NEFINANCIJSKE IMOVINE</t>
  </si>
  <si>
    <t>RASHODI ZA NEFINANCIJSKU IMOVINU</t>
  </si>
  <si>
    <t>RAZLIKA - VIŠAK / MANJAK</t>
  </si>
  <si>
    <t>VIŠAK / MANJAK + NETO FINANCIRANJE</t>
  </si>
  <si>
    <t>RASHODI  POSLOVANJA</t>
  </si>
  <si>
    <t>PRIMICI OD FINANANCIJSKE IMOVINE I ZADUŽIVANJA</t>
  </si>
  <si>
    <t>4</t>
  </si>
  <si>
    <t>Nematerijalna proizvedena imovina</t>
  </si>
  <si>
    <t>Ulaganja u računalne programe</t>
  </si>
  <si>
    <t>Ostali rashodi za zaposlene</t>
  </si>
  <si>
    <t>3121</t>
  </si>
  <si>
    <t>313</t>
  </si>
  <si>
    <t>Doprinosi na plaće</t>
  </si>
  <si>
    <t>3132</t>
  </si>
  <si>
    <t>3133</t>
  </si>
  <si>
    <t>Materijalni rashodi</t>
  </si>
  <si>
    <t>321</t>
  </si>
  <si>
    <t>3211</t>
  </si>
  <si>
    <t>3212</t>
  </si>
  <si>
    <t>6413</t>
  </si>
  <si>
    <t>Kamate na oročena sredstva i depozite po viđenju</t>
  </si>
  <si>
    <t>6414</t>
  </si>
  <si>
    <t>Prihodi od zateznih kamata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</si>
  <si>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</si>
  <si>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</si>
  <si>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</si>
  <si>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</si>
  <si>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</si>
  <si>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</si>
  <si>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</si>
  <si>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</si>
  <si>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</si>
  <si>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 xml:space="preserve">Ostali nespomenuti prihodi </t>
  </si>
  <si>
    <t>4221</t>
  </si>
  <si>
    <t>4222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</si>
  <si>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</si>
  <si>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</si>
  <si>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</si>
  <si>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</si>
  <si>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</si>
  <si>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3234</t>
  </si>
  <si>
    <t>3235</t>
  </si>
  <si>
    <t>3236</t>
  </si>
  <si>
    <t>3237</t>
  </si>
  <si>
    <t>3239</t>
  </si>
  <si>
    <t>329</t>
  </si>
  <si>
    <t>3291</t>
  </si>
  <si>
    <t>3292</t>
  </si>
  <si>
    <t>3293</t>
  </si>
  <si>
    <t>3294</t>
  </si>
  <si>
    <t>3299</t>
  </si>
  <si>
    <t>652</t>
  </si>
  <si>
    <t>Prihodi po posebnim propisima</t>
  </si>
  <si>
    <t>42</t>
  </si>
  <si>
    <t>Rashodi za nabavu proizvedene dugotrajne imovine</t>
  </si>
  <si>
    <t>422</t>
  </si>
  <si>
    <t>Ostali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</si>
  <si>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</si>
  <si>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</si>
  <si>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</si>
  <si>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</si>
  <si>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</si>
  <si>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</si>
  <si>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</si>
  <si>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</si>
  <si>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</si>
  <si>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</si>
  <si>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</si>
  <si>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</si>
  <si>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</si>
  <si>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</si>
  <si>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</si>
  <si>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Članarine</t>
  </si>
  <si>
    <t>Postrojenja i oprema</t>
  </si>
  <si>
    <t>Uredska oprema i namještaj</t>
  </si>
  <si>
    <t>Komunikacijska oprema</t>
  </si>
  <si>
    <t>6526</t>
  </si>
  <si>
    <t>343</t>
  </si>
  <si>
    <t>Ostali financijski rashodi</t>
  </si>
  <si>
    <t>3431</t>
  </si>
  <si>
    <t>Bankarske usluge i usluge platnog prometa</t>
  </si>
  <si>
    <t>Rashodi za zaposlene</t>
  </si>
  <si>
    <t>311</t>
  </si>
  <si>
    <t>3111</t>
  </si>
  <si>
    <t>Plaće za redovan rad</t>
  </si>
  <si>
    <t>312</t>
  </si>
  <si>
    <t>Prihodi od imovine</t>
  </si>
  <si>
    <t>641</t>
  </si>
  <si>
    <t>Prihodi od financijske imovine</t>
  </si>
  <si>
    <t>Financijski rashodi</t>
  </si>
  <si>
    <t>3433</t>
  </si>
  <si>
    <t>Zatezne kamate</t>
  </si>
  <si>
    <t>ADMINISTRATIVNO UPRAVLJANJE I OPREMANJE</t>
  </si>
  <si>
    <t>A1000</t>
  </si>
  <si>
    <t>ADMINISTRACIJA I UPRAVLJANJE</t>
  </si>
  <si>
    <t>K2000</t>
  </si>
  <si>
    <t>OPREMANJE</t>
  </si>
  <si>
    <t>K2001</t>
  </si>
  <si>
    <t>INFORMATIZACIJA</t>
  </si>
  <si>
    <t>A1003</t>
  </si>
  <si>
    <t>K2006</t>
  </si>
  <si>
    <t>K2007</t>
  </si>
  <si>
    <t>K2010</t>
  </si>
  <si>
    <t>100</t>
  </si>
  <si>
    <t>101</t>
  </si>
  <si>
    <t>102</t>
  </si>
  <si>
    <t>103</t>
  </si>
  <si>
    <t>3434</t>
  </si>
  <si>
    <t>Ostali nespomenuti financijski rashodi</t>
  </si>
  <si>
    <t>423</t>
  </si>
  <si>
    <t>Prijevozna sredstva</t>
  </si>
  <si>
    <t>4231</t>
  </si>
  <si>
    <t>Prijevozna sredstva u cestovnom prometu</t>
  </si>
  <si>
    <t>K2002</t>
  </si>
  <si>
    <t>OBNOVA VOZNOG PARKA</t>
  </si>
  <si>
    <t>K2008</t>
  </si>
  <si>
    <t>K2009</t>
  </si>
  <si>
    <t>6514</t>
  </si>
  <si>
    <t>3113</t>
  </si>
  <si>
    <t>Plaće za prekovremeni rad</t>
  </si>
  <si>
    <t>3238</t>
  </si>
  <si>
    <t>Računalne usluge</t>
  </si>
  <si>
    <t>3432</t>
  </si>
  <si>
    <t>Subvencije</t>
  </si>
  <si>
    <t>351</t>
  </si>
  <si>
    <t>Subvencije trgovačkim društvima u javnom sektoru</t>
  </si>
  <si>
    <t>3512</t>
  </si>
  <si>
    <t>352</t>
  </si>
  <si>
    <t>3522</t>
  </si>
  <si>
    <t>Subvencije trgovačkim društvima izvan javnog sektora</t>
  </si>
  <si>
    <t>3523</t>
  </si>
  <si>
    <t>Tekuće donacije</t>
  </si>
  <si>
    <t>3811</t>
  </si>
  <si>
    <t>Tekuće donacije u novcu</t>
  </si>
  <si>
    <t>Kapitalne donacije</t>
  </si>
  <si>
    <t>Kapitalne donacije građanima i kućanstvima</t>
  </si>
  <si>
    <t>3224</t>
  </si>
  <si>
    <t>Materijal i dijelovi za tekuće i investicijsko održavanje</t>
  </si>
  <si>
    <t>3632</t>
  </si>
  <si>
    <t>Primljene otplate (povrati) glavnice danih zajmova</t>
  </si>
  <si>
    <t>815</t>
  </si>
  <si>
    <t>816</t>
  </si>
  <si>
    <t>Izdaci za dane zajmove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</si>
  <si>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</si>
  <si>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</si>
  <si>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</si>
  <si>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5141</t>
  </si>
  <si>
    <t>Dani zajmovi trgovačkim društvima u javnom sektoru</t>
  </si>
  <si>
    <t>5161</t>
  </si>
  <si>
    <t>PROGRAMI I PROJEKTI ZAŠTITE OKOLIŠA</t>
  </si>
  <si>
    <t>SANIRANJE ODLAGALIŠTA KOMUNALNOG OTPADA</t>
  </si>
  <si>
    <t>SANACIJA DIVLJIH ODLAGALIŠTA</t>
  </si>
  <si>
    <t>POTICANJE IZBJEGAVANJA I SMANJIVANJA NASTAJANJA OTPADA</t>
  </si>
  <si>
    <t>GOSPODARENJE OTPADOM - IZGRADNJA CENTARA ZA GOSPODARENJE OTPADOM</t>
  </si>
  <si>
    <t>K2011</t>
  </si>
  <si>
    <t>SANACIJA ODLAGALIŠTA OPASNOG OTPADA - LOKACIJE VISOKOG ONEČIŠĆENJA OKOLIŠA</t>
  </si>
  <si>
    <t>K2012</t>
  </si>
  <si>
    <t>ZAŠTITA, OĆUVANJE I POBOLJŠANJE KAKVOĆE ZRAKA, TLA VODE I MORA</t>
  </si>
  <si>
    <t>K2013</t>
  </si>
  <si>
    <t>K2014</t>
  </si>
  <si>
    <t>ZAŠTITA I OČUVANJE BIOLOŠKE I KRAJOBRAZNE RAZNOLIKOSTI</t>
  </si>
  <si>
    <t>K2015</t>
  </si>
  <si>
    <t>POTICANJE ODRŽIVOG RAZVOJA RURALNOG PROSTORA</t>
  </si>
  <si>
    <t>K2016</t>
  </si>
  <si>
    <t>POTICANJE OBRAZOVNIH, ISTRAŽIVAČKIH I RAZVOJNIH STUDIJA, PROGRAMA I DR.</t>
  </si>
  <si>
    <t>K2017</t>
  </si>
  <si>
    <t>K2018</t>
  </si>
  <si>
    <t>PROVEDBA NACIONALNIH ENERGETSKIH PROGRAMA</t>
  </si>
  <si>
    <t>PROGRAMI I PROJEKTI ENERGETSKE UČINKOVITOSTI</t>
  </si>
  <si>
    <t>K2019</t>
  </si>
  <si>
    <t>PROVEDBA ENERGETSKIH PREGLEDA I DEMONSTRACIJSKIH AKTIVNOSTI - AUDITI</t>
  </si>
  <si>
    <t>K2020</t>
  </si>
  <si>
    <t>POTICANJE KORIŠTENJA OBNOVLJIVIH IZVORA ENERGIJE (SUNCE,VJETAR,BIOMASA I SL.)</t>
  </si>
  <si>
    <t>K2021</t>
  </si>
  <si>
    <t>POTICANJE ODRŽIVE GRADNJE</t>
  </si>
  <si>
    <t>K2022</t>
  </si>
  <si>
    <t>POTICANJE ČISTIJEG TRANSPORTA</t>
  </si>
  <si>
    <t>K2023</t>
  </si>
  <si>
    <t>POTICANJE OBRAZOVNIH, ISTRAŽIVČKIH I RAZVOJNIH STUDIJA, PROGRAMA, PROJEKATA I DRUGIH AKTIVNOSTI UKLJUČUJUĆI I DEMONSTRACIJSKE AKTIVNOSTI</t>
  </si>
  <si>
    <t>K2024</t>
  </si>
  <si>
    <t>OSTALI PROJEKTO I PROGRAMI ENERGETSKE UČINKOVITOSTI</t>
  </si>
  <si>
    <t>PROGRAMI I PROJEKTI ZA POSTUPANJE S POSEBNIM KATEGORIJAMA OTPADA</t>
  </si>
  <si>
    <t>POSTUPANJE S POSEBNIM KATEGORIJAMA OTPADA</t>
  </si>
  <si>
    <t>FOND ZA ZAŠTITU OKOLIŠA I ENERGETSKU UČINKOVITOST</t>
  </si>
  <si>
    <t>02</t>
  </si>
  <si>
    <t>POTICANJE ČISTIJE PROIZVODNJE, IZBJEGAVANJE I SMANJIVANJE NASTAJANJA OTPADA I EMISIJA ŠTETNIH PLINOVA</t>
  </si>
  <si>
    <t xml:space="preserve">                                                         </t>
  </si>
  <si>
    <t>OPORABA OTPADA I ISKORIŠTAVANJE VRIJEDNIH SVOJSTAVA OTPADA</t>
  </si>
  <si>
    <t>OSTALI PROJEKTI I PROGRAMI ZAŠTITE OKOLIŠA</t>
  </si>
  <si>
    <t>Kapitalne donacije neprofitnim organizacijama</t>
  </si>
  <si>
    <t xml:space="preserve">Kapitalne pomoći </t>
  </si>
  <si>
    <t>II. POSEBNI DIO</t>
  </si>
  <si>
    <t>VIŠAK PRIHODA IZ PRETHODNE GODINE</t>
  </si>
  <si>
    <t>B. RASPOLOŽIVA SREDSTVA IZ PRETHODNE GODINE</t>
  </si>
  <si>
    <t>C. RAČUN FINANCIRANJA</t>
  </si>
  <si>
    <t>Doprinosi za obvezno zdravstveno osiguranje</t>
  </si>
  <si>
    <t>Doprinosi za obvezno osiguranje u slučaju nezaposlenosti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</si>
  <si>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</si>
  <si>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</si>
  <si>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</si>
  <si>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</si>
  <si>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Negativne tečajne razlike i razlike zbog primjene valutne klauzule</t>
  </si>
  <si>
    <t>Subvencije poljoprivrednicima i obrtnicima</t>
  </si>
  <si>
    <t>Kapitalne pomoći kreditnim i ostalim financijskim institucijama te trgovačkim društvima u javnom sektoru</t>
  </si>
  <si>
    <t>Povrat zajmova danih tuzemnim kreditnim institucijama izvan javnog sektora</t>
  </si>
  <si>
    <t>Primici (povrati) glavnice zajmova kreditnim i ostalim financijskim institucijama izvan javnog sektora</t>
  </si>
  <si>
    <t>Povrat zajmova danih tuzemnim trgovačkim društvima izvan javnog sektora</t>
  </si>
  <si>
    <t>Izdaci za dane zajmove trgovačkim društvima i obrtnicima izvan javnog sektora</t>
  </si>
  <si>
    <t>Dani zajmovi tuzemnim trgovačkim društvima izvan javnog sektora</t>
  </si>
  <si>
    <t xml:space="preserve">Doprinosi za obvezno osiguranje u slučaju nezaposlenosti </t>
  </si>
  <si>
    <t>Negativne tečajne razlike i razlike zbog valutne klauzule</t>
  </si>
  <si>
    <t>Kapitalne pomoći unutar općeg proračuna</t>
  </si>
  <si>
    <t>Prihodi od prodaje proizvoda i robe te pruženih usluga i prihodi od donacija</t>
  </si>
  <si>
    <t>Prihodi od prodaje proizvoda i robe te pruženih usluga</t>
  </si>
  <si>
    <t>Prihodi od pruženih usluga</t>
  </si>
  <si>
    <t>Povrat zajmova danih drugim razinama vlasti</t>
  </si>
  <si>
    <t>Povrat zajmova danih gradskim proračunima</t>
  </si>
  <si>
    <t>Povrat zajmova danih ostalim izvanproračunskim korisnicima državnog proračuna</t>
  </si>
  <si>
    <t>Pomoći iz inozemstva (darovnice) i od subjekata unutar općeg proračuna</t>
  </si>
  <si>
    <t>Pomoći iz proračuna</t>
  </si>
  <si>
    <t>Uređaji, strojevi i oprema za ostale namjene</t>
  </si>
  <si>
    <t>Tekuće pomoći od proračunskih korisnika temeljem prijenosa sredstava EU</t>
  </si>
  <si>
    <t>Tekuće pomoći iz proračuna</t>
  </si>
  <si>
    <t>Povrati zajmova danih tuzemnim obrtnicima</t>
  </si>
  <si>
    <t>Oprema za održavanje i zaštitu</t>
  </si>
  <si>
    <t>Negativne tečajne razlike i razlike zbog primjene</t>
  </si>
  <si>
    <t>Prihodi od upravnih i administrativnih pristojbi, pristojbi po posebnim propisima i naknada</t>
  </si>
  <si>
    <t>Upravne i administrativne pristojbe</t>
  </si>
  <si>
    <t>Ostale pristojbe i naknade</t>
  </si>
  <si>
    <t>Plaće (Bruto)</t>
  </si>
  <si>
    <t>Naknade za rad predstavničkih i izvršnih tijela, povjerenstastava i slično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</si>
  <si>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</si>
  <si>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</si>
  <si>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</si>
  <si>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Primici (povrati) glavnice zajmova danih trgovačkim društvima i obrtnicima izvan javnog sektora</t>
  </si>
  <si>
    <t>Primici (povrati) glavnice zajmova danih trgovačkim društvima u javnom sektoru</t>
  </si>
  <si>
    <t>Povrat zajmova danih trgovačkim društvima u javnom sektoru</t>
  </si>
  <si>
    <t>Kapitalne pomoći iz proračuna</t>
  </si>
  <si>
    <t>Kapitalne pomoći od proračunskih korisnika temeljem prijenosa sredstava EU</t>
  </si>
  <si>
    <t>Izdaci za dane zajmove, kreditnim i ostalim institucijama izvan javnog sektora</t>
  </si>
  <si>
    <t>Dani zajmovi tuzemnim kreditnim institucijama izvan javnog sektora</t>
  </si>
  <si>
    <t>Predujmovi za nabavu proizvedene dugotrajne imovine</t>
  </si>
  <si>
    <t>Instrumenti, uređaji i strojevi</t>
  </si>
  <si>
    <t>Kapitalne organizacije neprofitnim organizacijama</t>
  </si>
  <si>
    <t>Prihodi od pozitivnih tečajnih razlika i razlika zbog promjene valutne klauzule</t>
  </si>
  <si>
    <t>PROMJENE U STANJU DEPOZITA</t>
  </si>
  <si>
    <t>-</t>
  </si>
  <si>
    <t>IZVRŠENJE FINANCIJSKOG PLANA
FONDA ZA ZAŠTITU OKOLIŠA I ENERGETSKU UČINKOVITOST
ZA 2011. GODINU</t>
  </si>
  <si>
    <t>PLAN 2011.</t>
  </si>
  <si>
    <t>INDEKS</t>
  </si>
  <si>
    <t>NAZIV</t>
  </si>
  <si>
    <t>IZVRŠENJE 2011.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</si>
</sst>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4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9.85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2"/>
      <name val="Times New Roman"/>
      <family val="1"/>
    </font>
    <font>
      <sz val="10"/>
      <name val="Arial"/>
      <charset val="238"/>
    </font>
    <font>
      <sz val="10"/>
      <name val="Geneva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1" applyNumberFormat="0" applyAlignment="0" applyProtection="0"/>
    <xf numFmtId="0" fontId="25" fillId="17" borderId="2" applyNumberFormat="0" applyAlignment="0" applyProtection="0"/>
    <xf numFmtId="0" fontId="2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8" fillId="7" borderId="1" applyNumberFormat="0" applyAlignment="0" applyProtection="0"/>
    <xf numFmtId="0" fontId="24" fillId="0" borderId="6" applyNumberFormat="0" applyFill="0" applyAlignment="0" applyProtection="0"/>
    <xf numFmtId="0" fontId="23" fillId="7" borderId="0" applyNumberFormat="0" applyBorder="0" applyAlignment="0" applyProtection="0"/>
    <xf numFmtId="0" fontId="14" fillId="4" borderId="7" applyNumberFormat="0" applyFont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39" fillId="0" borderId="0"/>
    <xf numFmtId="0" fontId="16" fillId="16" borderId="8" applyNumberFormat="0" applyAlignment="0" applyProtection="0"/>
    <xf numFmtId="0" fontId="1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42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42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39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8" fillId="0" borderId="0" xfId="40" applyFont="1" applyFill="1" applyBorder="1" applyAlignment="1">
      <alignment horizontal="left" wrapText="1"/>
    </xf>
    <xf numFmtId="0" fontId="7" fillId="0" borderId="0" xfId="39" applyFont="1" applyFill="1" applyBorder="1" applyAlignment="1">
      <alignment horizontal="left" wrapText="1"/>
    </xf>
    <xf numFmtId="0" fontId="7" fillId="0" borderId="0" xfId="4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8" fillId="0" borderId="0" xfId="43" applyFont="1" applyFill="1" applyBorder="1" applyAlignment="1">
      <alignment horizontal="left" wrapText="1"/>
    </xf>
    <xf numFmtId="0" fontId="7" fillId="0" borderId="0" xfId="43" applyFont="1" applyFill="1" applyBorder="1" applyAlignment="1">
      <alignment horizontal="left" wrapText="1"/>
    </xf>
    <xf numFmtId="0" fontId="8" fillId="0" borderId="0" xfId="41" applyFont="1" applyFill="1" applyBorder="1" applyAlignment="1">
      <alignment horizontal="left" wrapText="1"/>
    </xf>
    <xf numFmtId="0" fontId="7" fillId="0" borderId="0" xfId="4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7" fillId="0" borderId="0" xfId="43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0" borderId="0" xfId="43" applyFont="1" applyFill="1" applyBorder="1" applyAlignment="1">
      <alignment horizontal="left" vertical="top" wrapText="1"/>
    </xf>
    <xf numFmtId="0" fontId="7" fillId="0" borderId="0" xfId="41" applyFont="1" applyFill="1" applyBorder="1" applyAlignment="1">
      <alignment horizontal="left" vertical="top" wrapText="1"/>
    </xf>
    <xf numFmtId="0" fontId="8" fillId="0" borderId="0" xfId="41" applyFont="1" applyFill="1" applyBorder="1" applyAlignment="1">
      <alignment horizontal="left" vertical="top" wrapText="1"/>
    </xf>
    <xf numFmtId="0" fontId="8" fillId="0" borderId="0" xfId="41" applyFont="1" applyFill="1" applyBorder="1" applyAlignment="1">
      <alignment horizontal="left" vertical="top"/>
    </xf>
    <xf numFmtId="0" fontId="7" fillId="0" borderId="0" xfId="39" applyFont="1" applyFill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vertical="top" wrapText="1"/>
    </xf>
    <xf numFmtId="0" fontId="7" fillId="0" borderId="0" xfId="40" applyFont="1" applyFill="1" applyBorder="1" applyAlignment="1">
      <alignment horizontal="left" vertical="top" wrapText="1"/>
    </xf>
    <xf numFmtId="0" fontId="8" fillId="0" borderId="0" xfId="40" applyFont="1" applyFill="1" applyBorder="1" applyAlignment="1">
      <alignment horizontal="left" vertical="top" wrapText="1"/>
    </xf>
    <xf numFmtId="0" fontId="7" fillId="0" borderId="0" xfId="42" applyFont="1" applyFill="1" applyBorder="1" applyAlignment="1">
      <alignment horizontal="left" vertical="top" wrapText="1"/>
    </xf>
    <xf numFmtId="0" fontId="8" fillId="0" borderId="0" xfId="42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3" fontId="6" fillId="0" borderId="10" xfId="38" applyNumberFormat="1" applyFont="1" applyFill="1" applyBorder="1" applyAlignment="1" applyProtection="1">
      <alignment horizontal="right"/>
    </xf>
    <xf numFmtId="3" fontId="6" fillId="0" borderId="10" xfId="38" applyNumberFormat="1" applyFont="1" applyFill="1" applyBorder="1" applyAlignment="1" applyProtection="1">
      <alignment horizontal="right" wrapText="1"/>
    </xf>
    <xf numFmtId="2" fontId="6" fillId="0" borderId="10" xfId="38" applyNumberFormat="1" applyFont="1" applyFill="1" applyBorder="1" applyAlignment="1" applyProtection="1">
      <alignment horizontal="right"/>
    </xf>
    <xf numFmtId="0" fontId="8" fillId="0" borderId="0" xfId="38" applyNumberFormat="1" applyFont="1" applyFill="1" applyBorder="1" applyAlignment="1" applyProtection="1"/>
    <xf numFmtId="0" fontId="29" fillId="0" borderId="0" xfId="38" applyNumberFormat="1" applyFont="1" applyFill="1" applyBorder="1" applyAlignment="1" applyProtection="1">
      <alignment horizontal="left" wrapText="1"/>
    </xf>
    <xf numFmtId="0" fontId="7" fillId="0" borderId="0" xfId="38" quotePrefix="1" applyNumberFormat="1" applyFont="1" applyFill="1" applyBorder="1" applyAlignment="1" applyProtection="1">
      <alignment horizontal="left" wrapText="1"/>
    </xf>
    <xf numFmtId="0" fontId="7" fillId="0" borderId="11" xfId="38" quotePrefix="1" applyNumberFormat="1" applyFont="1" applyFill="1" applyBorder="1" applyAlignment="1" applyProtection="1">
      <alignment horizontal="left" wrapText="1"/>
    </xf>
    <xf numFmtId="3" fontId="6" fillId="0" borderId="12" xfId="38" applyNumberFormat="1" applyFont="1" applyFill="1" applyBorder="1" applyAlignment="1" applyProtection="1">
      <alignment wrapText="1"/>
    </xf>
    <xf numFmtId="3" fontId="6" fillId="0" borderId="10" xfId="38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49" fontId="3" fillId="0" borderId="0" xfId="0" applyNumberFormat="1" applyFont="1" applyFill="1"/>
    <xf numFmtId="3" fontId="3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0" fontId="31" fillId="0" borderId="0" xfId="0" applyFont="1" applyFill="1"/>
    <xf numFmtId="4" fontId="2" fillId="0" borderId="0" xfId="0" applyNumberFormat="1" applyFont="1" applyFill="1"/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left" wrapText="1"/>
    </xf>
    <xf numFmtId="3" fontId="2" fillId="0" borderId="0" xfId="0" applyNumberFormat="1" applyFont="1" applyFill="1"/>
    <xf numFmtId="49" fontId="2" fillId="0" borderId="0" xfId="0" applyNumberFormat="1" applyFont="1" applyFill="1"/>
    <xf numFmtId="0" fontId="3" fillId="0" borderId="0" xfId="0" quotePrefix="1" applyNumberFormat="1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 wrapText="1"/>
    </xf>
    <xf numFmtId="3" fontId="11" fillId="0" borderId="0" xfId="0" applyNumberFormat="1" applyFont="1" applyBorder="1"/>
    <xf numFmtId="164" fontId="2" fillId="0" borderId="0" xfId="0" applyNumberFormat="1" applyFont="1" applyBorder="1"/>
    <xf numFmtId="0" fontId="5" fillId="0" borderId="0" xfId="0" applyFont="1" applyBorder="1"/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wrapText="1"/>
    </xf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3" fontId="8" fillId="0" borderId="0" xfId="38" applyNumberFormat="1" applyFont="1" applyFill="1" applyBorder="1" applyAlignment="1" applyProtection="1"/>
    <xf numFmtId="3" fontId="5" fillId="0" borderId="0" xfId="0" applyNumberFormat="1" applyFont="1" applyBorder="1"/>
    <xf numFmtId="3" fontId="2" fillId="0" borderId="0" xfId="0" applyNumberFormat="1" applyFont="1" applyBorder="1"/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 wrapText="1"/>
    </xf>
    <xf numFmtId="3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 wrapText="1"/>
    </xf>
    <xf numFmtId="4" fontId="37" fillId="0" borderId="0" xfId="0" applyNumberFormat="1" applyFont="1" applyFill="1"/>
    <xf numFmtId="0" fontId="6" fillId="0" borderId="13" xfId="38" quotePrefix="1" applyFont="1" applyBorder="1" applyAlignment="1">
      <alignment horizontal="left"/>
    </xf>
    <xf numFmtId="0" fontId="6" fillId="0" borderId="13" xfId="38" quotePrefix="1" applyFont="1" applyBorder="1" applyAlignment="1">
      <alignment horizontal="left" shrinkToFit="1"/>
    </xf>
    <xf numFmtId="0" fontId="6" fillId="0" borderId="13" xfId="38" applyFont="1" applyBorder="1" applyAlignment="1">
      <alignment horizontal="left" shrinkToFit="1"/>
    </xf>
    <xf numFmtId="0" fontId="38" fillId="0" borderId="13" xfId="0" applyNumberFormat="1" applyFont="1" applyFill="1" applyBorder="1" applyAlignment="1" applyProtection="1">
      <alignment horizontal="left" wrapText="1"/>
    </xf>
    <xf numFmtId="0" fontId="36" fillId="18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3" fontId="3" fillId="0" borderId="12" xfId="44" applyNumberFormat="1" applyFont="1" applyFill="1" applyBorder="1" applyAlignment="1">
      <alignment horizontal="center" vertical="center" wrapText="1"/>
    </xf>
    <xf numFmtId="4" fontId="3" fillId="0" borderId="12" xfId="44" applyNumberFormat="1" applyFont="1" applyFill="1" applyBorder="1" applyAlignment="1">
      <alignment horizontal="center" vertical="center" wrapText="1"/>
    </xf>
    <xf numFmtId="0" fontId="3" fillId="0" borderId="12" xfId="46" applyFont="1" applyFill="1" applyBorder="1" applyAlignment="1">
      <alignment horizontal="center" vertical="center" wrapText="1"/>
    </xf>
    <xf numFmtId="4" fontId="3" fillId="0" borderId="12" xfId="45" applyNumberFormat="1" applyFont="1" applyFill="1" applyBorder="1" applyAlignment="1">
      <alignment horizontal="center" vertical="center" wrapText="1"/>
    </xf>
    <xf numFmtId="0" fontId="6" fillId="0" borderId="13" xfId="0" quotePrefix="1" applyFont="1" applyBorder="1" applyAlignment="1">
      <alignment horizontal="left" wrapText="1"/>
    </xf>
    <xf numFmtId="3" fontId="3" fillId="0" borderId="10" xfId="44" applyNumberFormat="1" applyFont="1" applyFill="1" applyBorder="1" applyAlignment="1">
      <alignment horizontal="center" vertical="center" wrapText="1"/>
    </xf>
    <xf numFmtId="4" fontId="3" fillId="0" borderId="10" xfId="44" applyNumberFormat="1" applyFont="1" applyFill="1" applyBorder="1" applyAlignment="1">
      <alignment horizontal="center" vertical="center" wrapText="1"/>
    </xf>
    <xf numFmtId="4" fontId="3" fillId="0" borderId="10" xfId="45" applyNumberFormat="1" applyFont="1" applyFill="1" applyBorder="1" applyAlignment="1">
      <alignment horizontal="center" vertical="center" wrapText="1"/>
    </xf>
    <xf numFmtId="0" fontId="29" fillId="0" borderId="0" xfId="38" applyNumberFormat="1" applyFont="1" applyFill="1" applyBorder="1" applyAlignment="1" applyProtection="1">
      <alignment horizontal="center" vertical="center"/>
    </xf>
    <xf numFmtId="0" fontId="29" fillId="0" borderId="0" xfId="38" quotePrefix="1" applyNumberFormat="1" applyFont="1" applyFill="1" applyBorder="1" applyAlignment="1" applyProtection="1">
      <alignment horizontal="center" vertical="center"/>
    </xf>
    <xf numFmtId="0" fontId="36" fillId="18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9" fillId="0" borderId="0" xfId="38" applyNumberFormat="1" applyFont="1" applyFill="1" applyBorder="1" applyAlignment="1" applyProtection="1">
      <alignment horizontal="center" vertical="center" wrapText="1"/>
    </xf>
    <xf numFmtId="0" fontId="3" fillId="0" borderId="12" xfId="4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46" applyFont="1" applyFill="1" applyBorder="1" applyAlignment="1">
      <alignment horizontal="center" vertical="center"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bično_bilanca" xfId="38"/>
    <cellStyle name="Obično_List4" xfId="39"/>
    <cellStyle name="Obično_List5" xfId="40"/>
    <cellStyle name="Obično_List6" xfId="41"/>
    <cellStyle name="Obično_List7" xfId="42"/>
    <cellStyle name="Obično_List9" xfId="43"/>
    <cellStyle name="Obično_Polugodišnji-sabor" xfId="44"/>
    <cellStyle name="Obično_prihodi 2005" xfId="45"/>
    <cellStyle name="Obično_Rebalans 04 - PRIHODI- Zadnji" xfId="46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16" sqref="E16"/>
    </sheetView>
  </sheetViews>
  <sheetFormatPr defaultRowHeight="15.75"/>
  <cols>
    <col min="1" max="1" width="63.42578125" style="38" customWidth="1"/>
    <col min="2" max="2" width="15.42578125" style="39" customWidth="1"/>
    <col min="3" max="3" width="15.28515625" style="76" customWidth="1"/>
    <col min="4" max="4" width="7.85546875" style="39" customWidth="1"/>
    <col min="5" max="6" width="9.140625" style="39"/>
    <col min="7" max="7" width="12.140625" style="39" bestFit="1" customWidth="1"/>
    <col min="8" max="16384" width="9.140625" style="39"/>
  </cols>
  <sheetData>
    <row r="1" spans="1:10" ht="57.75" customHeight="1">
      <c r="A1" s="119" t="s">
        <v>258</v>
      </c>
      <c r="B1" s="119"/>
      <c r="C1" s="119"/>
      <c r="D1" s="119"/>
      <c r="E1" s="118"/>
      <c r="F1" s="118"/>
    </row>
    <row r="2" spans="1:10" ht="57.75" customHeight="1">
      <c r="A2" s="107"/>
      <c r="B2" s="107"/>
      <c r="C2" s="107"/>
      <c r="D2" s="107"/>
      <c r="E2" s="106"/>
      <c r="F2" s="106"/>
    </row>
    <row r="3" spans="1:10" ht="25.5" customHeight="1">
      <c r="A3" s="120" t="s">
        <v>10</v>
      </c>
      <c r="B3" s="120"/>
      <c r="C3" s="120"/>
      <c r="D3" s="120"/>
    </row>
    <row r="4" spans="1:10" ht="25.5" customHeight="1">
      <c r="A4" s="116" t="s">
        <v>1</v>
      </c>
      <c r="B4" s="116"/>
      <c r="C4" s="116"/>
      <c r="D4" s="116"/>
    </row>
    <row r="5" spans="1:10" ht="15" customHeight="1">
      <c r="A5" s="44"/>
      <c r="B5" s="43"/>
      <c r="C5" s="89"/>
      <c r="D5" s="43"/>
    </row>
    <row r="6" spans="1:10" ht="27.75" customHeight="1">
      <c r="A6" s="112"/>
      <c r="B6" s="113" t="s">
        <v>259</v>
      </c>
      <c r="C6" s="114" t="s">
        <v>262</v>
      </c>
      <c r="D6" s="115" t="s">
        <v>260</v>
      </c>
    </row>
    <row r="7" spans="1:10" ht="22.5" customHeight="1">
      <c r="A7" s="102" t="s">
        <v>0</v>
      </c>
      <c r="B7" s="40">
        <f ca="1">prihodi!D4</f>
        <v>1064070000</v>
      </c>
      <c r="C7" s="40">
        <f ca="1">prihodi!E4</f>
        <v>1091289274.1099999</v>
      </c>
      <c r="D7" s="42">
        <f>C7/B7*100</f>
        <v>102.55803416222615</v>
      </c>
    </row>
    <row r="8" spans="1:10" ht="22.5" customHeight="1">
      <c r="A8" s="102" t="s">
        <v>11</v>
      </c>
      <c r="B8" s="41">
        <v>0</v>
      </c>
      <c r="C8" s="41">
        <v>0</v>
      </c>
      <c r="D8" s="42" t="s">
        <v>257</v>
      </c>
    </row>
    <row r="9" spans="1:10" ht="22.5" customHeight="1">
      <c r="A9" s="102" t="s">
        <v>15</v>
      </c>
      <c r="B9" s="41">
        <f ca="1">rashodi!D3</f>
        <v>1034820500</v>
      </c>
      <c r="C9" s="41">
        <f ca="1">rashodi!E3</f>
        <v>915778361.38000011</v>
      </c>
      <c r="D9" s="42">
        <f>C9/B9*100</f>
        <v>88.496349017051756</v>
      </c>
      <c r="J9" s="39" t="s">
        <v>197</v>
      </c>
    </row>
    <row r="10" spans="1:10" ht="22.5" customHeight="1">
      <c r="A10" s="102" t="s">
        <v>12</v>
      </c>
      <c r="B10" s="41">
        <f ca="1">rashodi!D67</f>
        <v>3649500</v>
      </c>
      <c r="C10" s="41">
        <f ca="1">rashodi!E67</f>
        <v>62343942.210000001</v>
      </c>
      <c r="D10" s="42">
        <v>0</v>
      </c>
    </row>
    <row r="11" spans="1:10" ht="22.5" customHeight="1">
      <c r="A11" s="102" t="s">
        <v>13</v>
      </c>
      <c r="B11" s="41">
        <f>B7+B8-B9-B10</f>
        <v>25600000</v>
      </c>
      <c r="C11" s="41">
        <f>C7+C8-C9-C10</f>
        <v>113166970.51999977</v>
      </c>
      <c r="D11" s="42">
        <f>C11/B11*100</f>
        <v>442.0584785937491</v>
      </c>
    </row>
    <row r="12" spans="1:10" ht="15" customHeight="1">
      <c r="A12" s="45"/>
      <c r="B12" s="43"/>
      <c r="C12" s="89"/>
      <c r="D12" s="43"/>
    </row>
    <row r="13" spans="1:10" ht="22.5" customHeight="1">
      <c r="A13" s="116" t="s">
        <v>204</v>
      </c>
      <c r="B13" s="116"/>
      <c r="C13" s="116"/>
      <c r="D13" s="116"/>
    </row>
    <row r="14" spans="1:10" ht="15" customHeight="1">
      <c r="A14" s="45"/>
      <c r="B14" s="43"/>
      <c r="C14" s="89"/>
      <c r="D14" s="43"/>
    </row>
    <row r="15" spans="1:10" ht="25.5">
      <c r="A15" s="112"/>
      <c r="B15" s="113" t="s">
        <v>259</v>
      </c>
      <c r="C15" s="114" t="s">
        <v>262</v>
      </c>
      <c r="D15" s="115" t="s">
        <v>260</v>
      </c>
    </row>
    <row r="16" spans="1:10" ht="22.5" customHeight="1">
      <c r="A16" s="104" t="s">
        <v>203</v>
      </c>
      <c r="B16" s="41">
        <v>0</v>
      </c>
      <c r="C16" s="41">
        <v>45974396.770000003</v>
      </c>
      <c r="D16" s="42" t="s">
        <v>257</v>
      </c>
    </row>
    <row r="17" spans="1:7" ht="12" customHeight="1">
      <c r="A17" s="45"/>
      <c r="B17" s="43"/>
      <c r="C17" s="89"/>
      <c r="D17" s="43"/>
    </row>
    <row r="18" spans="1:7" ht="25.5" customHeight="1">
      <c r="A18" s="116" t="s">
        <v>205</v>
      </c>
      <c r="B18" s="117"/>
      <c r="C18" s="117"/>
      <c r="D18" s="117"/>
    </row>
    <row r="19" spans="1:7" ht="12" customHeight="1">
      <c r="A19" s="46"/>
      <c r="B19" s="43"/>
      <c r="C19" s="89"/>
      <c r="D19" s="43"/>
    </row>
    <row r="20" spans="1:7" ht="25.5">
      <c r="A20" s="112"/>
      <c r="B20" s="113" t="s">
        <v>259</v>
      </c>
      <c r="C20" s="114" t="s">
        <v>262</v>
      </c>
      <c r="D20" s="115" t="s">
        <v>260</v>
      </c>
    </row>
    <row r="21" spans="1:7" ht="22.5" customHeight="1">
      <c r="A21" s="103" t="s">
        <v>16</v>
      </c>
      <c r="B21" s="41">
        <f ca="1">'račun financiranja'!D4</f>
        <v>30000000</v>
      </c>
      <c r="C21" s="41">
        <f ca="1">'račun financiranja'!E4</f>
        <v>23488263.84</v>
      </c>
      <c r="D21" s="42">
        <f>C21/B21*100</f>
        <v>78.294212799999997</v>
      </c>
    </row>
    <row r="22" spans="1:7" ht="22.5" customHeight="1">
      <c r="A22" s="103" t="s">
        <v>9</v>
      </c>
      <c r="B22" s="41">
        <f ca="1">'račun financiranja'!D16</f>
        <v>55600000</v>
      </c>
      <c r="C22" s="41">
        <f ca="1">'račun financiranja'!E16</f>
        <v>31125125.190000001</v>
      </c>
      <c r="D22" s="42">
        <f>C22/B22*100</f>
        <v>55.980440989208638</v>
      </c>
    </row>
    <row r="23" spans="1:7" ht="22.5" customHeight="1">
      <c r="A23" s="105" t="s">
        <v>256</v>
      </c>
      <c r="B23" s="41">
        <f>-(B21-B22+B11)</f>
        <v>0</v>
      </c>
      <c r="C23" s="41">
        <f>-(C21-C22+C11+C16)</f>
        <v>-151504505.93999979</v>
      </c>
      <c r="D23" s="42" t="s">
        <v>257</v>
      </c>
    </row>
    <row r="24" spans="1:7" ht="22.5" customHeight="1">
      <c r="A24" s="102" t="s">
        <v>7</v>
      </c>
      <c r="B24" s="41">
        <f>B21-B22+B23</f>
        <v>-25600000</v>
      </c>
      <c r="C24" s="41">
        <f>C21-C22+C23</f>
        <v>-159141367.28999978</v>
      </c>
      <c r="D24" s="42">
        <f>C24/B24*100</f>
        <v>621.64596597656168</v>
      </c>
    </row>
    <row r="25" spans="1:7" ht="15" customHeight="1">
      <c r="A25" s="102"/>
      <c r="B25" s="47"/>
      <c r="C25" s="47"/>
      <c r="D25" s="47"/>
    </row>
    <row r="26" spans="1:7" ht="22.5" customHeight="1">
      <c r="A26" s="102" t="s">
        <v>14</v>
      </c>
      <c r="B26" s="48">
        <f>B11+B16+B24</f>
        <v>0</v>
      </c>
      <c r="C26" s="48">
        <f>C11+C16+C24</f>
        <v>0</v>
      </c>
      <c r="D26" s="42" t="s">
        <v>257</v>
      </c>
      <c r="G26" s="76"/>
    </row>
    <row r="28" spans="1:7">
      <c r="B28" s="78"/>
      <c r="C28" s="90"/>
    </row>
    <row r="29" spans="1:7">
      <c r="B29" s="78"/>
      <c r="C29" s="90"/>
    </row>
    <row r="30" spans="1:7">
      <c r="B30" s="78"/>
      <c r="C30" s="90"/>
    </row>
    <row r="31" spans="1:7">
      <c r="B31" s="77"/>
      <c r="C31" s="91"/>
    </row>
  </sheetData>
  <mergeCells count="6">
    <mergeCell ref="A13:D13"/>
    <mergeCell ref="A18:D18"/>
    <mergeCell ref="E1:F1"/>
    <mergeCell ref="A1:D1"/>
    <mergeCell ref="A4:D4"/>
    <mergeCell ref="A3:D3"/>
  </mergeCells>
  <phoneticPr fontId="0" type="noConversion"/>
  <printOptions horizontalCentered="1"/>
  <pageMargins left="0.19685039370078741" right="0.19685039370078741" top="0.78740157480314965" bottom="0.53" header="0.11811023622047245" footer="0.28999999999999998"/>
  <pageSetup paperSize="9" scale="90" firstPageNumber="564" orientation="portrait" useFirstPageNumber="1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workbookViewId="0">
      <selection activeCell="E16" sqref="E16"/>
    </sheetView>
  </sheetViews>
  <sheetFormatPr defaultRowHeight="12.75"/>
  <cols>
    <col min="1" max="1" width="5.5703125" style="7" customWidth="1"/>
    <col min="2" max="2" width="5.28515625" style="7" customWidth="1"/>
    <col min="3" max="3" width="51.42578125" style="8" customWidth="1"/>
    <col min="4" max="4" width="12.85546875" style="8" customWidth="1"/>
    <col min="5" max="5" width="15.42578125" style="93" customWidth="1"/>
    <col min="6" max="6" width="7.85546875" style="8" bestFit="1" customWidth="1"/>
    <col min="7" max="7" width="17" style="8" customWidth="1"/>
    <col min="8" max="8" width="20.28515625" style="8" customWidth="1"/>
    <col min="9" max="9" width="12.42578125" style="8" customWidth="1"/>
    <col min="10" max="16384" width="9.140625" style="8"/>
  </cols>
  <sheetData>
    <row r="1" spans="1:6" ht="30" customHeight="1">
      <c r="A1" s="122" t="s">
        <v>1</v>
      </c>
      <c r="B1" s="122"/>
      <c r="C1" s="122"/>
      <c r="D1" s="122"/>
      <c r="E1" s="122"/>
      <c r="F1" s="122"/>
    </row>
    <row r="2" spans="1:6" ht="27.75" customHeight="1">
      <c r="A2" s="123" t="s">
        <v>2</v>
      </c>
      <c r="B2" s="123"/>
      <c r="C2" s="123"/>
      <c r="D2" s="123"/>
      <c r="E2" s="123"/>
      <c r="F2" s="123"/>
    </row>
    <row r="3" spans="1:6" s="2" customFormat="1" ht="27.75" customHeight="1">
      <c r="A3" s="121"/>
      <c r="B3" s="121"/>
      <c r="C3" s="110" t="s">
        <v>261</v>
      </c>
      <c r="D3" s="108" t="s">
        <v>259</v>
      </c>
      <c r="E3" s="109" t="s">
        <v>262</v>
      </c>
      <c r="F3" s="111" t="s">
        <v>260</v>
      </c>
    </row>
    <row r="4" spans="1:6" s="2" customFormat="1" ht="25.5" customHeight="1">
      <c r="A4" s="25">
        <v>6</v>
      </c>
      <c r="B4" s="25"/>
      <c r="C4" s="4" t="s">
        <v>0</v>
      </c>
      <c r="D4" s="15">
        <f>D5+D11+D16+D21</f>
        <v>1064070000</v>
      </c>
      <c r="E4" s="15">
        <f>E5+E11+E16+E21</f>
        <v>1091289274.1099999</v>
      </c>
      <c r="F4" s="17">
        <f>E4/D4*100</f>
        <v>102.55803416222615</v>
      </c>
    </row>
    <row r="5" spans="1:6" s="2" customFormat="1" ht="25.5" customHeight="1">
      <c r="A5" s="25">
        <v>63</v>
      </c>
      <c r="B5" s="25"/>
      <c r="C5" s="4" t="s">
        <v>229</v>
      </c>
      <c r="D5" s="15">
        <f>D6</f>
        <v>0</v>
      </c>
      <c r="E5" s="15">
        <f>E6</f>
        <v>52273659.719999999</v>
      </c>
      <c r="F5" s="17" t="s">
        <v>257</v>
      </c>
    </row>
    <row r="6" spans="1:6" s="2" customFormat="1" ht="12.75" customHeight="1">
      <c r="A6" s="25">
        <v>633</v>
      </c>
      <c r="B6" s="25"/>
      <c r="C6" s="4" t="s">
        <v>230</v>
      </c>
      <c r="D6" s="15">
        <f>D7+D8+D10+D9</f>
        <v>0</v>
      </c>
      <c r="E6" s="15">
        <f>E7+E8+E10+E9</f>
        <v>52273659.719999999</v>
      </c>
      <c r="F6" s="17" t="s">
        <v>257</v>
      </c>
    </row>
    <row r="7" spans="1:6" s="2" customFormat="1" ht="12.75" customHeight="1">
      <c r="A7" s="25"/>
      <c r="B7" s="27">
        <v>6331</v>
      </c>
      <c r="C7" s="6" t="s">
        <v>233</v>
      </c>
      <c r="D7" s="95">
        <v>0</v>
      </c>
      <c r="E7" s="16">
        <v>437616.64000000001</v>
      </c>
      <c r="F7" s="99">
        <v>0</v>
      </c>
    </row>
    <row r="8" spans="1:6" s="2" customFormat="1" ht="12.75" customHeight="1">
      <c r="A8" s="25"/>
      <c r="B8" s="27">
        <v>6332</v>
      </c>
      <c r="C8" s="6" t="s">
        <v>248</v>
      </c>
      <c r="D8" s="95">
        <v>0</v>
      </c>
      <c r="E8" s="16">
        <v>21807885.170000002</v>
      </c>
      <c r="F8" s="99">
        <v>0</v>
      </c>
    </row>
    <row r="9" spans="1:6" s="1" customFormat="1" ht="25.5" customHeight="1">
      <c r="A9" s="27"/>
      <c r="B9" s="27">
        <v>6333</v>
      </c>
      <c r="C9" s="6" t="s">
        <v>232</v>
      </c>
      <c r="D9" s="95">
        <v>0</v>
      </c>
      <c r="E9" s="16">
        <v>1429608.55</v>
      </c>
      <c r="F9" s="99">
        <v>0</v>
      </c>
    </row>
    <row r="10" spans="1:6" s="1" customFormat="1" ht="25.5" customHeight="1">
      <c r="A10" s="27"/>
      <c r="B10" s="27">
        <v>6334</v>
      </c>
      <c r="C10" s="6" t="s">
        <v>249</v>
      </c>
      <c r="D10" s="95">
        <v>0</v>
      </c>
      <c r="E10" s="16">
        <v>28598549.359999999</v>
      </c>
      <c r="F10" s="99">
        <v>0</v>
      </c>
    </row>
    <row r="11" spans="1:6" s="2" customFormat="1">
      <c r="A11" s="25">
        <v>64</v>
      </c>
      <c r="B11" s="25"/>
      <c r="C11" s="4" t="s">
        <v>97</v>
      </c>
      <c r="D11" s="15">
        <f>D12</f>
        <v>8000000</v>
      </c>
      <c r="E11" s="15">
        <f>E12</f>
        <v>10851205.939999999</v>
      </c>
      <c r="F11" s="17">
        <f t="shared" ref="F11:F20" si="0">E11/D11*100</f>
        <v>135.64007425</v>
      </c>
    </row>
    <row r="12" spans="1:6" s="2" customFormat="1">
      <c r="A12" s="36" t="s">
        <v>98</v>
      </c>
      <c r="B12" s="25"/>
      <c r="C12" s="4" t="s">
        <v>99</v>
      </c>
      <c r="D12" s="15">
        <f>SUM(D13:D15)</f>
        <v>8000000</v>
      </c>
      <c r="E12" s="15">
        <f>SUM(E13:E15)</f>
        <v>10851205.939999999</v>
      </c>
      <c r="F12" s="17">
        <f t="shared" si="0"/>
        <v>135.64007425</v>
      </c>
    </row>
    <row r="13" spans="1:6" s="1" customFormat="1">
      <c r="A13" s="27"/>
      <c r="B13" s="37" t="s">
        <v>30</v>
      </c>
      <c r="C13" s="6" t="s">
        <v>31</v>
      </c>
      <c r="D13" s="95">
        <v>5500000</v>
      </c>
      <c r="E13" s="16">
        <v>7479888.6500000004</v>
      </c>
      <c r="F13" s="99">
        <f t="shared" si="0"/>
        <v>135.99797545454547</v>
      </c>
    </row>
    <row r="14" spans="1:6" s="1" customFormat="1">
      <c r="A14" s="27"/>
      <c r="B14" s="37" t="s">
        <v>32</v>
      </c>
      <c r="C14" s="6" t="s">
        <v>33</v>
      </c>
      <c r="D14" s="95">
        <v>2500000</v>
      </c>
      <c r="E14" s="16">
        <v>3368128.76</v>
      </c>
      <c r="F14" s="99">
        <f t="shared" si="0"/>
        <v>134.72515039999999</v>
      </c>
    </row>
    <row r="15" spans="1:6" s="1" customFormat="1" ht="25.5">
      <c r="A15" s="27"/>
      <c r="B15" s="37">
        <v>6415</v>
      </c>
      <c r="C15" s="6" t="s">
        <v>255</v>
      </c>
      <c r="D15" s="95">
        <v>0</v>
      </c>
      <c r="E15" s="16">
        <v>3188.53</v>
      </c>
      <c r="F15" s="99">
        <v>0</v>
      </c>
    </row>
    <row r="16" spans="1:6" s="2" customFormat="1" ht="25.5">
      <c r="A16" s="25">
        <v>65</v>
      </c>
      <c r="B16" s="25"/>
      <c r="C16" s="4" t="s">
        <v>237</v>
      </c>
      <c r="D16" s="15">
        <f>D17+D19</f>
        <v>1056070000</v>
      </c>
      <c r="E16" s="15">
        <f>E17+E19</f>
        <v>1028138731.9499999</v>
      </c>
      <c r="F16" s="17">
        <f t="shared" si="0"/>
        <v>97.355168876116167</v>
      </c>
    </row>
    <row r="17" spans="1:6" s="2" customFormat="1">
      <c r="A17" s="25">
        <v>651</v>
      </c>
      <c r="B17" s="25"/>
      <c r="C17" s="4" t="s">
        <v>238</v>
      </c>
      <c r="D17" s="15">
        <f>D18</f>
        <v>1055570000</v>
      </c>
      <c r="E17" s="15">
        <f>E18</f>
        <v>1023701760.3</v>
      </c>
      <c r="F17" s="17">
        <f t="shared" si="0"/>
        <v>96.980944920753714</v>
      </c>
    </row>
    <row r="18" spans="1:6" s="1" customFormat="1">
      <c r="A18" s="27"/>
      <c r="B18" s="37" t="s">
        <v>128</v>
      </c>
      <c r="C18" s="6" t="s">
        <v>239</v>
      </c>
      <c r="D18" s="95">
        <v>1055570000</v>
      </c>
      <c r="E18" s="16">
        <v>1023701760.3</v>
      </c>
      <c r="F18" s="99">
        <f t="shared" si="0"/>
        <v>96.980944920753714</v>
      </c>
    </row>
    <row r="19" spans="1:6" s="2" customFormat="1">
      <c r="A19" s="36" t="s">
        <v>62</v>
      </c>
      <c r="B19" s="25"/>
      <c r="C19" s="4" t="s">
        <v>63</v>
      </c>
      <c r="D19" s="15">
        <f>D20</f>
        <v>500000</v>
      </c>
      <c r="E19" s="15">
        <f>E20</f>
        <v>4436971.6500000004</v>
      </c>
      <c r="F19" s="17">
        <f t="shared" si="0"/>
        <v>887.39433000000008</v>
      </c>
    </row>
    <row r="20" spans="1:6" s="1" customFormat="1">
      <c r="A20" s="27"/>
      <c r="B20" s="37" t="s">
        <v>87</v>
      </c>
      <c r="C20" s="6" t="s">
        <v>43</v>
      </c>
      <c r="D20" s="95">
        <v>500000</v>
      </c>
      <c r="E20" s="16">
        <v>4436971.6500000004</v>
      </c>
      <c r="F20" s="99">
        <f t="shared" si="0"/>
        <v>887.39433000000008</v>
      </c>
    </row>
    <row r="21" spans="1:6" s="2" customFormat="1" ht="25.5">
      <c r="A21" s="25">
        <v>66</v>
      </c>
      <c r="B21" s="25"/>
      <c r="C21" s="84" t="s">
        <v>223</v>
      </c>
      <c r="D21" s="85">
        <f>D22</f>
        <v>0</v>
      </c>
      <c r="E21" s="15">
        <f>E22</f>
        <v>25676.5</v>
      </c>
      <c r="F21" s="17" t="s">
        <v>257</v>
      </c>
    </row>
    <row r="22" spans="1:6" s="2" customFormat="1">
      <c r="A22" s="25">
        <v>661</v>
      </c>
      <c r="B22" s="25"/>
      <c r="C22" s="25" t="s">
        <v>224</v>
      </c>
      <c r="D22" s="85">
        <f>D23</f>
        <v>0</v>
      </c>
      <c r="E22" s="15">
        <f>E23</f>
        <v>25676.5</v>
      </c>
      <c r="F22" s="17" t="s">
        <v>257</v>
      </c>
    </row>
    <row r="23" spans="1:6" s="1" customFormat="1">
      <c r="A23" s="27"/>
      <c r="B23" s="27">
        <v>6615</v>
      </c>
      <c r="C23" s="1" t="s">
        <v>225</v>
      </c>
      <c r="D23" s="96">
        <v>0</v>
      </c>
      <c r="E23" s="16">
        <v>25676.5</v>
      </c>
      <c r="F23" s="99">
        <v>0</v>
      </c>
    </row>
    <row r="24" spans="1:6">
      <c r="D24" s="50"/>
      <c r="E24" s="92"/>
      <c r="F24" s="49"/>
    </row>
    <row r="25" spans="1:6">
      <c r="D25" s="50"/>
      <c r="E25" s="92"/>
      <c r="F25" s="49"/>
    </row>
    <row r="26" spans="1:6">
      <c r="D26" s="50"/>
      <c r="E26" s="92"/>
      <c r="F26" s="49"/>
    </row>
    <row r="27" spans="1:6">
      <c r="D27" s="50"/>
      <c r="E27" s="92"/>
      <c r="F27" s="49"/>
    </row>
    <row r="28" spans="1:6">
      <c r="D28" s="50"/>
      <c r="E28" s="92"/>
      <c r="F28" s="49"/>
    </row>
    <row r="29" spans="1:6">
      <c r="D29" s="50"/>
      <c r="E29" s="92"/>
      <c r="F29" s="49"/>
    </row>
    <row r="30" spans="1:6">
      <c r="D30" s="50"/>
      <c r="E30" s="92"/>
      <c r="F30" s="49"/>
    </row>
    <row r="31" spans="1:6">
      <c r="D31" s="50"/>
      <c r="E31" s="92"/>
      <c r="F31" s="49"/>
    </row>
    <row r="32" spans="1:6">
      <c r="D32" s="50"/>
      <c r="E32" s="92"/>
      <c r="F32" s="49"/>
    </row>
    <row r="33" spans="6:6">
      <c r="F33" s="49"/>
    </row>
    <row r="34" spans="6:6">
      <c r="F34" s="49"/>
    </row>
    <row r="35" spans="6:6">
      <c r="F35" s="49"/>
    </row>
    <row r="36" spans="6:6">
      <c r="F36" s="49"/>
    </row>
    <row r="37" spans="6:6">
      <c r="F37" s="49"/>
    </row>
    <row r="38" spans="6:6">
      <c r="F38" s="49"/>
    </row>
    <row r="39" spans="6:6">
      <c r="F39" s="49"/>
    </row>
    <row r="40" spans="6:6">
      <c r="F40" s="49"/>
    </row>
    <row r="41" spans="6:6">
      <c r="F41" s="49"/>
    </row>
    <row r="42" spans="6:6">
      <c r="F42" s="49"/>
    </row>
    <row r="43" spans="6:6">
      <c r="F43" s="49"/>
    </row>
    <row r="44" spans="6:6">
      <c r="F44" s="49"/>
    </row>
    <row r="45" spans="6:6">
      <c r="F45" s="49"/>
    </row>
    <row r="46" spans="6:6">
      <c r="F46" s="49"/>
    </row>
    <row r="47" spans="6:6">
      <c r="F47" s="49"/>
    </row>
    <row r="48" spans="6:6">
      <c r="F48" s="49"/>
    </row>
    <row r="49" spans="6:6">
      <c r="F49" s="49"/>
    </row>
    <row r="50" spans="6:6">
      <c r="F50" s="49"/>
    </row>
    <row r="51" spans="6:6">
      <c r="F51" s="49"/>
    </row>
    <row r="52" spans="6:6">
      <c r="F52" s="49"/>
    </row>
    <row r="53" spans="6:6">
      <c r="F53" s="49"/>
    </row>
    <row r="54" spans="6:6">
      <c r="F54" s="49"/>
    </row>
    <row r="55" spans="6:6">
      <c r="F55" s="49"/>
    </row>
    <row r="56" spans="6:6">
      <c r="F56" s="49"/>
    </row>
    <row r="57" spans="6:6">
      <c r="F57" s="49"/>
    </row>
    <row r="58" spans="6:6">
      <c r="F58" s="49"/>
    </row>
    <row r="59" spans="6:6">
      <c r="F59" s="49"/>
    </row>
    <row r="60" spans="6:6">
      <c r="F60" s="49"/>
    </row>
    <row r="61" spans="6:6">
      <c r="F61" s="49"/>
    </row>
    <row r="62" spans="6:6">
      <c r="F62" s="49"/>
    </row>
    <row r="63" spans="6:6">
      <c r="F63" s="49"/>
    </row>
    <row r="64" spans="6:6">
      <c r="F64" s="49"/>
    </row>
    <row r="65" spans="6:6">
      <c r="F65" s="49"/>
    </row>
    <row r="66" spans="6:6">
      <c r="F66" s="49"/>
    </row>
    <row r="67" spans="6:6">
      <c r="F67" s="49"/>
    </row>
    <row r="68" spans="6:6">
      <c r="F68" s="49"/>
    </row>
    <row r="69" spans="6:6">
      <c r="F69" s="49"/>
    </row>
    <row r="70" spans="6:6">
      <c r="F70" s="49"/>
    </row>
    <row r="71" spans="6:6">
      <c r="F71" s="49"/>
    </row>
    <row r="72" spans="6:6">
      <c r="F72" s="49"/>
    </row>
    <row r="73" spans="6:6">
      <c r="F73" s="49"/>
    </row>
    <row r="74" spans="6:6">
      <c r="F74" s="49"/>
    </row>
    <row r="75" spans="6:6">
      <c r="F75" s="49"/>
    </row>
    <row r="76" spans="6:6">
      <c r="F76" s="49"/>
    </row>
    <row r="77" spans="6:6">
      <c r="F77" s="49"/>
    </row>
    <row r="78" spans="6:6">
      <c r="F78" s="49"/>
    </row>
    <row r="79" spans="6:6">
      <c r="F79" s="49"/>
    </row>
    <row r="80" spans="6:6">
      <c r="F80" s="49"/>
    </row>
    <row r="81" spans="6:6">
      <c r="F81" s="49"/>
    </row>
    <row r="82" spans="6:6">
      <c r="F82" s="49"/>
    </row>
    <row r="83" spans="6:6">
      <c r="F83" s="49"/>
    </row>
    <row r="84" spans="6:6">
      <c r="F84" s="49"/>
    </row>
    <row r="85" spans="6:6">
      <c r="F85" s="49"/>
    </row>
    <row r="86" spans="6:6">
      <c r="F86" s="49"/>
    </row>
    <row r="87" spans="6:6">
      <c r="F87" s="49"/>
    </row>
    <row r="88" spans="6:6">
      <c r="F88" s="49"/>
    </row>
    <row r="89" spans="6:6">
      <c r="F89" s="49"/>
    </row>
    <row r="90" spans="6:6">
      <c r="F90" s="49"/>
    </row>
    <row r="91" spans="6:6">
      <c r="F91" s="49"/>
    </row>
    <row r="92" spans="6:6">
      <c r="F92" s="49"/>
    </row>
    <row r="93" spans="6:6">
      <c r="F93" s="49"/>
    </row>
    <row r="94" spans="6:6">
      <c r="F94" s="49"/>
    </row>
    <row r="95" spans="6:6">
      <c r="F95" s="49"/>
    </row>
    <row r="96" spans="6:6">
      <c r="F96" s="49"/>
    </row>
    <row r="97" spans="6:6">
      <c r="F97" s="49"/>
    </row>
    <row r="98" spans="6:6">
      <c r="F98" s="49"/>
    </row>
    <row r="99" spans="6:6">
      <c r="F99" s="49"/>
    </row>
    <row r="100" spans="6:6">
      <c r="F100" s="49"/>
    </row>
    <row r="101" spans="6:6">
      <c r="F101" s="49"/>
    </row>
    <row r="102" spans="6:6">
      <c r="F102" s="49"/>
    </row>
    <row r="103" spans="6:6">
      <c r="F103" s="49"/>
    </row>
    <row r="104" spans="6:6">
      <c r="F104" s="49"/>
    </row>
    <row r="105" spans="6:6">
      <c r="F105" s="49"/>
    </row>
    <row r="106" spans="6:6">
      <c r="F106" s="49"/>
    </row>
    <row r="107" spans="6:6">
      <c r="F107" s="49"/>
    </row>
    <row r="108" spans="6:6">
      <c r="F108" s="49"/>
    </row>
    <row r="109" spans="6:6">
      <c r="F109" s="49"/>
    </row>
    <row r="110" spans="6:6">
      <c r="F110" s="49"/>
    </row>
    <row r="111" spans="6:6">
      <c r="F111" s="49"/>
    </row>
    <row r="112" spans="6:6">
      <c r="F112" s="49"/>
    </row>
    <row r="113" spans="6:6">
      <c r="F113" s="49"/>
    </row>
    <row r="114" spans="6:6">
      <c r="F114" s="49"/>
    </row>
    <row r="115" spans="6:6">
      <c r="F115" s="49"/>
    </row>
    <row r="116" spans="6:6">
      <c r="F116" s="49"/>
    </row>
    <row r="117" spans="6:6">
      <c r="F117" s="49"/>
    </row>
    <row r="118" spans="6:6">
      <c r="F118" s="49"/>
    </row>
    <row r="119" spans="6:6">
      <c r="F119" s="49"/>
    </row>
    <row r="120" spans="6:6">
      <c r="F120" s="49"/>
    </row>
    <row r="121" spans="6:6">
      <c r="F121" s="49"/>
    </row>
    <row r="122" spans="6:6">
      <c r="F122" s="49"/>
    </row>
    <row r="123" spans="6:6">
      <c r="F123" s="49"/>
    </row>
    <row r="124" spans="6:6">
      <c r="F124" s="49"/>
    </row>
    <row r="125" spans="6:6">
      <c r="F125" s="49"/>
    </row>
    <row r="126" spans="6:6">
      <c r="F126" s="49"/>
    </row>
    <row r="127" spans="6:6">
      <c r="F127" s="49"/>
    </row>
    <row r="128" spans="6:6">
      <c r="F128" s="49"/>
    </row>
    <row r="129" spans="6:6">
      <c r="F129" s="49"/>
    </row>
    <row r="130" spans="6:6">
      <c r="F130" s="49"/>
    </row>
    <row r="131" spans="6:6">
      <c r="F131" s="49"/>
    </row>
    <row r="132" spans="6:6">
      <c r="F132" s="49"/>
    </row>
    <row r="133" spans="6:6">
      <c r="F133" s="49"/>
    </row>
    <row r="134" spans="6:6">
      <c r="F134" s="49"/>
    </row>
    <row r="135" spans="6:6">
      <c r="F135" s="49"/>
    </row>
    <row r="136" spans="6:6">
      <c r="F136" s="49"/>
    </row>
    <row r="137" spans="6:6">
      <c r="F137" s="49"/>
    </row>
    <row r="138" spans="6:6">
      <c r="F138" s="49"/>
    </row>
    <row r="139" spans="6:6">
      <c r="F139" s="49"/>
    </row>
    <row r="140" spans="6:6">
      <c r="F140" s="49"/>
    </row>
    <row r="141" spans="6:6">
      <c r="F141" s="49"/>
    </row>
    <row r="142" spans="6:6">
      <c r="F142" s="49"/>
    </row>
    <row r="143" spans="6:6">
      <c r="F143" s="49"/>
    </row>
    <row r="144" spans="6:6">
      <c r="F144" s="49"/>
    </row>
    <row r="145" spans="6:6">
      <c r="F145" s="49"/>
    </row>
    <row r="146" spans="6:6">
      <c r="F146" s="49"/>
    </row>
    <row r="147" spans="6:6">
      <c r="F147" s="49"/>
    </row>
    <row r="148" spans="6:6">
      <c r="F148" s="49"/>
    </row>
    <row r="149" spans="6:6">
      <c r="F149" s="49"/>
    </row>
    <row r="150" spans="6:6">
      <c r="F150" s="49"/>
    </row>
    <row r="151" spans="6:6">
      <c r="F151" s="49"/>
    </row>
    <row r="152" spans="6:6">
      <c r="F152" s="49"/>
    </row>
    <row r="153" spans="6:6">
      <c r="F153" s="49"/>
    </row>
    <row r="154" spans="6:6">
      <c r="F154" s="49"/>
    </row>
    <row r="155" spans="6:6">
      <c r="F155" s="49"/>
    </row>
    <row r="156" spans="6:6">
      <c r="F156" s="49"/>
    </row>
    <row r="157" spans="6:6">
      <c r="F157" s="49"/>
    </row>
    <row r="158" spans="6:6">
      <c r="F158" s="49"/>
    </row>
    <row r="159" spans="6:6">
      <c r="F159" s="49"/>
    </row>
    <row r="160" spans="6:6">
      <c r="F160" s="49"/>
    </row>
    <row r="161" spans="6:6">
      <c r="F161" s="49"/>
    </row>
    <row r="162" spans="6:6">
      <c r="F162" s="49"/>
    </row>
    <row r="163" spans="6:6">
      <c r="F163" s="49"/>
    </row>
    <row r="164" spans="6:6">
      <c r="F164" s="49"/>
    </row>
    <row r="165" spans="6:6">
      <c r="F165" s="49"/>
    </row>
    <row r="166" spans="6:6">
      <c r="F166" s="49"/>
    </row>
    <row r="167" spans="6:6">
      <c r="F167" s="49"/>
    </row>
    <row r="168" spans="6:6">
      <c r="F168" s="49"/>
    </row>
    <row r="169" spans="6:6">
      <c r="F169" s="49"/>
    </row>
    <row r="170" spans="6:6">
      <c r="F170" s="49"/>
    </row>
    <row r="171" spans="6:6">
      <c r="F171" s="49"/>
    </row>
    <row r="172" spans="6:6">
      <c r="F172" s="49"/>
    </row>
    <row r="173" spans="6:6">
      <c r="F173" s="49"/>
    </row>
    <row r="174" spans="6:6">
      <c r="F174" s="49"/>
    </row>
    <row r="175" spans="6:6">
      <c r="F175" s="49"/>
    </row>
    <row r="176" spans="6:6">
      <c r="F176" s="49"/>
    </row>
    <row r="177" spans="6:6">
      <c r="F177" s="49"/>
    </row>
    <row r="178" spans="6:6">
      <c r="F178" s="49"/>
    </row>
    <row r="179" spans="6:6">
      <c r="F179" s="49"/>
    </row>
    <row r="180" spans="6:6">
      <c r="F180" s="49"/>
    </row>
    <row r="181" spans="6:6">
      <c r="F181" s="49"/>
    </row>
    <row r="182" spans="6:6">
      <c r="F182" s="49"/>
    </row>
    <row r="183" spans="6:6">
      <c r="F183" s="49"/>
    </row>
    <row r="184" spans="6:6">
      <c r="F184" s="49"/>
    </row>
    <row r="185" spans="6:6">
      <c r="F185" s="49"/>
    </row>
    <row r="186" spans="6:6">
      <c r="F186" s="49"/>
    </row>
    <row r="187" spans="6:6">
      <c r="F187" s="49"/>
    </row>
    <row r="188" spans="6:6">
      <c r="F188" s="49"/>
    </row>
    <row r="189" spans="6:6">
      <c r="F189" s="49"/>
    </row>
    <row r="190" spans="6:6">
      <c r="F190" s="49"/>
    </row>
    <row r="191" spans="6:6">
      <c r="F191" s="49"/>
    </row>
    <row r="192" spans="6:6">
      <c r="F192" s="49"/>
    </row>
    <row r="193" spans="6:6">
      <c r="F193" s="49"/>
    </row>
    <row r="194" spans="6:6">
      <c r="F194" s="49"/>
    </row>
    <row r="195" spans="6:6">
      <c r="F195" s="49"/>
    </row>
    <row r="196" spans="6:6">
      <c r="F196" s="49"/>
    </row>
    <row r="197" spans="6:6">
      <c r="F197" s="49"/>
    </row>
    <row r="198" spans="6:6">
      <c r="F198" s="49"/>
    </row>
    <row r="199" spans="6:6">
      <c r="F199" s="49"/>
    </row>
    <row r="200" spans="6:6">
      <c r="F200" s="49"/>
    </row>
    <row r="201" spans="6:6">
      <c r="F201" s="49"/>
    </row>
    <row r="202" spans="6:6">
      <c r="F202" s="49"/>
    </row>
    <row r="203" spans="6:6">
      <c r="F203" s="49"/>
    </row>
    <row r="204" spans="6:6">
      <c r="F204" s="49"/>
    </row>
    <row r="205" spans="6:6">
      <c r="F205" s="49"/>
    </row>
    <row r="206" spans="6:6">
      <c r="F206" s="49"/>
    </row>
    <row r="207" spans="6:6">
      <c r="F207" s="49"/>
    </row>
    <row r="208" spans="6:6">
      <c r="F208" s="49"/>
    </row>
    <row r="209" spans="6:6">
      <c r="F209" s="49"/>
    </row>
    <row r="210" spans="6:6">
      <c r="F210" s="49"/>
    </row>
    <row r="211" spans="6:6">
      <c r="F211" s="49"/>
    </row>
    <row r="212" spans="6:6">
      <c r="F212" s="49"/>
    </row>
    <row r="213" spans="6:6">
      <c r="F213" s="49"/>
    </row>
    <row r="214" spans="6:6">
      <c r="F214" s="49"/>
    </row>
    <row r="215" spans="6:6">
      <c r="F215" s="49"/>
    </row>
    <row r="216" spans="6:6">
      <c r="F216" s="49"/>
    </row>
    <row r="217" spans="6:6">
      <c r="F217" s="49"/>
    </row>
    <row r="218" spans="6:6">
      <c r="F218" s="49"/>
    </row>
    <row r="219" spans="6:6">
      <c r="F219" s="49"/>
    </row>
    <row r="220" spans="6:6">
      <c r="F220" s="49"/>
    </row>
    <row r="221" spans="6:6">
      <c r="F221" s="49"/>
    </row>
    <row r="222" spans="6:6">
      <c r="F222" s="49"/>
    </row>
    <row r="223" spans="6:6">
      <c r="F223" s="49"/>
    </row>
    <row r="224" spans="6:6">
      <c r="F224" s="49"/>
    </row>
    <row r="225" spans="6:6">
      <c r="F225" s="49"/>
    </row>
    <row r="226" spans="6:6">
      <c r="F226" s="49"/>
    </row>
    <row r="227" spans="6:6">
      <c r="F227" s="49"/>
    </row>
    <row r="228" spans="6:6">
      <c r="F228" s="49"/>
    </row>
    <row r="229" spans="6:6">
      <c r="F229" s="49"/>
    </row>
    <row r="230" spans="6:6">
      <c r="F230" s="49"/>
    </row>
    <row r="231" spans="6:6">
      <c r="F231" s="49"/>
    </row>
    <row r="232" spans="6:6">
      <c r="F232" s="49"/>
    </row>
    <row r="233" spans="6:6">
      <c r="F233" s="49"/>
    </row>
    <row r="234" spans="6:6">
      <c r="F234" s="49"/>
    </row>
  </sheetData>
  <mergeCells count="3">
    <mergeCell ref="A3:B3"/>
    <mergeCell ref="A1:F1"/>
    <mergeCell ref="A2:F2"/>
  </mergeCells>
  <phoneticPr fontId="0" type="noConversion"/>
  <printOptions horizontalCentered="1"/>
  <pageMargins left="0.19685039370078741" right="0.19685039370078741" top="0.78740157480314965" bottom="0.52" header="0.11811023622047245" footer="0.27"/>
  <pageSetup paperSize="9" scale="90" firstPageNumber="565" orientation="portrait" useFirstPageNumber="1" r:id="rId1"/>
  <headerFooter alignWithMargins="0"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8"/>
  <sheetViews>
    <sheetView workbookViewId="0">
      <selection activeCell="E16" sqref="E16"/>
    </sheetView>
  </sheetViews>
  <sheetFormatPr defaultRowHeight="12.75"/>
  <cols>
    <col min="1" max="1" width="5.5703125" style="5" customWidth="1"/>
    <col min="2" max="2" width="5.28515625" style="5" customWidth="1"/>
    <col min="3" max="3" width="48.85546875" style="1" customWidth="1"/>
    <col min="4" max="4" width="12" style="1" customWidth="1"/>
    <col min="5" max="5" width="15.42578125" style="59" customWidth="1"/>
    <col min="6" max="6" width="7.85546875" style="1" customWidth="1"/>
    <col min="7" max="9" width="8.42578125" style="1" customWidth="1"/>
    <col min="10" max="10" width="9.42578125" style="1" bestFit="1" customWidth="1"/>
    <col min="11" max="16384" width="9.140625" style="1"/>
  </cols>
  <sheetData>
    <row r="1" spans="1:10" ht="30" customHeight="1">
      <c r="A1" s="123" t="s">
        <v>4</v>
      </c>
      <c r="B1" s="123"/>
      <c r="C1" s="123"/>
      <c r="D1" s="123"/>
      <c r="E1" s="123"/>
      <c r="F1" s="123"/>
    </row>
    <row r="2" spans="1:10" ht="27.75" customHeight="1">
      <c r="A2" s="121"/>
      <c r="B2" s="121"/>
      <c r="C2" s="110" t="s">
        <v>261</v>
      </c>
      <c r="D2" s="108" t="s">
        <v>259</v>
      </c>
      <c r="E2" s="109" t="s">
        <v>262</v>
      </c>
      <c r="F2" s="111" t="s">
        <v>260</v>
      </c>
    </row>
    <row r="3" spans="1:10" s="2" customFormat="1" ht="25.5" customHeight="1">
      <c r="A3" s="25">
        <v>3</v>
      </c>
      <c r="B3" s="25"/>
      <c r="C3" s="12" t="s">
        <v>3</v>
      </c>
      <c r="D3" s="15">
        <f>D4+D13+D44+D59+D50+D56</f>
        <v>1034820500</v>
      </c>
      <c r="E3" s="15">
        <f>E4+E13+E44+E50+E56+E59</f>
        <v>915778361.38000011</v>
      </c>
      <c r="F3" s="17">
        <f>E3/D3*100</f>
        <v>88.496349017051756</v>
      </c>
      <c r="H3" s="58"/>
      <c r="J3" s="83"/>
    </row>
    <row r="4" spans="1:10" s="2" customFormat="1">
      <c r="A4" s="25">
        <v>31</v>
      </c>
      <c r="B4" s="25"/>
      <c r="C4" s="12" t="s">
        <v>92</v>
      </c>
      <c r="D4" s="15">
        <f>D5+D8+D10</f>
        <v>26500000</v>
      </c>
      <c r="E4" s="15">
        <f>E5+E8+E10</f>
        <v>22792952.890000001</v>
      </c>
      <c r="F4" s="17">
        <f t="shared" ref="F4:F67" si="0">E4/D4*100</f>
        <v>86.011142981132082</v>
      </c>
    </row>
    <row r="5" spans="1:10" s="2" customFormat="1">
      <c r="A5" s="32" t="s">
        <v>93</v>
      </c>
      <c r="B5" s="25"/>
      <c r="C5" s="12" t="s">
        <v>240</v>
      </c>
      <c r="D5" s="15">
        <f>SUM(D6:D7)</f>
        <v>21300000</v>
      </c>
      <c r="E5" s="15">
        <f>SUM(E6:E7)</f>
        <v>18286801.900000002</v>
      </c>
      <c r="F5" s="17">
        <f t="shared" si="0"/>
        <v>85.853530046948364</v>
      </c>
    </row>
    <row r="6" spans="1:10">
      <c r="A6" s="27"/>
      <c r="B6" s="33" t="s">
        <v>94</v>
      </c>
      <c r="C6" s="9" t="s">
        <v>95</v>
      </c>
      <c r="D6" s="95">
        <v>21000000</v>
      </c>
      <c r="E6" s="16">
        <v>18082713.100000001</v>
      </c>
      <c r="F6" s="99">
        <f t="shared" si="0"/>
        <v>86.108157619047631</v>
      </c>
    </row>
    <row r="7" spans="1:10">
      <c r="A7" s="27"/>
      <c r="B7" s="33" t="s">
        <v>129</v>
      </c>
      <c r="C7" s="9" t="s">
        <v>130</v>
      </c>
      <c r="D7" s="95">
        <v>300000</v>
      </c>
      <c r="E7" s="16">
        <v>204088.8</v>
      </c>
      <c r="F7" s="99">
        <f t="shared" si="0"/>
        <v>68.029600000000002</v>
      </c>
    </row>
    <row r="8" spans="1:10" s="2" customFormat="1">
      <c r="A8" s="32" t="s">
        <v>96</v>
      </c>
      <c r="B8" s="25"/>
      <c r="C8" s="12" t="s">
        <v>20</v>
      </c>
      <c r="D8" s="15">
        <f>D9</f>
        <v>1500000</v>
      </c>
      <c r="E8" s="15">
        <f>E9</f>
        <v>1172319.42</v>
      </c>
      <c r="F8" s="17">
        <f t="shared" si="0"/>
        <v>78.154627999999988</v>
      </c>
    </row>
    <row r="9" spans="1:10">
      <c r="A9" s="27"/>
      <c r="B9" s="33" t="s">
        <v>21</v>
      </c>
      <c r="C9" s="9" t="s">
        <v>20</v>
      </c>
      <c r="D9" s="95">
        <v>1500000</v>
      </c>
      <c r="E9" s="16">
        <v>1172319.42</v>
      </c>
      <c r="F9" s="99">
        <f t="shared" si="0"/>
        <v>78.154627999999988</v>
      </c>
    </row>
    <row r="10" spans="1:10" s="2" customFormat="1">
      <c r="A10" s="32" t="s">
        <v>22</v>
      </c>
      <c r="B10" s="25"/>
      <c r="C10" s="12" t="s">
        <v>23</v>
      </c>
      <c r="D10" s="15">
        <f>SUM(D11:D12)</f>
        <v>3700000</v>
      </c>
      <c r="E10" s="15">
        <f>SUM(E11:E12)</f>
        <v>3333831.57</v>
      </c>
      <c r="F10" s="17">
        <f t="shared" si="0"/>
        <v>90.103555945945942</v>
      </c>
    </row>
    <row r="11" spans="1:10">
      <c r="A11" s="27"/>
      <c r="B11" s="33" t="s">
        <v>24</v>
      </c>
      <c r="C11" s="9" t="s">
        <v>206</v>
      </c>
      <c r="D11" s="95">
        <v>3300000</v>
      </c>
      <c r="E11" s="16">
        <v>2972330.55</v>
      </c>
      <c r="F11" s="99">
        <f t="shared" si="0"/>
        <v>90.07062272727272</v>
      </c>
    </row>
    <row r="12" spans="1:10">
      <c r="A12" s="27"/>
      <c r="B12" s="33" t="s">
        <v>25</v>
      </c>
      <c r="C12" s="9" t="s">
        <v>207</v>
      </c>
      <c r="D12" s="95">
        <v>400000</v>
      </c>
      <c r="E12" s="16">
        <v>361501.02</v>
      </c>
      <c r="F12" s="99">
        <f t="shared" si="0"/>
        <v>90.37525500000001</v>
      </c>
    </row>
    <row r="13" spans="1:10" s="2" customFormat="1">
      <c r="A13" s="25">
        <v>32</v>
      </c>
      <c r="B13" s="25"/>
      <c r="C13" s="12" t="s">
        <v>26</v>
      </c>
      <c r="D13" s="15">
        <f>D14+D19+D25+D35+D37</f>
        <v>739080500</v>
      </c>
      <c r="E13" s="15">
        <f>E14+E19+E25+E35+E37</f>
        <v>763907578.0200001</v>
      </c>
      <c r="F13" s="17">
        <f t="shared" si="0"/>
        <v>103.35918455702728</v>
      </c>
    </row>
    <row r="14" spans="1:10" s="2" customFormat="1">
      <c r="A14" s="32" t="s">
        <v>27</v>
      </c>
      <c r="B14" s="25"/>
      <c r="C14" s="12" t="s">
        <v>68</v>
      </c>
      <c r="D14" s="15">
        <f>SUM(D15:D18)</f>
        <v>2200000</v>
      </c>
      <c r="E14" s="15">
        <f>SUM(E15:E18)</f>
        <v>1715084.82</v>
      </c>
      <c r="F14" s="17">
        <f t="shared" si="0"/>
        <v>77.958400909090912</v>
      </c>
    </row>
    <row r="15" spans="1:10">
      <c r="A15" s="27"/>
      <c r="B15" s="33" t="s">
        <v>28</v>
      </c>
      <c r="C15" s="9" t="s">
        <v>69</v>
      </c>
      <c r="D15" s="95">
        <v>1000000</v>
      </c>
      <c r="E15" s="16">
        <v>768586.76</v>
      </c>
      <c r="F15" s="99">
        <f t="shared" si="0"/>
        <v>76.858676000000003</v>
      </c>
    </row>
    <row r="16" spans="1:10">
      <c r="A16" s="27"/>
      <c r="B16" s="33" t="s">
        <v>29</v>
      </c>
      <c r="C16" s="9" t="s">
        <v>70</v>
      </c>
      <c r="D16" s="95">
        <v>650000</v>
      </c>
      <c r="E16" s="16">
        <v>617584.25</v>
      </c>
      <c r="F16" s="99">
        <f t="shared" si="0"/>
        <v>95.012961538461539</v>
      </c>
    </row>
    <row r="17" spans="1:7">
      <c r="A17" s="27"/>
      <c r="B17" s="33" t="s">
        <v>34</v>
      </c>
      <c r="C17" s="9" t="s">
        <v>71</v>
      </c>
      <c r="D17" s="95">
        <v>500000</v>
      </c>
      <c r="E17" s="16">
        <v>322983.81</v>
      </c>
      <c r="F17" s="99">
        <f t="shared" si="0"/>
        <v>64.596761999999998</v>
      </c>
    </row>
    <row r="18" spans="1:7">
      <c r="A18" s="27"/>
      <c r="B18" s="33">
        <v>3214</v>
      </c>
      <c r="C18" s="9" t="s">
        <v>208</v>
      </c>
      <c r="D18" s="95">
        <v>50000</v>
      </c>
      <c r="E18" s="16">
        <v>5930</v>
      </c>
      <c r="F18" s="99">
        <f t="shared" si="0"/>
        <v>11.86</v>
      </c>
    </row>
    <row r="19" spans="1:7" s="2" customFormat="1">
      <c r="A19" s="32" t="s">
        <v>35</v>
      </c>
      <c r="B19" s="25"/>
      <c r="C19" s="12" t="s">
        <v>72</v>
      </c>
      <c r="D19" s="15">
        <f>SUM(D20:D24)</f>
        <v>2500000</v>
      </c>
      <c r="E19" s="15">
        <f>SUM(E20:E24)</f>
        <v>1551525.8599999999</v>
      </c>
      <c r="F19" s="17">
        <f t="shared" si="0"/>
        <v>62.06103439999999</v>
      </c>
    </row>
    <row r="20" spans="1:7">
      <c r="A20" s="27"/>
      <c r="B20" s="33" t="s">
        <v>36</v>
      </c>
      <c r="C20" s="9" t="s">
        <v>73</v>
      </c>
      <c r="D20" s="95">
        <v>1200000</v>
      </c>
      <c r="E20" s="16">
        <v>622462.98</v>
      </c>
      <c r="F20" s="99">
        <f t="shared" si="0"/>
        <v>51.871915000000001</v>
      </c>
    </row>
    <row r="21" spans="1:7">
      <c r="A21" s="27"/>
      <c r="B21" s="33" t="s">
        <v>37</v>
      </c>
      <c r="C21" s="9" t="s">
        <v>74</v>
      </c>
      <c r="D21" s="95">
        <v>900000</v>
      </c>
      <c r="E21" s="16">
        <v>810959.19</v>
      </c>
      <c r="F21" s="99">
        <f t="shared" si="0"/>
        <v>90.106576666666655</v>
      </c>
    </row>
    <row r="22" spans="1:7">
      <c r="A22" s="27"/>
      <c r="B22" s="33" t="s">
        <v>147</v>
      </c>
      <c r="C22" s="9" t="s">
        <v>148</v>
      </c>
      <c r="D22" s="95">
        <v>200000</v>
      </c>
      <c r="E22" s="16">
        <v>69390.66</v>
      </c>
      <c r="F22" s="99">
        <f t="shared" si="0"/>
        <v>34.695329999999998</v>
      </c>
    </row>
    <row r="23" spans="1:7">
      <c r="A23" s="27"/>
      <c r="B23" s="33" t="s">
        <v>38</v>
      </c>
      <c r="C23" s="9" t="s">
        <v>75</v>
      </c>
      <c r="D23" s="95">
        <v>150000</v>
      </c>
      <c r="E23" s="16">
        <v>28773.42</v>
      </c>
      <c r="F23" s="99">
        <f t="shared" si="0"/>
        <v>19.182279999999999</v>
      </c>
    </row>
    <row r="24" spans="1:7">
      <c r="A24" s="27"/>
      <c r="B24" s="33">
        <v>3227</v>
      </c>
      <c r="C24" s="9" t="s">
        <v>209</v>
      </c>
      <c r="D24" s="95">
        <v>50000</v>
      </c>
      <c r="E24" s="16">
        <v>19939.61</v>
      </c>
      <c r="F24" s="99">
        <f t="shared" si="0"/>
        <v>39.879219999999997</v>
      </c>
    </row>
    <row r="25" spans="1:7" s="2" customFormat="1">
      <c r="A25" s="32" t="s">
        <v>39</v>
      </c>
      <c r="B25" s="25"/>
      <c r="C25" s="12" t="s">
        <v>76</v>
      </c>
      <c r="D25" s="15">
        <f>SUM(D26:D34)</f>
        <v>16450000</v>
      </c>
      <c r="E25" s="15">
        <f>E26+E27+E28+E29+E30+E31+E32+E33+E34</f>
        <v>12347877.890000001</v>
      </c>
      <c r="F25" s="17">
        <f t="shared" si="0"/>
        <v>75.063087477203652</v>
      </c>
      <c r="G25" s="58"/>
    </row>
    <row r="26" spans="1:7">
      <c r="A26" s="27"/>
      <c r="B26" s="33" t="s">
        <v>40</v>
      </c>
      <c r="C26" s="9" t="s">
        <v>77</v>
      </c>
      <c r="D26" s="95">
        <v>1600000</v>
      </c>
      <c r="E26" s="16">
        <v>1302089.72</v>
      </c>
      <c r="F26" s="99">
        <f t="shared" si="0"/>
        <v>81.380607499999996</v>
      </c>
    </row>
    <row r="27" spans="1:7">
      <c r="A27" s="27"/>
      <c r="B27" s="33" t="s">
        <v>41</v>
      </c>
      <c r="C27" s="9" t="s">
        <v>46</v>
      </c>
      <c r="D27" s="95">
        <v>2000000</v>
      </c>
      <c r="E27" s="16">
        <v>1822732.13</v>
      </c>
      <c r="F27" s="99">
        <f t="shared" si="0"/>
        <v>91.136606499999999</v>
      </c>
    </row>
    <row r="28" spans="1:7">
      <c r="A28" s="27"/>
      <c r="B28" s="33" t="s">
        <v>42</v>
      </c>
      <c r="C28" s="9" t="s">
        <v>47</v>
      </c>
      <c r="D28" s="95">
        <v>5100000</v>
      </c>
      <c r="E28" s="16">
        <v>2857341.18</v>
      </c>
      <c r="F28" s="99">
        <f t="shared" si="0"/>
        <v>56.026297647058833</v>
      </c>
    </row>
    <row r="29" spans="1:7" ht="13.5" customHeight="1">
      <c r="A29" s="27"/>
      <c r="B29" s="33">
        <v>3234</v>
      </c>
      <c r="C29" s="9" t="s">
        <v>48</v>
      </c>
      <c r="D29" s="95">
        <v>1350000</v>
      </c>
      <c r="E29" s="16">
        <v>1247095.04</v>
      </c>
      <c r="F29" s="99">
        <f t="shared" si="0"/>
        <v>92.37741037037037</v>
      </c>
    </row>
    <row r="30" spans="1:7">
      <c r="A30" s="27"/>
      <c r="B30" s="33" t="s">
        <v>52</v>
      </c>
      <c r="C30" s="9" t="s">
        <v>49</v>
      </c>
      <c r="D30" s="95">
        <v>1500000</v>
      </c>
      <c r="E30" s="16">
        <v>608600.47</v>
      </c>
      <c r="F30" s="99">
        <f t="shared" si="0"/>
        <v>40.57336466666667</v>
      </c>
    </row>
    <row r="31" spans="1:7">
      <c r="A31" s="27"/>
      <c r="B31" s="33" t="s">
        <v>53</v>
      </c>
      <c r="C31" s="9" t="s">
        <v>50</v>
      </c>
      <c r="D31" s="95">
        <v>1200000</v>
      </c>
      <c r="E31" s="16">
        <v>1152141.1399999999</v>
      </c>
      <c r="F31" s="99">
        <f t="shared" si="0"/>
        <v>96.011761666666658</v>
      </c>
    </row>
    <row r="32" spans="1:7">
      <c r="A32" s="27"/>
      <c r="B32" s="33" t="s">
        <v>54</v>
      </c>
      <c r="C32" s="9" t="s">
        <v>78</v>
      </c>
      <c r="D32" s="95">
        <v>1900000</v>
      </c>
      <c r="E32" s="16">
        <v>1954330.34</v>
      </c>
      <c r="F32" s="99">
        <f t="shared" si="0"/>
        <v>102.85949157894738</v>
      </c>
    </row>
    <row r="33" spans="1:6">
      <c r="A33" s="27"/>
      <c r="B33" s="33" t="s">
        <v>131</v>
      </c>
      <c r="C33" s="9" t="s">
        <v>132</v>
      </c>
      <c r="D33" s="95">
        <v>800000</v>
      </c>
      <c r="E33" s="16">
        <v>529436.41</v>
      </c>
      <c r="F33" s="99">
        <f t="shared" si="0"/>
        <v>66.179551250000003</v>
      </c>
    </row>
    <row r="34" spans="1:6">
      <c r="A34" s="27"/>
      <c r="B34" s="33" t="s">
        <v>55</v>
      </c>
      <c r="C34" s="9" t="s">
        <v>79</v>
      </c>
      <c r="D34" s="95">
        <v>1000000</v>
      </c>
      <c r="E34" s="16">
        <v>874111.46</v>
      </c>
      <c r="F34" s="99">
        <f t="shared" si="0"/>
        <v>87.411146000000002</v>
      </c>
    </row>
    <row r="35" spans="1:6" s="2" customFormat="1">
      <c r="A35" s="25">
        <v>324</v>
      </c>
      <c r="B35" s="32"/>
      <c r="C35" s="12" t="s">
        <v>210</v>
      </c>
      <c r="D35" s="15">
        <f>D36</f>
        <v>150000</v>
      </c>
      <c r="E35" s="15">
        <f>E36</f>
        <v>1869.5</v>
      </c>
      <c r="F35" s="17">
        <f t="shared" si="0"/>
        <v>1.2463333333333333</v>
      </c>
    </row>
    <row r="36" spans="1:6">
      <c r="A36" s="27"/>
      <c r="B36" s="33">
        <v>3241</v>
      </c>
      <c r="C36" s="9" t="s">
        <v>210</v>
      </c>
      <c r="D36" s="95">
        <v>150000</v>
      </c>
      <c r="E36" s="16">
        <v>1869.5</v>
      </c>
      <c r="F36" s="99">
        <f t="shared" si="0"/>
        <v>1.2463333333333333</v>
      </c>
    </row>
    <row r="37" spans="1:6" s="2" customFormat="1">
      <c r="A37" s="32" t="s">
        <v>56</v>
      </c>
      <c r="B37" s="25"/>
      <c r="C37" s="12" t="s">
        <v>80</v>
      </c>
      <c r="D37" s="15">
        <f>SUM(D38:D43)</f>
        <v>717780500</v>
      </c>
      <c r="E37" s="15">
        <f>SUM(E38:E43)</f>
        <v>748291219.95000005</v>
      </c>
      <c r="F37" s="17">
        <f t="shared" si="0"/>
        <v>104.25070337658937</v>
      </c>
    </row>
    <row r="38" spans="1:6" ht="24" customHeight="1">
      <c r="A38" s="27"/>
      <c r="B38" s="33" t="s">
        <v>57</v>
      </c>
      <c r="C38" s="9" t="s">
        <v>241</v>
      </c>
      <c r="D38" s="95">
        <v>250000</v>
      </c>
      <c r="E38" s="16">
        <v>229787.28</v>
      </c>
      <c r="F38" s="99">
        <f t="shared" si="0"/>
        <v>91.914912000000001</v>
      </c>
    </row>
    <row r="39" spans="1:6">
      <c r="A39" s="27"/>
      <c r="B39" s="33" t="s">
        <v>58</v>
      </c>
      <c r="C39" s="9" t="s">
        <v>81</v>
      </c>
      <c r="D39" s="95">
        <v>650000</v>
      </c>
      <c r="E39" s="16">
        <v>139930.39000000001</v>
      </c>
      <c r="F39" s="99">
        <f t="shared" si="0"/>
        <v>21.52775230769231</v>
      </c>
    </row>
    <row r="40" spans="1:6">
      <c r="A40" s="27"/>
      <c r="B40" s="33" t="s">
        <v>59</v>
      </c>
      <c r="C40" s="9" t="s">
        <v>82</v>
      </c>
      <c r="D40" s="95">
        <v>50000</v>
      </c>
      <c r="E40" s="16">
        <v>28619.32</v>
      </c>
      <c r="F40" s="99">
        <f t="shared" si="0"/>
        <v>57.238639999999997</v>
      </c>
    </row>
    <row r="41" spans="1:6">
      <c r="A41" s="27"/>
      <c r="B41" s="33" t="s">
        <v>60</v>
      </c>
      <c r="C41" s="9" t="s">
        <v>83</v>
      </c>
      <c r="D41" s="95">
        <v>50000</v>
      </c>
      <c r="E41" s="16">
        <v>14195.97</v>
      </c>
      <c r="F41" s="99">
        <f t="shared" si="0"/>
        <v>28.391939999999998</v>
      </c>
    </row>
    <row r="42" spans="1:6">
      <c r="A42" s="27"/>
      <c r="B42" s="33">
        <v>3295</v>
      </c>
      <c r="C42" s="9" t="s">
        <v>211</v>
      </c>
      <c r="D42" s="95">
        <v>20000</v>
      </c>
      <c r="E42" s="16">
        <v>2664.61</v>
      </c>
      <c r="F42" s="99">
        <f t="shared" si="0"/>
        <v>13.32305</v>
      </c>
    </row>
    <row r="43" spans="1:6">
      <c r="A43" s="27"/>
      <c r="B43" s="33" t="s">
        <v>61</v>
      </c>
      <c r="C43" s="9" t="s">
        <v>80</v>
      </c>
      <c r="D43" s="95">
        <v>716760500</v>
      </c>
      <c r="E43" s="16">
        <v>747876022.38</v>
      </c>
      <c r="F43" s="99">
        <f t="shared" si="0"/>
        <v>104.34113241173306</v>
      </c>
    </row>
    <row r="44" spans="1:6" s="2" customFormat="1">
      <c r="A44" s="25">
        <v>34</v>
      </c>
      <c r="B44" s="25"/>
      <c r="C44" s="12" t="s">
        <v>100</v>
      </c>
      <c r="D44" s="15">
        <f>D45</f>
        <v>440000</v>
      </c>
      <c r="E44" s="15">
        <f>E45</f>
        <v>211870.72999999998</v>
      </c>
      <c r="F44" s="17">
        <f t="shared" si="0"/>
        <v>48.152438636363634</v>
      </c>
    </row>
    <row r="45" spans="1:6" s="2" customFormat="1">
      <c r="A45" s="32" t="s">
        <v>88</v>
      </c>
      <c r="B45" s="25"/>
      <c r="C45" s="12" t="s">
        <v>89</v>
      </c>
      <c r="D45" s="15">
        <f>SUM(D46:D49)</f>
        <v>440000</v>
      </c>
      <c r="E45" s="15">
        <f>SUM(E46:E49)</f>
        <v>211870.72999999998</v>
      </c>
      <c r="F45" s="17">
        <f t="shared" si="0"/>
        <v>48.152438636363634</v>
      </c>
    </row>
    <row r="46" spans="1:6">
      <c r="A46" s="27"/>
      <c r="B46" s="33" t="s">
        <v>90</v>
      </c>
      <c r="C46" s="9" t="s">
        <v>91</v>
      </c>
      <c r="D46" s="95">
        <v>150000</v>
      </c>
      <c r="E46" s="16">
        <v>72492.58</v>
      </c>
      <c r="F46" s="99">
        <f t="shared" si="0"/>
        <v>48.328386666666667</v>
      </c>
    </row>
    <row r="47" spans="1:6" ht="25.5" hidden="1">
      <c r="A47" s="27"/>
      <c r="B47" s="33" t="s">
        <v>133</v>
      </c>
      <c r="C47" s="9" t="s">
        <v>212</v>
      </c>
      <c r="D47" s="95">
        <v>1000</v>
      </c>
      <c r="E47" s="16">
        <v>0.12</v>
      </c>
      <c r="F47" s="99">
        <f t="shared" si="0"/>
        <v>1.1999999999999999E-2</v>
      </c>
    </row>
    <row r="48" spans="1:6">
      <c r="A48" s="27"/>
      <c r="B48" s="33" t="s">
        <v>101</v>
      </c>
      <c r="C48" s="9" t="s">
        <v>102</v>
      </c>
      <c r="D48" s="95">
        <v>288000</v>
      </c>
      <c r="E48" s="16">
        <v>139378.03</v>
      </c>
      <c r="F48" s="99">
        <f t="shared" si="0"/>
        <v>48.395149305555556</v>
      </c>
    </row>
    <row r="49" spans="1:6" hidden="1">
      <c r="A49" s="27"/>
      <c r="B49" s="33" t="s">
        <v>118</v>
      </c>
      <c r="C49" s="9" t="s">
        <v>119</v>
      </c>
      <c r="D49" s="95">
        <v>1000</v>
      </c>
      <c r="E49" s="16">
        <v>0</v>
      </c>
      <c r="F49" s="18">
        <f t="shared" si="0"/>
        <v>0</v>
      </c>
    </row>
    <row r="50" spans="1:6" s="2" customFormat="1">
      <c r="A50" s="25">
        <v>35</v>
      </c>
      <c r="B50" s="25"/>
      <c r="C50" s="12" t="s">
        <v>134</v>
      </c>
      <c r="D50" s="15">
        <f>D51+D53</f>
        <v>10450000</v>
      </c>
      <c r="E50" s="15">
        <f>E51+E53</f>
        <v>7153460.6600000001</v>
      </c>
      <c r="F50" s="17">
        <f t="shared" si="0"/>
        <v>68.454168995215312</v>
      </c>
    </row>
    <row r="51" spans="1:6" s="2" customFormat="1">
      <c r="A51" s="32" t="s">
        <v>135</v>
      </c>
      <c r="B51" s="25"/>
      <c r="C51" s="12" t="s">
        <v>136</v>
      </c>
      <c r="D51" s="15">
        <f>D52</f>
        <v>200000</v>
      </c>
      <c r="E51" s="15">
        <f>E52</f>
        <v>0</v>
      </c>
      <c r="F51" s="17">
        <f t="shared" si="0"/>
        <v>0</v>
      </c>
    </row>
    <row r="52" spans="1:6" hidden="1">
      <c r="A52" s="27"/>
      <c r="B52" s="33" t="s">
        <v>137</v>
      </c>
      <c r="C52" s="9" t="s">
        <v>136</v>
      </c>
      <c r="D52" s="95">
        <v>200000</v>
      </c>
      <c r="E52" s="16">
        <v>0</v>
      </c>
      <c r="F52" s="99">
        <f t="shared" si="0"/>
        <v>0</v>
      </c>
    </row>
    <row r="53" spans="1:6" s="2" customFormat="1" ht="25.5">
      <c r="A53" s="32" t="s">
        <v>138</v>
      </c>
      <c r="B53" s="25"/>
      <c r="C53" s="12" t="s">
        <v>242</v>
      </c>
      <c r="D53" s="15">
        <f>D54+D55</f>
        <v>10250000</v>
      </c>
      <c r="E53" s="15">
        <f>E54+E55</f>
        <v>7153460.6600000001</v>
      </c>
      <c r="F53" s="17">
        <f t="shared" si="0"/>
        <v>69.789860097560975</v>
      </c>
    </row>
    <row r="54" spans="1:6">
      <c r="A54" s="27"/>
      <c r="B54" s="33" t="s">
        <v>139</v>
      </c>
      <c r="C54" s="9" t="s">
        <v>140</v>
      </c>
      <c r="D54" s="95">
        <v>10250000</v>
      </c>
      <c r="E54" s="16">
        <v>7083460.6600000001</v>
      </c>
      <c r="F54" s="99">
        <f t="shared" si="0"/>
        <v>69.106933268292678</v>
      </c>
    </row>
    <row r="55" spans="1:6">
      <c r="A55" s="27"/>
      <c r="B55" s="33" t="s">
        <v>141</v>
      </c>
      <c r="C55" s="9" t="s">
        <v>213</v>
      </c>
      <c r="D55" s="95">
        <v>0</v>
      </c>
      <c r="E55" s="16">
        <v>70000</v>
      </c>
      <c r="F55" s="99">
        <v>0</v>
      </c>
    </row>
    <row r="56" spans="1:6" s="2" customFormat="1">
      <c r="A56" s="25">
        <v>36</v>
      </c>
      <c r="B56" s="25"/>
      <c r="C56" s="12" t="s">
        <v>243</v>
      </c>
      <c r="D56" s="15">
        <f>D57</f>
        <v>221500000</v>
      </c>
      <c r="E56" s="15">
        <f>E57</f>
        <v>98046289.719999999</v>
      </c>
      <c r="F56" s="17">
        <f t="shared" si="0"/>
        <v>44.264690618510159</v>
      </c>
    </row>
    <row r="57" spans="1:6" s="2" customFormat="1">
      <c r="A57" s="25">
        <v>363</v>
      </c>
      <c r="B57" s="25"/>
      <c r="C57" s="12" t="s">
        <v>244</v>
      </c>
      <c r="D57" s="15">
        <f>D58</f>
        <v>221500000</v>
      </c>
      <c r="E57" s="15">
        <f>E58</f>
        <v>98046289.719999999</v>
      </c>
      <c r="F57" s="17">
        <f t="shared" si="0"/>
        <v>44.264690618510159</v>
      </c>
    </row>
    <row r="58" spans="1:6">
      <c r="A58" s="27"/>
      <c r="B58" s="33" t="s">
        <v>149</v>
      </c>
      <c r="C58" s="9" t="s">
        <v>222</v>
      </c>
      <c r="D58" s="95">
        <v>221500000</v>
      </c>
      <c r="E58" s="16">
        <v>98046289.719999999</v>
      </c>
      <c r="F58" s="99">
        <f t="shared" si="0"/>
        <v>44.264690618510159</v>
      </c>
    </row>
    <row r="59" spans="1:6" s="2" customFormat="1">
      <c r="A59" s="25">
        <v>38</v>
      </c>
      <c r="B59" s="25"/>
      <c r="C59" s="12" t="s">
        <v>67</v>
      </c>
      <c r="D59" s="15">
        <f>D60+D62+D65</f>
        <v>36850000</v>
      </c>
      <c r="E59" s="15">
        <f>E60+E62+E65</f>
        <v>23666209.360000003</v>
      </c>
      <c r="F59" s="17">
        <f t="shared" si="0"/>
        <v>64.223091886024434</v>
      </c>
    </row>
    <row r="60" spans="1:6" s="2" customFormat="1">
      <c r="A60" s="32">
        <v>381</v>
      </c>
      <c r="B60" s="25"/>
      <c r="C60" s="12" t="s">
        <v>142</v>
      </c>
      <c r="D60" s="15">
        <f>D61</f>
        <v>36050000</v>
      </c>
      <c r="E60" s="15">
        <f>E61</f>
        <v>23369551.670000002</v>
      </c>
      <c r="F60" s="17">
        <f t="shared" si="0"/>
        <v>64.825386047156726</v>
      </c>
    </row>
    <row r="61" spans="1:6">
      <c r="A61" s="27"/>
      <c r="B61" s="33" t="s">
        <v>143</v>
      </c>
      <c r="C61" s="9" t="s">
        <v>144</v>
      </c>
      <c r="D61" s="95">
        <v>36050000</v>
      </c>
      <c r="E61" s="16">
        <v>23369551.670000002</v>
      </c>
      <c r="F61" s="99">
        <f t="shared" si="0"/>
        <v>64.825386047156726</v>
      </c>
    </row>
    <row r="62" spans="1:6" s="2" customFormat="1">
      <c r="A62" s="32">
        <v>382</v>
      </c>
      <c r="B62" s="25"/>
      <c r="C62" s="12" t="s">
        <v>145</v>
      </c>
      <c r="D62" s="15">
        <f>D64</f>
        <v>800000</v>
      </c>
      <c r="E62" s="15">
        <f>E63+E64</f>
        <v>296657.69</v>
      </c>
      <c r="F62" s="17">
        <f t="shared" si="0"/>
        <v>37.08221125</v>
      </c>
    </row>
    <row r="63" spans="1:6" s="2" customFormat="1">
      <c r="A63" s="32"/>
      <c r="B63" s="27">
        <v>3821</v>
      </c>
      <c r="C63" s="9" t="s">
        <v>200</v>
      </c>
      <c r="D63" s="95">
        <v>0</v>
      </c>
      <c r="E63" s="16">
        <v>32480</v>
      </c>
      <c r="F63" s="99">
        <v>0</v>
      </c>
    </row>
    <row r="64" spans="1:6">
      <c r="A64" s="27"/>
      <c r="B64" s="33">
        <v>3822</v>
      </c>
      <c r="C64" s="9" t="s">
        <v>146</v>
      </c>
      <c r="D64" s="95">
        <v>800000</v>
      </c>
      <c r="E64" s="16">
        <v>264177.69</v>
      </c>
      <c r="F64" s="99">
        <f t="shared" si="0"/>
        <v>33.022211249999998</v>
      </c>
    </row>
    <row r="65" spans="1:7" hidden="1">
      <c r="A65" s="25">
        <v>386</v>
      </c>
      <c r="B65" s="33"/>
      <c r="C65" s="12" t="s">
        <v>201</v>
      </c>
      <c r="D65" s="15">
        <f>D66</f>
        <v>0</v>
      </c>
      <c r="E65" s="15">
        <f>E66</f>
        <v>0</v>
      </c>
      <c r="F65" s="17">
        <v>0</v>
      </c>
    </row>
    <row r="66" spans="1:7" ht="25.5" hidden="1">
      <c r="A66" s="27"/>
      <c r="B66" s="33">
        <v>3861</v>
      </c>
      <c r="C66" s="9" t="s">
        <v>214</v>
      </c>
      <c r="D66" s="16">
        <v>0</v>
      </c>
      <c r="E66" s="16">
        <v>0</v>
      </c>
      <c r="F66" s="18">
        <v>0</v>
      </c>
    </row>
    <row r="67" spans="1:7" ht="25.5" customHeight="1">
      <c r="A67" s="25">
        <v>4</v>
      </c>
      <c r="B67" s="25"/>
      <c r="C67" s="13" t="s">
        <v>5</v>
      </c>
      <c r="D67" s="15">
        <f>D68</f>
        <v>3649500</v>
      </c>
      <c r="E67" s="15">
        <f>E68</f>
        <v>62343942.210000001</v>
      </c>
      <c r="F67" s="17">
        <f t="shared" si="0"/>
        <v>1708.2872231812576</v>
      </c>
    </row>
    <row r="68" spans="1:7">
      <c r="A68" s="25">
        <v>42</v>
      </c>
      <c r="B68" s="25"/>
      <c r="C68" s="13" t="s">
        <v>65</v>
      </c>
      <c r="D68" s="15">
        <f>D69+D75+D77+D79</f>
        <v>3649500</v>
      </c>
      <c r="E68" s="15">
        <f>E69+E75+E77+E79</f>
        <v>62343942.210000001</v>
      </c>
      <c r="F68" s="17">
        <f t="shared" ref="F68:F78" si="1">E68/D68*100</f>
        <v>1708.2872231812576</v>
      </c>
    </row>
    <row r="69" spans="1:7">
      <c r="A69" s="34" t="s">
        <v>66</v>
      </c>
      <c r="B69" s="25"/>
      <c r="C69" s="13" t="s">
        <v>84</v>
      </c>
      <c r="D69" s="15">
        <f>SUM(D70:D74)</f>
        <v>1639500</v>
      </c>
      <c r="E69" s="15">
        <f>SUM(E70:E74)</f>
        <v>900187.37</v>
      </c>
      <c r="F69" s="17">
        <f t="shared" si="1"/>
        <v>54.906213479719426</v>
      </c>
    </row>
    <row r="70" spans="1:7">
      <c r="A70" s="27"/>
      <c r="B70" s="35" t="s">
        <v>44</v>
      </c>
      <c r="C70" s="11" t="s">
        <v>85</v>
      </c>
      <c r="D70" s="95">
        <v>1500000</v>
      </c>
      <c r="E70" s="16">
        <v>755369.05</v>
      </c>
      <c r="F70" s="99">
        <f t="shared" si="1"/>
        <v>50.357936666666667</v>
      </c>
    </row>
    <row r="71" spans="1:7">
      <c r="A71" s="27"/>
      <c r="B71" s="35" t="s">
        <v>45</v>
      </c>
      <c r="C71" s="11" t="s">
        <v>86</v>
      </c>
      <c r="D71" s="95">
        <v>100000</v>
      </c>
      <c r="E71" s="16">
        <v>99529.73</v>
      </c>
      <c r="F71" s="99">
        <f t="shared" si="1"/>
        <v>99.529730000000001</v>
      </c>
      <c r="G71" s="82"/>
    </row>
    <row r="72" spans="1:7">
      <c r="A72" s="27"/>
      <c r="B72" s="35">
        <v>4223</v>
      </c>
      <c r="C72" s="11" t="s">
        <v>235</v>
      </c>
      <c r="D72" s="95">
        <v>36000</v>
      </c>
      <c r="E72" s="16">
        <v>35608.5</v>
      </c>
      <c r="F72" s="99">
        <v>0</v>
      </c>
    </row>
    <row r="73" spans="1:7">
      <c r="A73" s="27"/>
      <c r="B73" s="35">
        <v>4225</v>
      </c>
      <c r="C73" s="11" t="s">
        <v>253</v>
      </c>
      <c r="D73" s="95">
        <v>0</v>
      </c>
      <c r="E73" s="16">
        <v>6273</v>
      </c>
      <c r="F73" s="99">
        <v>0</v>
      </c>
    </row>
    <row r="74" spans="1:7">
      <c r="A74" s="27"/>
      <c r="B74" s="35">
        <v>4227</v>
      </c>
      <c r="C74" s="11" t="s">
        <v>231</v>
      </c>
      <c r="D74" s="95">
        <v>3500</v>
      </c>
      <c r="E74" s="16">
        <v>3407.09</v>
      </c>
      <c r="F74" s="99">
        <v>0</v>
      </c>
    </row>
    <row r="75" spans="1:7">
      <c r="A75" s="34" t="s">
        <v>120</v>
      </c>
      <c r="B75" s="25"/>
      <c r="C75" s="13" t="s">
        <v>121</v>
      </c>
      <c r="D75" s="15">
        <f>D76</f>
        <v>800000</v>
      </c>
      <c r="E75" s="15">
        <f>E76</f>
        <v>0</v>
      </c>
      <c r="F75" s="17">
        <f>E75/D75*100</f>
        <v>0</v>
      </c>
    </row>
    <row r="76" spans="1:7" hidden="1">
      <c r="A76" s="27"/>
      <c r="B76" s="35" t="s">
        <v>122</v>
      </c>
      <c r="C76" s="11" t="s">
        <v>123</v>
      </c>
      <c r="D76" s="95">
        <v>800000</v>
      </c>
      <c r="E76" s="16">
        <v>0</v>
      </c>
      <c r="F76" s="18">
        <f>E76/D76*100</f>
        <v>0</v>
      </c>
    </row>
    <row r="77" spans="1:7">
      <c r="A77" s="34">
        <v>426</v>
      </c>
      <c r="B77" s="25"/>
      <c r="C77" s="13" t="s">
        <v>18</v>
      </c>
      <c r="D77" s="15">
        <f>D78</f>
        <v>1210000</v>
      </c>
      <c r="E77" s="15">
        <f>E78</f>
        <v>285922.40000000002</v>
      </c>
      <c r="F77" s="17">
        <f t="shared" si="1"/>
        <v>23.629950413223142</v>
      </c>
    </row>
    <row r="78" spans="1:7">
      <c r="A78" s="27"/>
      <c r="B78" s="35">
        <v>4262</v>
      </c>
      <c r="C78" s="11" t="s">
        <v>19</v>
      </c>
      <c r="D78" s="95">
        <v>1210000</v>
      </c>
      <c r="E78" s="16">
        <v>285922.40000000002</v>
      </c>
      <c r="F78" s="99">
        <f t="shared" si="1"/>
        <v>23.629950413223142</v>
      </c>
    </row>
    <row r="79" spans="1:7" s="2" customFormat="1">
      <c r="A79" s="3">
        <v>428</v>
      </c>
      <c r="B79" s="3"/>
      <c r="C79" s="88" t="s">
        <v>252</v>
      </c>
      <c r="D79" s="15">
        <f>D80</f>
        <v>0</v>
      </c>
      <c r="E79" s="15">
        <f>E80</f>
        <v>61157832.439999998</v>
      </c>
      <c r="F79" s="17">
        <v>0</v>
      </c>
    </row>
    <row r="80" spans="1:7">
      <c r="B80" s="5">
        <v>4281</v>
      </c>
      <c r="C80" s="14" t="s">
        <v>252</v>
      </c>
      <c r="D80" s="95">
        <v>0</v>
      </c>
      <c r="E80" s="16">
        <v>61157832.439999998</v>
      </c>
      <c r="F80" s="99">
        <v>0</v>
      </c>
      <c r="G80" s="82"/>
    </row>
    <row r="81" spans="3:5">
      <c r="C81" s="14"/>
      <c r="D81" s="16"/>
      <c r="E81" s="16"/>
    </row>
    <row r="82" spans="3:5">
      <c r="C82" s="14"/>
      <c r="D82" s="16"/>
      <c r="E82" s="16"/>
    </row>
    <row r="83" spans="3:5">
      <c r="C83" s="14"/>
      <c r="D83" s="16"/>
      <c r="E83" s="16"/>
    </row>
    <row r="84" spans="3:5">
      <c r="C84" s="14"/>
      <c r="D84" s="16"/>
      <c r="E84" s="16"/>
    </row>
    <row r="85" spans="3:5">
      <c r="C85" s="14"/>
      <c r="D85" s="16"/>
      <c r="E85" s="16"/>
    </row>
    <row r="86" spans="3:5">
      <c r="C86" s="14"/>
      <c r="D86" s="16"/>
      <c r="E86" s="16"/>
    </row>
    <row r="87" spans="3:5">
      <c r="C87" s="14"/>
      <c r="D87" s="16"/>
      <c r="E87" s="16"/>
    </row>
    <row r="88" spans="3:5">
      <c r="C88" s="14"/>
      <c r="D88" s="16"/>
      <c r="E88" s="16"/>
    </row>
    <row r="89" spans="3:5">
      <c r="C89" s="14"/>
      <c r="D89" s="16"/>
      <c r="E89" s="16"/>
    </row>
    <row r="90" spans="3:5">
      <c r="C90" s="14"/>
      <c r="D90" s="16"/>
      <c r="E90" s="16"/>
    </row>
    <row r="91" spans="3:5">
      <c r="C91" s="14"/>
      <c r="D91" s="16"/>
      <c r="E91" s="16"/>
    </row>
    <row r="92" spans="3:5">
      <c r="C92" s="14"/>
      <c r="D92" s="16"/>
      <c r="E92" s="16"/>
    </row>
    <row r="93" spans="3:5">
      <c r="C93" s="14"/>
      <c r="D93" s="16"/>
      <c r="E93" s="16"/>
    </row>
    <row r="94" spans="3:5">
      <c r="C94" s="14"/>
      <c r="D94" s="16"/>
      <c r="E94" s="16"/>
    </row>
    <row r="95" spans="3:5">
      <c r="C95" s="14"/>
      <c r="D95" s="16"/>
      <c r="E95" s="16"/>
    </row>
    <row r="96" spans="3:5">
      <c r="C96" s="14"/>
      <c r="D96" s="16"/>
      <c r="E96" s="16"/>
    </row>
    <row r="97" spans="3:5">
      <c r="C97" s="14"/>
      <c r="D97" s="16"/>
      <c r="E97" s="16"/>
    </row>
    <row r="98" spans="3:5">
      <c r="C98" s="14"/>
      <c r="D98" s="16"/>
      <c r="E98" s="16"/>
    </row>
    <row r="99" spans="3:5">
      <c r="C99" s="14"/>
      <c r="D99" s="16"/>
      <c r="E99" s="16"/>
    </row>
    <row r="100" spans="3:5">
      <c r="C100" s="14"/>
      <c r="D100" s="16"/>
      <c r="E100" s="16"/>
    </row>
    <row r="101" spans="3:5">
      <c r="C101" s="14"/>
      <c r="D101" s="16"/>
      <c r="E101" s="16"/>
    </row>
    <row r="102" spans="3:5">
      <c r="C102" s="14"/>
      <c r="D102" s="16"/>
      <c r="E102" s="16"/>
    </row>
    <row r="103" spans="3:5">
      <c r="C103" s="14"/>
      <c r="D103" s="16"/>
      <c r="E103" s="16"/>
    </row>
    <row r="104" spans="3:5">
      <c r="C104" s="14"/>
      <c r="D104" s="16"/>
      <c r="E104" s="16"/>
    </row>
    <row r="105" spans="3:5">
      <c r="C105" s="14"/>
      <c r="D105" s="16"/>
      <c r="E105" s="16"/>
    </row>
    <row r="106" spans="3:5">
      <c r="C106" s="14"/>
      <c r="D106" s="16"/>
      <c r="E106" s="16"/>
    </row>
    <row r="107" spans="3:5">
      <c r="C107" s="14"/>
      <c r="D107" s="16"/>
      <c r="E107" s="16"/>
    </row>
    <row r="108" spans="3:5">
      <c r="C108" s="14"/>
      <c r="D108" s="16"/>
      <c r="E108" s="16"/>
    </row>
    <row r="109" spans="3:5">
      <c r="C109" s="14"/>
      <c r="D109" s="16"/>
      <c r="E109" s="16"/>
    </row>
    <row r="110" spans="3:5">
      <c r="C110" s="14"/>
      <c r="D110" s="16"/>
      <c r="E110" s="16"/>
    </row>
    <row r="111" spans="3:5">
      <c r="C111" s="14"/>
      <c r="D111" s="16"/>
      <c r="E111" s="16"/>
    </row>
    <row r="112" spans="3:5">
      <c r="C112" s="14"/>
      <c r="D112" s="16"/>
      <c r="E112" s="16"/>
    </row>
    <row r="113" spans="3:5">
      <c r="C113" s="14"/>
      <c r="D113" s="16"/>
      <c r="E113" s="16"/>
    </row>
    <row r="114" spans="3:5">
      <c r="C114" s="14"/>
      <c r="D114" s="16"/>
      <c r="E114" s="16"/>
    </row>
    <row r="115" spans="3:5">
      <c r="C115" s="14"/>
      <c r="D115" s="16"/>
      <c r="E115" s="16"/>
    </row>
    <row r="116" spans="3:5">
      <c r="C116" s="14"/>
      <c r="D116" s="16"/>
      <c r="E116" s="16"/>
    </row>
    <row r="117" spans="3:5">
      <c r="C117" s="14"/>
      <c r="D117" s="16"/>
      <c r="E117" s="16"/>
    </row>
    <row r="118" spans="3:5">
      <c r="C118" s="14"/>
      <c r="D118" s="16"/>
      <c r="E118" s="16"/>
    </row>
    <row r="119" spans="3:5">
      <c r="C119" s="14"/>
      <c r="D119" s="16"/>
      <c r="E119" s="16"/>
    </row>
    <row r="120" spans="3:5">
      <c r="C120" s="14"/>
      <c r="D120" s="16"/>
      <c r="E120" s="16"/>
    </row>
    <row r="121" spans="3:5">
      <c r="C121" s="14"/>
      <c r="D121" s="16"/>
      <c r="E121" s="16"/>
    </row>
    <row r="122" spans="3:5">
      <c r="C122" s="14"/>
      <c r="D122" s="16"/>
      <c r="E122" s="16"/>
    </row>
    <row r="123" spans="3:5">
      <c r="C123" s="14"/>
      <c r="D123" s="16"/>
      <c r="E123" s="16"/>
    </row>
    <row r="124" spans="3:5">
      <c r="C124" s="14"/>
      <c r="D124" s="16"/>
      <c r="E124" s="16"/>
    </row>
    <row r="125" spans="3:5">
      <c r="C125" s="14"/>
      <c r="D125" s="16"/>
      <c r="E125" s="16"/>
    </row>
    <row r="126" spans="3:5">
      <c r="C126" s="14"/>
      <c r="D126" s="16"/>
      <c r="E126" s="16"/>
    </row>
    <row r="127" spans="3:5">
      <c r="C127" s="14"/>
      <c r="D127" s="16"/>
      <c r="E127" s="16"/>
    </row>
    <row r="128" spans="3:5">
      <c r="C128" s="14"/>
      <c r="D128" s="16"/>
      <c r="E128" s="16"/>
    </row>
    <row r="129" spans="3:5">
      <c r="C129" s="14"/>
      <c r="D129" s="16"/>
      <c r="E129" s="16"/>
    </row>
    <row r="130" spans="3:5">
      <c r="C130" s="14"/>
      <c r="D130" s="16"/>
      <c r="E130" s="16"/>
    </row>
    <row r="131" spans="3:5">
      <c r="C131" s="14"/>
      <c r="D131" s="16"/>
      <c r="E131" s="16"/>
    </row>
    <row r="132" spans="3:5">
      <c r="C132" s="14"/>
      <c r="D132" s="16"/>
      <c r="E132" s="16"/>
    </row>
    <row r="133" spans="3:5">
      <c r="C133" s="14"/>
      <c r="D133" s="16"/>
      <c r="E133" s="16"/>
    </row>
    <row r="134" spans="3:5">
      <c r="C134" s="14"/>
      <c r="D134" s="16"/>
      <c r="E134" s="16"/>
    </row>
    <row r="135" spans="3:5">
      <c r="C135" s="14"/>
      <c r="D135" s="16"/>
      <c r="E135" s="16"/>
    </row>
    <row r="136" spans="3:5">
      <c r="C136" s="14"/>
      <c r="D136" s="16"/>
      <c r="E136" s="16"/>
    </row>
    <row r="137" spans="3:5">
      <c r="C137" s="14"/>
      <c r="D137" s="16"/>
      <c r="E137" s="16"/>
    </row>
    <row r="138" spans="3:5">
      <c r="C138" s="14"/>
      <c r="D138" s="16"/>
      <c r="E138" s="16"/>
    </row>
    <row r="139" spans="3:5">
      <c r="C139" s="14"/>
      <c r="D139" s="16"/>
      <c r="E139" s="16"/>
    </row>
    <row r="140" spans="3:5">
      <c r="C140" s="14"/>
      <c r="D140" s="16"/>
      <c r="E140" s="16"/>
    </row>
    <row r="141" spans="3:5">
      <c r="C141" s="14"/>
      <c r="D141" s="16"/>
      <c r="E141" s="16"/>
    </row>
    <row r="142" spans="3:5">
      <c r="C142" s="14"/>
      <c r="D142" s="16"/>
      <c r="E142" s="16"/>
    </row>
    <row r="143" spans="3:5">
      <c r="C143" s="14"/>
      <c r="D143" s="16"/>
      <c r="E143" s="16"/>
    </row>
    <row r="144" spans="3:5">
      <c r="C144" s="14"/>
      <c r="D144" s="16"/>
      <c r="E144" s="16"/>
    </row>
    <row r="145" spans="3:5">
      <c r="C145" s="14"/>
      <c r="D145" s="16"/>
      <c r="E145" s="16"/>
    </row>
    <row r="146" spans="3:5">
      <c r="C146" s="14"/>
      <c r="D146" s="16"/>
      <c r="E146" s="16"/>
    </row>
    <row r="147" spans="3:5">
      <c r="C147" s="14"/>
      <c r="D147" s="16"/>
      <c r="E147" s="16"/>
    </row>
    <row r="148" spans="3:5">
      <c r="C148" s="14"/>
      <c r="D148" s="16"/>
      <c r="E148" s="16"/>
    </row>
    <row r="149" spans="3:5">
      <c r="C149" s="14"/>
      <c r="D149" s="16"/>
      <c r="E149" s="16"/>
    </row>
    <row r="150" spans="3:5">
      <c r="C150" s="14"/>
      <c r="D150" s="16"/>
      <c r="E150" s="16"/>
    </row>
    <row r="151" spans="3:5">
      <c r="C151" s="14"/>
      <c r="D151" s="16"/>
      <c r="E151" s="16"/>
    </row>
    <row r="152" spans="3:5">
      <c r="C152" s="14"/>
      <c r="D152" s="16"/>
      <c r="E152" s="16"/>
    </row>
    <row r="153" spans="3:5">
      <c r="C153" s="14"/>
      <c r="D153" s="16"/>
      <c r="E153" s="16"/>
    </row>
    <row r="154" spans="3:5">
      <c r="C154" s="14"/>
      <c r="D154" s="16"/>
      <c r="E154" s="16"/>
    </row>
    <row r="155" spans="3:5">
      <c r="C155" s="14"/>
      <c r="D155" s="16"/>
      <c r="E155" s="16"/>
    </row>
    <row r="156" spans="3:5">
      <c r="C156" s="14"/>
      <c r="D156" s="16"/>
      <c r="E156" s="16"/>
    </row>
    <row r="157" spans="3:5">
      <c r="C157" s="14"/>
      <c r="D157" s="16"/>
      <c r="E157" s="16"/>
    </row>
    <row r="158" spans="3:5">
      <c r="C158" s="14"/>
      <c r="D158" s="16"/>
      <c r="E158" s="16"/>
    </row>
    <row r="159" spans="3:5">
      <c r="C159" s="14"/>
      <c r="D159" s="16"/>
      <c r="E159" s="16"/>
    </row>
    <row r="160" spans="3:5">
      <c r="C160" s="14"/>
      <c r="D160" s="16"/>
      <c r="E160" s="16"/>
    </row>
    <row r="161" spans="3:5">
      <c r="C161" s="14"/>
      <c r="D161" s="16"/>
      <c r="E161" s="16"/>
    </row>
    <row r="162" spans="3:5">
      <c r="C162" s="14"/>
      <c r="D162" s="16"/>
      <c r="E162" s="16"/>
    </row>
    <row r="163" spans="3:5">
      <c r="C163" s="14"/>
      <c r="D163" s="16"/>
      <c r="E163" s="16"/>
    </row>
    <row r="164" spans="3:5">
      <c r="C164" s="14"/>
      <c r="D164" s="16"/>
      <c r="E164" s="16"/>
    </row>
    <row r="165" spans="3:5">
      <c r="C165" s="14"/>
      <c r="D165" s="16"/>
      <c r="E165" s="16"/>
    </row>
    <row r="166" spans="3:5">
      <c r="C166" s="14"/>
      <c r="D166" s="16"/>
      <c r="E166" s="16"/>
    </row>
    <row r="167" spans="3:5">
      <c r="C167" s="14"/>
      <c r="D167" s="16"/>
      <c r="E167" s="16"/>
    </row>
    <row r="168" spans="3:5">
      <c r="C168" s="14"/>
      <c r="D168" s="16"/>
      <c r="E168" s="16"/>
    </row>
    <row r="169" spans="3:5">
      <c r="C169" s="14"/>
      <c r="D169" s="16"/>
      <c r="E169" s="16"/>
    </row>
    <row r="170" spans="3:5">
      <c r="C170" s="14"/>
      <c r="D170" s="16"/>
      <c r="E170" s="16"/>
    </row>
    <row r="171" spans="3:5">
      <c r="C171" s="14"/>
      <c r="D171" s="16"/>
      <c r="E171" s="16"/>
    </row>
    <row r="172" spans="3:5">
      <c r="C172" s="14"/>
      <c r="D172" s="16"/>
      <c r="E172" s="16"/>
    </row>
    <row r="173" spans="3:5">
      <c r="C173" s="14"/>
      <c r="D173" s="16"/>
      <c r="E173" s="16"/>
    </row>
    <row r="174" spans="3:5">
      <c r="C174" s="14"/>
      <c r="D174" s="16"/>
      <c r="E174" s="16"/>
    </row>
    <row r="175" spans="3:5">
      <c r="C175" s="14"/>
      <c r="D175" s="16"/>
      <c r="E175" s="16"/>
    </row>
    <row r="176" spans="3:5">
      <c r="C176" s="14"/>
      <c r="D176" s="16"/>
      <c r="E176" s="16"/>
    </row>
    <row r="177" spans="3:5">
      <c r="C177" s="14"/>
      <c r="D177" s="16"/>
      <c r="E177" s="16"/>
    </row>
    <row r="178" spans="3:5">
      <c r="C178" s="14"/>
      <c r="D178" s="16"/>
      <c r="E178" s="16"/>
    </row>
    <row r="179" spans="3:5">
      <c r="C179" s="14"/>
      <c r="D179" s="16"/>
      <c r="E179" s="16"/>
    </row>
    <row r="180" spans="3:5">
      <c r="C180" s="14"/>
      <c r="D180" s="16"/>
      <c r="E180" s="16"/>
    </row>
    <row r="181" spans="3:5">
      <c r="C181" s="14"/>
      <c r="D181" s="16"/>
      <c r="E181" s="16"/>
    </row>
    <row r="182" spans="3:5">
      <c r="C182" s="14"/>
      <c r="D182" s="16"/>
      <c r="E182" s="16"/>
    </row>
    <row r="183" spans="3:5">
      <c r="C183" s="14"/>
      <c r="D183" s="16"/>
      <c r="E183" s="16"/>
    </row>
    <row r="184" spans="3:5">
      <c r="C184" s="14"/>
      <c r="D184" s="16"/>
      <c r="E184" s="16"/>
    </row>
    <row r="185" spans="3:5">
      <c r="C185" s="14"/>
      <c r="D185" s="16"/>
      <c r="E185" s="16"/>
    </row>
    <row r="186" spans="3:5">
      <c r="C186" s="14"/>
      <c r="D186" s="16"/>
      <c r="E186" s="16"/>
    </row>
    <row r="187" spans="3:5">
      <c r="C187" s="14"/>
      <c r="D187" s="16"/>
      <c r="E187" s="16"/>
    </row>
    <row r="188" spans="3:5">
      <c r="C188" s="14"/>
      <c r="D188" s="16"/>
      <c r="E188" s="16"/>
    </row>
    <row r="189" spans="3:5">
      <c r="C189" s="14"/>
      <c r="D189" s="16"/>
      <c r="E189" s="16"/>
    </row>
    <row r="190" spans="3:5">
      <c r="C190" s="14"/>
      <c r="D190" s="16"/>
      <c r="E190" s="16"/>
    </row>
    <row r="191" spans="3:5">
      <c r="C191" s="14"/>
      <c r="D191" s="16"/>
      <c r="E191" s="16"/>
    </row>
    <row r="192" spans="3:5">
      <c r="C192" s="14"/>
      <c r="D192" s="16"/>
      <c r="E192" s="16"/>
    </row>
    <row r="193" spans="3:5">
      <c r="C193" s="14"/>
      <c r="D193" s="16"/>
      <c r="E193" s="16"/>
    </row>
    <row r="194" spans="3:5">
      <c r="C194" s="14"/>
      <c r="D194" s="16"/>
      <c r="E194" s="16"/>
    </row>
    <row r="195" spans="3:5">
      <c r="C195" s="14"/>
      <c r="D195" s="16"/>
      <c r="E195" s="16"/>
    </row>
    <row r="196" spans="3:5">
      <c r="D196" s="16"/>
      <c r="E196" s="16"/>
    </row>
    <row r="197" spans="3:5">
      <c r="D197" s="16"/>
      <c r="E197" s="16"/>
    </row>
    <row r="198" spans="3:5">
      <c r="D198" s="16"/>
      <c r="E198" s="16"/>
    </row>
    <row r="199" spans="3:5">
      <c r="D199" s="16"/>
      <c r="E199" s="16"/>
    </row>
    <row r="200" spans="3:5">
      <c r="D200" s="16"/>
      <c r="E200" s="16"/>
    </row>
    <row r="201" spans="3:5">
      <c r="D201" s="16"/>
      <c r="E201" s="16"/>
    </row>
    <row r="202" spans="3:5">
      <c r="D202" s="16"/>
      <c r="E202" s="16"/>
    </row>
    <row r="203" spans="3:5">
      <c r="D203" s="16"/>
      <c r="E203" s="16"/>
    </row>
    <row r="204" spans="3:5">
      <c r="D204" s="16"/>
      <c r="E204" s="16"/>
    </row>
    <row r="205" spans="3:5">
      <c r="D205" s="16"/>
      <c r="E205" s="16"/>
    </row>
    <row r="206" spans="3:5">
      <c r="D206" s="16"/>
      <c r="E206" s="16"/>
    </row>
    <row r="207" spans="3:5">
      <c r="D207" s="16"/>
      <c r="E207" s="16"/>
    </row>
    <row r="208" spans="3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</sheetData>
  <mergeCells count="2">
    <mergeCell ref="A1:F1"/>
    <mergeCell ref="A2:B2"/>
  </mergeCells>
  <phoneticPr fontId="0" type="noConversion"/>
  <printOptions horizontalCentered="1"/>
  <pageMargins left="0.19685039370078741" right="0.19685039370078741" top="0.78740157480314965" bottom="0.48" header="0.11811023622047245" footer="0.23"/>
  <pageSetup paperSize="9" scale="90" firstPageNumber="566" orientation="portrait" useFirstPageNumber="1" r:id="rId1"/>
  <headerFooter alignWithMargins="0">
    <oddFooter>&amp;C&amp;"Times New Roman,Uobičajeno"&amp;12&amp;P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E16" sqref="E16"/>
    </sheetView>
  </sheetViews>
  <sheetFormatPr defaultRowHeight="12.75"/>
  <cols>
    <col min="1" max="1" width="5.5703125" style="27" customWidth="1"/>
    <col min="2" max="2" width="5.28515625" style="27" customWidth="1"/>
    <col min="3" max="3" width="52.85546875" style="1" customWidth="1"/>
    <col min="4" max="4" width="12.28515625" style="1" bestFit="1" customWidth="1"/>
    <col min="5" max="5" width="15.42578125" style="59" customWidth="1"/>
    <col min="6" max="6" width="7.85546875" style="1" customWidth="1"/>
    <col min="7" max="7" width="11.85546875" style="1" customWidth="1"/>
    <col min="8" max="8" width="12.5703125" style="1" customWidth="1"/>
    <col min="9" max="9" width="11.28515625" style="1" customWidth="1"/>
    <col min="10" max="10" width="9.85546875" style="1" customWidth="1"/>
    <col min="11" max="16384" width="9.140625" style="1"/>
  </cols>
  <sheetData>
    <row r="1" spans="1:6" ht="30" customHeight="1">
      <c r="A1" s="124" t="s">
        <v>6</v>
      </c>
      <c r="B1" s="124"/>
      <c r="C1" s="124"/>
      <c r="D1" s="124"/>
      <c r="E1" s="124"/>
      <c r="F1" s="124"/>
    </row>
    <row r="2" spans="1:6" ht="27.75" customHeight="1">
      <c r="A2" s="121"/>
      <c r="B2" s="121"/>
      <c r="C2" s="110" t="s">
        <v>261</v>
      </c>
      <c r="D2" s="108" t="s">
        <v>259</v>
      </c>
      <c r="E2" s="109" t="s">
        <v>262</v>
      </c>
      <c r="F2" s="111" t="s">
        <v>260</v>
      </c>
    </row>
    <row r="3" spans="1:6" ht="26.25" customHeight="1">
      <c r="A3" s="24"/>
      <c r="B3" s="24"/>
      <c r="C3" s="23" t="s">
        <v>7</v>
      </c>
      <c r="D3" s="51">
        <f>D4-D16</f>
        <v>-25600000</v>
      </c>
      <c r="E3" s="51">
        <f>E4-E16</f>
        <v>-7636861.3500000015</v>
      </c>
      <c r="F3" s="52">
        <f>E3/D3*100</f>
        <v>29.831489648437504</v>
      </c>
    </row>
    <row r="4" spans="1:6" s="2" customFormat="1" ht="25.5" customHeight="1">
      <c r="A4" s="25">
        <v>8</v>
      </c>
      <c r="B4" s="25"/>
      <c r="C4" s="20" t="s">
        <v>8</v>
      </c>
      <c r="D4" s="15">
        <f>D5</f>
        <v>30000000</v>
      </c>
      <c r="E4" s="15">
        <f>E5</f>
        <v>23488263.84</v>
      </c>
      <c r="F4" s="52">
        <f t="shared" ref="F4:F25" si="0">E4/D4*100</f>
        <v>78.294212799999997</v>
      </c>
    </row>
    <row r="5" spans="1:6" s="2" customFormat="1">
      <c r="A5" s="25">
        <v>81</v>
      </c>
      <c r="B5" s="25"/>
      <c r="C5" s="20" t="s">
        <v>150</v>
      </c>
      <c r="D5" s="58">
        <f>D6+D8+D10+D13</f>
        <v>30000000</v>
      </c>
      <c r="E5" s="58">
        <f>E6+E8+E10+E13</f>
        <v>23488263.84</v>
      </c>
      <c r="F5" s="52">
        <f t="shared" si="0"/>
        <v>78.294212799999997</v>
      </c>
    </row>
    <row r="6" spans="1:6" s="2" customFormat="1" ht="25.5">
      <c r="A6" s="25">
        <v>814</v>
      </c>
      <c r="B6" s="25"/>
      <c r="C6" s="20" t="s">
        <v>246</v>
      </c>
      <c r="D6" s="58">
        <f>D7</f>
        <v>0</v>
      </c>
      <c r="E6" s="58">
        <f>E7</f>
        <v>321320</v>
      </c>
      <c r="F6" s="52" t="s">
        <v>257</v>
      </c>
    </row>
    <row r="7" spans="1:6">
      <c r="B7" s="27">
        <v>8141</v>
      </c>
      <c r="C7" s="19" t="s">
        <v>247</v>
      </c>
      <c r="D7" s="97">
        <v>0</v>
      </c>
      <c r="E7" s="59">
        <v>321320</v>
      </c>
      <c r="F7" s="100">
        <v>0</v>
      </c>
    </row>
    <row r="8" spans="1:6" s="2" customFormat="1" ht="25.5">
      <c r="A8" s="26" t="s">
        <v>151</v>
      </c>
      <c r="B8" s="25"/>
      <c r="C8" s="20" t="s">
        <v>216</v>
      </c>
      <c r="D8" s="58">
        <f>D9</f>
        <v>10000000</v>
      </c>
      <c r="E8" s="58">
        <f>E9</f>
        <v>5000000</v>
      </c>
      <c r="F8" s="52">
        <f t="shared" si="0"/>
        <v>50</v>
      </c>
    </row>
    <row r="9" spans="1:6" ht="25.5">
      <c r="B9" s="28">
        <v>8153</v>
      </c>
      <c r="C9" s="19" t="s">
        <v>215</v>
      </c>
      <c r="D9" s="97">
        <v>10000000</v>
      </c>
      <c r="E9" s="59">
        <v>5000000</v>
      </c>
      <c r="F9" s="100">
        <f t="shared" si="0"/>
        <v>50</v>
      </c>
    </row>
    <row r="10" spans="1:6" s="2" customFormat="1" ht="25.5">
      <c r="A10" s="26" t="s">
        <v>152</v>
      </c>
      <c r="B10" s="25"/>
      <c r="C10" s="20" t="s">
        <v>245</v>
      </c>
      <c r="D10" s="58">
        <f>D11</f>
        <v>20000000</v>
      </c>
      <c r="E10" s="58">
        <f>E11+E12</f>
        <v>17657775.84</v>
      </c>
      <c r="F10" s="52">
        <f t="shared" si="0"/>
        <v>88.288879199999997</v>
      </c>
    </row>
    <row r="11" spans="1:6" ht="25.5">
      <c r="B11" s="28">
        <v>8163</v>
      </c>
      <c r="C11" s="19" t="s">
        <v>217</v>
      </c>
      <c r="D11" s="97">
        <v>20000000</v>
      </c>
      <c r="E11" s="59">
        <v>17187775.84</v>
      </c>
      <c r="F11" s="100">
        <f t="shared" si="0"/>
        <v>85.938879200000002</v>
      </c>
    </row>
    <row r="12" spans="1:6">
      <c r="B12" s="28">
        <v>8164</v>
      </c>
      <c r="C12" s="19" t="s">
        <v>234</v>
      </c>
      <c r="D12" s="97">
        <v>0</v>
      </c>
      <c r="E12" s="59">
        <v>470000</v>
      </c>
      <c r="F12" s="100">
        <v>0</v>
      </c>
    </row>
    <row r="13" spans="1:6" s="2" customFormat="1">
      <c r="A13" s="25">
        <v>817</v>
      </c>
      <c r="B13" s="26"/>
      <c r="C13" s="20" t="s">
        <v>226</v>
      </c>
      <c r="D13" s="58">
        <f>D14+D15</f>
        <v>0</v>
      </c>
      <c r="E13" s="58">
        <f>E14+E15</f>
        <v>509168</v>
      </c>
      <c r="F13" s="52" t="s">
        <v>257</v>
      </c>
    </row>
    <row r="14" spans="1:6">
      <c r="B14" s="28">
        <v>8173</v>
      </c>
      <c r="C14" s="19" t="s">
        <v>227</v>
      </c>
      <c r="D14" s="97">
        <v>0</v>
      </c>
      <c r="E14" s="59">
        <v>200000</v>
      </c>
      <c r="F14" s="100">
        <v>0</v>
      </c>
    </row>
    <row r="15" spans="1:6" ht="25.5">
      <c r="B15" s="28">
        <v>8176</v>
      </c>
      <c r="C15" s="19" t="s">
        <v>228</v>
      </c>
      <c r="D15" s="97">
        <v>0</v>
      </c>
      <c r="E15" s="59">
        <v>309168</v>
      </c>
      <c r="F15" s="100">
        <v>0</v>
      </c>
    </row>
    <row r="16" spans="1:6" s="2" customFormat="1" ht="25.5" customHeight="1">
      <c r="A16" s="25">
        <v>5</v>
      </c>
      <c r="B16" s="25"/>
      <c r="C16" s="22" t="s">
        <v>9</v>
      </c>
      <c r="D16" s="15">
        <f>D17</f>
        <v>55600000</v>
      </c>
      <c r="E16" s="15">
        <f>E17</f>
        <v>31125125.190000001</v>
      </c>
      <c r="F16" s="52">
        <f t="shared" si="0"/>
        <v>55.980440989208638</v>
      </c>
    </row>
    <row r="17" spans="1:6" s="2" customFormat="1">
      <c r="A17" s="25">
        <v>51</v>
      </c>
      <c r="B17" s="25"/>
      <c r="C17" s="22" t="s">
        <v>153</v>
      </c>
      <c r="D17" s="15">
        <f>D18+D20+D22+D24</f>
        <v>55600000</v>
      </c>
      <c r="E17" s="15">
        <f>E18+E20+E22+E24</f>
        <v>31125125.190000001</v>
      </c>
      <c r="F17" s="52">
        <f t="shared" si="0"/>
        <v>55.980440989208638</v>
      </c>
    </row>
    <row r="18" spans="1:6" s="2" customFormat="1" ht="25.5" hidden="1">
      <c r="A18" s="29">
        <v>512</v>
      </c>
      <c r="B18" s="25"/>
      <c r="C18" s="22" t="s">
        <v>154</v>
      </c>
      <c r="D18" s="15">
        <v>0</v>
      </c>
      <c r="E18" s="15">
        <f>SUM(E19:E19)</f>
        <v>0</v>
      </c>
      <c r="F18" s="52">
        <v>0</v>
      </c>
    </row>
    <row r="19" spans="1:6" s="10" customFormat="1" ht="25.5" hidden="1">
      <c r="A19" s="27"/>
      <c r="B19" s="30">
        <v>5121</v>
      </c>
      <c r="C19" s="21" t="s">
        <v>155</v>
      </c>
      <c r="D19" s="16">
        <v>0</v>
      </c>
      <c r="E19" s="16">
        <v>0</v>
      </c>
      <c r="F19" s="53">
        <v>0</v>
      </c>
    </row>
    <row r="20" spans="1:6" s="2" customFormat="1">
      <c r="A20" s="25">
        <v>514</v>
      </c>
      <c r="B20" s="25"/>
      <c r="C20" s="22" t="s">
        <v>156</v>
      </c>
      <c r="D20" s="58">
        <f>D21</f>
        <v>8500000</v>
      </c>
      <c r="E20" s="58">
        <f>E21</f>
        <v>0</v>
      </c>
      <c r="F20" s="52">
        <f t="shared" si="0"/>
        <v>0</v>
      </c>
    </row>
    <row r="21" spans="1:6" hidden="1">
      <c r="B21" s="30" t="s">
        <v>157</v>
      </c>
      <c r="C21" s="21" t="s">
        <v>158</v>
      </c>
      <c r="D21" s="97">
        <v>8500000</v>
      </c>
      <c r="E21" s="59">
        <v>0</v>
      </c>
      <c r="F21" s="53">
        <f t="shared" si="0"/>
        <v>0</v>
      </c>
    </row>
    <row r="22" spans="1:6" s="2" customFormat="1" ht="25.5">
      <c r="A22" s="25">
        <v>515</v>
      </c>
      <c r="B22" s="29"/>
      <c r="C22" s="22" t="s">
        <v>250</v>
      </c>
      <c r="D22" s="58">
        <f>D23</f>
        <v>0</v>
      </c>
      <c r="E22" s="58">
        <f>E23</f>
        <v>25000000</v>
      </c>
      <c r="F22" s="52" t="s">
        <v>257</v>
      </c>
    </row>
    <row r="23" spans="1:6">
      <c r="B23" s="30">
        <v>5153</v>
      </c>
      <c r="C23" s="59" t="s">
        <v>251</v>
      </c>
      <c r="D23" s="95">
        <v>0</v>
      </c>
      <c r="E23" s="94">
        <v>25000000</v>
      </c>
      <c r="F23" s="100">
        <v>0</v>
      </c>
    </row>
    <row r="24" spans="1:6" s="2" customFormat="1" ht="25.5">
      <c r="A24" s="25">
        <v>516</v>
      </c>
      <c r="B24" s="25"/>
      <c r="C24" s="22" t="s">
        <v>218</v>
      </c>
      <c r="D24" s="83">
        <f>D25</f>
        <v>47100000</v>
      </c>
      <c r="E24" s="58">
        <f>E25</f>
        <v>6125125.1900000004</v>
      </c>
      <c r="F24" s="52">
        <f t="shared" si="0"/>
        <v>13.004512080679406</v>
      </c>
    </row>
    <row r="25" spans="1:6">
      <c r="B25" s="31">
        <v>5163</v>
      </c>
      <c r="C25" s="21" t="s">
        <v>219</v>
      </c>
      <c r="D25" s="97">
        <v>47100000</v>
      </c>
      <c r="E25" s="59">
        <v>6125125.1900000004</v>
      </c>
      <c r="F25" s="100">
        <f t="shared" si="0"/>
        <v>13.004512080679406</v>
      </c>
    </row>
  </sheetData>
  <mergeCells count="2">
    <mergeCell ref="A1:F1"/>
    <mergeCell ref="A2:B2"/>
  </mergeCells>
  <phoneticPr fontId="0" type="noConversion"/>
  <printOptions horizontalCentered="1"/>
  <pageMargins left="0.19685039370078741" right="0.19685039370078741" top="0.78740157480314965" bottom="0.48" header="0.11811023622047245" footer="0.23"/>
  <pageSetup paperSize="9" scale="90" firstPageNumber="568" orientation="portrait" useFirstPageNumber="1" r:id="rId1"/>
  <headerFooter alignWithMargins="0">
    <oddFooter>&amp;C&amp;"Times New Roman,Uobičajeno"&amp;12&amp;P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0"/>
  <sheetViews>
    <sheetView workbookViewId="0">
      <selection activeCell="E16" sqref="E16"/>
    </sheetView>
  </sheetViews>
  <sheetFormatPr defaultRowHeight="12.75"/>
  <cols>
    <col min="1" max="1" width="7.28515625" style="70" customWidth="1"/>
    <col min="2" max="2" width="58" style="70" customWidth="1"/>
    <col min="3" max="3" width="12.85546875" style="64" customWidth="1"/>
    <col min="4" max="4" width="15.42578125" style="69" customWidth="1"/>
    <col min="5" max="5" width="7.85546875" style="66" customWidth="1"/>
    <col min="6" max="6" width="13.42578125" style="64" bestFit="1" customWidth="1"/>
    <col min="7" max="7" width="11.85546875" style="64" bestFit="1" customWidth="1"/>
    <col min="8" max="8" width="9.140625" style="64"/>
    <col min="9" max="9" width="9.85546875" style="64" bestFit="1" customWidth="1"/>
    <col min="10" max="16384" width="9.140625" style="64"/>
  </cols>
  <sheetData>
    <row r="1" spans="1:9" ht="30" customHeight="1">
      <c r="A1" s="122" t="s">
        <v>202</v>
      </c>
      <c r="B1" s="122"/>
      <c r="C1" s="122"/>
      <c r="D1" s="122"/>
      <c r="E1" s="122"/>
    </row>
    <row r="2" spans="1:9" ht="27.75" customHeight="1">
      <c r="A2" s="125" t="s">
        <v>261</v>
      </c>
      <c r="B2" s="125"/>
      <c r="C2" s="108" t="s">
        <v>259</v>
      </c>
      <c r="D2" s="109" t="s">
        <v>262</v>
      </c>
      <c r="E2" s="111" t="s">
        <v>260</v>
      </c>
    </row>
    <row r="3" spans="1:9" s="65" customFormat="1" ht="6.75" customHeight="1">
      <c r="A3" s="54"/>
      <c r="B3" s="55"/>
      <c r="C3" s="56"/>
      <c r="D3" s="56"/>
      <c r="E3" s="57"/>
    </row>
    <row r="4" spans="1:9" s="63" customFormat="1" ht="31.5" customHeight="1">
      <c r="A4" s="80" t="s">
        <v>195</v>
      </c>
      <c r="B4" s="79" t="s">
        <v>194</v>
      </c>
      <c r="C4" s="61">
        <f>C5+C85+C234+C337</f>
        <v>1094070000</v>
      </c>
      <c r="D4" s="61">
        <f>D5+D85+D234+D337</f>
        <v>1009247428.78</v>
      </c>
      <c r="E4" s="62">
        <f>D4/C4*100</f>
        <v>92.247061776668772</v>
      </c>
      <c r="F4" s="62"/>
      <c r="G4" s="62"/>
    </row>
    <row r="5" spans="1:9" s="63" customFormat="1" ht="22.5" customHeight="1">
      <c r="A5" s="60" t="s">
        <v>114</v>
      </c>
      <c r="B5" s="60" t="s">
        <v>103</v>
      </c>
      <c r="C5" s="61">
        <f>C7+C63+C73+C79</f>
        <v>48031500</v>
      </c>
      <c r="D5" s="61">
        <f>D7+D63+D73+D79</f>
        <v>62317698.899999999</v>
      </c>
      <c r="E5" s="62">
        <f t="shared" ref="E5:E77" si="0">D5/C5*100</f>
        <v>129.74339527185285</v>
      </c>
      <c r="G5" s="62"/>
      <c r="I5" s="62"/>
    </row>
    <row r="6" spans="1:9">
      <c r="A6" s="33"/>
      <c r="B6" s="9"/>
      <c r="C6" s="16"/>
      <c r="D6" s="16"/>
      <c r="E6" s="18"/>
      <c r="G6" s="66"/>
    </row>
    <row r="7" spans="1:9" s="63" customFormat="1">
      <c r="A7" s="60" t="s">
        <v>104</v>
      </c>
      <c r="B7" s="60" t="s">
        <v>105</v>
      </c>
      <c r="C7" s="61">
        <f>C8+C57</f>
        <v>44382000</v>
      </c>
      <c r="D7" s="61">
        <f>D8+D57</f>
        <v>61131589.130000003</v>
      </c>
      <c r="E7" s="62">
        <f t="shared" si="0"/>
        <v>137.73959968005047</v>
      </c>
      <c r="F7" s="62"/>
      <c r="G7" s="62"/>
    </row>
    <row r="8" spans="1:9" ht="12.75" hidden="1" customHeight="1">
      <c r="A8" s="25">
        <v>3</v>
      </c>
      <c r="B8" s="12" t="s">
        <v>3</v>
      </c>
      <c r="C8" s="15">
        <f>C9+C18+C48+C54</f>
        <v>44382000</v>
      </c>
      <c r="D8" s="15">
        <f>D9+D18+D48+D54</f>
        <v>36131589.130000003</v>
      </c>
      <c r="E8" s="17">
        <f t="shared" si="0"/>
        <v>81.410457234915057</v>
      </c>
    </row>
    <row r="9" spans="1:9" ht="12.75" customHeight="1">
      <c r="A9" s="25">
        <v>31</v>
      </c>
      <c r="B9" s="12" t="s">
        <v>92</v>
      </c>
      <c r="C9" s="15">
        <f>C10+C13+C15</f>
        <v>26500000</v>
      </c>
      <c r="D9" s="15">
        <f>D10+D13+D15</f>
        <v>22792952.890000001</v>
      </c>
      <c r="E9" s="17">
        <f t="shared" si="0"/>
        <v>86.011142981132082</v>
      </c>
    </row>
    <row r="10" spans="1:9" ht="12.75" customHeight="1">
      <c r="A10" s="25">
        <v>311</v>
      </c>
      <c r="B10" s="12" t="s">
        <v>240</v>
      </c>
      <c r="C10" s="15">
        <f>SUM(C11:C12)</f>
        <v>21300000</v>
      </c>
      <c r="D10" s="15">
        <f>SUM(D11:D12)</f>
        <v>18286801.900000002</v>
      </c>
      <c r="E10" s="17">
        <f t="shared" si="0"/>
        <v>85.853530046948364</v>
      </c>
    </row>
    <row r="11" spans="1:9">
      <c r="A11" s="33" t="s">
        <v>94</v>
      </c>
      <c r="B11" s="9" t="s">
        <v>95</v>
      </c>
      <c r="C11" s="95">
        <v>21000000</v>
      </c>
      <c r="D11" s="16">
        <v>18082713.100000001</v>
      </c>
      <c r="E11" s="99">
        <f t="shared" si="0"/>
        <v>86.108157619047631</v>
      </c>
    </row>
    <row r="12" spans="1:9">
      <c r="A12" s="33" t="s">
        <v>129</v>
      </c>
      <c r="B12" s="9" t="s">
        <v>130</v>
      </c>
      <c r="C12" s="95">
        <f ca="1">rashodi!D7</f>
        <v>300000</v>
      </c>
      <c r="D12" s="16">
        <v>204088.8</v>
      </c>
      <c r="E12" s="99">
        <f>D12/C12*100</f>
        <v>68.029600000000002</v>
      </c>
    </row>
    <row r="13" spans="1:9" ht="12.75" customHeight="1">
      <c r="A13" s="25">
        <v>312</v>
      </c>
      <c r="B13" s="12" t="s">
        <v>20</v>
      </c>
      <c r="C13" s="15">
        <f ca="1">C14</f>
        <v>1500000</v>
      </c>
      <c r="D13" s="15">
        <f>D14</f>
        <v>1172319.42</v>
      </c>
      <c r="E13" s="17">
        <f t="shared" si="0"/>
        <v>78.154627999999988</v>
      </c>
    </row>
    <row r="14" spans="1:9">
      <c r="A14" s="33" t="s">
        <v>21</v>
      </c>
      <c r="B14" s="9" t="s">
        <v>20</v>
      </c>
      <c r="C14" s="95">
        <f ca="1">rashodi!D9</f>
        <v>1500000</v>
      </c>
      <c r="D14" s="16">
        <v>1172319.42</v>
      </c>
      <c r="E14" s="99">
        <f t="shared" si="0"/>
        <v>78.154627999999988</v>
      </c>
    </row>
    <row r="15" spans="1:9" ht="12.75" customHeight="1">
      <c r="A15" s="25">
        <v>313</v>
      </c>
      <c r="B15" s="12" t="s">
        <v>23</v>
      </c>
      <c r="C15" s="15">
        <f ca="1">SUM(C16:C17)</f>
        <v>3700000</v>
      </c>
      <c r="D15" s="15">
        <f>SUM(D16:D17)</f>
        <v>3333831.57</v>
      </c>
      <c r="E15" s="17">
        <f t="shared" si="0"/>
        <v>90.103555945945942</v>
      </c>
    </row>
    <row r="16" spans="1:9">
      <c r="A16" s="33" t="s">
        <v>24</v>
      </c>
      <c r="B16" s="9" t="s">
        <v>206</v>
      </c>
      <c r="C16" s="95">
        <f ca="1">rashodi!D11</f>
        <v>3300000</v>
      </c>
      <c r="D16" s="16">
        <v>2972330.55</v>
      </c>
      <c r="E16" s="99">
        <f t="shared" si="0"/>
        <v>90.07062272727272</v>
      </c>
    </row>
    <row r="17" spans="1:5">
      <c r="A17" s="33" t="s">
        <v>25</v>
      </c>
      <c r="B17" s="9" t="s">
        <v>220</v>
      </c>
      <c r="C17" s="95">
        <f ca="1">rashodi!D12</f>
        <v>400000</v>
      </c>
      <c r="D17" s="16">
        <v>361501.02</v>
      </c>
      <c r="E17" s="99">
        <f t="shared" si="0"/>
        <v>90.37525500000001</v>
      </c>
    </row>
    <row r="18" spans="1:5" ht="12.75" customHeight="1">
      <c r="A18" s="25">
        <v>32</v>
      </c>
      <c r="B18" s="12" t="s">
        <v>26</v>
      </c>
      <c r="C18" s="15">
        <f ca="1">C19+C23+C29+C40</f>
        <v>17570000</v>
      </c>
      <c r="D18" s="15">
        <f>D19+D23+D29+D40</f>
        <v>13196539.18</v>
      </c>
      <c r="E18" s="17">
        <f t="shared" si="0"/>
        <v>75.108361866818441</v>
      </c>
    </row>
    <row r="19" spans="1:5" ht="12.75" customHeight="1">
      <c r="A19" s="25">
        <v>321</v>
      </c>
      <c r="B19" s="12" t="s">
        <v>68</v>
      </c>
      <c r="C19" s="15">
        <f ca="1">SUM(C20:C22)</f>
        <v>2150000</v>
      </c>
      <c r="D19" s="15">
        <f>SUM(D20:D22)</f>
        <v>1709154.82</v>
      </c>
      <c r="E19" s="17">
        <f t="shared" si="0"/>
        <v>79.495573023255815</v>
      </c>
    </row>
    <row r="20" spans="1:5">
      <c r="A20" s="33" t="s">
        <v>28</v>
      </c>
      <c r="B20" s="9" t="s">
        <v>69</v>
      </c>
      <c r="C20" s="95">
        <f ca="1">rashodi!D15</f>
        <v>1000000</v>
      </c>
      <c r="D20" s="16">
        <v>768586.76</v>
      </c>
      <c r="E20" s="99">
        <f t="shared" si="0"/>
        <v>76.858676000000003</v>
      </c>
    </row>
    <row r="21" spans="1:5">
      <c r="A21" s="33" t="s">
        <v>29</v>
      </c>
      <c r="B21" s="9" t="s">
        <v>70</v>
      </c>
      <c r="C21" s="95">
        <f ca="1">rashodi!D16</f>
        <v>650000</v>
      </c>
      <c r="D21" s="16">
        <v>617584.25</v>
      </c>
      <c r="E21" s="99">
        <f t="shared" si="0"/>
        <v>95.012961538461539</v>
      </c>
    </row>
    <row r="22" spans="1:5">
      <c r="A22" s="33" t="s">
        <v>34</v>
      </c>
      <c r="B22" s="9" t="s">
        <v>71</v>
      </c>
      <c r="C22" s="95">
        <f ca="1">rashodi!D17</f>
        <v>500000</v>
      </c>
      <c r="D22" s="16">
        <v>322983.81</v>
      </c>
      <c r="E22" s="99">
        <f t="shared" si="0"/>
        <v>64.596761999999998</v>
      </c>
    </row>
    <row r="23" spans="1:5" ht="12.75" customHeight="1">
      <c r="A23" s="25">
        <v>322</v>
      </c>
      <c r="B23" s="12" t="s">
        <v>72</v>
      </c>
      <c r="C23" s="15">
        <f ca="1">SUM(C24:C28)</f>
        <v>2500000</v>
      </c>
      <c r="D23" s="15">
        <f>SUM(D24:D28)</f>
        <v>1527110.45</v>
      </c>
      <c r="E23" s="17">
        <f t="shared" si="0"/>
        <v>61.084417999999999</v>
      </c>
    </row>
    <row r="24" spans="1:5" ht="12.75" customHeight="1">
      <c r="A24" s="27">
        <v>3214</v>
      </c>
      <c r="B24" s="9" t="s">
        <v>208</v>
      </c>
      <c r="C24" s="95">
        <v>50000</v>
      </c>
      <c r="D24" s="16">
        <v>5930</v>
      </c>
      <c r="E24" s="99">
        <f t="shared" si="0"/>
        <v>11.86</v>
      </c>
    </row>
    <row r="25" spans="1:5">
      <c r="A25" s="33" t="s">
        <v>36</v>
      </c>
      <c r="B25" s="9" t="s">
        <v>73</v>
      </c>
      <c r="C25" s="95">
        <f ca="1">rashodi!D20</f>
        <v>1200000</v>
      </c>
      <c r="D25" s="16">
        <v>622462.98</v>
      </c>
      <c r="E25" s="99">
        <f t="shared" si="0"/>
        <v>51.871915000000001</v>
      </c>
    </row>
    <row r="26" spans="1:5">
      <c r="A26" s="33" t="s">
        <v>37</v>
      </c>
      <c r="B26" s="9" t="s">
        <v>74</v>
      </c>
      <c r="C26" s="95">
        <f ca="1">rashodi!D21</f>
        <v>900000</v>
      </c>
      <c r="D26" s="16">
        <v>810959.19</v>
      </c>
      <c r="E26" s="99">
        <f t="shared" si="0"/>
        <v>90.106576666666655</v>
      </c>
    </row>
    <row r="27" spans="1:5">
      <c r="A27" s="33" t="s">
        <v>147</v>
      </c>
      <c r="B27" s="9" t="s">
        <v>148</v>
      </c>
      <c r="C27" s="95">
        <f ca="1">rashodi!D22</f>
        <v>200000</v>
      </c>
      <c r="D27" s="16">
        <v>69390.66</v>
      </c>
      <c r="E27" s="99">
        <f t="shared" si="0"/>
        <v>34.695329999999998</v>
      </c>
    </row>
    <row r="28" spans="1:5">
      <c r="A28" s="33" t="s">
        <v>38</v>
      </c>
      <c r="B28" s="9" t="s">
        <v>75</v>
      </c>
      <c r="C28" s="95">
        <f ca="1">rashodi!D23</f>
        <v>150000</v>
      </c>
      <c r="D28" s="16">
        <v>18367.62</v>
      </c>
      <c r="E28" s="99">
        <f t="shared" si="0"/>
        <v>12.24508</v>
      </c>
    </row>
    <row r="29" spans="1:5" ht="12.75" customHeight="1">
      <c r="A29" s="25">
        <v>323</v>
      </c>
      <c r="B29" s="12" t="s">
        <v>76</v>
      </c>
      <c r="C29" s="15">
        <f ca="1">SUM(C30:C39)</f>
        <v>11600000</v>
      </c>
      <c r="D29" s="15">
        <f>SUM(D30:D39)</f>
        <v>7670469</v>
      </c>
      <c r="E29" s="17">
        <f t="shared" si="0"/>
        <v>66.124732758620681</v>
      </c>
    </row>
    <row r="30" spans="1:5" ht="12.75" customHeight="1">
      <c r="A30" s="27">
        <v>3227</v>
      </c>
      <c r="B30" s="9" t="s">
        <v>209</v>
      </c>
      <c r="C30" s="95">
        <v>50000</v>
      </c>
      <c r="D30" s="16">
        <v>19939.61</v>
      </c>
      <c r="E30" s="99">
        <f t="shared" si="0"/>
        <v>39.879219999999997</v>
      </c>
    </row>
    <row r="31" spans="1:5">
      <c r="A31" s="33" t="s">
        <v>40</v>
      </c>
      <c r="B31" s="9" t="s">
        <v>77</v>
      </c>
      <c r="C31" s="95">
        <f ca="1">rashodi!D26</f>
        <v>1600000</v>
      </c>
      <c r="D31" s="16">
        <v>1302089.72</v>
      </c>
      <c r="E31" s="99">
        <f t="shared" si="0"/>
        <v>81.380607499999996</v>
      </c>
    </row>
    <row r="32" spans="1:5">
      <c r="A32" s="33" t="s">
        <v>41</v>
      </c>
      <c r="B32" s="9" t="s">
        <v>46</v>
      </c>
      <c r="C32" s="95">
        <v>1000000</v>
      </c>
      <c r="D32" s="16">
        <v>714651.72</v>
      </c>
      <c r="E32" s="99">
        <f t="shared" si="0"/>
        <v>71.465171999999995</v>
      </c>
    </row>
    <row r="33" spans="1:5">
      <c r="A33" s="33" t="s">
        <v>42</v>
      </c>
      <c r="B33" s="9" t="s">
        <v>47</v>
      </c>
      <c r="C33" s="95">
        <v>1600000</v>
      </c>
      <c r="D33" s="16">
        <v>347553.38</v>
      </c>
      <c r="E33" s="99">
        <f t="shared" si="0"/>
        <v>21.72208625</v>
      </c>
    </row>
    <row r="34" spans="1:5">
      <c r="A34" s="33" t="s">
        <v>51</v>
      </c>
      <c r="B34" s="9" t="s">
        <v>48</v>
      </c>
      <c r="C34" s="95">
        <f ca="1">rashodi!D29</f>
        <v>1350000</v>
      </c>
      <c r="D34" s="16">
        <v>1247095.04</v>
      </c>
      <c r="E34" s="99">
        <f t="shared" si="0"/>
        <v>92.37741037037037</v>
      </c>
    </row>
    <row r="35" spans="1:5">
      <c r="A35" s="33" t="s">
        <v>52</v>
      </c>
      <c r="B35" s="9" t="s">
        <v>49</v>
      </c>
      <c r="C35" s="95">
        <f ca="1">rashodi!D30</f>
        <v>1500000</v>
      </c>
      <c r="D35" s="16">
        <v>608600.47</v>
      </c>
      <c r="E35" s="99">
        <f t="shared" si="0"/>
        <v>40.57336466666667</v>
      </c>
    </row>
    <row r="36" spans="1:5">
      <c r="A36" s="33" t="s">
        <v>53</v>
      </c>
      <c r="B36" s="9" t="s">
        <v>50</v>
      </c>
      <c r="C36" s="95">
        <f ca="1">rashodi!D31</f>
        <v>1200000</v>
      </c>
      <c r="D36" s="16">
        <v>1152141.1399999999</v>
      </c>
      <c r="E36" s="99">
        <f t="shared" si="0"/>
        <v>96.011761666666658</v>
      </c>
    </row>
    <row r="37" spans="1:5">
      <c r="A37" s="33" t="s">
        <v>54</v>
      </c>
      <c r="B37" s="9" t="s">
        <v>78</v>
      </c>
      <c r="C37" s="95">
        <v>1500000</v>
      </c>
      <c r="D37" s="16">
        <v>874850.05</v>
      </c>
      <c r="E37" s="99">
        <f t="shared" si="0"/>
        <v>58.32333666666667</v>
      </c>
    </row>
    <row r="38" spans="1:5">
      <c r="A38" s="33" t="s">
        <v>131</v>
      </c>
      <c r="B38" s="9" t="s">
        <v>132</v>
      </c>
      <c r="C38" s="95">
        <f ca="1">rashodi!D33</f>
        <v>800000</v>
      </c>
      <c r="D38" s="16">
        <v>529436.41</v>
      </c>
      <c r="E38" s="99">
        <f t="shared" si="0"/>
        <v>66.179551250000003</v>
      </c>
    </row>
    <row r="39" spans="1:5">
      <c r="A39" s="33" t="s">
        <v>55</v>
      </c>
      <c r="B39" s="9" t="s">
        <v>79</v>
      </c>
      <c r="C39" s="95">
        <f ca="1">rashodi!D34</f>
        <v>1000000</v>
      </c>
      <c r="D39" s="16">
        <v>874111.46</v>
      </c>
      <c r="E39" s="99">
        <f t="shared" si="0"/>
        <v>87.411146000000002</v>
      </c>
    </row>
    <row r="40" spans="1:5" ht="12.75" customHeight="1">
      <c r="A40" s="25">
        <v>329</v>
      </c>
      <c r="B40" s="12" t="s">
        <v>80</v>
      </c>
      <c r="C40" s="15">
        <f ca="1">SUM(C41:C47)</f>
        <v>1320000</v>
      </c>
      <c r="D40" s="15">
        <f>SUM(D41:D47)</f>
        <v>2289804.91</v>
      </c>
      <c r="E40" s="17">
        <f t="shared" si="0"/>
        <v>173.47006893939394</v>
      </c>
    </row>
    <row r="41" spans="1:5" ht="12.75" customHeight="1">
      <c r="A41" s="27">
        <v>3241</v>
      </c>
      <c r="B41" s="9" t="s">
        <v>210</v>
      </c>
      <c r="C41" s="95">
        <v>150000</v>
      </c>
      <c r="D41" s="16">
        <v>1869.5</v>
      </c>
      <c r="E41" s="99">
        <f t="shared" si="0"/>
        <v>1.2463333333333333</v>
      </c>
    </row>
    <row r="42" spans="1:5" ht="12.75" customHeight="1">
      <c r="A42" s="33" t="s">
        <v>57</v>
      </c>
      <c r="B42" s="9" t="s">
        <v>241</v>
      </c>
      <c r="C42" s="95">
        <f ca="1">rashodi!D38</f>
        <v>250000</v>
      </c>
      <c r="D42" s="16">
        <v>229787.28</v>
      </c>
      <c r="E42" s="99">
        <f t="shared" si="0"/>
        <v>91.914912000000001</v>
      </c>
    </row>
    <row r="43" spans="1:5">
      <c r="A43" s="33" t="s">
        <v>58</v>
      </c>
      <c r="B43" s="9" t="s">
        <v>81</v>
      </c>
      <c r="C43" s="95">
        <f ca="1">rashodi!D39</f>
        <v>650000</v>
      </c>
      <c r="D43" s="16">
        <v>139930.39000000001</v>
      </c>
      <c r="E43" s="99">
        <f t="shared" si="0"/>
        <v>21.52775230769231</v>
      </c>
    </row>
    <row r="44" spans="1:5">
      <c r="A44" s="33" t="s">
        <v>59</v>
      </c>
      <c r="B44" s="9" t="s">
        <v>82</v>
      </c>
      <c r="C44" s="95">
        <f ca="1">rashodi!D40</f>
        <v>50000</v>
      </c>
      <c r="D44" s="16">
        <v>28619.32</v>
      </c>
      <c r="E44" s="99">
        <f t="shared" si="0"/>
        <v>57.238639999999997</v>
      </c>
    </row>
    <row r="45" spans="1:5">
      <c r="A45" s="33" t="s">
        <v>60</v>
      </c>
      <c r="B45" s="9" t="s">
        <v>83</v>
      </c>
      <c r="C45" s="95">
        <f ca="1">rashodi!D41</f>
        <v>50000</v>
      </c>
      <c r="D45" s="16">
        <v>14195.97</v>
      </c>
      <c r="E45" s="99">
        <f t="shared" si="0"/>
        <v>28.391939999999998</v>
      </c>
    </row>
    <row r="46" spans="1:5">
      <c r="A46" s="33">
        <v>3295</v>
      </c>
      <c r="B46" s="9" t="s">
        <v>211</v>
      </c>
      <c r="C46" s="95">
        <v>20000</v>
      </c>
      <c r="D46" s="16">
        <v>2664.61</v>
      </c>
      <c r="E46" s="99">
        <f t="shared" si="0"/>
        <v>13.32305</v>
      </c>
    </row>
    <row r="47" spans="1:5">
      <c r="A47" s="33" t="s">
        <v>61</v>
      </c>
      <c r="B47" s="9" t="s">
        <v>80</v>
      </c>
      <c r="C47" s="95">
        <v>150000</v>
      </c>
      <c r="D47" s="16">
        <v>1872737.84</v>
      </c>
      <c r="E47" s="99">
        <f t="shared" si="0"/>
        <v>1248.4918933333336</v>
      </c>
    </row>
    <row r="48" spans="1:5" s="63" customFormat="1" ht="12.75" customHeight="1">
      <c r="A48" s="32">
        <v>34</v>
      </c>
      <c r="B48" s="12" t="s">
        <v>100</v>
      </c>
      <c r="C48" s="15">
        <f>C49</f>
        <v>162000</v>
      </c>
      <c r="D48" s="15">
        <f>D49</f>
        <v>73797.06</v>
      </c>
      <c r="E48" s="17">
        <f t="shared" si="0"/>
        <v>45.553740740740736</v>
      </c>
    </row>
    <row r="49" spans="1:5" ht="12.75" customHeight="1">
      <c r="A49" s="25">
        <v>343</v>
      </c>
      <c r="B49" s="12" t="s">
        <v>89</v>
      </c>
      <c r="C49" s="15">
        <f>SUM(C50:C53)</f>
        <v>162000</v>
      </c>
      <c r="D49" s="15">
        <f>SUM(D50:D53)</f>
        <v>73797.06</v>
      </c>
      <c r="E49" s="17">
        <f t="shared" si="0"/>
        <v>45.553740740740736</v>
      </c>
    </row>
    <row r="50" spans="1:5">
      <c r="A50" s="33" t="s">
        <v>90</v>
      </c>
      <c r="B50" s="9" t="s">
        <v>91</v>
      </c>
      <c r="C50" s="95">
        <f ca="1">rashodi!D46</f>
        <v>150000</v>
      </c>
      <c r="D50" s="16">
        <v>72492.58</v>
      </c>
      <c r="E50" s="99">
        <f t="shared" si="0"/>
        <v>48.328386666666667</v>
      </c>
    </row>
    <row r="51" spans="1:5" hidden="1">
      <c r="A51" s="33" t="s">
        <v>133</v>
      </c>
      <c r="B51" s="9" t="s">
        <v>221</v>
      </c>
      <c r="C51" s="95">
        <v>1000</v>
      </c>
      <c r="D51" s="16">
        <v>0</v>
      </c>
      <c r="E51" s="99">
        <f t="shared" si="0"/>
        <v>0</v>
      </c>
    </row>
    <row r="52" spans="1:5">
      <c r="A52" s="33" t="s">
        <v>101</v>
      </c>
      <c r="B52" s="9" t="s">
        <v>102</v>
      </c>
      <c r="C52" s="95">
        <v>10000</v>
      </c>
      <c r="D52" s="16">
        <v>1304.48</v>
      </c>
      <c r="E52" s="99">
        <f t="shared" si="0"/>
        <v>13.0448</v>
      </c>
    </row>
    <row r="53" spans="1:5" hidden="1">
      <c r="A53" s="33" t="s">
        <v>118</v>
      </c>
      <c r="B53" s="9" t="s">
        <v>119</v>
      </c>
      <c r="C53" s="95">
        <f ca="1">rashodi!D49</f>
        <v>1000</v>
      </c>
      <c r="D53" s="16">
        <f ca="1">rashodi!E49</f>
        <v>0</v>
      </c>
      <c r="E53" s="18">
        <f t="shared" si="0"/>
        <v>0</v>
      </c>
    </row>
    <row r="54" spans="1:5" ht="12.75" customHeight="1">
      <c r="A54" s="25">
        <v>38</v>
      </c>
      <c r="B54" s="12" t="s">
        <v>67</v>
      </c>
      <c r="C54" s="15">
        <f>C55</f>
        <v>150000</v>
      </c>
      <c r="D54" s="15">
        <f>D55</f>
        <v>68300</v>
      </c>
      <c r="E54" s="17">
        <f t="shared" si="0"/>
        <v>45.533333333333331</v>
      </c>
    </row>
    <row r="55" spans="1:5" ht="12.75" customHeight="1">
      <c r="A55" s="25">
        <v>381</v>
      </c>
      <c r="B55" s="12" t="s">
        <v>142</v>
      </c>
      <c r="C55" s="15">
        <f>C56</f>
        <v>150000</v>
      </c>
      <c r="D55" s="15">
        <f>D56</f>
        <v>68300</v>
      </c>
      <c r="E55" s="17">
        <f t="shared" si="0"/>
        <v>45.533333333333331</v>
      </c>
    </row>
    <row r="56" spans="1:5">
      <c r="A56" s="33" t="s">
        <v>143</v>
      </c>
      <c r="B56" s="9" t="s">
        <v>144</v>
      </c>
      <c r="C56" s="95">
        <v>150000</v>
      </c>
      <c r="D56" s="16">
        <v>68300</v>
      </c>
      <c r="E56" s="99">
        <f t="shared" si="0"/>
        <v>45.533333333333331</v>
      </c>
    </row>
    <row r="57" spans="1:5" s="63" customFormat="1" hidden="1">
      <c r="A57" s="32">
        <v>5</v>
      </c>
      <c r="B57" s="22" t="s">
        <v>9</v>
      </c>
      <c r="C57" s="15">
        <f t="shared" ref="C57:D59" si="1">C58</f>
        <v>0</v>
      </c>
      <c r="D57" s="15">
        <f t="shared" si="1"/>
        <v>25000000</v>
      </c>
      <c r="E57" s="17">
        <v>0</v>
      </c>
    </row>
    <row r="58" spans="1:5" s="63" customFormat="1">
      <c r="A58" s="32">
        <v>51</v>
      </c>
      <c r="B58" s="22" t="s">
        <v>153</v>
      </c>
      <c r="C58" s="15">
        <f t="shared" si="1"/>
        <v>0</v>
      </c>
      <c r="D58" s="15">
        <f t="shared" si="1"/>
        <v>25000000</v>
      </c>
      <c r="E58" s="17" t="s">
        <v>257</v>
      </c>
    </row>
    <row r="59" spans="1:5" s="63" customFormat="1" ht="25.5">
      <c r="A59" s="32">
        <v>515</v>
      </c>
      <c r="B59" s="22" t="s">
        <v>250</v>
      </c>
      <c r="C59" s="15">
        <f t="shared" si="1"/>
        <v>0</v>
      </c>
      <c r="D59" s="15">
        <f t="shared" si="1"/>
        <v>25000000</v>
      </c>
      <c r="E59" s="17" t="s">
        <v>257</v>
      </c>
    </row>
    <row r="60" spans="1:5">
      <c r="A60" s="33">
        <v>5153</v>
      </c>
      <c r="B60" s="59" t="s">
        <v>251</v>
      </c>
      <c r="C60" s="95">
        <v>0</v>
      </c>
      <c r="D60" s="16">
        <v>25000000</v>
      </c>
      <c r="E60" s="99">
        <v>0</v>
      </c>
    </row>
    <row r="61" spans="1:5">
      <c r="A61" s="33"/>
      <c r="B61" s="9"/>
      <c r="C61" s="16"/>
      <c r="D61" s="16"/>
      <c r="E61" s="18"/>
    </row>
    <row r="62" spans="1:5">
      <c r="A62" s="33"/>
      <c r="B62" s="9"/>
      <c r="C62" s="16"/>
      <c r="D62" s="16"/>
      <c r="E62" s="18"/>
    </row>
    <row r="63" spans="1:5" s="63" customFormat="1">
      <c r="A63" s="60" t="s">
        <v>106</v>
      </c>
      <c r="B63" s="60" t="s">
        <v>107</v>
      </c>
      <c r="C63" s="61">
        <f t="shared" ref="C63:D65" si="2">C64</f>
        <v>1639500</v>
      </c>
      <c r="D63" s="61">
        <f t="shared" si="2"/>
        <v>900187.37</v>
      </c>
      <c r="E63" s="62">
        <f t="shared" si="0"/>
        <v>54.906213479719426</v>
      </c>
    </row>
    <row r="64" spans="1:5" s="63" customFormat="1" ht="12.75" hidden="1" customHeight="1">
      <c r="A64" s="60" t="s">
        <v>17</v>
      </c>
      <c r="B64" s="13" t="s">
        <v>5</v>
      </c>
      <c r="C64" s="15">
        <f t="shared" si="2"/>
        <v>1639500</v>
      </c>
      <c r="D64" s="15">
        <f t="shared" si="2"/>
        <v>900187.37</v>
      </c>
      <c r="E64" s="17">
        <f t="shared" si="0"/>
        <v>54.906213479719426</v>
      </c>
    </row>
    <row r="65" spans="1:5" s="63" customFormat="1" ht="12.75" customHeight="1">
      <c r="A65" s="60" t="s">
        <v>64</v>
      </c>
      <c r="B65" s="13" t="s">
        <v>65</v>
      </c>
      <c r="C65" s="15">
        <f t="shared" si="2"/>
        <v>1639500</v>
      </c>
      <c r="D65" s="15">
        <f t="shared" si="2"/>
        <v>900187.37</v>
      </c>
      <c r="E65" s="17">
        <f t="shared" si="0"/>
        <v>54.906213479719426</v>
      </c>
    </row>
    <row r="66" spans="1:5" s="63" customFormat="1" ht="12.75" customHeight="1">
      <c r="A66" s="25">
        <v>422</v>
      </c>
      <c r="B66" s="13" t="s">
        <v>84</v>
      </c>
      <c r="C66" s="15">
        <f>C67+C68+C69+C70+C71</f>
        <v>1639500</v>
      </c>
      <c r="D66" s="15">
        <f>D67+D68+D69+D70+D71</f>
        <v>900187.37</v>
      </c>
      <c r="E66" s="17">
        <f t="shared" si="0"/>
        <v>54.906213479719426</v>
      </c>
    </row>
    <row r="67" spans="1:5">
      <c r="A67" s="35" t="s">
        <v>44</v>
      </c>
      <c r="B67" s="11" t="s">
        <v>85</v>
      </c>
      <c r="C67" s="95">
        <f ca="1">rashodi!D70</f>
        <v>1500000</v>
      </c>
      <c r="D67" s="16">
        <v>755369.05</v>
      </c>
      <c r="E67" s="99">
        <f t="shared" si="0"/>
        <v>50.357936666666667</v>
      </c>
    </row>
    <row r="68" spans="1:5">
      <c r="A68" s="35" t="s">
        <v>45</v>
      </c>
      <c r="B68" s="11" t="s">
        <v>86</v>
      </c>
      <c r="C68" s="95">
        <f ca="1">rashodi!D71</f>
        <v>100000</v>
      </c>
      <c r="D68" s="16">
        <v>99529.73</v>
      </c>
      <c r="E68" s="99">
        <f t="shared" si="0"/>
        <v>99.529730000000001</v>
      </c>
    </row>
    <row r="69" spans="1:5">
      <c r="A69" s="35">
        <v>4223</v>
      </c>
      <c r="B69" s="11" t="s">
        <v>235</v>
      </c>
      <c r="C69" s="95">
        <v>36000</v>
      </c>
      <c r="D69" s="16">
        <v>35608.5</v>
      </c>
      <c r="E69" s="99">
        <f t="shared" si="0"/>
        <v>98.912500000000009</v>
      </c>
    </row>
    <row r="70" spans="1:5">
      <c r="A70" s="35">
        <v>4225</v>
      </c>
      <c r="B70" s="11" t="s">
        <v>253</v>
      </c>
      <c r="C70" s="95">
        <v>0</v>
      </c>
      <c r="D70" s="16">
        <v>6273</v>
      </c>
      <c r="E70" s="99">
        <v>0</v>
      </c>
    </row>
    <row r="71" spans="1:5">
      <c r="A71" s="35">
        <v>4227</v>
      </c>
      <c r="B71" s="11" t="s">
        <v>231</v>
      </c>
      <c r="C71" s="95">
        <v>3500</v>
      </c>
      <c r="D71" s="16">
        <v>3407.09</v>
      </c>
      <c r="E71" s="99">
        <f t="shared" si="0"/>
        <v>97.34542857142857</v>
      </c>
    </row>
    <row r="72" spans="1:5">
      <c r="A72" s="35"/>
      <c r="B72" s="11"/>
      <c r="C72" s="16"/>
      <c r="D72" s="16"/>
      <c r="E72" s="18"/>
    </row>
    <row r="73" spans="1:5" s="63" customFormat="1">
      <c r="A73" s="60" t="s">
        <v>108</v>
      </c>
      <c r="B73" s="60" t="s">
        <v>109</v>
      </c>
      <c r="C73" s="61">
        <f t="shared" ref="C73:D76" si="3">C74</f>
        <v>1210000</v>
      </c>
      <c r="D73" s="61">
        <f t="shared" si="3"/>
        <v>285922.40000000002</v>
      </c>
      <c r="E73" s="62">
        <f t="shared" si="0"/>
        <v>23.629950413223142</v>
      </c>
    </row>
    <row r="74" spans="1:5" s="63" customFormat="1" ht="12.75" hidden="1" customHeight="1">
      <c r="A74" s="60" t="s">
        <v>17</v>
      </c>
      <c r="B74" s="13" t="s">
        <v>5</v>
      </c>
      <c r="C74" s="61">
        <f t="shared" si="3"/>
        <v>1210000</v>
      </c>
      <c r="D74" s="61">
        <f t="shared" si="3"/>
        <v>285922.40000000002</v>
      </c>
      <c r="E74" s="62">
        <f t="shared" si="0"/>
        <v>23.629950413223142</v>
      </c>
    </row>
    <row r="75" spans="1:5" s="63" customFormat="1" ht="12.75" customHeight="1">
      <c r="A75" s="60" t="s">
        <v>64</v>
      </c>
      <c r="B75" s="13" t="s">
        <v>65</v>
      </c>
      <c r="C75" s="61">
        <f t="shared" si="3"/>
        <v>1210000</v>
      </c>
      <c r="D75" s="61">
        <f t="shared" si="3"/>
        <v>285922.40000000002</v>
      </c>
      <c r="E75" s="62">
        <f t="shared" si="0"/>
        <v>23.629950413223142</v>
      </c>
    </row>
    <row r="76" spans="1:5" ht="12.75" customHeight="1">
      <c r="A76" s="25">
        <v>426</v>
      </c>
      <c r="B76" s="13" t="s">
        <v>18</v>
      </c>
      <c r="C76" s="15">
        <f t="shared" si="3"/>
        <v>1210000</v>
      </c>
      <c r="D76" s="15">
        <f t="shared" si="3"/>
        <v>285922.40000000002</v>
      </c>
      <c r="E76" s="17">
        <f t="shared" si="0"/>
        <v>23.629950413223142</v>
      </c>
    </row>
    <row r="77" spans="1:5">
      <c r="A77" s="35">
        <v>4262</v>
      </c>
      <c r="B77" s="11" t="s">
        <v>19</v>
      </c>
      <c r="C77" s="95">
        <f ca="1">rashodi!D78</f>
        <v>1210000</v>
      </c>
      <c r="D77" s="16">
        <v>285922.40000000002</v>
      </c>
      <c r="E77" s="99">
        <f t="shared" si="0"/>
        <v>23.629950413223142</v>
      </c>
    </row>
    <row r="78" spans="1:5">
      <c r="A78" s="35"/>
      <c r="B78" s="11"/>
      <c r="C78" s="16"/>
      <c r="D78" s="16"/>
      <c r="E78" s="18"/>
    </row>
    <row r="79" spans="1:5" s="63" customFormat="1">
      <c r="A79" s="34" t="s">
        <v>124</v>
      </c>
      <c r="B79" s="13" t="s">
        <v>125</v>
      </c>
      <c r="C79" s="15">
        <f>C83</f>
        <v>800000</v>
      </c>
      <c r="D79" s="15">
        <f>D83</f>
        <v>0</v>
      </c>
      <c r="E79" s="62">
        <f>D79/C79*100</f>
        <v>0</v>
      </c>
    </row>
    <row r="80" spans="1:5" s="63" customFormat="1" ht="12.75" hidden="1" customHeight="1">
      <c r="A80" s="60" t="s">
        <v>17</v>
      </c>
      <c r="B80" s="13" t="s">
        <v>5</v>
      </c>
      <c r="C80" s="61">
        <f t="shared" ref="C80:D82" si="4">C81</f>
        <v>800000</v>
      </c>
      <c r="D80" s="61">
        <f t="shared" si="4"/>
        <v>0</v>
      </c>
      <c r="E80" s="62">
        <f>D80/C80*100</f>
        <v>0</v>
      </c>
    </row>
    <row r="81" spans="1:6" s="63" customFormat="1" ht="12.75" customHeight="1">
      <c r="A81" s="60" t="s">
        <v>64</v>
      </c>
      <c r="B81" s="13" t="s">
        <v>65</v>
      </c>
      <c r="C81" s="61">
        <f t="shared" si="4"/>
        <v>800000</v>
      </c>
      <c r="D81" s="61">
        <f t="shared" si="4"/>
        <v>0</v>
      </c>
      <c r="E81" s="62">
        <f>D81/C81*100</f>
        <v>0</v>
      </c>
    </row>
    <row r="82" spans="1:6" ht="12.75" customHeight="1">
      <c r="A82" s="25">
        <v>423</v>
      </c>
      <c r="B82" s="13" t="s">
        <v>121</v>
      </c>
      <c r="C82" s="15">
        <f t="shared" si="4"/>
        <v>800000</v>
      </c>
      <c r="D82" s="15">
        <f t="shared" si="4"/>
        <v>0</v>
      </c>
      <c r="E82" s="62">
        <f>D82/C82*100</f>
        <v>0</v>
      </c>
    </row>
    <row r="83" spans="1:6" hidden="1">
      <c r="A83" s="35" t="s">
        <v>122</v>
      </c>
      <c r="B83" s="11" t="s">
        <v>123</v>
      </c>
      <c r="C83" s="95">
        <f ca="1">rashodi!D76</f>
        <v>800000</v>
      </c>
      <c r="D83" s="16">
        <f ca="1">rashodi!E76</f>
        <v>0</v>
      </c>
      <c r="E83" s="101">
        <f>D83/C83*100</f>
        <v>0</v>
      </c>
    </row>
    <row r="84" spans="1:6">
      <c r="A84" s="35"/>
      <c r="B84" s="11"/>
      <c r="C84" s="16"/>
      <c r="D84" s="16"/>
      <c r="E84" s="18"/>
    </row>
    <row r="85" spans="1:6" s="63" customFormat="1" ht="18.75" customHeight="1">
      <c r="A85" s="60" t="s">
        <v>115</v>
      </c>
      <c r="B85" s="60" t="s">
        <v>160</v>
      </c>
      <c r="C85" s="61">
        <f>C87+C93+C99+C105+C124+C134+C155+C164+C177+C190+C203+C217</f>
        <v>269800000</v>
      </c>
      <c r="D85" s="61">
        <f>D87+D93+D99+D105+D124+D134+D155+D164+D177+D190+D203+D217</f>
        <v>194492662.16000003</v>
      </c>
      <c r="E85" s="62">
        <f t="shared" ref="E85:E91" si="5">D85/C85*100</f>
        <v>72.087717627872507</v>
      </c>
      <c r="F85" s="62"/>
    </row>
    <row r="86" spans="1:6" s="63" customFormat="1" ht="12.75" customHeight="1">
      <c r="A86" s="60"/>
      <c r="B86" s="60"/>
      <c r="C86" s="61"/>
      <c r="D86" s="61"/>
      <c r="E86" s="62"/>
    </row>
    <row r="87" spans="1:6" s="63" customFormat="1">
      <c r="A87" s="67" t="s">
        <v>111</v>
      </c>
      <c r="B87" s="68" t="s">
        <v>161</v>
      </c>
      <c r="C87" s="61">
        <f>C88</f>
        <v>45000000</v>
      </c>
      <c r="D87" s="61">
        <f>D88</f>
        <v>44474273.969999999</v>
      </c>
      <c r="E87" s="62">
        <f t="shared" si="5"/>
        <v>98.831719933333332</v>
      </c>
    </row>
    <row r="88" spans="1:6" ht="12.75" hidden="1" customHeight="1">
      <c r="A88" s="25">
        <v>3</v>
      </c>
      <c r="B88" s="12" t="s">
        <v>3</v>
      </c>
      <c r="C88" s="15">
        <f t="shared" ref="C88:D90" si="6">C89</f>
        <v>45000000</v>
      </c>
      <c r="D88" s="15">
        <f t="shared" si="6"/>
        <v>44474273.969999999</v>
      </c>
      <c r="E88" s="17">
        <f t="shared" si="5"/>
        <v>98.831719933333332</v>
      </c>
    </row>
    <row r="89" spans="1:6" ht="12.75" customHeight="1">
      <c r="A89" s="25">
        <v>36</v>
      </c>
      <c r="B89" s="12" t="s">
        <v>243</v>
      </c>
      <c r="C89" s="15">
        <f t="shared" si="6"/>
        <v>45000000</v>
      </c>
      <c r="D89" s="15">
        <f t="shared" si="6"/>
        <v>44474273.969999999</v>
      </c>
      <c r="E89" s="17">
        <f t="shared" si="5"/>
        <v>98.831719933333332</v>
      </c>
    </row>
    <row r="90" spans="1:6" ht="12.75" customHeight="1">
      <c r="A90" s="25">
        <v>363</v>
      </c>
      <c r="B90" s="12" t="s">
        <v>244</v>
      </c>
      <c r="C90" s="15">
        <f t="shared" si="6"/>
        <v>45000000</v>
      </c>
      <c r="D90" s="15">
        <f t="shared" si="6"/>
        <v>44474273.969999999</v>
      </c>
      <c r="E90" s="17">
        <f t="shared" si="5"/>
        <v>98.831719933333332</v>
      </c>
    </row>
    <row r="91" spans="1:6">
      <c r="A91" s="33" t="s">
        <v>149</v>
      </c>
      <c r="B91" s="9" t="s">
        <v>222</v>
      </c>
      <c r="C91" s="95">
        <v>45000000</v>
      </c>
      <c r="D91" s="16">
        <v>44474273.969999999</v>
      </c>
      <c r="E91" s="99">
        <f t="shared" si="5"/>
        <v>98.831719933333332</v>
      </c>
    </row>
    <row r="92" spans="1:6">
      <c r="A92" s="30"/>
      <c r="B92" s="21"/>
      <c r="C92" s="16"/>
      <c r="D92" s="16"/>
      <c r="E92" s="18"/>
    </row>
    <row r="93" spans="1:6" s="63" customFormat="1">
      <c r="A93" s="67" t="s">
        <v>112</v>
      </c>
      <c r="B93" s="68" t="s">
        <v>162</v>
      </c>
      <c r="C93" s="61">
        <f>C94</f>
        <v>4000000</v>
      </c>
      <c r="D93" s="61">
        <f>D94</f>
        <v>2526550.9300000002</v>
      </c>
      <c r="E93" s="62">
        <f>D93/C93*100</f>
        <v>63.163773249999998</v>
      </c>
    </row>
    <row r="94" spans="1:6" ht="12.75" hidden="1" customHeight="1">
      <c r="A94" s="25">
        <v>3</v>
      </c>
      <c r="B94" s="12" t="s">
        <v>3</v>
      </c>
      <c r="C94" s="15">
        <f t="shared" ref="C94:D96" si="7">C95</f>
        <v>4000000</v>
      </c>
      <c r="D94" s="15">
        <f t="shared" si="7"/>
        <v>2526550.9300000002</v>
      </c>
      <c r="E94" s="17">
        <f>D94/C94*100</f>
        <v>63.163773249999998</v>
      </c>
    </row>
    <row r="95" spans="1:6" ht="12.75" customHeight="1">
      <c r="A95" s="25">
        <v>36</v>
      </c>
      <c r="B95" s="12" t="s">
        <v>243</v>
      </c>
      <c r="C95" s="15">
        <f t="shared" si="7"/>
        <v>4000000</v>
      </c>
      <c r="D95" s="15">
        <f t="shared" si="7"/>
        <v>2526550.9300000002</v>
      </c>
      <c r="E95" s="17">
        <f>D95/C95*100</f>
        <v>63.163773249999998</v>
      </c>
    </row>
    <row r="96" spans="1:6" ht="12.75" customHeight="1">
      <c r="A96" s="25">
        <v>363</v>
      </c>
      <c r="B96" s="12" t="s">
        <v>244</v>
      </c>
      <c r="C96" s="15">
        <f t="shared" si="7"/>
        <v>4000000</v>
      </c>
      <c r="D96" s="15">
        <f t="shared" si="7"/>
        <v>2526550.9300000002</v>
      </c>
      <c r="E96" s="17">
        <f>D96/C96*100</f>
        <v>63.163773249999998</v>
      </c>
    </row>
    <row r="97" spans="1:5">
      <c r="A97" s="33" t="s">
        <v>149</v>
      </c>
      <c r="B97" s="9" t="s">
        <v>222</v>
      </c>
      <c r="C97" s="95">
        <v>4000000</v>
      </c>
      <c r="D97" s="16">
        <v>2526550.9300000002</v>
      </c>
      <c r="E97" s="99">
        <f>D97/C97*100</f>
        <v>63.163773249999998</v>
      </c>
    </row>
    <row r="98" spans="1:5">
      <c r="A98" s="30"/>
      <c r="B98" s="21"/>
      <c r="C98" s="16"/>
      <c r="D98" s="16"/>
      <c r="E98" s="18"/>
    </row>
    <row r="99" spans="1:5" s="63" customFormat="1" ht="25.5">
      <c r="A99" s="67" t="s">
        <v>126</v>
      </c>
      <c r="B99" s="68" t="s">
        <v>163</v>
      </c>
      <c r="C99" s="61">
        <f>C100</f>
        <v>4000000</v>
      </c>
      <c r="D99" s="61">
        <f>D100</f>
        <v>1834268.92</v>
      </c>
      <c r="E99" s="62">
        <f>D99/C99*100</f>
        <v>45.856723000000002</v>
      </c>
    </row>
    <row r="100" spans="1:5" ht="12.75" hidden="1" customHeight="1">
      <c r="A100" s="25">
        <v>3</v>
      </c>
      <c r="B100" s="12" t="s">
        <v>3</v>
      </c>
      <c r="C100" s="15">
        <f t="shared" ref="C100:D102" si="8">C101</f>
        <v>4000000</v>
      </c>
      <c r="D100" s="15">
        <f t="shared" si="8"/>
        <v>1834268.92</v>
      </c>
      <c r="E100" s="17">
        <f>D100/C100*100</f>
        <v>45.856723000000002</v>
      </c>
    </row>
    <row r="101" spans="1:5" ht="12.75" customHeight="1">
      <c r="A101" s="25">
        <v>36</v>
      </c>
      <c r="B101" s="12" t="s">
        <v>243</v>
      </c>
      <c r="C101" s="15">
        <f t="shared" si="8"/>
        <v>4000000</v>
      </c>
      <c r="D101" s="15">
        <f t="shared" si="8"/>
        <v>1834268.92</v>
      </c>
      <c r="E101" s="17">
        <f>D101/C101*100</f>
        <v>45.856723000000002</v>
      </c>
    </row>
    <row r="102" spans="1:5" ht="12.75" customHeight="1">
      <c r="A102" s="25">
        <v>363</v>
      </c>
      <c r="B102" s="12" t="s">
        <v>244</v>
      </c>
      <c r="C102" s="15">
        <f t="shared" si="8"/>
        <v>4000000</v>
      </c>
      <c r="D102" s="15">
        <f t="shared" si="8"/>
        <v>1834268.92</v>
      </c>
      <c r="E102" s="17">
        <f>D102/C102*100</f>
        <v>45.856723000000002</v>
      </c>
    </row>
    <row r="103" spans="1:5">
      <c r="A103" s="33" t="s">
        <v>149</v>
      </c>
      <c r="B103" s="9" t="s">
        <v>222</v>
      </c>
      <c r="C103" s="95">
        <v>4000000</v>
      </c>
      <c r="D103" s="16">
        <v>1834268.92</v>
      </c>
      <c r="E103" s="99">
        <f>D103/C103*100</f>
        <v>45.856723000000002</v>
      </c>
    </row>
    <row r="104" spans="1:5">
      <c r="A104" s="30"/>
      <c r="B104" s="21"/>
      <c r="C104" s="16"/>
      <c r="D104" s="16"/>
      <c r="E104" s="18"/>
    </row>
    <row r="105" spans="1:5" s="63" customFormat="1" ht="25.5">
      <c r="A105" s="67" t="s">
        <v>127</v>
      </c>
      <c r="B105" s="68" t="s">
        <v>164</v>
      </c>
      <c r="C105" s="61">
        <f>C106+C119</f>
        <v>91200000</v>
      </c>
      <c r="D105" s="61">
        <f>D106+D119</f>
        <v>72620865.609999999</v>
      </c>
      <c r="E105" s="62">
        <f>D105/C105*100</f>
        <v>79.628142116228076</v>
      </c>
    </row>
    <row r="106" spans="1:5" ht="12.75" hidden="1" customHeight="1">
      <c r="A106" s="25">
        <v>3</v>
      </c>
      <c r="B106" s="12" t="s">
        <v>3</v>
      </c>
      <c r="C106" s="15">
        <f>C107+C113+C116</f>
        <v>91200000</v>
      </c>
      <c r="D106" s="15">
        <f>D107+D113+D116</f>
        <v>11463033.17</v>
      </c>
      <c r="E106" s="17">
        <f>D106/C106*100</f>
        <v>12.569115317982456</v>
      </c>
    </row>
    <row r="107" spans="1:5" ht="12.75" customHeight="1">
      <c r="A107" s="25">
        <v>32</v>
      </c>
      <c r="B107" s="12" t="s">
        <v>26</v>
      </c>
      <c r="C107" s="15">
        <f>C108+C111</f>
        <v>0</v>
      </c>
      <c r="D107" s="15">
        <f>D108+D111</f>
        <v>3265446.84</v>
      </c>
      <c r="E107" s="17" t="s">
        <v>257</v>
      </c>
    </row>
    <row r="108" spans="1:5" ht="12.75" customHeight="1">
      <c r="A108" s="25">
        <v>323</v>
      </c>
      <c r="B108" s="12" t="s">
        <v>76</v>
      </c>
      <c r="C108" s="15">
        <f>C109+C110</f>
        <v>0</v>
      </c>
      <c r="D108" s="15">
        <f>D109+D110</f>
        <v>3265446.84</v>
      </c>
      <c r="E108" s="17" t="s">
        <v>257</v>
      </c>
    </row>
    <row r="109" spans="1:5" ht="12.75" customHeight="1">
      <c r="A109" s="27">
        <v>3233</v>
      </c>
      <c r="B109" s="9" t="s">
        <v>47</v>
      </c>
      <c r="C109" s="95">
        <v>0</v>
      </c>
      <c r="D109" s="16">
        <v>2299463.5499999998</v>
      </c>
      <c r="E109" s="99">
        <v>0</v>
      </c>
    </row>
    <row r="110" spans="1:5" ht="12.75" customHeight="1">
      <c r="A110" s="27">
        <v>3237</v>
      </c>
      <c r="B110" s="9" t="s">
        <v>78</v>
      </c>
      <c r="C110" s="95">
        <v>0</v>
      </c>
      <c r="D110" s="16">
        <v>965983.29</v>
      </c>
      <c r="E110" s="99">
        <v>0</v>
      </c>
    </row>
    <row r="111" spans="1:5" s="63" customFormat="1" ht="12.75" hidden="1" customHeight="1">
      <c r="A111" s="25">
        <v>329</v>
      </c>
      <c r="B111" s="12" t="s">
        <v>80</v>
      </c>
      <c r="C111" s="15">
        <f>C112</f>
        <v>0</v>
      </c>
      <c r="D111" s="15">
        <f>D112</f>
        <v>0</v>
      </c>
      <c r="E111" s="17">
        <v>0</v>
      </c>
    </row>
    <row r="112" spans="1:5" ht="12.75" hidden="1" customHeight="1">
      <c r="A112" s="27">
        <v>3299</v>
      </c>
      <c r="B112" s="9" t="s">
        <v>80</v>
      </c>
      <c r="C112" s="16">
        <v>0</v>
      </c>
      <c r="D112" s="16">
        <v>0</v>
      </c>
      <c r="E112" s="18">
        <v>0</v>
      </c>
    </row>
    <row r="113" spans="1:5" ht="12.75" hidden="1" customHeight="1">
      <c r="A113" s="25">
        <v>34</v>
      </c>
      <c r="B113" s="12" t="s">
        <v>100</v>
      </c>
      <c r="C113" s="15">
        <f>C114</f>
        <v>0</v>
      </c>
      <c r="D113" s="15">
        <f>D114</f>
        <v>0.12</v>
      </c>
      <c r="E113" s="17">
        <v>0</v>
      </c>
    </row>
    <row r="114" spans="1:5" ht="12.75" hidden="1" customHeight="1">
      <c r="A114" s="25">
        <v>343</v>
      </c>
      <c r="B114" s="12" t="s">
        <v>89</v>
      </c>
      <c r="C114" s="15">
        <f>C115</f>
        <v>0</v>
      </c>
      <c r="D114" s="15">
        <f>D115</f>
        <v>0.12</v>
      </c>
      <c r="E114" s="17">
        <v>0</v>
      </c>
    </row>
    <row r="115" spans="1:5" ht="12.75" hidden="1" customHeight="1">
      <c r="A115" s="27">
        <v>3432</v>
      </c>
      <c r="B115" s="9" t="s">
        <v>236</v>
      </c>
      <c r="C115" s="16">
        <v>0</v>
      </c>
      <c r="D115" s="16">
        <v>0.12</v>
      </c>
      <c r="E115" s="18">
        <v>0</v>
      </c>
    </row>
    <row r="116" spans="1:5" ht="12.75" customHeight="1">
      <c r="A116" s="25">
        <v>36</v>
      </c>
      <c r="B116" s="12" t="s">
        <v>243</v>
      </c>
      <c r="C116" s="15">
        <f>C117</f>
        <v>91200000</v>
      </c>
      <c r="D116" s="15">
        <f>D117</f>
        <v>8197586.21</v>
      </c>
      <c r="E116" s="17">
        <f>D116/C116*100</f>
        <v>8.9885813706140354</v>
      </c>
    </row>
    <row r="117" spans="1:5" ht="12.75" customHeight="1">
      <c r="A117" s="25">
        <v>363</v>
      </c>
      <c r="B117" s="12" t="s">
        <v>244</v>
      </c>
      <c r="C117" s="15">
        <f>C118</f>
        <v>91200000</v>
      </c>
      <c r="D117" s="15">
        <f>D118</f>
        <v>8197586.21</v>
      </c>
      <c r="E117" s="17">
        <f>D117/C117*100</f>
        <v>8.9885813706140354</v>
      </c>
    </row>
    <row r="118" spans="1:5">
      <c r="A118" s="33" t="s">
        <v>149</v>
      </c>
      <c r="B118" s="9" t="s">
        <v>222</v>
      </c>
      <c r="C118" s="16">
        <v>91200000</v>
      </c>
      <c r="D118" s="16">
        <v>8197586.21</v>
      </c>
      <c r="E118" s="99">
        <f>D118/C118*100</f>
        <v>8.9885813706140354</v>
      </c>
    </row>
    <row r="119" spans="1:5" s="63" customFormat="1" hidden="1">
      <c r="A119" s="32">
        <v>4</v>
      </c>
      <c r="B119" s="13" t="s">
        <v>5</v>
      </c>
      <c r="C119" s="15">
        <f t="shared" ref="C119:D121" si="9">C120</f>
        <v>0</v>
      </c>
      <c r="D119" s="15">
        <f t="shared" si="9"/>
        <v>61157832.439999998</v>
      </c>
      <c r="E119" s="17">
        <v>0</v>
      </c>
    </row>
    <row r="120" spans="1:5" s="63" customFormat="1">
      <c r="A120" s="32">
        <v>42</v>
      </c>
      <c r="B120" s="13" t="s">
        <v>65</v>
      </c>
      <c r="C120" s="15">
        <f t="shared" si="9"/>
        <v>0</v>
      </c>
      <c r="D120" s="15">
        <f t="shared" si="9"/>
        <v>61157832.439999998</v>
      </c>
      <c r="E120" s="17" t="s">
        <v>257</v>
      </c>
    </row>
    <row r="121" spans="1:5" s="63" customFormat="1">
      <c r="A121" s="32">
        <v>428</v>
      </c>
      <c r="B121" s="88" t="s">
        <v>252</v>
      </c>
      <c r="C121" s="15">
        <f t="shared" si="9"/>
        <v>0</v>
      </c>
      <c r="D121" s="15">
        <f t="shared" si="9"/>
        <v>61157832.439999998</v>
      </c>
      <c r="E121" s="17" t="s">
        <v>257</v>
      </c>
    </row>
    <row r="122" spans="1:5">
      <c r="A122" s="33">
        <v>4281</v>
      </c>
      <c r="B122" s="14" t="s">
        <v>252</v>
      </c>
      <c r="C122" s="95">
        <v>0</v>
      </c>
      <c r="D122" s="16">
        <v>61157832.439999998</v>
      </c>
      <c r="E122" s="99">
        <v>0</v>
      </c>
    </row>
    <row r="123" spans="1:5" s="63" customFormat="1" ht="12.75" customHeight="1">
      <c r="A123" s="60"/>
      <c r="B123" s="60"/>
      <c r="C123" s="61"/>
      <c r="D123" s="61"/>
      <c r="E123" s="62"/>
    </row>
    <row r="124" spans="1:5" s="63" customFormat="1" ht="25.5">
      <c r="A124" s="67" t="s">
        <v>113</v>
      </c>
      <c r="B124" s="68" t="s">
        <v>198</v>
      </c>
      <c r="C124" s="61">
        <f>C125+C129</f>
        <v>9000000</v>
      </c>
      <c r="D124" s="61">
        <f>D125+D129</f>
        <v>2925642.05</v>
      </c>
      <c r="E124" s="62">
        <f t="shared" ref="E124:E132" si="10">D124/C124*100</f>
        <v>32.507133888888887</v>
      </c>
    </row>
    <row r="125" spans="1:5" s="63" customFormat="1" ht="12.75" hidden="1" customHeight="1">
      <c r="A125" s="25">
        <v>3</v>
      </c>
      <c r="B125" s="12" t="s">
        <v>3</v>
      </c>
      <c r="C125" s="15">
        <f t="shared" ref="C125:D127" si="11">C126</f>
        <v>1000000</v>
      </c>
      <c r="D125" s="15">
        <f t="shared" si="11"/>
        <v>118680</v>
      </c>
      <c r="E125" s="17">
        <f t="shared" si="10"/>
        <v>11.867999999999999</v>
      </c>
    </row>
    <row r="126" spans="1:5" ht="12.75" customHeight="1">
      <c r="A126" s="25">
        <v>36</v>
      </c>
      <c r="B126" s="12" t="s">
        <v>243</v>
      </c>
      <c r="C126" s="15">
        <f t="shared" si="11"/>
        <v>1000000</v>
      </c>
      <c r="D126" s="15">
        <f t="shared" si="11"/>
        <v>118680</v>
      </c>
      <c r="E126" s="17">
        <f t="shared" si="10"/>
        <v>11.867999999999999</v>
      </c>
    </row>
    <row r="127" spans="1:5" ht="12.75" customHeight="1">
      <c r="A127" s="25">
        <v>363</v>
      </c>
      <c r="B127" s="12" t="s">
        <v>244</v>
      </c>
      <c r="C127" s="15">
        <f t="shared" si="11"/>
        <v>1000000</v>
      </c>
      <c r="D127" s="15">
        <f t="shared" si="11"/>
        <v>118680</v>
      </c>
      <c r="E127" s="17">
        <f t="shared" si="10"/>
        <v>11.867999999999999</v>
      </c>
    </row>
    <row r="128" spans="1:5">
      <c r="A128" s="33" t="s">
        <v>149</v>
      </c>
      <c r="B128" s="9" t="s">
        <v>222</v>
      </c>
      <c r="C128" s="95">
        <v>1000000</v>
      </c>
      <c r="D128" s="16">
        <v>118680</v>
      </c>
      <c r="E128" s="99">
        <f t="shared" si="10"/>
        <v>11.867999999999999</v>
      </c>
    </row>
    <row r="129" spans="1:5" ht="12.75" hidden="1" customHeight="1">
      <c r="A129" s="25">
        <v>5</v>
      </c>
      <c r="B129" s="22" t="s">
        <v>9</v>
      </c>
      <c r="C129" s="15">
        <f t="shared" ref="C129:D131" si="12">C130</f>
        <v>8000000</v>
      </c>
      <c r="D129" s="15">
        <f t="shared" si="12"/>
        <v>2806962.05</v>
      </c>
      <c r="E129" s="17">
        <f t="shared" si="10"/>
        <v>35.087025624999995</v>
      </c>
    </row>
    <row r="130" spans="1:5" ht="12.75" customHeight="1">
      <c r="A130" s="25">
        <v>51</v>
      </c>
      <c r="B130" s="22" t="s">
        <v>153</v>
      </c>
      <c r="C130" s="15">
        <f t="shared" si="12"/>
        <v>8000000</v>
      </c>
      <c r="D130" s="15">
        <f t="shared" si="12"/>
        <v>2806962.05</v>
      </c>
      <c r="E130" s="17">
        <f t="shared" si="10"/>
        <v>35.087025624999995</v>
      </c>
    </row>
    <row r="131" spans="1:5" ht="12.75" customHeight="1">
      <c r="A131" s="25">
        <v>516</v>
      </c>
      <c r="B131" s="22" t="s">
        <v>218</v>
      </c>
      <c r="C131" s="15">
        <f t="shared" si="12"/>
        <v>8000000</v>
      </c>
      <c r="D131" s="15">
        <f t="shared" si="12"/>
        <v>2806962.05</v>
      </c>
      <c r="E131" s="17">
        <f t="shared" si="10"/>
        <v>35.087025624999995</v>
      </c>
    </row>
    <row r="132" spans="1:5">
      <c r="A132" s="31">
        <v>5163</v>
      </c>
      <c r="B132" s="9" t="s">
        <v>219</v>
      </c>
      <c r="C132" s="95">
        <v>8000000</v>
      </c>
      <c r="D132" s="16">
        <v>2806962.05</v>
      </c>
      <c r="E132" s="99">
        <f t="shared" si="10"/>
        <v>35.087025624999995</v>
      </c>
    </row>
    <row r="133" spans="1:5" s="63" customFormat="1" ht="12.75" customHeight="1">
      <c r="A133" s="60"/>
      <c r="B133" s="60"/>
      <c r="C133" s="61"/>
      <c r="D133" s="61"/>
      <c r="E133" s="62"/>
    </row>
    <row r="134" spans="1:5" s="63" customFormat="1" ht="25.5">
      <c r="A134" s="67" t="s">
        <v>165</v>
      </c>
      <c r="B134" s="68" t="s">
        <v>166</v>
      </c>
      <c r="C134" s="61">
        <f>C135+C150</f>
        <v>65000000</v>
      </c>
      <c r="D134" s="61">
        <f>D135+D150</f>
        <v>53359027.140000001</v>
      </c>
      <c r="E134" s="62">
        <f t="shared" ref="E134:E158" si="13">D134/C134*100</f>
        <v>82.090810984615388</v>
      </c>
    </row>
    <row r="135" spans="1:5" s="63" customFormat="1" ht="12.75" hidden="1" customHeight="1">
      <c r="A135" s="25">
        <v>3</v>
      </c>
      <c r="B135" s="12" t="s">
        <v>3</v>
      </c>
      <c r="C135" s="15">
        <f>C136+C141+C144+C147</f>
        <v>59000000</v>
      </c>
      <c r="D135" s="15">
        <f>D136+D141+D144+D147</f>
        <v>53359027.140000001</v>
      </c>
      <c r="E135" s="17">
        <f t="shared" si="13"/>
        <v>90.439029050847466</v>
      </c>
    </row>
    <row r="136" spans="1:5" s="63" customFormat="1" ht="12.75" customHeight="1">
      <c r="A136" s="25">
        <v>32</v>
      </c>
      <c r="B136" s="12" t="s">
        <v>26</v>
      </c>
      <c r="C136" s="15">
        <f>C137+C139</f>
        <v>58400000</v>
      </c>
      <c r="D136" s="15">
        <f>D139</f>
        <v>53212405.039999999</v>
      </c>
      <c r="E136" s="17">
        <f t="shared" si="13"/>
        <v>91.117131917808209</v>
      </c>
    </row>
    <row r="137" spans="1:5" s="63" customFormat="1" ht="12.75" customHeight="1">
      <c r="A137" s="25">
        <v>323</v>
      </c>
      <c r="B137" s="12" t="s">
        <v>76</v>
      </c>
      <c r="C137" s="15">
        <f>C138</f>
        <v>400000</v>
      </c>
      <c r="D137" s="15">
        <f>D138</f>
        <v>0</v>
      </c>
      <c r="E137" s="17">
        <v>0</v>
      </c>
    </row>
    <row r="138" spans="1:5" s="63" customFormat="1" hidden="1">
      <c r="A138" s="27">
        <v>3237</v>
      </c>
      <c r="B138" s="9" t="s">
        <v>78</v>
      </c>
      <c r="C138" s="95">
        <v>400000</v>
      </c>
      <c r="D138" s="16">
        <v>0</v>
      </c>
      <c r="E138" s="99">
        <v>0</v>
      </c>
    </row>
    <row r="139" spans="1:5" s="63" customFormat="1" ht="12.75" customHeight="1">
      <c r="A139" s="25">
        <v>329</v>
      </c>
      <c r="B139" s="12" t="s">
        <v>80</v>
      </c>
      <c r="C139" s="15">
        <f>C140</f>
        <v>58000000</v>
      </c>
      <c r="D139" s="15">
        <f>D140</f>
        <v>53212405.039999999</v>
      </c>
      <c r="E139" s="17">
        <f t="shared" si="13"/>
        <v>91.745525931034479</v>
      </c>
    </row>
    <row r="140" spans="1:5">
      <c r="A140" s="33" t="s">
        <v>61</v>
      </c>
      <c r="B140" s="9" t="s">
        <v>80</v>
      </c>
      <c r="C140" s="95">
        <v>58000000</v>
      </c>
      <c r="D140" s="16">
        <v>53212405.039999999</v>
      </c>
      <c r="E140" s="99">
        <f t="shared" si="13"/>
        <v>91.745525931034479</v>
      </c>
    </row>
    <row r="141" spans="1:5">
      <c r="A141" s="32">
        <v>35</v>
      </c>
      <c r="B141" s="12" t="s">
        <v>134</v>
      </c>
      <c r="C141" s="15">
        <f>C142</f>
        <v>200000</v>
      </c>
      <c r="D141" s="15">
        <f>D142</f>
        <v>0</v>
      </c>
      <c r="E141" s="17">
        <v>0</v>
      </c>
    </row>
    <row r="142" spans="1:5">
      <c r="A142" s="32">
        <v>351</v>
      </c>
      <c r="B142" s="12" t="s">
        <v>136</v>
      </c>
      <c r="C142" s="15">
        <f>C143</f>
        <v>200000</v>
      </c>
      <c r="D142" s="15">
        <f>D143</f>
        <v>0</v>
      </c>
      <c r="E142" s="17">
        <v>0</v>
      </c>
    </row>
    <row r="143" spans="1:5" ht="12.75" hidden="1" customHeight="1">
      <c r="A143" s="27">
        <v>3512</v>
      </c>
      <c r="B143" s="9" t="s">
        <v>136</v>
      </c>
      <c r="C143" s="95">
        <v>200000</v>
      </c>
      <c r="D143" s="16">
        <v>0</v>
      </c>
      <c r="E143" s="99">
        <v>0</v>
      </c>
    </row>
    <row r="144" spans="1:5" ht="12.75" customHeight="1">
      <c r="A144" s="25">
        <v>36</v>
      </c>
      <c r="B144" s="12" t="s">
        <v>243</v>
      </c>
      <c r="C144" s="15">
        <f>C145</f>
        <v>300000</v>
      </c>
      <c r="D144" s="15">
        <f>D145</f>
        <v>130098.1</v>
      </c>
      <c r="E144" s="17">
        <f t="shared" si="13"/>
        <v>43.366033333333334</v>
      </c>
    </row>
    <row r="145" spans="1:5" ht="12.75" customHeight="1">
      <c r="A145" s="25">
        <v>363</v>
      </c>
      <c r="B145" s="12" t="s">
        <v>244</v>
      </c>
      <c r="C145" s="15">
        <f>C146</f>
        <v>300000</v>
      </c>
      <c r="D145" s="15">
        <f>D146</f>
        <v>130098.1</v>
      </c>
      <c r="E145" s="17">
        <f t="shared" si="13"/>
        <v>43.366033333333334</v>
      </c>
    </row>
    <row r="146" spans="1:5" ht="12.75" customHeight="1">
      <c r="A146" s="27">
        <v>3632</v>
      </c>
      <c r="B146" s="9" t="s">
        <v>222</v>
      </c>
      <c r="C146" s="95">
        <v>300000</v>
      </c>
      <c r="D146" s="16">
        <v>130098.1</v>
      </c>
      <c r="E146" s="99">
        <f t="shared" si="13"/>
        <v>43.366033333333334</v>
      </c>
    </row>
    <row r="147" spans="1:5" ht="12.75" customHeight="1">
      <c r="A147" s="25">
        <v>38</v>
      </c>
      <c r="B147" s="12" t="s">
        <v>67</v>
      </c>
      <c r="C147" s="15">
        <f>C148</f>
        <v>100000</v>
      </c>
      <c r="D147" s="15">
        <f>D148</f>
        <v>16524</v>
      </c>
      <c r="E147" s="17">
        <f t="shared" si="13"/>
        <v>16.524000000000001</v>
      </c>
    </row>
    <row r="148" spans="1:5" ht="12.75" customHeight="1">
      <c r="A148" s="25">
        <v>381</v>
      </c>
      <c r="B148" s="12" t="s">
        <v>142</v>
      </c>
      <c r="C148" s="15">
        <f>C149</f>
        <v>100000</v>
      </c>
      <c r="D148" s="15">
        <f>D149</f>
        <v>16524</v>
      </c>
      <c r="E148" s="17">
        <f t="shared" si="13"/>
        <v>16.524000000000001</v>
      </c>
    </row>
    <row r="149" spans="1:5" ht="12.75" customHeight="1">
      <c r="A149" s="27">
        <v>3811</v>
      </c>
      <c r="B149" s="9" t="s">
        <v>144</v>
      </c>
      <c r="C149" s="95">
        <v>100000</v>
      </c>
      <c r="D149" s="16">
        <v>16524</v>
      </c>
      <c r="E149" s="99">
        <f>D149/C149*100</f>
        <v>16.524000000000001</v>
      </c>
    </row>
    <row r="150" spans="1:5" ht="12.75" hidden="1" customHeight="1">
      <c r="A150" s="25">
        <v>5</v>
      </c>
      <c r="B150" s="22" t="s">
        <v>9</v>
      </c>
      <c r="C150" s="15">
        <f t="shared" ref="C150:D152" si="14">C151</f>
        <v>6000000</v>
      </c>
      <c r="D150" s="15">
        <f t="shared" si="14"/>
        <v>0</v>
      </c>
      <c r="E150" s="17">
        <f t="shared" si="13"/>
        <v>0</v>
      </c>
    </row>
    <row r="151" spans="1:5" ht="12.75" customHeight="1">
      <c r="A151" s="25">
        <v>51</v>
      </c>
      <c r="B151" s="22" t="s">
        <v>153</v>
      </c>
      <c r="C151" s="15">
        <f t="shared" si="14"/>
        <v>6000000</v>
      </c>
      <c r="D151" s="15">
        <f t="shared" si="14"/>
        <v>0</v>
      </c>
      <c r="E151" s="17">
        <f t="shared" si="13"/>
        <v>0</v>
      </c>
    </row>
    <row r="152" spans="1:5" ht="12.75" customHeight="1">
      <c r="A152" s="25">
        <v>514</v>
      </c>
      <c r="B152" s="22" t="s">
        <v>156</v>
      </c>
      <c r="C152" s="15">
        <f t="shared" si="14"/>
        <v>6000000</v>
      </c>
      <c r="D152" s="15">
        <f t="shared" si="14"/>
        <v>0</v>
      </c>
      <c r="E152" s="17">
        <f t="shared" si="13"/>
        <v>0</v>
      </c>
    </row>
    <row r="153" spans="1:5" hidden="1">
      <c r="A153" s="30" t="s">
        <v>157</v>
      </c>
      <c r="B153" s="21" t="s">
        <v>158</v>
      </c>
      <c r="C153" s="95">
        <v>6000000</v>
      </c>
      <c r="D153" s="16">
        <v>0</v>
      </c>
      <c r="E153" s="99">
        <f t="shared" si="13"/>
        <v>0</v>
      </c>
    </row>
    <row r="154" spans="1:5">
      <c r="A154" s="30"/>
      <c r="B154" s="21"/>
      <c r="C154" s="16"/>
      <c r="D154" s="16"/>
      <c r="E154" s="18"/>
    </row>
    <row r="155" spans="1:5" s="63" customFormat="1" ht="25.5">
      <c r="A155" s="67" t="s">
        <v>167</v>
      </c>
      <c r="B155" s="68" t="s">
        <v>168</v>
      </c>
      <c r="C155" s="61">
        <f>C156+C160</f>
        <v>9000000</v>
      </c>
      <c r="D155" s="61">
        <f>D156+D160</f>
        <v>0</v>
      </c>
      <c r="E155" s="62">
        <f t="shared" si="13"/>
        <v>0</v>
      </c>
    </row>
    <row r="156" spans="1:5" s="63" customFormat="1" ht="12.75" hidden="1" customHeight="1">
      <c r="A156" s="25">
        <v>3</v>
      </c>
      <c r="B156" s="12" t="s">
        <v>3</v>
      </c>
      <c r="C156" s="15">
        <f t="shared" ref="C156:D158" si="15">C157</f>
        <v>6000000</v>
      </c>
      <c r="D156" s="15">
        <f t="shared" si="15"/>
        <v>0</v>
      </c>
      <c r="E156" s="17">
        <f t="shared" si="13"/>
        <v>0</v>
      </c>
    </row>
    <row r="157" spans="1:5" s="63" customFormat="1" ht="12.75" customHeight="1">
      <c r="A157" s="25">
        <v>36</v>
      </c>
      <c r="B157" s="12" t="s">
        <v>243</v>
      </c>
      <c r="C157" s="15">
        <f t="shared" si="15"/>
        <v>6000000</v>
      </c>
      <c r="D157" s="15">
        <f t="shared" si="15"/>
        <v>0</v>
      </c>
      <c r="E157" s="17">
        <f t="shared" si="13"/>
        <v>0</v>
      </c>
    </row>
    <row r="158" spans="1:5" s="63" customFormat="1" ht="12.75" customHeight="1">
      <c r="A158" s="25">
        <v>363</v>
      </c>
      <c r="B158" s="12" t="s">
        <v>244</v>
      </c>
      <c r="C158" s="15">
        <f t="shared" si="15"/>
        <v>6000000</v>
      </c>
      <c r="D158" s="15">
        <f t="shared" si="15"/>
        <v>0</v>
      </c>
      <c r="E158" s="17">
        <f t="shared" si="13"/>
        <v>0</v>
      </c>
    </row>
    <row r="159" spans="1:5">
      <c r="A159" s="33">
        <v>3632</v>
      </c>
      <c r="B159" s="9" t="s">
        <v>222</v>
      </c>
      <c r="C159" s="95">
        <v>6000000</v>
      </c>
      <c r="D159" s="16">
        <v>0</v>
      </c>
      <c r="E159" s="99">
        <v>0</v>
      </c>
    </row>
    <row r="160" spans="1:5">
      <c r="A160" s="32">
        <v>51</v>
      </c>
      <c r="B160" s="22" t="s">
        <v>153</v>
      </c>
      <c r="C160" s="15">
        <f>C161</f>
        <v>3000000</v>
      </c>
      <c r="D160" s="15">
        <f>D161</f>
        <v>0</v>
      </c>
      <c r="E160" s="17">
        <v>0</v>
      </c>
    </row>
    <row r="161" spans="1:5" ht="25.5">
      <c r="A161" s="32">
        <v>516</v>
      </c>
      <c r="B161" s="22" t="s">
        <v>218</v>
      </c>
      <c r="C161" s="15">
        <f>C162</f>
        <v>3000000</v>
      </c>
      <c r="D161" s="15">
        <f>D162</f>
        <v>0</v>
      </c>
      <c r="E161" s="17">
        <v>0</v>
      </c>
    </row>
    <row r="162" spans="1:5" hidden="1">
      <c r="A162" s="33">
        <v>5163</v>
      </c>
      <c r="B162" s="9" t="s">
        <v>219</v>
      </c>
      <c r="C162" s="95">
        <v>3000000</v>
      </c>
      <c r="D162" s="16">
        <v>0</v>
      </c>
      <c r="E162" s="99">
        <f>D162/C162*100</f>
        <v>0</v>
      </c>
    </row>
    <row r="164" spans="1:5" s="63" customFormat="1" ht="38.25">
      <c r="A164" s="67" t="s">
        <v>169</v>
      </c>
      <c r="B164" s="68" t="s">
        <v>196</v>
      </c>
      <c r="C164" s="61">
        <f>C165+C172</f>
        <v>9800000</v>
      </c>
      <c r="D164" s="61">
        <f>D165+D172</f>
        <v>3926860</v>
      </c>
      <c r="E164" s="62">
        <f t="shared" ref="E164:E175" si="16">D164/C164*100</f>
        <v>40.07</v>
      </c>
    </row>
    <row r="165" spans="1:5" s="63" customFormat="1" ht="12.75" hidden="1" customHeight="1">
      <c r="A165" s="25">
        <v>3</v>
      </c>
      <c r="B165" s="12" t="s">
        <v>3</v>
      </c>
      <c r="C165" s="15">
        <f>C166+C169</f>
        <v>1800000</v>
      </c>
      <c r="D165" s="15">
        <f>D166+D169</f>
        <v>1329700</v>
      </c>
      <c r="E165" s="17">
        <f t="shared" si="16"/>
        <v>73.87222222222222</v>
      </c>
    </row>
    <row r="166" spans="1:5" s="63" customFormat="1" ht="12.75" customHeight="1">
      <c r="A166" s="25">
        <v>35</v>
      </c>
      <c r="B166" s="12" t="s">
        <v>134</v>
      </c>
      <c r="C166" s="15">
        <f>C167</f>
        <v>1000000</v>
      </c>
      <c r="D166" s="15">
        <f>D167</f>
        <v>850000</v>
      </c>
      <c r="E166" s="17">
        <f t="shared" si="16"/>
        <v>85</v>
      </c>
    </row>
    <row r="167" spans="1:5" s="63" customFormat="1" ht="25.5" customHeight="1">
      <c r="A167" s="25">
        <v>352</v>
      </c>
      <c r="B167" s="12" t="s">
        <v>242</v>
      </c>
      <c r="C167" s="15">
        <f>C168</f>
        <v>1000000</v>
      </c>
      <c r="D167" s="15">
        <f>D168</f>
        <v>850000</v>
      </c>
      <c r="E167" s="17">
        <f t="shared" si="16"/>
        <v>85</v>
      </c>
    </row>
    <row r="168" spans="1:5">
      <c r="A168" s="33" t="s">
        <v>139</v>
      </c>
      <c r="B168" s="9" t="s">
        <v>140</v>
      </c>
      <c r="C168" s="95">
        <v>1000000</v>
      </c>
      <c r="D168" s="16">
        <v>850000</v>
      </c>
      <c r="E168" s="99">
        <f t="shared" si="16"/>
        <v>85</v>
      </c>
    </row>
    <row r="169" spans="1:5">
      <c r="A169" s="32">
        <v>36</v>
      </c>
      <c r="B169" s="12" t="s">
        <v>243</v>
      </c>
      <c r="C169" s="15">
        <f>C170</f>
        <v>800000</v>
      </c>
      <c r="D169" s="15">
        <f>D170</f>
        <v>479700</v>
      </c>
      <c r="E169" s="17">
        <v>0</v>
      </c>
    </row>
    <row r="170" spans="1:5">
      <c r="A170" s="32">
        <v>363</v>
      </c>
      <c r="B170" s="12" t="s">
        <v>244</v>
      </c>
      <c r="C170" s="15">
        <f>C171</f>
        <v>800000</v>
      </c>
      <c r="D170" s="15">
        <f>D171</f>
        <v>479700</v>
      </c>
      <c r="E170" s="17">
        <v>0</v>
      </c>
    </row>
    <row r="171" spans="1:5" ht="12.75" customHeight="1">
      <c r="A171" s="27">
        <v>3632</v>
      </c>
      <c r="B171" s="9" t="s">
        <v>222</v>
      </c>
      <c r="C171" s="95">
        <v>800000</v>
      </c>
      <c r="D171" s="16">
        <v>479700</v>
      </c>
      <c r="E171" s="99">
        <v>0</v>
      </c>
    </row>
    <row r="172" spans="1:5" ht="12.75" hidden="1" customHeight="1">
      <c r="A172" s="25">
        <v>5</v>
      </c>
      <c r="B172" s="22" t="s">
        <v>9</v>
      </c>
      <c r="C172" s="15">
        <f t="shared" ref="C172:D174" si="17">C173</f>
        <v>8000000</v>
      </c>
      <c r="D172" s="15">
        <f t="shared" si="17"/>
        <v>2597160</v>
      </c>
      <c r="E172" s="17">
        <f t="shared" si="16"/>
        <v>32.464500000000001</v>
      </c>
    </row>
    <row r="173" spans="1:5" ht="12.75" customHeight="1">
      <c r="A173" s="25">
        <v>51</v>
      </c>
      <c r="B173" s="22" t="s">
        <v>153</v>
      </c>
      <c r="C173" s="15">
        <f t="shared" si="17"/>
        <v>8000000</v>
      </c>
      <c r="D173" s="15">
        <f t="shared" si="17"/>
        <v>2597160</v>
      </c>
      <c r="E173" s="17">
        <f t="shared" si="16"/>
        <v>32.464500000000001</v>
      </c>
    </row>
    <row r="174" spans="1:5" ht="12.75" customHeight="1">
      <c r="A174" s="25">
        <v>516</v>
      </c>
      <c r="B174" s="22" t="s">
        <v>218</v>
      </c>
      <c r="C174" s="15">
        <f t="shared" si="17"/>
        <v>8000000</v>
      </c>
      <c r="D174" s="15">
        <f t="shared" si="17"/>
        <v>2597160</v>
      </c>
      <c r="E174" s="17">
        <f t="shared" si="16"/>
        <v>32.464500000000001</v>
      </c>
    </row>
    <row r="175" spans="1:5">
      <c r="A175" s="31">
        <v>5163</v>
      </c>
      <c r="B175" s="21" t="s">
        <v>219</v>
      </c>
      <c r="C175" s="95">
        <v>8000000</v>
      </c>
      <c r="D175" s="16">
        <v>2597160</v>
      </c>
      <c r="E175" s="99">
        <f t="shared" si="16"/>
        <v>32.464500000000001</v>
      </c>
    </row>
    <row r="177" spans="1:5" s="63" customFormat="1" ht="25.5">
      <c r="A177" s="67" t="s">
        <v>170</v>
      </c>
      <c r="B177" s="68" t="s">
        <v>171</v>
      </c>
      <c r="C177" s="61">
        <f>C178+C185</f>
        <v>5300000</v>
      </c>
      <c r="D177" s="61">
        <f>D178+D185</f>
        <v>2093826.31</v>
      </c>
      <c r="E177" s="62">
        <f t="shared" ref="E177:E188" si="18">D177/C177*100</f>
        <v>39.506156792452828</v>
      </c>
    </row>
    <row r="178" spans="1:5" s="63" customFormat="1" ht="12.75" hidden="1" customHeight="1">
      <c r="A178" s="25">
        <v>3</v>
      </c>
      <c r="B178" s="12" t="s">
        <v>3</v>
      </c>
      <c r="C178" s="15">
        <f>C179+C182</f>
        <v>4300000</v>
      </c>
      <c r="D178" s="15">
        <f>D179+D182</f>
        <v>2093826.31</v>
      </c>
      <c r="E178" s="17">
        <f t="shared" si="18"/>
        <v>48.693635116279069</v>
      </c>
    </row>
    <row r="179" spans="1:5" s="63" customFormat="1" ht="12.75" customHeight="1">
      <c r="A179" s="25">
        <v>36</v>
      </c>
      <c r="B179" s="12" t="s">
        <v>243</v>
      </c>
      <c r="C179" s="15">
        <f>C180</f>
        <v>1300000</v>
      </c>
      <c r="D179" s="15">
        <f>D180</f>
        <v>933588.61</v>
      </c>
      <c r="E179" s="17">
        <f t="shared" si="18"/>
        <v>71.814508461538466</v>
      </c>
    </row>
    <row r="180" spans="1:5" s="63" customFormat="1" ht="12.75" customHeight="1">
      <c r="A180" s="25">
        <v>363</v>
      </c>
      <c r="B180" s="12" t="s">
        <v>244</v>
      </c>
      <c r="C180" s="15">
        <f>C181</f>
        <v>1300000</v>
      </c>
      <c r="D180" s="15">
        <f>D181</f>
        <v>933588.61</v>
      </c>
      <c r="E180" s="17">
        <f t="shared" si="18"/>
        <v>71.814508461538466</v>
      </c>
    </row>
    <row r="181" spans="1:5">
      <c r="A181" s="27">
        <v>3632</v>
      </c>
      <c r="B181" s="9" t="s">
        <v>222</v>
      </c>
      <c r="C181" s="95">
        <v>1300000</v>
      </c>
      <c r="D181" s="16">
        <v>933588.61</v>
      </c>
      <c r="E181" s="99">
        <f t="shared" si="18"/>
        <v>71.814508461538466</v>
      </c>
    </row>
    <row r="182" spans="1:5" ht="12.75" customHeight="1">
      <c r="A182" s="25">
        <v>38</v>
      </c>
      <c r="B182" s="12" t="s">
        <v>67</v>
      </c>
      <c r="C182" s="15">
        <f>C183</f>
        <v>3000000</v>
      </c>
      <c r="D182" s="15">
        <f>D183</f>
        <v>1160237.7</v>
      </c>
      <c r="E182" s="17">
        <f t="shared" si="18"/>
        <v>38.674589999999995</v>
      </c>
    </row>
    <row r="183" spans="1:5" ht="12.75" customHeight="1">
      <c r="A183" s="25">
        <v>381</v>
      </c>
      <c r="B183" s="12" t="s">
        <v>142</v>
      </c>
      <c r="C183" s="15">
        <f>C184</f>
        <v>3000000</v>
      </c>
      <c r="D183" s="15">
        <f>D184</f>
        <v>1160237.7</v>
      </c>
      <c r="E183" s="17">
        <f t="shared" si="18"/>
        <v>38.674589999999995</v>
      </c>
    </row>
    <row r="184" spans="1:5">
      <c r="A184" s="27">
        <v>3811</v>
      </c>
      <c r="B184" s="9" t="s">
        <v>144</v>
      </c>
      <c r="C184" s="95">
        <v>3000000</v>
      </c>
      <c r="D184" s="16">
        <v>1160237.7</v>
      </c>
      <c r="E184" s="99">
        <f t="shared" si="18"/>
        <v>38.674589999999995</v>
      </c>
    </row>
    <row r="185" spans="1:5" ht="12.75" hidden="1" customHeight="1">
      <c r="A185" s="25">
        <v>5</v>
      </c>
      <c r="B185" s="22" t="s">
        <v>9</v>
      </c>
      <c r="C185" s="15">
        <f t="shared" ref="C185:D187" si="19">C186</f>
        <v>1000000</v>
      </c>
      <c r="D185" s="15">
        <f t="shared" si="19"/>
        <v>0</v>
      </c>
      <c r="E185" s="17">
        <f t="shared" si="18"/>
        <v>0</v>
      </c>
    </row>
    <row r="186" spans="1:5" ht="12.75" customHeight="1">
      <c r="A186" s="25">
        <v>51</v>
      </c>
      <c r="B186" s="22" t="s">
        <v>153</v>
      </c>
      <c r="C186" s="15">
        <f t="shared" si="19"/>
        <v>1000000</v>
      </c>
      <c r="D186" s="15">
        <f t="shared" si="19"/>
        <v>0</v>
      </c>
      <c r="E186" s="17">
        <f t="shared" si="18"/>
        <v>0</v>
      </c>
    </row>
    <row r="187" spans="1:5" ht="12.75" customHeight="1">
      <c r="A187" s="25">
        <v>516</v>
      </c>
      <c r="B187" s="22" t="s">
        <v>218</v>
      </c>
      <c r="C187" s="15">
        <f t="shared" si="19"/>
        <v>1000000</v>
      </c>
      <c r="D187" s="15">
        <f t="shared" si="19"/>
        <v>0</v>
      </c>
      <c r="E187" s="17">
        <f t="shared" si="18"/>
        <v>0</v>
      </c>
    </row>
    <row r="188" spans="1:5" hidden="1">
      <c r="A188" s="31">
        <v>5163</v>
      </c>
      <c r="B188" s="21" t="s">
        <v>219</v>
      </c>
      <c r="C188" s="95">
        <v>1000000</v>
      </c>
      <c r="D188" s="16">
        <v>0</v>
      </c>
      <c r="E188" s="99">
        <f t="shared" si="18"/>
        <v>0</v>
      </c>
    </row>
    <row r="190" spans="1:5" s="63" customFormat="1">
      <c r="A190" s="67" t="s">
        <v>172</v>
      </c>
      <c r="B190" s="68" t="s">
        <v>173</v>
      </c>
      <c r="C190" s="61">
        <f>C191+C198</f>
        <v>10700000</v>
      </c>
      <c r="D190" s="61">
        <f>D191+D198</f>
        <v>1047567.18</v>
      </c>
      <c r="E190" s="62">
        <f t="shared" ref="E190:E201" si="20">D190/C190*100</f>
        <v>9.7903474766355156</v>
      </c>
    </row>
    <row r="191" spans="1:5" s="63" customFormat="1" ht="12.75" hidden="1" customHeight="1">
      <c r="A191" s="25">
        <v>3</v>
      </c>
      <c r="B191" s="12" t="s">
        <v>3</v>
      </c>
      <c r="C191" s="15">
        <f>C192+C195</f>
        <v>2700000</v>
      </c>
      <c r="D191" s="15">
        <f>D192+D195</f>
        <v>1047567.18</v>
      </c>
      <c r="E191" s="17">
        <f t="shared" si="20"/>
        <v>38.798784444444443</v>
      </c>
    </row>
    <row r="192" spans="1:5" s="63" customFormat="1" ht="12.75" customHeight="1">
      <c r="A192" s="25">
        <v>35</v>
      </c>
      <c r="B192" s="12" t="s">
        <v>134</v>
      </c>
      <c r="C192" s="15">
        <f>C193</f>
        <v>1200000</v>
      </c>
      <c r="D192" s="15">
        <f>D193</f>
        <v>567505.42000000004</v>
      </c>
      <c r="E192" s="17">
        <f t="shared" si="20"/>
        <v>47.292118333333342</v>
      </c>
    </row>
    <row r="193" spans="1:5" s="63" customFormat="1" ht="25.5" customHeight="1">
      <c r="A193" s="25">
        <v>352</v>
      </c>
      <c r="B193" s="12" t="s">
        <v>242</v>
      </c>
      <c r="C193" s="15">
        <f>C194</f>
        <v>1200000</v>
      </c>
      <c r="D193" s="15">
        <f>D194</f>
        <v>567505.42000000004</v>
      </c>
      <c r="E193" s="17">
        <f t="shared" si="20"/>
        <v>47.292118333333342</v>
      </c>
    </row>
    <row r="194" spans="1:5">
      <c r="A194" s="33" t="s">
        <v>139</v>
      </c>
      <c r="B194" s="9" t="s">
        <v>140</v>
      </c>
      <c r="C194" s="95">
        <v>1200000</v>
      </c>
      <c r="D194" s="16">
        <v>567505.42000000004</v>
      </c>
      <c r="E194" s="99">
        <f t="shared" si="20"/>
        <v>47.292118333333342</v>
      </c>
    </row>
    <row r="195" spans="1:5" s="63" customFormat="1">
      <c r="A195" s="25">
        <v>36</v>
      </c>
      <c r="B195" s="12" t="s">
        <v>243</v>
      </c>
      <c r="C195" s="15">
        <f>C196</f>
        <v>1500000</v>
      </c>
      <c r="D195" s="15">
        <f>D196</f>
        <v>480061.76</v>
      </c>
      <c r="E195" s="17">
        <f>D195/C195*100</f>
        <v>32.004117333333333</v>
      </c>
    </row>
    <row r="196" spans="1:5" s="63" customFormat="1">
      <c r="A196" s="25">
        <v>363</v>
      </c>
      <c r="B196" s="12" t="s">
        <v>244</v>
      </c>
      <c r="C196" s="15">
        <f>C197</f>
        <v>1500000</v>
      </c>
      <c r="D196" s="15">
        <f>D197</f>
        <v>480061.76</v>
      </c>
      <c r="E196" s="17">
        <f>D196/C196*100</f>
        <v>32.004117333333333</v>
      </c>
    </row>
    <row r="197" spans="1:5">
      <c r="A197" s="33" t="s">
        <v>149</v>
      </c>
      <c r="B197" s="9" t="s">
        <v>222</v>
      </c>
      <c r="C197" s="95">
        <v>1500000</v>
      </c>
      <c r="D197" s="16">
        <v>480061.76</v>
      </c>
      <c r="E197" s="99">
        <f>D197/C197*100</f>
        <v>32.004117333333333</v>
      </c>
    </row>
    <row r="198" spans="1:5" hidden="1">
      <c r="A198" s="25">
        <v>5</v>
      </c>
      <c r="B198" s="22" t="s">
        <v>9</v>
      </c>
      <c r="C198" s="15">
        <f t="shared" ref="C198:D200" si="21">C199</f>
        <v>8000000</v>
      </c>
      <c r="D198" s="15">
        <f t="shared" si="21"/>
        <v>0</v>
      </c>
      <c r="E198" s="17">
        <f t="shared" si="20"/>
        <v>0</v>
      </c>
    </row>
    <row r="199" spans="1:5">
      <c r="A199" s="25">
        <v>51</v>
      </c>
      <c r="B199" s="22" t="s">
        <v>153</v>
      </c>
      <c r="C199" s="15">
        <f t="shared" si="21"/>
        <v>8000000</v>
      </c>
      <c r="D199" s="15">
        <f t="shared" si="21"/>
        <v>0</v>
      </c>
      <c r="E199" s="17">
        <f t="shared" si="20"/>
        <v>0</v>
      </c>
    </row>
    <row r="200" spans="1:5" ht="12.75" customHeight="1">
      <c r="A200" s="25">
        <v>516</v>
      </c>
      <c r="B200" s="22" t="s">
        <v>218</v>
      </c>
      <c r="C200" s="15">
        <f t="shared" si="21"/>
        <v>8000000</v>
      </c>
      <c r="D200" s="15">
        <f t="shared" si="21"/>
        <v>0</v>
      </c>
      <c r="E200" s="17">
        <f t="shared" si="20"/>
        <v>0</v>
      </c>
    </row>
    <row r="201" spans="1:5" hidden="1">
      <c r="A201" s="31">
        <v>5163</v>
      </c>
      <c r="B201" s="9" t="s">
        <v>219</v>
      </c>
      <c r="C201" s="95">
        <v>8000000</v>
      </c>
      <c r="D201" s="16">
        <v>0</v>
      </c>
      <c r="E201" s="99">
        <f t="shared" si="20"/>
        <v>0</v>
      </c>
    </row>
    <row r="203" spans="1:5" s="63" customFormat="1" ht="25.5">
      <c r="A203" s="67" t="s">
        <v>174</v>
      </c>
      <c r="B203" s="68" t="s">
        <v>175</v>
      </c>
      <c r="C203" s="61">
        <f>C204</f>
        <v>3800000</v>
      </c>
      <c r="D203" s="61">
        <f>D204</f>
        <v>702060.62</v>
      </c>
      <c r="E203" s="17">
        <f t="shared" ref="E203:E215" si="22">D203/C203*100</f>
        <v>18.475279473684211</v>
      </c>
    </row>
    <row r="204" spans="1:5" s="63" customFormat="1" ht="12.75" hidden="1" customHeight="1">
      <c r="A204" s="25">
        <v>3</v>
      </c>
      <c r="B204" s="12" t="s">
        <v>3</v>
      </c>
      <c r="C204" s="15">
        <f>C205+C208+C210+C213</f>
        <v>3800000</v>
      </c>
      <c r="D204" s="15">
        <f>D205+D210+D213</f>
        <v>702060.62</v>
      </c>
      <c r="E204" s="17">
        <f t="shared" si="22"/>
        <v>18.475279473684211</v>
      </c>
    </row>
    <row r="205" spans="1:5" s="63" customFormat="1" ht="12.75" customHeight="1">
      <c r="A205" s="71">
        <v>32</v>
      </c>
      <c r="B205" s="72" t="s">
        <v>26</v>
      </c>
      <c r="C205" s="15">
        <f>C206+C208</f>
        <v>1500000</v>
      </c>
      <c r="D205" s="15">
        <f>D206+D208</f>
        <v>185324.25</v>
      </c>
      <c r="E205" s="17">
        <f t="shared" si="22"/>
        <v>12.354950000000001</v>
      </c>
    </row>
    <row r="206" spans="1:5" s="63" customFormat="1" ht="12.75" customHeight="1">
      <c r="A206" s="71">
        <v>323</v>
      </c>
      <c r="B206" s="75" t="s">
        <v>76</v>
      </c>
      <c r="C206" s="15">
        <f>C207</f>
        <v>1500000</v>
      </c>
      <c r="D206" s="15">
        <f>D207</f>
        <v>185324.25</v>
      </c>
      <c r="E206" s="17">
        <f t="shared" si="22"/>
        <v>12.354950000000001</v>
      </c>
    </row>
    <row r="207" spans="1:5">
      <c r="A207" s="73">
        <v>3233</v>
      </c>
      <c r="B207" s="74" t="s">
        <v>47</v>
      </c>
      <c r="C207" s="95">
        <v>1500000</v>
      </c>
      <c r="D207" s="16">
        <v>185324.25</v>
      </c>
      <c r="E207" s="99">
        <f t="shared" si="22"/>
        <v>12.354950000000001</v>
      </c>
    </row>
    <row r="208" spans="1:5" hidden="1">
      <c r="A208" s="86">
        <v>329</v>
      </c>
      <c r="B208" s="12" t="s">
        <v>80</v>
      </c>
      <c r="C208" s="15">
        <f>C209</f>
        <v>0</v>
      </c>
      <c r="D208" s="15">
        <f>D209</f>
        <v>0</v>
      </c>
      <c r="E208" s="17">
        <v>0</v>
      </c>
    </row>
    <row r="209" spans="1:5" hidden="1">
      <c r="A209" s="87">
        <v>3299</v>
      </c>
      <c r="B209" s="9" t="s">
        <v>80</v>
      </c>
      <c r="C209" s="15">
        <v>0</v>
      </c>
      <c r="D209" s="16">
        <v>0</v>
      </c>
      <c r="E209" s="17">
        <v>0</v>
      </c>
    </row>
    <row r="210" spans="1:5">
      <c r="A210" s="86">
        <v>36</v>
      </c>
      <c r="B210" s="12" t="s">
        <v>243</v>
      </c>
      <c r="C210" s="15">
        <f>C211</f>
        <v>0</v>
      </c>
      <c r="D210" s="15">
        <f>D211</f>
        <v>68543.08</v>
      </c>
      <c r="E210" s="17" t="s">
        <v>257</v>
      </c>
    </row>
    <row r="211" spans="1:5">
      <c r="A211" s="86">
        <v>363</v>
      </c>
      <c r="B211" s="12" t="s">
        <v>244</v>
      </c>
      <c r="C211" s="15">
        <f>C212</f>
        <v>0</v>
      </c>
      <c r="D211" s="15">
        <f>D212</f>
        <v>68543.08</v>
      </c>
      <c r="E211" s="17" t="s">
        <v>257</v>
      </c>
    </row>
    <row r="212" spans="1:5" ht="12.75" customHeight="1">
      <c r="A212" s="27">
        <v>3632</v>
      </c>
      <c r="B212" s="9" t="s">
        <v>222</v>
      </c>
      <c r="C212" s="95">
        <v>0</v>
      </c>
      <c r="D212" s="16">
        <v>68543.08</v>
      </c>
      <c r="E212" s="99">
        <v>0</v>
      </c>
    </row>
    <row r="213" spans="1:5" ht="12.75" customHeight="1">
      <c r="A213" s="25">
        <v>38</v>
      </c>
      <c r="B213" s="12" t="s">
        <v>67</v>
      </c>
      <c r="C213" s="15">
        <f>C214</f>
        <v>2300000</v>
      </c>
      <c r="D213" s="15">
        <f>D214</f>
        <v>448193.29</v>
      </c>
      <c r="E213" s="17">
        <f t="shared" si="22"/>
        <v>19.486664782608695</v>
      </c>
    </row>
    <row r="214" spans="1:5" ht="12.75" customHeight="1">
      <c r="A214" s="25">
        <v>381</v>
      </c>
      <c r="B214" s="12" t="s">
        <v>142</v>
      </c>
      <c r="C214" s="15">
        <f>C215</f>
        <v>2300000</v>
      </c>
      <c r="D214" s="15">
        <f>D215</f>
        <v>448193.29</v>
      </c>
      <c r="E214" s="17">
        <f t="shared" si="22"/>
        <v>19.486664782608695</v>
      </c>
    </row>
    <row r="215" spans="1:5">
      <c r="A215" s="33" t="s">
        <v>143</v>
      </c>
      <c r="B215" s="9" t="s">
        <v>144</v>
      </c>
      <c r="C215" s="95">
        <v>2300000</v>
      </c>
      <c r="D215" s="16">
        <v>448193.29</v>
      </c>
      <c r="E215" s="99">
        <f t="shared" si="22"/>
        <v>19.486664782608695</v>
      </c>
    </row>
    <row r="217" spans="1:5" s="63" customFormat="1">
      <c r="A217" s="67" t="s">
        <v>176</v>
      </c>
      <c r="B217" s="68" t="s">
        <v>199</v>
      </c>
      <c r="C217" s="61">
        <f>C218</f>
        <v>13000000</v>
      </c>
      <c r="D217" s="61">
        <f>D218</f>
        <v>8981719.4299999997</v>
      </c>
      <c r="E217" s="62">
        <f>D217/C217*100</f>
        <v>69.090149461538459</v>
      </c>
    </row>
    <row r="218" spans="1:5" s="63" customFormat="1" ht="12.75" hidden="1" customHeight="1">
      <c r="A218" s="25">
        <v>3</v>
      </c>
      <c r="B218" s="12" t="s">
        <v>3</v>
      </c>
      <c r="C218" s="15">
        <f>C219+C227+C230</f>
        <v>13000000</v>
      </c>
      <c r="D218" s="15">
        <f>D219+D227+D230</f>
        <v>8981719.4299999997</v>
      </c>
      <c r="E218" s="17">
        <f>D218/C218*100</f>
        <v>69.090149461538459</v>
      </c>
    </row>
    <row r="219" spans="1:5" s="63" customFormat="1" ht="12.75" customHeight="1">
      <c r="A219" s="25">
        <v>32</v>
      </c>
      <c r="B219" s="72" t="s">
        <v>26</v>
      </c>
      <c r="C219" s="15">
        <f>C220+C222+C225</f>
        <v>1000000</v>
      </c>
      <c r="D219" s="15">
        <f>D220+D222+D225</f>
        <v>1281953.21</v>
      </c>
      <c r="E219" s="17">
        <f>D219/C219*100</f>
        <v>128.19532100000001</v>
      </c>
    </row>
    <row r="220" spans="1:5" s="63" customFormat="1" ht="12.75" customHeight="1">
      <c r="A220" s="25">
        <v>322</v>
      </c>
      <c r="B220" s="12" t="s">
        <v>72</v>
      </c>
      <c r="C220" s="15">
        <f>C221</f>
        <v>0</v>
      </c>
      <c r="D220" s="15">
        <f>D221</f>
        <v>10405.799999999999</v>
      </c>
      <c r="E220" s="17" t="s">
        <v>257</v>
      </c>
    </row>
    <row r="221" spans="1:5" s="63" customFormat="1" ht="12.75" customHeight="1">
      <c r="A221" s="27">
        <v>3225</v>
      </c>
      <c r="B221" s="9" t="s">
        <v>75</v>
      </c>
      <c r="C221" s="95">
        <v>0</v>
      </c>
      <c r="D221" s="16">
        <v>10405.799999999999</v>
      </c>
      <c r="E221" s="99">
        <v>0</v>
      </c>
    </row>
    <row r="222" spans="1:5" s="63" customFormat="1" ht="12.75" customHeight="1">
      <c r="A222" s="25">
        <v>323</v>
      </c>
      <c r="B222" s="12" t="s">
        <v>76</v>
      </c>
      <c r="C222" s="15">
        <f>C223+C224</f>
        <v>1000000</v>
      </c>
      <c r="D222" s="15">
        <f>D223+D224</f>
        <v>1192827.4099999999</v>
      </c>
      <c r="E222" s="17" t="s">
        <v>257</v>
      </c>
    </row>
    <row r="223" spans="1:5" s="63" customFormat="1" ht="12.75" customHeight="1">
      <c r="A223" s="27">
        <v>3232</v>
      </c>
      <c r="B223" s="9" t="s">
        <v>46</v>
      </c>
      <c r="C223" s="95">
        <v>1000000</v>
      </c>
      <c r="D223" s="16">
        <v>1108080.4099999999</v>
      </c>
      <c r="E223" s="99">
        <v>0</v>
      </c>
    </row>
    <row r="224" spans="1:5" s="63" customFormat="1" ht="12.75" customHeight="1">
      <c r="A224" s="27">
        <v>3237</v>
      </c>
      <c r="B224" s="9" t="s">
        <v>78</v>
      </c>
      <c r="C224" s="95">
        <v>0</v>
      </c>
      <c r="D224" s="16">
        <v>84747</v>
      </c>
      <c r="E224" s="99">
        <v>0</v>
      </c>
    </row>
    <row r="225" spans="1:6" s="63" customFormat="1" ht="12.75" customHeight="1">
      <c r="A225" s="25">
        <v>329</v>
      </c>
      <c r="B225" s="12" t="s">
        <v>80</v>
      </c>
      <c r="C225" s="15">
        <f>C226</f>
        <v>0</v>
      </c>
      <c r="D225" s="15">
        <f>D226</f>
        <v>78720</v>
      </c>
      <c r="E225" s="17" t="s">
        <v>257</v>
      </c>
    </row>
    <row r="226" spans="1:6" s="63" customFormat="1" ht="12.75" customHeight="1">
      <c r="A226" s="27">
        <v>3299</v>
      </c>
      <c r="B226" s="9" t="s">
        <v>80</v>
      </c>
      <c r="C226" s="95">
        <v>0</v>
      </c>
      <c r="D226" s="16">
        <v>78720</v>
      </c>
      <c r="E226" s="99">
        <v>0</v>
      </c>
    </row>
    <row r="227" spans="1:6" s="63" customFormat="1" ht="12.75" customHeight="1">
      <c r="A227" s="25">
        <v>36</v>
      </c>
      <c r="B227" s="12" t="s">
        <v>243</v>
      </c>
      <c r="C227" s="15">
        <f>C228</f>
        <v>12000000</v>
      </c>
      <c r="D227" s="15">
        <f>D228</f>
        <v>7394726.2199999997</v>
      </c>
      <c r="E227" s="17">
        <f>D227/C227*100</f>
        <v>61.622718499999998</v>
      </c>
    </row>
    <row r="228" spans="1:6" s="63" customFormat="1" ht="12.75" customHeight="1">
      <c r="A228" s="25">
        <v>363</v>
      </c>
      <c r="B228" s="12" t="s">
        <v>244</v>
      </c>
      <c r="C228" s="15">
        <f>C229</f>
        <v>12000000</v>
      </c>
      <c r="D228" s="15">
        <f>D229</f>
        <v>7394726.2199999997</v>
      </c>
      <c r="E228" s="17">
        <f>D228/C228*100</f>
        <v>61.622718499999998</v>
      </c>
    </row>
    <row r="229" spans="1:6">
      <c r="A229" s="33" t="s">
        <v>149</v>
      </c>
      <c r="B229" s="9" t="s">
        <v>222</v>
      </c>
      <c r="C229" s="95">
        <v>12000000</v>
      </c>
      <c r="D229" s="16">
        <v>7394726.2199999997</v>
      </c>
      <c r="E229" s="99">
        <f>D229/C229*100</f>
        <v>61.622718499999998</v>
      </c>
    </row>
    <row r="230" spans="1:6" ht="12.75" customHeight="1">
      <c r="A230" s="25">
        <v>38</v>
      </c>
      <c r="B230" s="12" t="s">
        <v>67</v>
      </c>
      <c r="C230" s="15">
        <f>C231</f>
        <v>0</v>
      </c>
      <c r="D230" s="15">
        <f>D231</f>
        <v>305040</v>
      </c>
      <c r="E230" s="17" t="s">
        <v>257</v>
      </c>
    </row>
    <row r="231" spans="1:6" ht="12.75" customHeight="1">
      <c r="A231" s="25">
        <v>381</v>
      </c>
      <c r="B231" s="12" t="s">
        <v>142</v>
      </c>
      <c r="C231" s="15">
        <f>C232</f>
        <v>0</v>
      </c>
      <c r="D231" s="15">
        <f>D232</f>
        <v>305040</v>
      </c>
      <c r="E231" s="17" t="s">
        <v>257</v>
      </c>
    </row>
    <row r="232" spans="1:6">
      <c r="A232" s="33" t="s">
        <v>143</v>
      </c>
      <c r="B232" s="9" t="s">
        <v>144</v>
      </c>
      <c r="C232" s="95">
        <v>0</v>
      </c>
      <c r="D232" s="16">
        <v>305040</v>
      </c>
      <c r="E232" s="99">
        <v>0</v>
      </c>
    </row>
    <row r="233" spans="1:6">
      <c r="A233" s="33"/>
      <c r="B233" s="9"/>
      <c r="C233" s="16"/>
      <c r="D233" s="16"/>
      <c r="E233" s="18"/>
    </row>
    <row r="234" spans="1:6" s="63" customFormat="1" ht="25.5" customHeight="1">
      <c r="A234" s="60" t="s">
        <v>116</v>
      </c>
      <c r="B234" s="60" t="s">
        <v>179</v>
      </c>
      <c r="C234" s="61">
        <f>C236+C254+C266+C284+C299+C312+C328</f>
        <v>118250000</v>
      </c>
      <c r="D234" s="61">
        <f>D236+D254+D266+D284+D299+D312+D328</f>
        <v>59586834.670000002</v>
      </c>
      <c r="E234" s="62">
        <f>D234/C234*100</f>
        <v>50.390557860465115</v>
      </c>
      <c r="F234" s="62"/>
    </row>
    <row r="235" spans="1:6" s="63" customFormat="1">
      <c r="A235" s="60"/>
      <c r="B235" s="60"/>
      <c r="C235" s="61"/>
      <c r="D235" s="61"/>
      <c r="E235" s="62"/>
    </row>
    <row r="236" spans="1:6" s="63" customFormat="1">
      <c r="A236" s="67" t="s">
        <v>177</v>
      </c>
      <c r="B236" s="68" t="s">
        <v>178</v>
      </c>
      <c r="C236" s="61">
        <f>C237+C247</f>
        <v>35300000</v>
      </c>
      <c r="D236" s="61">
        <f>D237+D247</f>
        <v>18482410.75</v>
      </c>
      <c r="E236" s="62">
        <f t="shared" ref="E236:E252" si="23">D236/C236*100</f>
        <v>52.358104107648728</v>
      </c>
    </row>
    <row r="237" spans="1:6" s="63" customFormat="1" hidden="1">
      <c r="A237" s="25">
        <v>3</v>
      </c>
      <c r="B237" s="12" t="s">
        <v>3</v>
      </c>
      <c r="C237" s="15">
        <f>C238+C241</f>
        <v>29800000</v>
      </c>
      <c r="D237" s="15">
        <f>D238+D241</f>
        <v>18482410.75</v>
      </c>
      <c r="E237" s="17">
        <f t="shared" si="23"/>
        <v>62.021512583892616</v>
      </c>
    </row>
    <row r="238" spans="1:6" s="63" customFormat="1">
      <c r="A238" s="25">
        <v>36</v>
      </c>
      <c r="B238" s="12" t="s">
        <v>243</v>
      </c>
      <c r="C238" s="15">
        <f>C239</f>
        <v>26000000</v>
      </c>
      <c r="D238" s="15">
        <f>D239</f>
        <v>18185753.059999999</v>
      </c>
      <c r="E238" s="17">
        <f t="shared" si="23"/>
        <v>69.945204076923076</v>
      </c>
    </row>
    <row r="239" spans="1:6" s="63" customFormat="1">
      <c r="A239" s="25">
        <v>363</v>
      </c>
      <c r="B239" s="12" t="s">
        <v>244</v>
      </c>
      <c r="C239" s="15">
        <f>C240</f>
        <v>26000000</v>
      </c>
      <c r="D239" s="15">
        <f>D240</f>
        <v>18185753.059999999</v>
      </c>
      <c r="E239" s="17">
        <f t="shared" si="23"/>
        <v>69.945204076923076</v>
      </c>
    </row>
    <row r="240" spans="1:6">
      <c r="A240" s="33" t="s">
        <v>149</v>
      </c>
      <c r="B240" s="9" t="s">
        <v>222</v>
      </c>
      <c r="C240" s="95">
        <v>26000000</v>
      </c>
      <c r="D240" s="16">
        <v>18185753.059999999</v>
      </c>
      <c r="E240" s="99">
        <f t="shared" si="23"/>
        <v>69.945204076923076</v>
      </c>
    </row>
    <row r="241" spans="1:5" s="63" customFormat="1">
      <c r="A241" s="25">
        <v>38</v>
      </c>
      <c r="B241" s="12" t="s">
        <v>67</v>
      </c>
      <c r="C241" s="15">
        <f>C242+C244</f>
        <v>3800000</v>
      </c>
      <c r="D241" s="15">
        <f>D242+D244</f>
        <v>296657.69</v>
      </c>
      <c r="E241" s="17">
        <f t="shared" si="23"/>
        <v>7.8067813157894737</v>
      </c>
    </row>
    <row r="242" spans="1:5" s="63" customFormat="1">
      <c r="A242" s="25">
        <v>381</v>
      </c>
      <c r="B242" s="12" t="s">
        <v>142</v>
      </c>
      <c r="C242" s="15">
        <f>C243</f>
        <v>3000000</v>
      </c>
      <c r="D242" s="15">
        <f>D243</f>
        <v>0</v>
      </c>
      <c r="E242" s="17">
        <f t="shared" si="23"/>
        <v>0</v>
      </c>
    </row>
    <row r="243" spans="1:5" hidden="1">
      <c r="A243" s="33" t="s">
        <v>143</v>
      </c>
      <c r="B243" s="9" t="s">
        <v>144</v>
      </c>
      <c r="C243" s="95">
        <v>3000000</v>
      </c>
      <c r="D243" s="16">
        <v>0</v>
      </c>
      <c r="E243" s="99">
        <f t="shared" si="23"/>
        <v>0</v>
      </c>
    </row>
    <row r="244" spans="1:5" s="63" customFormat="1">
      <c r="A244" s="25">
        <v>382</v>
      </c>
      <c r="B244" s="12" t="s">
        <v>145</v>
      </c>
      <c r="C244" s="15">
        <f>C245+C246</f>
        <v>800000</v>
      </c>
      <c r="D244" s="15">
        <f>D245+D246</f>
        <v>296657.69</v>
      </c>
      <c r="E244" s="17">
        <f t="shared" si="23"/>
        <v>37.08221125</v>
      </c>
    </row>
    <row r="245" spans="1:5">
      <c r="A245" s="27">
        <v>3821</v>
      </c>
      <c r="B245" s="9" t="s">
        <v>254</v>
      </c>
      <c r="C245" s="95">
        <v>0</v>
      </c>
      <c r="D245" s="16">
        <v>32480</v>
      </c>
      <c r="E245" s="99">
        <v>0</v>
      </c>
    </row>
    <row r="246" spans="1:5">
      <c r="A246" s="33">
        <v>3822</v>
      </c>
      <c r="B246" s="9" t="s">
        <v>146</v>
      </c>
      <c r="C246" s="95">
        <f ca="1">rashodi!D64</f>
        <v>800000</v>
      </c>
      <c r="D246" s="16">
        <v>264177.69</v>
      </c>
      <c r="E246" s="99">
        <f t="shared" si="23"/>
        <v>33.022211249999998</v>
      </c>
    </row>
    <row r="247" spans="1:5" hidden="1">
      <c r="A247" s="25">
        <v>5</v>
      </c>
      <c r="B247" s="22" t="s">
        <v>9</v>
      </c>
      <c r="C247" s="15">
        <f>C248</f>
        <v>5500000</v>
      </c>
      <c r="D247" s="15">
        <f>D248</f>
        <v>0</v>
      </c>
      <c r="E247" s="17">
        <f t="shared" si="23"/>
        <v>0</v>
      </c>
    </row>
    <row r="248" spans="1:5">
      <c r="A248" s="25">
        <v>51</v>
      </c>
      <c r="B248" s="22" t="s">
        <v>153</v>
      </c>
      <c r="C248" s="15">
        <f>C249+C251</f>
        <v>5500000</v>
      </c>
      <c r="D248" s="15">
        <f>D249+D251</f>
        <v>0</v>
      </c>
      <c r="E248" s="17">
        <f t="shared" si="23"/>
        <v>0</v>
      </c>
    </row>
    <row r="249" spans="1:5" s="63" customFormat="1">
      <c r="A249" s="25">
        <v>514</v>
      </c>
      <c r="B249" s="22" t="s">
        <v>156</v>
      </c>
      <c r="C249" s="61">
        <f>C250</f>
        <v>500000</v>
      </c>
      <c r="D249" s="61">
        <f>D250</f>
        <v>0</v>
      </c>
      <c r="E249" s="17">
        <f t="shared" si="23"/>
        <v>0</v>
      </c>
    </row>
    <row r="250" spans="1:5" hidden="1">
      <c r="A250" s="30" t="s">
        <v>157</v>
      </c>
      <c r="B250" s="21" t="s">
        <v>158</v>
      </c>
      <c r="C250" s="98">
        <v>500000</v>
      </c>
      <c r="D250" s="69">
        <v>0</v>
      </c>
      <c r="E250" s="99">
        <f t="shared" si="23"/>
        <v>0</v>
      </c>
    </row>
    <row r="251" spans="1:5" s="63" customFormat="1" ht="25.5">
      <c r="A251" s="25">
        <v>516</v>
      </c>
      <c r="B251" s="22" t="s">
        <v>218</v>
      </c>
      <c r="C251" s="61">
        <f>C252</f>
        <v>5000000</v>
      </c>
      <c r="D251" s="61">
        <f>D252</f>
        <v>0</v>
      </c>
      <c r="E251" s="17">
        <f t="shared" si="23"/>
        <v>0</v>
      </c>
    </row>
    <row r="252" spans="1:5" hidden="1">
      <c r="A252" s="31" t="s">
        <v>159</v>
      </c>
      <c r="B252" s="21" t="s">
        <v>219</v>
      </c>
      <c r="C252" s="98">
        <v>5000000</v>
      </c>
      <c r="D252" s="69">
        <v>0</v>
      </c>
      <c r="E252" s="99">
        <f t="shared" si="23"/>
        <v>0</v>
      </c>
    </row>
    <row r="254" spans="1:5" s="63" customFormat="1" ht="25.5">
      <c r="A254" s="67" t="s">
        <v>180</v>
      </c>
      <c r="B254" s="68" t="s">
        <v>181</v>
      </c>
      <c r="C254" s="61">
        <f>C255</f>
        <v>1550000</v>
      </c>
      <c r="D254" s="61">
        <f>D255</f>
        <v>0</v>
      </c>
      <c r="E254" s="62">
        <f>D254/C254*100</f>
        <v>0</v>
      </c>
    </row>
    <row r="255" spans="1:5" s="63" customFormat="1" hidden="1">
      <c r="A255" s="25">
        <v>3</v>
      </c>
      <c r="B255" s="12" t="s">
        <v>3</v>
      </c>
      <c r="C255" s="15">
        <f>C256+C259+C262</f>
        <v>1550000</v>
      </c>
      <c r="D255" s="15">
        <f>D256+D259+D262</f>
        <v>0</v>
      </c>
      <c r="E255" s="17">
        <f>D255/C255*100</f>
        <v>0</v>
      </c>
    </row>
    <row r="256" spans="1:5" s="63" customFormat="1">
      <c r="A256" s="25">
        <v>35</v>
      </c>
      <c r="B256" s="12" t="s">
        <v>134</v>
      </c>
      <c r="C256" s="15">
        <f>C257</f>
        <v>50000</v>
      </c>
      <c r="D256" s="15">
        <f>D257</f>
        <v>0</v>
      </c>
      <c r="E256" s="17">
        <v>0</v>
      </c>
    </row>
    <row r="257" spans="1:5" s="63" customFormat="1" ht="25.5">
      <c r="A257" s="25">
        <v>352</v>
      </c>
      <c r="B257" s="12" t="s">
        <v>242</v>
      </c>
      <c r="C257" s="15">
        <f>C258</f>
        <v>50000</v>
      </c>
      <c r="D257" s="15">
        <f>D258</f>
        <v>0</v>
      </c>
      <c r="E257" s="17">
        <v>0</v>
      </c>
    </row>
    <row r="258" spans="1:5" hidden="1">
      <c r="A258" s="33">
        <v>3522</v>
      </c>
      <c r="B258" s="9" t="s">
        <v>140</v>
      </c>
      <c r="C258" s="98">
        <v>50000</v>
      </c>
      <c r="D258" s="69">
        <v>0</v>
      </c>
      <c r="E258" s="99">
        <f>D258/C258*100</f>
        <v>0</v>
      </c>
    </row>
    <row r="259" spans="1:5" s="63" customFormat="1">
      <c r="A259" s="25">
        <v>36</v>
      </c>
      <c r="B259" s="12" t="s">
        <v>243</v>
      </c>
      <c r="C259" s="15">
        <f>C260</f>
        <v>1400000</v>
      </c>
      <c r="D259" s="15">
        <f>D260</f>
        <v>0</v>
      </c>
      <c r="E259" s="17">
        <f>D259/C259*100</f>
        <v>0</v>
      </c>
    </row>
    <row r="260" spans="1:5" s="63" customFormat="1">
      <c r="A260" s="25">
        <v>363</v>
      </c>
      <c r="B260" s="12" t="s">
        <v>244</v>
      </c>
      <c r="C260" s="15">
        <f>C261</f>
        <v>1400000</v>
      </c>
      <c r="D260" s="15">
        <f>D261</f>
        <v>0</v>
      </c>
      <c r="E260" s="17">
        <f>D260/C260*100</f>
        <v>0</v>
      </c>
    </row>
    <row r="261" spans="1:5" hidden="1">
      <c r="A261" s="33" t="s">
        <v>149</v>
      </c>
      <c r="B261" s="9" t="s">
        <v>222</v>
      </c>
      <c r="C261" s="98">
        <v>1400000</v>
      </c>
      <c r="D261" s="69">
        <v>0</v>
      </c>
      <c r="E261" s="99">
        <f>D261/C261*100</f>
        <v>0</v>
      </c>
    </row>
    <row r="262" spans="1:5">
      <c r="A262" s="32">
        <v>38</v>
      </c>
      <c r="B262" s="12" t="s">
        <v>67</v>
      </c>
      <c r="C262" s="61">
        <f>C263</f>
        <v>100000</v>
      </c>
      <c r="D262" s="61">
        <f>D263</f>
        <v>0</v>
      </c>
      <c r="E262" s="17">
        <v>0</v>
      </c>
    </row>
    <row r="263" spans="1:5">
      <c r="A263" s="32">
        <v>381</v>
      </c>
      <c r="B263" s="12" t="s">
        <v>142</v>
      </c>
      <c r="C263" s="61">
        <f>C264</f>
        <v>100000</v>
      </c>
      <c r="D263" s="61">
        <f>D264</f>
        <v>0</v>
      </c>
      <c r="E263" s="17">
        <v>0</v>
      </c>
    </row>
    <row r="264" spans="1:5" hidden="1">
      <c r="A264" s="33">
        <v>3811</v>
      </c>
      <c r="B264" s="9" t="s">
        <v>144</v>
      </c>
      <c r="C264" s="98">
        <v>100000</v>
      </c>
      <c r="D264" s="69">
        <v>0</v>
      </c>
      <c r="E264" s="99">
        <f>D264/C264*100</f>
        <v>0</v>
      </c>
    </row>
    <row r="265" spans="1:5">
      <c r="A265" s="33"/>
      <c r="B265" s="9"/>
    </row>
    <row r="266" spans="1:5" s="63" customFormat="1" ht="25.5">
      <c r="A266" s="67" t="s">
        <v>182</v>
      </c>
      <c r="B266" s="68" t="s">
        <v>183</v>
      </c>
      <c r="C266" s="61">
        <f>C267+C277</f>
        <v>22500000</v>
      </c>
      <c r="D266" s="61">
        <f>D267+D277</f>
        <v>7126052.4100000001</v>
      </c>
      <c r="E266" s="62">
        <f t="shared" ref="E266:E282" si="24">D266/C266*100</f>
        <v>31.671344044444442</v>
      </c>
    </row>
    <row r="267" spans="1:5" s="63" customFormat="1" hidden="1">
      <c r="A267" s="25">
        <v>3</v>
      </c>
      <c r="B267" s="12" t="s">
        <v>3</v>
      </c>
      <c r="C267" s="15">
        <f>C268+C271+C274</f>
        <v>12000000</v>
      </c>
      <c r="D267" s="15">
        <f>D268+D271+D274</f>
        <v>6489052.4100000001</v>
      </c>
      <c r="E267" s="17">
        <f t="shared" si="24"/>
        <v>54.075436750000009</v>
      </c>
    </row>
    <row r="268" spans="1:5" s="63" customFormat="1">
      <c r="A268" s="25">
        <v>35</v>
      </c>
      <c r="B268" s="12" t="s">
        <v>134</v>
      </c>
      <c r="C268" s="15">
        <f>C269</f>
        <v>2500000</v>
      </c>
      <c r="D268" s="15">
        <f>D269</f>
        <v>2582211.88</v>
      </c>
      <c r="E268" s="17">
        <f t="shared" si="24"/>
        <v>103.28847519999999</v>
      </c>
    </row>
    <row r="269" spans="1:5" s="63" customFormat="1" ht="25.5">
      <c r="A269" s="25">
        <v>352</v>
      </c>
      <c r="B269" s="12" t="s">
        <v>242</v>
      </c>
      <c r="C269" s="15">
        <f>C270</f>
        <v>2500000</v>
      </c>
      <c r="D269" s="15">
        <f>D270</f>
        <v>2582211.88</v>
      </c>
      <c r="E269" s="17">
        <f t="shared" si="24"/>
        <v>103.28847519999999</v>
      </c>
    </row>
    <row r="270" spans="1:5">
      <c r="A270" s="33" t="s">
        <v>139</v>
      </c>
      <c r="B270" s="9" t="s">
        <v>140</v>
      </c>
      <c r="C270" s="95">
        <v>2500000</v>
      </c>
      <c r="D270" s="16">
        <v>2582211.88</v>
      </c>
      <c r="E270" s="99">
        <f t="shared" si="24"/>
        <v>103.28847519999999</v>
      </c>
    </row>
    <row r="271" spans="1:5" s="63" customFormat="1">
      <c r="A271" s="25">
        <v>36</v>
      </c>
      <c r="B271" s="12" t="s">
        <v>243</v>
      </c>
      <c r="C271" s="15">
        <f>C272</f>
        <v>9000000</v>
      </c>
      <c r="D271" s="15">
        <f>D272</f>
        <v>3906840.53</v>
      </c>
      <c r="E271" s="17">
        <f t="shared" si="24"/>
        <v>43.409339222222222</v>
      </c>
    </row>
    <row r="272" spans="1:5" s="63" customFormat="1">
      <c r="A272" s="25">
        <v>363</v>
      </c>
      <c r="B272" s="12" t="s">
        <v>244</v>
      </c>
      <c r="C272" s="15">
        <f>C273</f>
        <v>9000000</v>
      </c>
      <c r="D272" s="15">
        <f>D273</f>
        <v>3906840.53</v>
      </c>
      <c r="E272" s="17">
        <f t="shared" si="24"/>
        <v>43.409339222222222</v>
      </c>
    </row>
    <row r="273" spans="1:5">
      <c r="A273" s="33" t="s">
        <v>149</v>
      </c>
      <c r="B273" s="9" t="s">
        <v>222</v>
      </c>
      <c r="C273" s="95">
        <v>9000000</v>
      </c>
      <c r="D273" s="16">
        <v>3906840.53</v>
      </c>
      <c r="E273" s="99">
        <f t="shared" si="24"/>
        <v>43.409339222222222</v>
      </c>
    </row>
    <row r="274" spans="1:5" s="63" customFormat="1">
      <c r="A274" s="25">
        <v>38</v>
      </c>
      <c r="B274" s="12" t="s">
        <v>67</v>
      </c>
      <c r="C274" s="15">
        <f>C275</f>
        <v>500000</v>
      </c>
      <c r="D274" s="15">
        <f>D275</f>
        <v>0</v>
      </c>
      <c r="E274" s="17">
        <f t="shared" si="24"/>
        <v>0</v>
      </c>
    </row>
    <row r="275" spans="1:5" s="63" customFormat="1">
      <c r="A275" s="25">
        <v>381</v>
      </c>
      <c r="B275" s="12" t="s">
        <v>142</v>
      </c>
      <c r="C275" s="15">
        <f>C276</f>
        <v>500000</v>
      </c>
      <c r="D275" s="15">
        <f>D276</f>
        <v>0</v>
      </c>
      <c r="E275" s="17">
        <f t="shared" si="24"/>
        <v>0</v>
      </c>
    </row>
    <row r="276" spans="1:5" hidden="1">
      <c r="A276" s="33" t="s">
        <v>143</v>
      </c>
      <c r="B276" s="9" t="s">
        <v>144</v>
      </c>
      <c r="C276" s="95">
        <v>500000</v>
      </c>
      <c r="D276" s="16">
        <v>0</v>
      </c>
      <c r="E276" s="99">
        <f t="shared" si="24"/>
        <v>0</v>
      </c>
    </row>
    <row r="277" spans="1:5" hidden="1">
      <c r="A277" s="25">
        <v>5</v>
      </c>
      <c r="B277" s="22" t="s">
        <v>9</v>
      </c>
      <c r="C277" s="15">
        <f>C278</f>
        <v>10500000</v>
      </c>
      <c r="D277" s="15">
        <f>D278</f>
        <v>637000</v>
      </c>
      <c r="E277" s="17">
        <f t="shared" si="24"/>
        <v>6.0666666666666664</v>
      </c>
    </row>
    <row r="278" spans="1:5">
      <c r="A278" s="25">
        <v>51</v>
      </c>
      <c r="B278" s="22" t="s">
        <v>153</v>
      </c>
      <c r="C278" s="15">
        <f>C279+C281</f>
        <v>10500000</v>
      </c>
      <c r="D278" s="15">
        <f>D279+D281</f>
        <v>637000</v>
      </c>
      <c r="E278" s="17">
        <f t="shared" si="24"/>
        <v>6.0666666666666664</v>
      </c>
    </row>
    <row r="279" spans="1:5" s="63" customFormat="1">
      <c r="A279" s="25">
        <v>514</v>
      </c>
      <c r="B279" s="22" t="s">
        <v>156</v>
      </c>
      <c r="C279" s="61">
        <f>C280</f>
        <v>500000</v>
      </c>
      <c r="D279" s="61">
        <f>D280</f>
        <v>0</v>
      </c>
      <c r="E279" s="17">
        <f t="shared" si="24"/>
        <v>0</v>
      </c>
    </row>
    <row r="280" spans="1:5" hidden="1">
      <c r="A280" s="30" t="s">
        <v>157</v>
      </c>
      <c r="B280" s="21" t="s">
        <v>158</v>
      </c>
      <c r="C280" s="98">
        <v>500000</v>
      </c>
      <c r="D280" s="69">
        <v>0</v>
      </c>
      <c r="E280" s="99">
        <f t="shared" si="24"/>
        <v>0</v>
      </c>
    </row>
    <row r="281" spans="1:5" s="63" customFormat="1" ht="25.5">
      <c r="A281" s="25">
        <v>516</v>
      </c>
      <c r="B281" s="22" t="s">
        <v>218</v>
      </c>
      <c r="C281" s="61">
        <f>C282</f>
        <v>10000000</v>
      </c>
      <c r="D281" s="61">
        <f>D282</f>
        <v>637000</v>
      </c>
      <c r="E281" s="17">
        <f t="shared" si="24"/>
        <v>6.370000000000001</v>
      </c>
    </row>
    <row r="282" spans="1:5">
      <c r="A282" s="31">
        <v>5163</v>
      </c>
      <c r="B282" s="21" t="s">
        <v>219</v>
      </c>
      <c r="C282" s="98">
        <v>10000000</v>
      </c>
      <c r="D282" s="69">
        <v>637000</v>
      </c>
      <c r="E282" s="99">
        <f t="shared" si="24"/>
        <v>6.370000000000001</v>
      </c>
    </row>
    <row r="284" spans="1:5" s="63" customFormat="1">
      <c r="A284" s="67" t="s">
        <v>184</v>
      </c>
      <c r="B284" s="68" t="s">
        <v>185</v>
      </c>
      <c r="C284" s="61">
        <f>C285+C292</f>
        <v>25600000</v>
      </c>
      <c r="D284" s="61">
        <f>D285+D292</f>
        <v>9601873.4900000002</v>
      </c>
      <c r="E284" s="62">
        <f t="shared" ref="E284:E297" si="25">D284/C284*100</f>
        <v>37.5073183203125</v>
      </c>
    </row>
    <row r="285" spans="1:5" s="63" customFormat="1" hidden="1">
      <c r="A285" s="25">
        <v>3</v>
      </c>
      <c r="B285" s="12" t="s">
        <v>3</v>
      </c>
      <c r="C285" s="15">
        <f>C286+C289</f>
        <v>22000000</v>
      </c>
      <c r="D285" s="15">
        <f>D286+D289</f>
        <v>9517870.3499999996</v>
      </c>
      <c r="E285" s="17">
        <f t="shared" si="25"/>
        <v>43.263047045454542</v>
      </c>
    </row>
    <row r="286" spans="1:5" s="63" customFormat="1">
      <c r="A286" s="25">
        <v>36</v>
      </c>
      <c r="B286" s="12" t="s">
        <v>243</v>
      </c>
      <c r="C286" s="15">
        <f>C287</f>
        <v>16000000</v>
      </c>
      <c r="D286" s="15">
        <f>D287</f>
        <v>8971924.4399999995</v>
      </c>
      <c r="E286" s="17">
        <f t="shared" si="25"/>
        <v>56.074527749999994</v>
      </c>
    </row>
    <row r="287" spans="1:5" s="63" customFormat="1">
      <c r="A287" s="25">
        <v>363</v>
      </c>
      <c r="B287" s="12" t="s">
        <v>244</v>
      </c>
      <c r="C287" s="15">
        <f>C288</f>
        <v>16000000</v>
      </c>
      <c r="D287" s="15">
        <f>D288</f>
        <v>8971924.4399999995</v>
      </c>
      <c r="E287" s="17">
        <f t="shared" si="25"/>
        <v>56.074527749999994</v>
      </c>
    </row>
    <row r="288" spans="1:5">
      <c r="A288" s="33" t="s">
        <v>149</v>
      </c>
      <c r="B288" s="9" t="s">
        <v>222</v>
      </c>
      <c r="C288" s="95">
        <v>16000000</v>
      </c>
      <c r="D288" s="16">
        <v>8971924.4399999995</v>
      </c>
      <c r="E288" s="99">
        <f t="shared" si="25"/>
        <v>56.074527749999994</v>
      </c>
    </row>
    <row r="289" spans="1:5" s="63" customFormat="1">
      <c r="A289" s="25">
        <v>38</v>
      </c>
      <c r="B289" s="12" t="s">
        <v>67</v>
      </c>
      <c r="C289" s="15">
        <f>C290</f>
        <v>6000000</v>
      </c>
      <c r="D289" s="15">
        <f>D290</f>
        <v>545945.91</v>
      </c>
      <c r="E289" s="17">
        <f t="shared" si="25"/>
        <v>9.0990985000000002</v>
      </c>
    </row>
    <row r="290" spans="1:5" s="63" customFormat="1">
      <c r="A290" s="25">
        <v>381</v>
      </c>
      <c r="B290" s="12" t="s">
        <v>142</v>
      </c>
      <c r="C290" s="15">
        <f>C291</f>
        <v>6000000</v>
      </c>
      <c r="D290" s="15">
        <f>D291</f>
        <v>545945.91</v>
      </c>
      <c r="E290" s="17">
        <f t="shared" si="25"/>
        <v>9.0990985000000002</v>
      </c>
    </row>
    <row r="291" spans="1:5">
      <c r="A291" s="33" t="s">
        <v>143</v>
      </c>
      <c r="B291" s="9" t="s">
        <v>144</v>
      </c>
      <c r="C291" s="95">
        <v>6000000</v>
      </c>
      <c r="D291" s="16">
        <v>545945.91</v>
      </c>
      <c r="E291" s="99">
        <f t="shared" si="25"/>
        <v>9.0990985000000002</v>
      </c>
    </row>
    <row r="292" spans="1:5" hidden="1">
      <c r="A292" s="25">
        <v>5</v>
      </c>
      <c r="B292" s="22" t="s">
        <v>9</v>
      </c>
      <c r="C292" s="15">
        <f>C293</f>
        <v>3600000</v>
      </c>
      <c r="D292" s="15">
        <f>D293</f>
        <v>84003.14</v>
      </c>
      <c r="E292" s="17">
        <f t="shared" si="25"/>
        <v>2.3334205555555556</v>
      </c>
    </row>
    <row r="293" spans="1:5">
      <c r="A293" s="25">
        <v>51</v>
      </c>
      <c r="B293" s="22" t="s">
        <v>153</v>
      </c>
      <c r="C293" s="15">
        <f>C294+C296</f>
        <v>3600000</v>
      </c>
      <c r="D293" s="15">
        <f>D294+D296</f>
        <v>84003.14</v>
      </c>
      <c r="E293" s="17">
        <f t="shared" si="25"/>
        <v>2.3334205555555556</v>
      </c>
    </row>
    <row r="294" spans="1:5" s="63" customFormat="1">
      <c r="A294" s="25">
        <v>514</v>
      </c>
      <c r="B294" s="22" t="s">
        <v>156</v>
      </c>
      <c r="C294" s="61">
        <f>C295</f>
        <v>500000</v>
      </c>
      <c r="D294" s="61">
        <f>D295</f>
        <v>0</v>
      </c>
      <c r="E294" s="17">
        <f t="shared" si="25"/>
        <v>0</v>
      </c>
    </row>
    <row r="295" spans="1:5" hidden="1">
      <c r="A295" s="30" t="s">
        <v>157</v>
      </c>
      <c r="B295" s="21" t="s">
        <v>158</v>
      </c>
      <c r="C295" s="98">
        <v>500000</v>
      </c>
      <c r="D295" s="69">
        <v>0</v>
      </c>
      <c r="E295" s="18">
        <f t="shared" si="25"/>
        <v>0</v>
      </c>
    </row>
    <row r="296" spans="1:5" s="63" customFormat="1" ht="25.5">
      <c r="A296" s="25">
        <v>516</v>
      </c>
      <c r="B296" s="22" t="s">
        <v>218</v>
      </c>
      <c r="C296" s="61">
        <f>C297</f>
        <v>3100000</v>
      </c>
      <c r="D296" s="61">
        <f>D297</f>
        <v>84003.14</v>
      </c>
      <c r="E296" s="17">
        <f t="shared" si="25"/>
        <v>2.7097787096774195</v>
      </c>
    </row>
    <row r="297" spans="1:5">
      <c r="A297" s="31">
        <v>5163</v>
      </c>
      <c r="B297" s="21" t="s">
        <v>219</v>
      </c>
      <c r="C297" s="98">
        <v>3100000</v>
      </c>
      <c r="D297" s="69">
        <v>84003.14</v>
      </c>
      <c r="E297" s="99">
        <f t="shared" si="25"/>
        <v>2.7097787096774195</v>
      </c>
    </row>
    <row r="299" spans="1:5" s="63" customFormat="1">
      <c r="A299" s="67" t="s">
        <v>186</v>
      </c>
      <c r="B299" s="68" t="s">
        <v>187</v>
      </c>
      <c r="C299" s="61">
        <f>C300+C305</f>
        <v>5500000</v>
      </c>
      <c r="D299" s="61">
        <f>D300+D305</f>
        <v>3040000</v>
      </c>
      <c r="E299" s="62">
        <f t="shared" ref="E299:E310" si="26">D299/C299*100</f>
        <v>55.272727272727273</v>
      </c>
    </row>
    <row r="300" spans="1:5" s="63" customFormat="1" hidden="1">
      <c r="A300" s="25">
        <v>3</v>
      </c>
      <c r="B300" s="12" t="s">
        <v>3</v>
      </c>
      <c r="C300" s="15">
        <f>C301</f>
        <v>3500000</v>
      </c>
      <c r="D300" s="15">
        <f>D301</f>
        <v>3040000</v>
      </c>
      <c r="E300" s="17">
        <f t="shared" si="26"/>
        <v>86.857142857142861</v>
      </c>
    </row>
    <row r="301" spans="1:5" s="63" customFormat="1">
      <c r="A301" s="25">
        <v>35</v>
      </c>
      <c r="B301" s="12" t="s">
        <v>134</v>
      </c>
      <c r="C301" s="15">
        <f>C302</f>
        <v>3500000</v>
      </c>
      <c r="D301" s="15">
        <f>D302</f>
        <v>3040000</v>
      </c>
      <c r="E301" s="17">
        <f t="shared" si="26"/>
        <v>86.857142857142861</v>
      </c>
    </row>
    <row r="302" spans="1:5" s="63" customFormat="1" ht="25.5">
      <c r="A302" s="25">
        <v>352</v>
      </c>
      <c r="B302" s="12" t="s">
        <v>242</v>
      </c>
      <c r="C302" s="15">
        <f>C303+C304</f>
        <v>3500000</v>
      </c>
      <c r="D302" s="15">
        <f>D303+D304</f>
        <v>3040000</v>
      </c>
      <c r="E302" s="17">
        <f t="shared" si="26"/>
        <v>86.857142857142861</v>
      </c>
    </row>
    <row r="303" spans="1:5">
      <c r="A303" s="33" t="s">
        <v>139</v>
      </c>
      <c r="B303" s="9" t="s">
        <v>140</v>
      </c>
      <c r="C303" s="95">
        <v>3500000</v>
      </c>
      <c r="D303" s="16">
        <v>2970000</v>
      </c>
      <c r="E303" s="99">
        <f t="shared" si="26"/>
        <v>84.857142857142847</v>
      </c>
    </row>
    <row r="304" spans="1:5">
      <c r="A304" s="33">
        <v>3523</v>
      </c>
      <c r="B304" s="9" t="s">
        <v>213</v>
      </c>
      <c r="C304" s="95">
        <v>0</v>
      </c>
      <c r="D304" s="16">
        <v>70000</v>
      </c>
      <c r="E304" s="99">
        <v>0</v>
      </c>
    </row>
    <row r="305" spans="1:5" hidden="1">
      <c r="A305" s="25">
        <v>5</v>
      </c>
      <c r="B305" s="22" t="s">
        <v>9</v>
      </c>
      <c r="C305" s="15">
        <f>C306</f>
        <v>2000000</v>
      </c>
      <c r="D305" s="15">
        <f>D306</f>
        <v>0</v>
      </c>
      <c r="E305" s="17">
        <f t="shared" si="26"/>
        <v>0</v>
      </c>
    </row>
    <row r="306" spans="1:5">
      <c r="A306" s="25">
        <v>51</v>
      </c>
      <c r="B306" s="22" t="s">
        <v>153</v>
      </c>
      <c r="C306" s="15">
        <f>C307+C309</f>
        <v>2000000</v>
      </c>
      <c r="D306" s="15">
        <f>D307+D309</f>
        <v>0</v>
      </c>
      <c r="E306" s="17">
        <f t="shared" si="26"/>
        <v>0</v>
      </c>
    </row>
    <row r="307" spans="1:5" s="63" customFormat="1">
      <c r="A307" s="25">
        <v>514</v>
      </c>
      <c r="B307" s="22" t="s">
        <v>156</v>
      </c>
      <c r="C307" s="61">
        <f>C308</f>
        <v>1000000</v>
      </c>
      <c r="D307" s="61">
        <f>D308</f>
        <v>0</v>
      </c>
      <c r="E307" s="17">
        <f t="shared" si="26"/>
        <v>0</v>
      </c>
    </row>
    <row r="308" spans="1:5" hidden="1">
      <c r="A308" s="30" t="s">
        <v>157</v>
      </c>
      <c r="B308" s="21" t="s">
        <v>158</v>
      </c>
      <c r="C308" s="98">
        <v>1000000</v>
      </c>
      <c r="D308" s="69">
        <v>0</v>
      </c>
      <c r="E308" s="99">
        <f t="shared" si="26"/>
        <v>0</v>
      </c>
    </row>
    <row r="309" spans="1:5" s="63" customFormat="1" ht="25.5">
      <c r="A309" s="25">
        <v>516</v>
      </c>
      <c r="B309" s="22" t="s">
        <v>218</v>
      </c>
      <c r="C309" s="61">
        <f>C310</f>
        <v>1000000</v>
      </c>
      <c r="D309" s="61">
        <f>D310</f>
        <v>0</v>
      </c>
      <c r="E309" s="17">
        <f t="shared" si="26"/>
        <v>0</v>
      </c>
    </row>
    <row r="310" spans="1:5" hidden="1">
      <c r="A310" s="31">
        <v>5163</v>
      </c>
      <c r="B310" s="21" t="s">
        <v>219</v>
      </c>
      <c r="C310" s="98">
        <v>1000000</v>
      </c>
      <c r="D310" s="69">
        <v>0</v>
      </c>
      <c r="E310" s="99">
        <f t="shared" si="26"/>
        <v>0</v>
      </c>
    </row>
    <row r="312" spans="1:5" s="63" customFormat="1" ht="38.25">
      <c r="A312" s="67" t="s">
        <v>188</v>
      </c>
      <c r="B312" s="68" t="s">
        <v>189</v>
      </c>
      <c r="C312" s="61">
        <f>C313</f>
        <v>6600000</v>
      </c>
      <c r="D312" s="61">
        <f>D313</f>
        <v>895946.23999999999</v>
      </c>
      <c r="E312" s="62">
        <f t="shared" ref="E312:E320" si="27">D312/C312*100</f>
        <v>13.574943030303031</v>
      </c>
    </row>
    <row r="313" spans="1:5" s="63" customFormat="1" hidden="1">
      <c r="A313" s="25">
        <v>3</v>
      </c>
      <c r="B313" s="12" t="s">
        <v>3</v>
      </c>
      <c r="C313" s="15">
        <f>C318+C321+C314+C324</f>
        <v>6600000</v>
      </c>
      <c r="D313" s="15">
        <f>D318+D321+D314+D324</f>
        <v>895946.23999999999</v>
      </c>
      <c r="E313" s="17">
        <f t="shared" si="27"/>
        <v>13.574943030303031</v>
      </c>
    </row>
    <row r="314" spans="1:5" s="63" customFormat="1">
      <c r="A314" s="25">
        <v>32</v>
      </c>
      <c r="B314" s="12" t="s">
        <v>26</v>
      </c>
      <c r="C314" s="15">
        <f>C315</f>
        <v>2000000</v>
      </c>
      <c r="D314" s="15">
        <f>D315</f>
        <v>53750</v>
      </c>
      <c r="E314" s="17">
        <f t="shared" si="27"/>
        <v>2.6875</v>
      </c>
    </row>
    <row r="315" spans="1:5" s="63" customFormat="1">
      <c r="A315" s="25">
        <v>323</v>
      </c>
      <c r="B315" s="12" t="s">
        <v>76</v>
      </c>
      <c r="C315" s="15">
        <f>C316+C317</f>
        <v>2000000</v>
      </c>
      <c r="D315" s="15">
        <f>D316+D317</f>
        <v>53750</v>
      </c>
      <c r="E315" s="17">
        <f t="shared" si="27"/>
        <v>2.6875</v>
      </c>
    </row>
    <row r="316" spans="1:5" s="63" customFormat="1">
      <c r="A316" s="73">
        <v>3233</v>
      </c>
      <c r="B316" s="74" t="s">
        <v>47</v>
      </c>
      <c r="C316" s="95">
        <v>2000000</v>
      </c>
      <c r="D316" s="16">
        <v>25000</v>
      </c>
      <c r="E316" s="99">
        <f t="shared" si="27"/>
        <v>1.25</v>
      </c>
    </row>
    <row r="317" spans="1:5" s="63" customFormat="1">
      <c r="A317" s="73">
        <v>3237</v>
      </c>
      <c r="B317" s="9" t="s">
        <v>78</v>
      </c>
      <c r="C317" s="95">
        <v>0</v>
      </c>
      <c r="D317" s="16">
        <v>28750</v>
      </c>
      <c r="E317" s="99">
        <v>0</v>
      </c>
    </row>
    <row r="318" spans="1:5" s="63" customFormat="1">
      <c r="A318" s="25">
        <v>35</v>
      </c>
      <c r="B318" s="12" t="s">
        <v>134</v>
      </c>
      <c r="C318" s="15">
        <f>C319</f>
        <v>2000000</v>
      </c>
      <c r="D318" s="15">
        <f>D319</f>
        <v>113743.36</v>
      </c>
      <c r="E318" s="17">
        <f t="shared" si="27"/>
        <v>5.6871679999999998</v>
      </c>
    </row>
    <row r="319" spans="1:5" s="63" customFormat="1" ht="25.5">
      <c r="A319" s="25">
        <v>352</v>
      </c>
      <c r="B319" s="12" t="s">
        <v>242</v>
      </c>
      <c r="C319" s="15">
        <f>C320</f>
        <v>2000000</v>
      </c>
      <c r="D319" s="15">
        <f>D320</f>
        <v>113743.36</v>
      </c>
      <c r="E319" s="17">
        <f t="shared" si="27"/>
        <v>5.6871679999999998</v>
      </c>
    </row>
    <row r="320" spans="1:5">
      <c r="A320" s="33" t="s">
        <v>139</v>
      </c>
      <c r="B320" s="9" t="s">
        <v>140</v>
      </c>
      <c r="C320" s="95">
        <v>2000000</v>
      </c>
      <c r="D320" s="16">
        <v>113743.36</v>
      </c>
      <c r="E320" s="99">
        <f t="shared" si="27"/>
        <v>5.6871679999999998</v>
      </c>
    </row>
    <row r="321" spans="1:6" s="63" customFormat="1">
      <c r="A321" s="25">
        <v>36</v>
      </c>
      <c r="B321" s="12" t="s">
        <v>243</v>
      </c>
      <c r="C321" s="15">
        <f>C322</f>
        <v>2000000</v>
      </c>
      <c r="D321" s="15">
        <f>D322</f>
        <v>343693.89</v>
      </c>
      <c r="E321" s="17">
        <f t="shared" ref="E321:E326" si="28">D321/C321*100</f>
        <v>17.184694499999999</v>
      </c>
    </row>
    <row r="322" spans="1:6" s="63" customFormat="1">
      <c r="A322" s="25">
        <v>363</v>
      </c>
      <c r="B322" s="12" t="s">
        <v>244</v>
      </c>
      <c r="C322" s="15">
        <f>C323</f>
        <v>2000000</v>
      </c>
      <c r="D322" s="15">
        <f>D323</f>
        <v>343693.89</v>
      </c>
      <c r="E322" s="17">
        <f t="shared" si="28"/>
        <v>17.184694499999999</v>
      </c>
    </row>
    <row r="323" spans="1:6">
      <c r="A323" s="33" t="s">
        <v>149</v>
      </c>
      <c r="B323" s="9" t="s">
        <v>222</v>
      </c>
      <c r="C323" s="95">
        <v>2000000</v>
      </c>
      <c r="D323" s="16">
        <v>343693.89</v>
      </c>
      <c r="E323" s="99">
        <f t="shared" si="28"/>
        <v>17.184694499999999</v>
      </c>
    </row>
    <row r="324" spans="1:6" s="63" customFormat="1">
      <c r="A324" s="25">
        <v>38</v>
      </c>
      <c r="B324" s="12" t="s">
        <v>67</v>
      </c>
      <c r="C324" s="15">
        <f>C325</f>
        <v>600000</v>
      </c>
      <c r="D324" s="15">
        <f>D325</f>
        <v>384758.99</v>
      </c>
      <c r="E324" s="17">
        <f t="shared" si="28"/>
        <v>64.12649833333333</v>
      </c>
    </row>
    <row r="325" spans="1:6" s="63" customFormat="1">
      <c r="A325" s="25">
        <v>381</v>
      </c>
      <c r="B325" s="12" t="s">
        <v>142</v>
      </c>
      <c r="C325" s="15">
        <f>C326</f>
        <v>600000</v>
      </c>
      <c r="D325" s="15">
        <f>D326</f>
        <v>384758.99</v>
      </c>
      <c r="E325" s="17">
        <f t="shared" si="28"/>
        <v>64.12649833333333</v>
      </c>
    </row>
    <row r="326" spans="1:6">
      <c r="A326" s="33" t="s">
        <v>143</v>
      </c>
      <c r="B326" s="9" t="s">
        <v>144</v>
      </c>
      <c r="C326" s="95">
        <v>600000</v>
      </c>
      <c r="D326" s="16">
        <v>384758.99</v>
      </c>
      <c r="E326" s="99">
        <f t="shared" si="28"/>
        <v>64.12649833333333</v>
      </c>
    </row>
    <row r="328" spans="1:6" s="63" customFormat="1">
      <c r="A328" s="67" t="s">
        <v>190</v>
      </c>
      <c r="B328" s="68" t="s">
        <v>191</v>
      </c>
      <c r="C328" s="61">
        <f>C329</f>
        <v>21200000</v>
      </c>
      <c r="D328" s="61">
        <f>D329</f>
        <v>20440551.780000001</v>
      </c>
      <c r="E328" s="62">
        <f>D328/C328*100</f>
        <v>96.417697075471708</v>
      </c>
    </row>
    <row r="329" spans="1:6" s="63" customFormat="1" hidden="1">
      <c r="A329" s="25">
        <v>3</v>
      </c>
      <c r="B329" s="12" t="s">
        <v>3</v>
      </c>
      <c r="C329" s="15">
        <f>C330+C333</f>
        <v>21200000</v>
      </c>
      <c r="D329" s="15">
        <f>D330+D333</f>
        <v>20440551.780000001</v>
      </c>
      <c r="E329" s="17">
        <f>D329/C329*100</f>
        <v>96.417697075471708</v>
      </c>
    </row>
    <row r="330" spans="1:6" s="63" customFormat="1">
      <c r="A330" s="25">
        <v>32</v>
      </c>
      <c r="B330" s="12" t="s">
        <v>26</v>
      </c>
      <c r="C330" s="15">
        <f>C331</f>
        <v>900000</v>
      </c>
      <c r="D330" s="15">
        <f>D331</f>
        <v>0</v>
      </c>
      <c r="E330" s="17">
        <v>0</v>
      </c>
      <c r="F330" s="62"/>
    </row>
    <row r="331" spans="1:6" s="63" customFormat="1">
      <c r="A331" s="25">
        <v>329</v>
      </c>
      <c r="B331" s="12" t="s">
        <v>80</v>
      </c>
      <c r="C331" s="15">
        <f>C332</f>
        <v>900000</v>
      </c>
      <c r="D331" s="15">
        <f>D332</f>
        <v>0</v>
      </c>
      <c r="E331" s="17">
        <v>0</v>
      </c>
    </row>
    <row r="332" spans="1:6" s="63" customFormat="1" hidden="1">
      <c r="A332" s="33" t="s">
        <v>61</v>
      </c>
      <c r="B332" s="9" t="s">
        <v>80</v>
      </c>
      <c r="C332" s="95">
        <v>900000</v>
      </c>
      <c r="D332" s="15">
        <v>0</v>
      </c>
      <c r="E332" s="99">
        <f>D332/C332*100</f>
        <v>0</v>
      </c>
    </row>
    <row r="333" spans="1:6" s="63" customFormat="1">
      <c r="A333" s="25">
        <v>38</v>
      </c>
      <c r="B333" s="12" t="s">
        <v>67</v>
      </c>
      <c r="C333" s="15">
        <f>C334</f>
        <v>20300000</v>
      </c>
      <c r="D333" s="15">
        <f>D334</f>
        <v>20440551.780000001</v>
      </c>
      <c r="E333" s="17">
        <f>D333/C333*100</f>
        <v>100.6923733004926</v>
      </c>
    </row>
    <row r="334" spans="1:6" s="63" customFormat="1">
      <c r="A334" s="25">
        <v>381</v>
      </c>
      <c r="B334" s="12" t="s">
        <v>142</v>
      </c>
      <c r="C334" s="15">
        <f>C335</f>
        <v>20300000</v>
      </c>
      <c r="D334" s="15">
        <f>D335</f>
        <v>20440551.780000001</v>
      </c>
      <c r="E334" s="17">
        <f>D334/C334*100</f>
        <v>100.6923733004926</v>
      </c>
    </row>
    <row r="335" spans="1:6" ht="12.75" customHeight="1">
      <c r="A335" s="33" t="s">
        <v>143</v>
      </c>
      <c r="B335" s="9" t="s">
        <v>144</v>
      </c>
      <c r="C335" s="95">
        <v>20300000</v>
      </c>
      <c r="D335" s="16">
        <v>20440551.780000001</v>
      </c>
      <c r="E335" s="99">
        <f>D335/C335*100</f>
        <v>100.6923733004926</v>
      </c>
    </row>
    <row r="337" spans="1:6" s="63" customFormat="1" ht="25.5" customHeight="1">
      <c r="A337" s="67" t="s">
        <v>117</v>
      </c>
      <c r="B337" s="81" t="s">
        <v>192</v>
      </c>
      <c r="C337" s="61">
        <f>C339</f>
        <v>657988500</v>
      </c>
      <c r="D337" s="61">
        <f>D339</f>
        <v>692850233.04999995</v>
      </c>
      <c r="E337" s="17">
        <f t="shared" ref="E337:E346" si="29">D337/C337*100</f>
        <v>105.29822832009981</v>
      </c>
    </row>
    <row r="338" spans="1:6" s="63" customFormat="1" ht="12.75" customHeight="1">
      <c r="A338" s="60"/>
      <c r="B338" s="60"/>
      <c r="C338" s="61"/>
      <c r="D338" s="61"/>
      <c r="E338" s="62"/>
    </row>
    <row r="339" spans="1:6" s="63" customFormat="1">
      <c r="A339" s="67" t="s">
        <v>110</v>
      </c>
      <c r="B339" s="68" t="s">
        <v>193</v>
      </c>
      <c r="C339" s="61">
        <f>C340</f>
        <v>657988500</v>
      </c>
      <c r="D339" s="61">
        <f>D340</f>
        <v>692850233.04999995</v>
      </c>
      <c r="E339" s="62">
        <f t="shared" si="29"/>
        <v>105.29822832009981</v>
      </c>
    </row>
    <row r="340" spans="1:6" s="63" customFormat="1" hidden="1">
      <c r="A340" s="25">
        <v>3</v>
      </c>
      <c r="B340" s="12" t="s">
        <v>3</v>
      </c>
      <c r="C340" s="15">
        <f>C341+C344</f>
        <v>657988500</v>
      </c>
      <c r="D340" s="15">
        <f>D341+D344</f>
        <v>692850233.04999995</v>
      </c>
      <c r="E340" s="17">
        <f t="shared" si="29"/>
        <v>105.29822832009981</v>
      </c>
    </row>
    <row r="341" spans="1:6" s="63" customFormat="1">
      <c r="A341" s="25">
        <v>32</v>
      </c>
      <c r="B341" s="12" t="s">
        <v>26</v>
      </c>
      <c r="C341" s="15">
        <f>C342</f>
        <v>657710500</v>
      </c>
      <c r="D341" s="15">
        <f>D342</f>
        <v>692712159.5</v>
      </c>
      <c r="E341" s="17">
        <f t="shared" si="29"/>
        <v>105.32174254478224</v>
      </c>
    </row>
    <row r="342" spans="1:6" s="63" customFormat="1">
      <c r="A342" s="25">
        <v>329</v>
      </c>
      <c r="B342" s="12" t="s">
        <v>80</v>
      </c>
      <c r="C342" s="15">
        <f>C343</f>
        <v>657710500</v>
      </c>
      <c r="D342" s="15">
        <f>D343</f>
        <v>692712159.5</v>
      </c>
      <c r="E342" s="17">
        <f t="shared" si="29"/>
        <v>105.32174254478224</v>
      </c>
    </row>
    <row r="343" spans="1:6">
      <c r="A343" s="33" t="s">
        <v>61</v>
      </c>
      <c r="B343" s="9" t="s">
        <v>80</v>
      </c>
      <c r="C343" s="95">
        <v>657710500</v>
      </c>
      <c r="D343" s="16">
        <v>692712159.5</v>
      </c>
      <c r="E343" s="99">
        <f t="shared" si="29"/>
        <v>105.32174254478224</v>
      </c>
      <c r="F343" s="66"/>
    </row>
    <row r="344" spans="1:6">
      <c r="A344" s="32">
        <v>34</v>
      </c>
      <c r="B344" s="12" t="s">
        <v>100</v>
      </c>
      <c r="C344" s="15">
        <f>C345</f>
        <v>278000</v>
      </c>
      <c r="D344" s="15">
        <f>D345</f>
        <v>138073.54999999999</v>
      </c>
      <c r="E344" s="17">
        <f t="shared" si="29"/>
        <v>49.666744604316541</v>
      </c>
    </row>
    <row r="345" spans="1:6">
      <c r="A345" s="32">
        <v>343</v>
      </c>
      <c r="B345" s="12" t="s">
        <v>89</v>
      </c>
      <c r="C345" s="15">
        <f>C346</f>
        <v>278000</v>
      </c>
      <c r="D345" s="15">
        <f>D346</f>
        <v>138073.54999999999</v>
      </c>
      <c r="E345" s="17">
        <f t="shared" si="29"/>
        <v>49.666744604316541</v>
      </c>
    </row>
    <row r="346" spans="1:6">
      <c r="A346" s="33" t="s">
        <v>101</v>
      </c>
      <c r="B346" s="9" t="s">
        <v>102</v>
      </c>
      <c r="C346" s="95">
        <v>278000</v>
      </c>
      <c r="D346" s="16">
        <v>138073.54999999999</v>
      </c>
      <c r="E346" s="99">
        <f t="shared" si="29"/>
        <v>49.666744604316541</v>
      </c>
    </row>
    <row r="350" spans="1:6" ht="21.75" customHeight="1"/>
  </sheetData>
  <mergeCells count="2">
    <mergeCell ref="A1:E1"/>
    <mergeCell ref="A2:B2"/>
  </mergeCells>
  <phoneticPr fontId="30" type="noConversion"/>
  <printOptions horizontalCentered="1"/>
  <pageMargins left="0.19685039370078741" right="0.19685039370078741" top="0.78740157480314965" bottom="0.53" header="0.11811023622047245" footer="0.28999999999999998"/>
  <pageSetup paperSize="9" scale="90" firstPageNumber="569" orientation="portrait" useFirstPageNumber="1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bilanca</vt:lpstr>
      <vt:lpstr>prihodi</vt:lpstr>
      <vt:lpstr>rashodi</vt:lpstr>
      <vt:lpstr>račun financiranja</vt:lpstr>
      <vt:lpstr>posebni dio</vt:lpstr>
      <vt:lpstr>bilanca!Print_Area</vt:lpstr>
      <vt:lpstr>'posebni dio'!Print_Area</vt:lpstr>
      <vt:lpstr>'račun financiranja'!Print_Area</vt:lpstr>
      <vt:lpstr>'posebni dio'!Print_Titles</vt:lpstr>
      <vt:lpstr>prihodi!Print_Titles</vt:lpstr>
      <vt:lpstr>'račun financiranja'!Print_Titles</vt:lpstr>
      <vt:lpstr>rashodi!Print_Titles</vt:lpstr>
    </vt:vector>
  </TitlesOfParts>
  <Company>TEB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Mecner</dc:creator>
  <cp:lastModifiedBy>mkaracic</cp:lastModifiedBy>
  <cp:lastPrinted>2012-04-26T13:28:49Z</cp:lastPrinted>
  <dcterms:created xsi:type="dcterms:W3CDTF">2001-12-09T09:25:31Z</dcterms:created>
  <dcterms:modified xsi:type="dcterms:W3CDTF">2012-04-26T13:30:04Z</dcterms:modified>
</cp:coreProperties>
</file>