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'prihodi'!$1:$1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'bilanca'!$A$1:$D$28</definedName>
    <definedName name="_xlnm.Print_Area" localSheetId="4">'posebni dio'!$A$1:$E$635</definedName>
    <definedName name="_xlnm.Print_Area" localSheetId="1">'prihodi'!$A$1:$F$45</definedName>
    <definedName name="_xlnm.Print_Area" localSheetId="3">'račun financiranja'!$A$1:$F$24</definedName>
    <definedName name="_xlnm.Print_Area" localSheetId="2">'rashodi-opći dio'!$A$1:$F$86</definedName>
  </definedNames>
  <calcPr fullCalcOnLoad="1"/>
</workbook>
</file>

<file path=xl/sharedStrings.xml><?xml version="1.0" encoding="utf-8"?>
<sst xmlns="http://schemas.openxmlformats.org/spreadsheetml/2006/main" count="902" uniqueCount="392">
  <si>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</si>
  <si>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</si>
  <si>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</si>
  <si>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</si>
  <si>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</si>
  <si>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</si>
  <si>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</si>
  <si>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</si>
  <si>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</si>
  <si>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</si>
  <si>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</si>
  <si>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</si>
  <si>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</si>
  <si>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</si>
  <si>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</si>
  <si>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</si>
  <si>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</si>
  <si>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</si>
  <si>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</si>
  <si>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</si>
  <si>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</si>
  <si>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</si>
  <si>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</si>
  <si>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</si>
  <si>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</si>
  <si>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</si>
  <si>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</si>
  <si>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</si>
  <si>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</si>
  <si>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</si>
  <si>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</si>
  <si>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</si>
  <si>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</si>
  <si>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</si>
  <si>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</si>
  <si>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</si>
  <si>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</si>
  <si>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</si>
  <si>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</si>
  <si>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</si>
  <si>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</si>
  <si>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</si>
  <si>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</si>
  <si>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</si>
  <si>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</si>
  <si>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</si>
  <si>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</si>
  <si>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</si>
  <si>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</si>
  <si>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</si>
  <si>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</si>
  <si>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</si>
  <si>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</si>
  <si>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</si>
  <si>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</si>
  <si>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</si>
  <si>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</si>
  <si>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</si>
  <si>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</si>
  <si>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</si>
  <si>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</si>
  <si>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</si>
  <si>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</si>
  <si>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</si>
  <si>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</si>
  <si>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</si>
  <si>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</si>
  <si>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</si>
  <si>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</si>
  <si>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</si>
  <si>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</si>
  <si>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</si>
  <si>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</si>
  <si>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</si>
  <si>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</si>
  <si>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</si>
  <si>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</si>
  <si>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</si>
  <si>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</si>
  <si>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</si>
  <si>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</si>
  <si>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</si>
  <si>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</si>
  <si>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</si>
  <si>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</si>
  <si>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</si>
  <si>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</si>
  <si>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</si>
  <si>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</si>
  <si>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</si>
  <si>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</si>
  <si>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</si>
  <si>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</si>
  <si>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</si>
  <si>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</si>
  <si>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</si>
  <si>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</si>
  <si>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</si>
  <si>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</si>
  <si>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</si>
  <si>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</si>
  <si>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</si>
  <si>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</si>
  <si>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</si>
  <si>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</si>
  <si>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</si>
  <si>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</si>
  <si>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</si>
  <si>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</si>
  <si>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</si>
  <si>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</si>
  <si>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</si>
  <si>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</si>
  <si>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</si>
  <si>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</si>
  <si>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</si>
  <si>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</si>
  <si>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</si>
  <si>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</si>
  <si>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</si>
  <si>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A1005</t>
  </si>
  <si>
    <t>I. OPĆI DIO</t>
  </si>
  <si>
    <t>II. POSEBNI DIO</t>
  </si>
  <si>
    <t>HRVATSKE VODE</t>
  </si>
  <si>
    <t>TEKUĆE TEHNIČKO I GOSP. ODRŽAVANJE VODOTOKOVA I VODNIH GRAĐEVINA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</si>
  <si>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</si>
  <si>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</si>
  <si>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</si>
  <si>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</si>
  <si>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</si>
  <si>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</si>
  <si>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</si>
  <si>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</si>
  <si>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</si>
  <si>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</si>
  <si>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</si>
  <si>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</si>
  <si>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</si>
  <si>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</si>
  <si>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</si>
  <si>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</si>
  <si>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</si>
  <si>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</si>
  <si>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</si>
  <si>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</si>
  <si>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</si>
  <si>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</si>
  <si>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</si>
  <si>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</si>
  <si>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</si>
  <si>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</si>
  <si>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</si>
  <si>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</si>
  <si>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</si>
  <si>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</si>
  <si>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</si>
  <si>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</si>
  <si>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</si>
  <si>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</si>
  <si>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</si>
  <si>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</si>
  <si>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</si>
  <si>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</si>
  <si>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</si>
  <si>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</si>
  <si>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</si>
  <si>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Poslovni objekti</t>
  </si>
  <si>
    <t>Državni proračun</t>
  </si>
  <si>
    <t>Lokalna uprava</t>
  </si>
  <si>
    <t>K2012</t>
  </si>
  <si>
    <t>PROJEKT UNUTARNJE VODE</t>
  </si>
  <si>
    <t>C. RAČUN FINANCIRANJA</t>
  </si>
  <si>
    <t>VIŠAK PRIHODA IZ PRETHODNE GODINE</t>
  </si>
  <si>
    <t>B. RASPOLOŽIVA SREDSTVA IZ PRETHODNE GODINE</t>
  </si>
  <si>
    <t>-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</si>
  <si>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</si>
  <si>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</si>
  <si>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</si>
  <si>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</si>
  <si>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</si>
  <si>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PRIJEVOZNA SREDSTVA</t>
  </si>
  <si>
    <t>01</t>
  </si>
  <si>
    <t>OBRANA OD POPLAVA</t>
  </si>
  <si>
    <t>TEHNIČKI POSLOVI OD OPĆEG INTERESA ZA UPRAVLJANJE VODAMA</t>
  </si>
  <si>
    <t>HITNE INTERVENCIJE U PODRUČJU VODNOG GOSPODARSTVA</t>
  </si>
  <si>
    <t>Zemljiše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</si>
  <si>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</si>
  <si>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</si>
  <si>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</si>
  <si>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</si>
  <si>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</si>
  <si>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</si>
  <si>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 xml:space="preserve">Prijevozna sredstva </t>
  </si>
  <si>
    <t>IZDACI ZA FINANCIJSKU IMOVINU I OTPLATU ZAJMOVA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</si>
  <si>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</si>
  <si>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</si>
  <si>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</si>
  <si>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</si>
  <si>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</si>
  <si>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</si>
  <si>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</si>
  <si>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Prijevozna sredstva  u cestovnom prometu</t>
  </si>
  <si>
    <t>Prihodi od prodaje prijevoznih sredstava</t>
  </si>
  <si>
    <t>Geodetska uprava</t>
  </si>
  <si>
    <t>Primljeni zajmovi od drugih razina vlasti</t>
  </si>
  <si>
    <t>Otplata glavnice primljenih zajmova od drugih razina vlasti</t>
  </si>
  <si>
    <t>Sitni intentar i auto gume</t>
  </si>
  <si>
    <t>Ugovorne kazne i ostale naknade šteta</t>
  </si>
  <si>
    <t>Plaće za za prekovremeni rad</t>
  </si>
  <si>
    <t>A1013</t>
  </si>
  <si>
    <t>A1014</t>
  </si>
  <si>
    <t>A1016</t>
  </si>
  <si>
    <t>OBNAVLJANJE MELIORACIJSKIH GRAĐEVINA ZA ODVODNJU I NAVODNJAVANJE - KRAPINSKO-ZAGORSKA ŽUPANIJA</t>
  </si>
  <si>
    <t>A1017</t>
  </si>
  <si>
    <t>OBNAVLJANJE MELIORACIJSKIH GRAĐEVINA ZA ODVODNJU I NAVODNJAVANJE - SISAČKO-MOSLAVAČKA ŽUPANIJA</t>
  </si>
  <si>
    <t>A1018</t>
  </si>
  <si>
    <t>OBNAVLJANJE MELIORACIJSKIH GRAĐEVINA ZA ODVODNJU I NAVODNJAVANJE - KARLOVAČKA ŽUPANIJA</t>
  </si>
  <si>
    <t>A1019</t>
  </si>
  <si>
    <t>OBNAVLJANJE MELIORACIJSKIH GRAĐEVINA ZA ODVODNJU I NAVODNJAVANJE - VARAŽDINSKA ŽUPANIJA</t>
  </si>
  <si>
    <t>A1020</t>
  </si>
  <si>
    <t>OBNAVLJANJE MELIORACIJSKIH GRAĐEVINA ZA ODVODNJU I NAVODNJAVANJE - KOPRIVNIČKO-KRIŽEVAČKA ŽUPANIJA</t>
  </si>
  <si>
    <t>A1021</t>
  </si>
  <si>
    <t>OBNAVLJANJE MELIORACIJSKIH GRAĐEVINA ZA ODVODNJU I NAVODNJAVANJE - BJALOVARSKO-BILOGORSKA ŽUPANIJA</t>
  </si>
  <si>
    <t>A1022</t>
  </si>
  <si>
    <t>OBNAVLJANJE MELIORACIJSKIH GRAĐEVINA ZA ODVODNJU I NAVODNJAVANJE - PRIMORSKO-GORANSKA ŽUPANIJA</t>
  </si>
  <si>
    <t>A1023</t>
  </si>
  <si>
    <t>A1024</t>
  </si>
  <si>
    <t>OBNAVLJANJE MELIORACIJSKIH GRAĐEVINA ZA ODVODNJU I NAVODNJAVANJE - VIROVITIČKO-PODRAVSKA ŽUPANIJA</t>
  </si>
  <si>
    <t>A1025</t>
  </si>
  <si>
    <t>OBNAVLJANJE MELIORACIJSKIH GRAĐEVINA ZA ODVODNJU I NAVODNJAVANJE - POŽEŠKO-SLAVONSKA ŽUPANIJA</t>
  </si>
  <si>
    <t>A1026</t>
  </si>
  <si>
    <t>OBNAVLJANJE MELIORACIJSKIH GRAĐEVINA ZA ODVODNJU I NAVODNJAVANJE - BRODSKO-POSAVSKA ŽUPANIJA</t>
  </si>
  <si>
    <t>K2014</t>
  </si>
  <si>
    <t>K2015</t>
  </si>
  <si>
    <t>OBNAVLJANJE MELIORACIJSKIH GRAĐEVINA ZA ODVODNJU I NAVODNJAVANJE - ZADARSKA ŽUPANIJA</t>
  </si>
  <si>
    <t>OBNAVLJANJE MELIORACIJSKIH GRAĐEVINA ZA ODVODNJU I NAVODNJAVANJE - OSJEČKO BARANJSKA-ŽUPANIJA</t>
  </si>
  <si>
    <t>OBNAVLJANJE MELIORACIJSKIH GRAĐEVINA ZA ODVODNJU I NAVODNJAVANJE - ŠIBENSKO-KNINSKA ŽUPANIJA</t>
  </si>
  <si>
    <t>OBNAVLJANJE MELIORACIJSKIH GRAĐEVINA ZA ODVODNJU I NAVODNJAVANJE - VUKOVARSKO-SRIJEMSKA ŽUPANIJA</t>
  </si>
  <si>
    <t>OBNAVLJANJE MELIORACIJSKIH GRAĐEVINA ZA ODVODNJU I NAVODNJAVANJE - SPLITSKO-DALMATINSKA ŽUPANIJA</t>
  </si>
  <si>
    <t>OBNAVLJANJE MELIORACIJSKIH GRAĐEVINA ZA ODVODNJU I NAVODNJAVANJE - ISTARSKA ŽUPANIJA</t>
  </si>
  <si>
    <t>OBNAVLJANJE MELIORACIJSKIH GRAĐEVINA ZA ODVODNJU I NAVODNJAVANJE - DUBROVAČKO-NERETVANSKA ŽUPANIJA</t>
  </si>
  <si>
    <t>OBNAVLJANJE MELIORACIJSKIH GRAĐEVINA ZA ODVODNJU I NAVODNJAVANJE - MEĐIMURSKA ŽUPANIJA</t>
  </si>
  <si>
    <t>A1028</t>
  </si>
  <si>
    <t>A1029</t>
  </si>
  <si>
    <t>A1030</t>
  </si>
  <si>
    <t>A1031</t>
  </si>
  <si>
    <t>A1032</t>
  </si>
  <si>
    <t>A1033</t>
  </si>
  <si>
    <t>A1034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</si>
  <si>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</si>
  <si>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</si>
  <si>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</si>
  <si>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</si>
  <si>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</si>
  <si>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</si>
  <si>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</si>
  <si>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</si>
  <si>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</si>
  <si>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K2025</t>
  </si>
  <si>
    <t>K2028</t>
  </si>
  <si>
    <t>K2029</t>
  </si>
  <si>
    <t>K2030</t>
  </si>
  <si>
    <t>K2031</t>
  </si>
  <si>
    <t>K2032</t>
  </si>
  <si>
    <t>K2033</t>
  </si>
  <si>
    <t>K2034</t>
  </si>
  <si>
    <t>K2035</t>
  </si>
  <si>
    <t>K2036</t>
  </si>
  <si>
    <t>K2037</t>
  </si>
  <si>
    <t>K2038</t>
  </si>
  <si>
    <t>K2039</t>
  </si>
  <si>
    <t>K2040</t>
  </si>
  <si>
    <t>K2041</t>
  </si>
  <si>
    <t>K2042</t>
  </si>
  <si>
    <t>K2043</t>
  </si>
  <si>
    <t>K2044</t>
  </si>
  <si>
    <t>K2045</t>
  </si>
  <si>
    <t>K2046</t>
  </si>
  <si>
    <t>K2047</t>
  </si>
  <si>
    <t>K2048</t>
  </si>
  <si>
    <t>K2049</t>
  </si>
  <si>
    <t>NERETVA-TREBIŠNICA</t>
  </si>
  <si>
    <t>K2026</t>
  </si>
  <si>
    <t xml:space="preserve"> Građevinski objekti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</si>
  <si>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</si>
  <si>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</si>
  <si>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</si>
  <si>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</si>
  <si>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</si>
  <si>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</si>
  <si>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</si>
  <si>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</si>
  <si>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</si>
  <si>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</si>
  <si>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</si>
  <si>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</si>
  <si>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</si>
  <si>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</si>
  <si>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</si>
  <si>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Tekuće pomoći unutar općeg proračuna</t>
  </si>
  <si>
    <t xml:space="preserve"> Pomoći unutar općeg proračuna</t>
  </si>
  <si>
    <t>Pomoći unutar općeg proračuna</t>
  </si>
  <si>
    <t>Prihodi od kamata na dane zajmove tuzemnim trgovačkim  društvima i obrtnicima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</si>
  <si>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</si>
  <si>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</si>
  <si>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</si>
  <si>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Izdaci za dane zajmove trgovačkim društvima i obrtnicima izvan javnog sektora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</si>
  <si>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</si>
  <si>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</si>
  <si>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</si>
  <si>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</si>
  <si>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</si>
  <si>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</si>
  <si>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</si>
  <si>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</si>
  <si>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</si>
  <si>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Tekuće pomoći unutar oćeg  proračuna </t>
  </si>
  <si>
    <t xml:space="preserve">Kapitalne pomoći kreditnim  i ostalim financijskim institucijama te trgovačkim društvima izvan javnog sektora. </t>
  </si>
  <si>
    <t xml:space="preserve">Doprinosi za obvezno osiguranje u slučaju nezaposlenosti </t>
  </si>
  <si>
    <t>OBNAVLJANJE MELIORACIJSKIH GRAĐEVINA ZA ODVODNJU I NAVODNJAVANJE - GRAD ZAGREB</t>
  </si>
  <si>
    <t>OBNAVLJANJE MELIORACIJSKIH GRAĐEVINA ZA ODVODNJU I NAVODNJAVANJE - ZAGREBAČKA ŽUPANIJA</t>
  </si>
  <si>
    <t>K2050</t>
  </si>
  <si>
    <t>K2051</t>
  </si>
  <si>
    <t>K2052</t>
  </si>
  <si>
    <t>REDOVNO ODRŽAVANJE I OBNAVLJANJE VODOTOKA, VODNIH GRAĐEVINA I VODNOG DOBRA ZA VODNO PODRUČJE RIJEKE DUNAV</t>
  </si>
  <si>
    <t>REDOVNO ODRŽAVANJE I OBNAVLJANJE VODOTOKA, VODNIH GRAĐEVINA I VODNOG DOBRA ZA JADRANSKO VODNO PODRUČJE</t>
  </si>
  <si>
    <t>VODOOPSKRBA BISTRA</t>
  </si>
  <si>
    <t>VODOOPSKRBA HRVATSKO ZAGORJE</t>
  </si>
  <si>
    <t>VODOOPSKRBA - REGIONALNI VODOVOD ISTIČNE SLAVONIJE</t>
  </si>
  <si>
    <t>VODOOPSKRBA - IZGRADNJA VODOOPSKRBNOG SUSTAVA KOPRIVNIČKO-KRIŽEVAČKE ŽUPANIJE</t>
  </si>
  <si>
    <t>VODOOPSKRBA - IZGRADNJA VODOOPSKRBNOG SUSTAVA BJELOVARSKO-BILOGORSKE ŽUPANIJE</t>
  </si>
  <si>
    <t>VODOOPSKRBA - REGIONALNI VODOOPSKRBNI SUSTAV VIROVITIČKO-PODRAVSKE ŽUPANIJE</t>
  </si>
  <si>
    <t>VODOOPSKRBA - REGIONALNI VODOOPSKRBNI SUSTAV OSJEČKO-BARANJSKE ŽUPANIJE</t>
  </si>
  <si>
    <t>VODOOPSKRBA - ZAGREBAČKA ŽUPANIJA</t>
  </si>
  <si>
    <t>VODOOPSKRBA - SISAČKO-MOSLAVAČKA ŽUPANIJA</t>
  </si>
  <si>
    <t>OBNOVA I IZGRADNJA ODVODNOG SUSTAVA -IZGRADNJA SUSTAVA ODVODNJE BISTRA</t>
  </si>
  <si>
    <t>OBNOVA I IZGRADNJA ODVODNOG SUSTAVA - PRIPREMA PROJEKTNE DOKUMENTACIJE ZA PREDPRISTUPNE FONDOVE EU</t>
  </si>
  <si>
    <t>OBNOVA I IZGRADNJA ODVODNOG SUSTAVA - IZGRADNJA SUSTAVA ODVODNJE ŽUPANJA</t>
  </si>
  <si>
    <t>OBNOVA I IZGRADNJA ODVODNOG SUSTAVA - IZGRADNJA SUSTAVA ODVODNJE OSJEČKO-BARANJSKE ŽUPANIJE</t>
  </si>
  <si>
    <t>OBNOVA I IZGRADNJA ODVODNOG SUSTAVA - IZGRADNJA SUSTAVA ODVODNJE MEĐIMURSKE ŽUPANIJE</t>
  </si>
  <si>
    <t>OBNOVA I IZGRADNJA ODVODNOG SUSTAVA - IZGRADNJA SUSTAVA ODVODNJE VARAŽDIN-NOVI MAROF</t>
  </si>
  <si>
    <t>OBNOVA I IZGRADNJA ODVODNOG SUSTAVA - IZGRADNJA SUSTAVA ODVODNJE VIROVITIČKO-PODRAVSKE ŽUPANIJE</t>
  </si>
  <si>
    <t>OBNOVA I IZGRADNJA ODVODNOG SUSTAVA - IZGRADNJA SUSTAVA ODVODNJE ZAGREBAČKE ŽUPANIJE</t>
  </si>
  <si>
    <t>OBNOVA I IZGRADNJA ODVODNOG SUSTAVA - IZGRADNJA SUSTAVA ODVODNJE SISAČKO-MOSLAVAČKE ŽUPANIJE</t>
  </si>
  <si>
    <t>OBNOVA I IZGRADNJA ODVODNOG SUSTAVA - IZGRADNJA SUSTAVA ODVODNJE BJELOVARSKO-BILOGORSKE ŽUPANIJE</t>
  </si>
  <si>
    <t>SUSTAV NAVODNJAVANJA-PPN OPATOVAC</t>
  </si>
  <si>
    <t>SUSTAV NAVODNJAVANJA -NAVODNJAVANJA BIĐ-BOSUTSKOG POLJA</t>
  </si>
  <si>
    <t>SUSTAV NAVODNJAVANJA-PPN KAŠTELA-TROGIR SEGET</t>
  </si>
  <si>
    <t>SUSTAV NAVODNJAVANJA-NPPN DONJA NERETVA</t>
  </si>
  <si>
    <t>SUSTAV NAVODNJAVANJA-PILOT PROJEKT NAVODNJAVANJA MEĐIMURJA</t>
  </si>
  <si>
    <t>SUSTAV NAVODNJAVANJA-SUSTAV NAVODNJAVANJA BAŠTICA</t>
  </si>
  <si>
    <t>SUSTAV NAVODNJAVANJA-SUSTAV  NAVODNJVANJA PŠŠ VINKOVCI</t>
  </si>
  <si>
    <t>SUSTAV NAVODNJAVANJA-SUSTAV NAVODNJAVANJA KAPINCI-VAŠKA</t>
  </si>
  <si>
    <t>SUSTAV NAVODNJAVANJA-SUSTAV NAVODNJAVANJA KAPTOL</t>
  </si>
  <si>
    <t>SUSTAV NAVODNJAVANJA-T568108</t>
  </si>
  <si>
    <t>VODOOPKSRBA - PRIPREMA PROJEKTNE DOKUMENTACIJE ZA PREDPRISTUPNE FONDOVE EU</t>
  </si>
  <si>
    <t>IPA - SLAVONSKI BROD</t>
  </si>
  <si>
    <t>IPA -DRNIŠ</t>
  </si>
  <si>
    <t>IPA - KNIN</t>
  </si>
  <si>
    <t>IPA - SISAK</t>
  </si>
  <si>
    <t>IPA - PRIPREMA PROJEKTNE DOKUMENTACIJE ZA PREDPRISTUPNE FONDOVE EU</t>
  </si>
  <si>
    <t>KAPITALNI RASHODI I TRANSFERI U PODRUČJU ZAŠTITE OD ŠTETNOG DJELOVANJA VODA I NAVODNJAVANJA-VODNO PODRUČJE RIJEKE DUNAV</t>
  </si>
  <si>
    <t>KAPITALNI RASHODI I TRANSFERI U PODRUČJU ZAŠTITE OD ŠTETNOG DJELOVANJA VODA I NAVODNJAVANJA-JADRANSKO VODNO PODRUČJE</t>
  </si>
  <si>
    <t>A1015</t>
  </si>
  <si>
    <t xml:space="preserve">Rashodi za nabavu nefinancijske imovine </t>
  </si>
  <si>
    <t>VODOOPSKRBA - REGIONALNI VODOOPSKRBNI SUSUTAV NERETVA-PELJEŠAC-LASTOVO-MLJET</t>
  </si>
  <si>
    <t>OBNOVA I IZGRADNJA ODVODNOG SUSTAVA - ISPA KARLOVAC</t>
  </si>
  <si>
    <t>A1027</t>
  </si>
  <si>
    <t>K2027</t>
  </si>
  <si>
    <t>VODOOPSKRBA - REGIONALNI VODOOPSKRBNI SUSTAV DALMACIJE</t>
  </si>
  <si>
    <t>K2053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</si>
  <si>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</si>
  <si>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</si>
  <si>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</si>
  <si>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</si>
  <si>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</si>
  <si>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</si>
  <si>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Agencija za plovne puteve (DP)</t>
  </si>
  <si>
    <t>Primici od prodaje dionica i udjela u glavnici</t>
  </si>
  <si>
    <t>Primici od prodaje dionica i udjela u glavnici trgovačkif društava izvan javnog sektora</t>
  </si>
  <si>
    <t>Dionice i udjeli u glavnici trgovačkih društava izvan javnog sektora</t>
  </si>
  <si>
    <t>Ostali rashoi</t>
  </si>
  <si>
    <t>Prijevozna sredstva u cstovnom prometu</t>
  </si>
  <si>
    <t>Primljene otplate (povrati)glavnice danih zajmova</t>
  </si>
  <si>
    <t>Primici (povrati) glavnice zajmova danih trgovačkim društvima u javnom sektoru</t>
  </si>
  <si>
    <t>Povrat zajmova danih tuzemnim trgovačkim društvima u javnom sektoru</t>
  </si>
  <si>
    <t>PROMJENE U STANJU DEPOZITA</t>
  </si>
  <si>
    <t xml:space="preserve">IZVRŠENJE FINANCIJSKOG PLANA
HRVATSKIH VODA                                                                                                                                   ZA 2011. GODINU                                                                                                                                                                                      </t>
  </si>
  <si>
    <t>PLAN 2011.</t>
  </si>
  <si>
    <t>INDEKS</t>
  </si>
  <si>
    <t>NAZIV</t>
  </si>
  <si>
    <t>IZVRŠENJE 2011.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</si>
</sst>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Geneva"/>
      <family val="0"/>
    </font>
    <font>
      <b/>
      <sz val="11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1" fillId="16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1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quotePrefix="1">
      <alignment horizontal="left"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quotePrefix="1">
      <alignment horizontal="left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>
      <alignment horizontal="left" vertical="justify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7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>
      <alignment horizontal="left" wrapText="1"/>
    </xf>
    <xf numFmtId="2" fontId="44" fillId="0" borderId="0" xfId="0" applyNumberFormat="1" applyFont="1" applyFill="1" applyBorder="1" applyAlignment="1" applyProtection="1">
      <alignment horizontal="right" wrapText="1"/>
      <protection/>
    </xf>
    <xf numFmtId="3" fontId="44" fillId="0" borderId="0" xfId="0" applyNumberFormat="1" applyFont="1" applyFill="1" applyBorder="1" applyAlignment="1" applyProtection="1">
      <alignment horizontal="right" wrapText="1"/>
      <protection/>
    </xf>
    <xf numFmtId="2" fontId="45" fillId="0" borderId="0" xfId="0" applyNumberFormat="1" applyFont="1" applyFill="1" applyBorder="1" applyAlignment="1" applyProtection="1">
      <alignment horizontal="right" wrapText="1"/>
      <protection/>
    </xf>
    <xf numFmtId="0" fontId="44" fillId="0" borderId="0" xfId="0" applyNumberFormat="1" applyFont="1" applyFill="1" applyBorder="1" applyAlignment="1" applyProtection="1">
      <alignment horizontal="right" wrapText="1"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3" fontId="44" fillId="0" borderId="0" xfId="0" applyNumberFormat="1" applyFont="1" applyFill="1" applyBorder="1" applyAlignment="1" applyProtection="1">
      <alignment horizontal="right"/>
      <protection/>
    </xf>
    <xf numFmtId="4" fontId="44" fillId="0" borderId="0" xfId="0" applyNumberFormat="1" applyFont="1" applyFill="1" applyBorder="1" applyAlignment="1" applyProtection="1">
      <alignment horizontal="right" wrapText="1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2" fontId="45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Alignment="1">
      <alignment horizontal="right"/>
    </xf>
    <xf numFmtId="3" fontId="45" fillId="0" borderId="0" xfId="0" applyNumberFormat="1" applyFont="1" applyFill="1" applyBorder="1" applyAlignment="1" applyProtection="1">
      <alignment horizontal="right"/>
      <protection/>
    </xf>
    <xf numFmtId="3" fontId="7" fillId="0" borderId="13" xfId="53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26" fillId="0" borderId="14" xfId="0" applyNumberFormat="1" applyFont="1" applyFill="1" applyBorder="1" applyAlignment="1" applyProtection="1" quotePrefix="1">
      <alignment horizontal="left" wrapText="1"/>
      <protection/>
    </xf>
    <xf numFmtId="0" fontId="26" fillId="0" borderId="14" xfId="0" applyNumberFormat="1" applyFont="1" applyFill="1" applyBorder="1" applyAlignment="1" applyProtection="1">
      <alignment horizontal="left" wrapText="1"/>
      <protection/>
    </xf>
    <xf numFmtId="0" fontId="26" fillId="0" borderId="14" xfId="0" applyNumberFormat="1" applyFont="1" applyFill="1" applyBorder="1" applyAlignment="1" applyProtection="1">
      <alignment horizontal="left" wrapText="1"/>
      <protection/>
    </xf>
    <xf numFmtId="0" fontId="26" fillId="0" borderId="14" xfId="0" applyFont="1" applyBorder="1" applyAlignment="1" quotePrefix="1">
      <alignment horizontal="left"/>
    </xf>
    <xf numFmtId="3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 quotePrefix="1">
      <alignment horizontal="center" vertical="top"/>
      <protection/>
    </xf>
    <xf numFmtId="0" fontId="1" fillId="0" borderId="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 quotePrefix="1">
      <alignment horizontal="center" vertical="top"/>
      <protection/>
    </xf>
    <xf numFmtId="0" fontId="6" fillId="0" borderId="0" xfId="0" applyNumberFormat="1" applyFont="1" applyFill="1" applyBorder="1" applyAlignment="1" applyProtection="1" quotePrefix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quotePrefix="1">
      <alignment horizontal="left" vertical="center" wrapText="1"/>
    </xf>
    <xf numFmtId="0" fontId="50" fillId="0" borderId="0" xfId="0" applyNumberFormat="1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22" fillId="0" borderId="13" xfId="54" applyNumberFormat="1" applyFont="1" applyFill="1" applyBorder="1" applyAlignment="1">
      <alignment horizontal="center" vertical="center" wrapText="1"/>
      <protection/>
    </xf>
    <xf numFmtId="4" fontId="22" fillId="0" borderId="13" xfId="54" applyNumberFormat="1" applyFont="1" applyFill="1" applyBorder="1" applyAlignment="1">
      <alignment horizontal="center" vertical="center" wrapText="1"/>
      <protection/>
    </xf>
    <xf numFmtId="4" fontId="22" fillId="0" borderId="13" xfId="55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172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2" fillId="0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bilanca" xfId="53"/>
    <cellStyle name="Obično_Polugodišnji-sabor" xfId="54"/>
    <cellStyle name="Obično_prihodi 2005" xfId="55"/>
    <cellStyle name="Obično_Rebalans 04 - PRIHODI- Zadnji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63.00390625" style="3" customWidth="1"/>
    <col min="2" max="2" width="14.7109375" style="0" customWidth="1"/>
    <col min="3" max="3" width="15.8515625" style="0" customWidth="1"/>
    <col min="4" max="4" width="7.57421875" style="0" customWidth="1"/>
  </cols>
  <sheetData>
    <row r="1" spans="1:4" ht="22.5" customHeight="1">
      <c r="A1" s="258" t="s">
        <v>387</v>
      </c>
      <c r="B1" s="259"/>
      <c r="C1" s="260"/>
      <c r="D1" s="260"/>
    </row>
    <row r="2" spans="1:4" ht="37.5" customHeight="1">
      <c r="A2" s="261"/>
      <c r="B2" s="259"/>
      <c r="C2" s="260"/>
      <c r="D2" s="260"/>
    </row>
    <row r="3" spans="1:4" ht="49.5" customHeight="1">
      <c r="A3" s="217"/>
      <c r="B3" s="31"/>
      <c r="C3" s="218"/>
      <c r="D3" s="218"/>
    </row>
    <row r="4" spans="1:4" s="32" customFormat="1" ht="24" customHeight="1">
      <c r="A4" s="254" t="s">
        <v>121</v>
      </c>
      <c r="B4" s="255"/>
      <c r="C4" s="256"/>
      <c r="D4" s="256"/>
    </row>
    <row r="5" spans="1:4" s="3" customFormat="1" ht="24" customHeight="1">
      <c r="A5" s="254" t="s">
        <v>3</v>
      </c>
      <c r="B5" s="255"/>
      <c r="C5" s="256"/>
      <c r="D5" s="256"/>
    </row>
    <row r="6" spans="1:4" s="3" customFormat="1" ht="9" customHeight="1">
      <c r="A6" s="84"/>
      <c r="B6" s="83"/>
      <c r="C6" s="83"/>
      <c r="D6" s="83"/>
    </row>
    <row r="7" spans="1:4" s="3" customFormat="1" ht="27.75" customHeight="1">
      <c r="A7" s="130"/>
      <c r="B7" s="251" t="s">
        <v>388</v>
      </c>
      <c r="C7" s="252" t="s">
        <v>391</v>
      </c>
      <c r="D7" s="253" t="s">
        <v>389</v>
      </c>
    </row>
    <row r="8" spans="1:4" s="3" customFormat="1" ht="22.5" customHeight="1">
      <c r="A8" s="221" t="s">
        <v>42</v>
      </c>
      <c r="B8" s="107">
        <f>prihodi!D4</f>
        <v>2129736546</v>
      </c>
      <c r="C8" s="107">
        <f>prihodi!E4</f>
        <v>1919586321</v>
      </c>
      <c r="D8" s="108">
        <f>C8/B8*100</f>
        <v>90.1325717777301</v>
      </c>
    </row>
    <row r="9" spans="1:4" s="3" customFormat="1" ht="22.5" customHeight="1">
      <c r="A9" s="223" t="s">
        <v>39</v>
      </c>
      <c r="B9" s="107">
        <f>prihodi!D37</f>
        <v>100000</v>
      </c>
      <c r="C9" s="107">
        <f>prihodi!E37</f>
        <v>115036</v>
      </c>
      <c r="D9" s="108">
        <f>C9/B9*100</f>
        <v>115.036</v>
      </c>
    </row>
    <row r="10" spans="1:4" s="3" customFormat="1" ht="22.5" customHeight="1">
      <c r="A10" s="220" t="s">
        <v>156</v>
      </c>
      <c r="B10" s="110">
        <f>'rashodi-opći dio'!D4</f>
        <v>1721255444</v>
      </c>
      <c r="C10" s="110">
        <f>'rashodi-opći dio'!E4</f>
        <v>1459634538</v>
      </c>
      <c r="D10" s="108">
        <f>C10/B10*100</f>
        <v>84.80057640997067</v>
      </c>
    </row>
    <row r="11" spans="1:4" s="3" customFormat="1" ht="22.5" customHeight="1">
      <c r="A11" s="223" t="s">
        <v>40</v>
      </c>
      <c r="B11" s="110">
        <f>'rashodi-opći dio'!D67</f>
        <v>1290581102</v>
      </c>
      <c r="C11" s="110">
        <f>'rashodi-opći dio'!E67</f>
        <v>1185122992</v>
      </c>
      <c r="D11" s="108">
        <f>C11/B11*100</f>
        <v>91.828633641344</v>
      </c>
    </row>
    <row r="12" spans="1:4" s="3" customFormat="1" ht="22.5" customHeight="1">
      <c r="A12" s="220" t="s">
        <v>41</v>
      </c>
      <c r="B12" s="110">
        <f>B8+B9-B10-B11</f>
        <v>-882000000</v>
      </c>
      <c r="C12" s="110">
        <f>C8+C9-C10-C11</f>
        <v>-725056173</v>
      </c>
      <c r="D12" s="108">
        <f>C12/B12*100</f>
        <v>82.20591530612245</v>
      </c>
    </row>
    <row r="13" spans="1:4" s="3" customFormat="1" ht="9" customHeight="1">
      <c r="A13" s="85"/>
      <c r="B13" s="86"/>
      <c r="C13" s="86"/>
      <c r="D13" s="86"/>
    </row>
    <row r="14" spans="1:4" s="3" customFormat="1" ht="24" customHeight="1">
      <c r="A14" s="254" t="s">
        <v>173</v>
      </c>
      <c r="B14" s="255"/>
      <c r="C14" s="256"/>
      <c r="D14" s="256"/>
    </row>
    <row r="15" spans="1:4" s="3" customFormat="1" ht="9" customHeight="1">
      <c r="A15" s="84"/>
      <c r="B15" s="83"/>
      <c r="C15" s="83"/>
      <c r="D15" s="83"/>
    </row>
    <row r="16" spans="1:4" s="3" customFormat="1" ht="27.75" customHeight="1">
      <c r="A16" s="130"/>
      <c r="B16" s="251" t="s">
        <v>388</v>
      </c>
      <c r="C16" s="252" t="s">
        <v>391</v>
      </c>
      <c r="D16" s="253" t="s">
        <v>389</v>
      </c>
    </row>
    <row r="17" spans="1:4" s="3" customFormat="1" ht="22.5" customHeight="1">
      <c r="A17" s="219" t="s">
        <v>172</v>
      </c>
      <c r="B17" s="107">
        <v>0</v>
      </c>
      <c r="C17" s="107">
        <v>99575064</v>
      </c>
      <c r="D17" s="108" t="s">
        <v>174</v>
      </c>
    </row>
    <row r="18" spans="1:4" s="3" customFormat="1" ht="9" customHeight="1">
      <c r="A18" s="117"/>
      <c r="B18" s="118"/>
      <c r="C18" s="118"/>
      <c r="D18" s="119"/>
    </row>
    <row r="19" spans="1:8" s="29" customFormat="1" ht="24" customHeight="1">
      <c r="A19" s="257" t="s">
        <v>171</v>
      </c>
      <c r="B19" s="255"/>
      <c r="C19" s="256"/>
      <c r="D19" s="256"/>
      <c r="H19" s="100"/>
    </row>
    <row r="20" spans="1:4" s="29" customFormat="1" ht="9" customHeight="1">
      <c r="A20" s="87"/>
      <c r="B20" s="86"/>
      <c r="C20" s="86"/>
      <c r="D20" s="86"/>
    </row>
    <row r="21" spans="1:4" s="29" customFormat="1" ht="27.75" customHeight="1">
      <c r="A21" s="130"/>
      <c r="B21" s="251" t="s">
        <v>388</v>
      </c>
      <c r="C21" s="252" t="s">
        <v>391</v>
      </c>
      <c r="D21" s="253" t="s">
        <v>389</v>
      </c>
    </row>
    <row r="22" spans="1:4" s="29" customFormat="1" ht="22.5" customHeight="1">
      <c r="A22" s="221" t="s">
        <v>36</v>
      </c>
      <c r="B22" s="107">
        <f>'račun financiranja'!D4</f>
        <v>998000000</v>
      </c>
      <c r="C22" s="107">
        <f>'račun financiranja'!E4</f>
        <v>911913881</v>
      </c>
      <c r="D22" s="108">
        <f>C22/B22*100</f>
        <v>91.3741363727455</v>
      </c>
    </row>
    <row r="23" spans="1:4" s="29" customFormat="1" ht="22.5" customHeight="1">
      <c r="A23" s="221" t="s">
        <v>37</v>
      </c>
      <c r="B23" s="107">
        <f>'račun financiranja'!D17</f>
        <v>116000000</v>
      </c>
      <c r="C23" s="107">
        <f>'račun financiranja'!E17</f>
        <v>112500712</v>
      </c>
      <c r="D23" s="108">
        <f>C23/B23*100</f>
        <v>96.9833724137931</v>
      </c>
    </row>
    <row r="24" spans="1:4" s="29" customFormat="1" ht="22.5" customHeight="1">
      <c r="A24" s="222" t="s">
        <v>386</v>
      </c>
      <c r="B24" s="216">
        <f>-(B22-B23+B12)</f>
        <v>0</v>
      </c>
      <c r="C24" s="216">
        <f>-(C22-C23+C12+C17)</f>
        <v>-173932060</v>
      </c>
      <c r="D24" s="108" t="s">
        <v>174</v>
      </c>
    </row>
    <row r="25" spans="1:4" s="29" customFormat="1" ht="22.5" customHeight="1">
      <c r="A25" s="220" t="s">
        <v>100</v>
      </c>
      <c r="B25" s="216">
        <f>B22-B23+B24</f>
        <v>882000000</v>
      </c>
      <c r="C25" s="216">
        <f>C22-C23+C24</f>
        <v>625481109</v>
      </c>
      <c r="D25" s="108">
        <f>C25/B25*100</f>
        <v>70.91622551020407</v>
      </c>
    </row>
    <row r="26" spans="1:4" s="29" customFormat="1" ht="15" customHeight="1">
      <c r="A26" s="109"/>
      <c r="B26" s="88"/>
      <c r="C26" s="88"/>
      <c r="D26" s="88"/>
    </row>
    <row r="27" spans="1:4" s="29" customFormat="1" ht="22.5" customHeight="1">
      <c r="A27" s="220" t="s">
        <v>104</v>
      </c>
      <c r="B27" s="107">
        <f>SUM(B12,B17,B25)</f>
        <v>0</v>
      </c>
      <c r="C27" s="107">
        <f>SUM(C12,C17,C25)</f>
        <v>0</v>
      </c>
      <c r="D27" s="108" t="s">
        <v>174</v>
      </c>
    </row>
    <row r="28" s="29" customFormat="1" ht="18" customHeight="1">
      <c r="A28" s="30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</sheetData>
  <sheetProtection/>
  <mergeCells count="5">
    <mergeCell ref="A14:D14"/>
    <mergeCell ref="A19:D19"/>
    <mergeCell ref="A1:D2"/>
    <mergeCell ref="A4:D4"/>
    <mergeCell ref="A5:D5"/>
  </mergeCells>
  <printOptions horizontalCentered="1"/>
  <pageMargins left="0.2362204724409449" right="0.2362204724409449" top="0.6299212598425197" bottom="0.65" header="0.5118110236220472" footer="0.38"/>
  <pageSetup firstPageNumber="521" useFirstPageNumber="1"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5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5.57421875" style="230" customWidth="1"/>
    <col min="2" max="2" width="5.28125" style="64" customWidth="1"/>
    <col min="3" max="3" width="48.57421875" style="0" customWidth="1"/>
    <col min="4" max="4" width="12.28125" style="0" bestFit="1" customWidth="1"/>
    <col min="5" max="5" width="15.57421875" style="0" customWidth="1"/>
    <col min="6" max="6" width="7.8515625" style="142" customWidth="1"/>
  </cols>
  <sheetData>
    <row r="1" spans="1:14" s="3" customFormat="1" ht="28.5" customHeight="1">
      <c r="A1" s="264" t="s">
        <v>3</v>
      </c>
      <c r="B1" s="264"/>
      <c r="C1" s="264"/>
      <c r="D1" s="264"/>
      <c r="E1" s="264"/>
      <c r="F1" s="264"/>
      <c r="H1" s="249"/>
      <c r="I1" s="249"/>
      <c r="J1" s="249"/>
      <c r="K1" s="249"/>
      <c r="L1" s="249"/>
      <c r="M1" s="249"/>
      <c r="N1" s="249"/>
    </row>
    <row r="2" spans="1:14" s="3" customFormat="1" ht="28.5" customHeight="1">
      <c r="A2" s="265" t="s">
        <v>154</v>
      </c>
      <c r="B2" s="265"/>
      <c r="C2" s="265"/>
      <c r="D2" s="265"/>
      <c r="E2" s="265"/>
      <c r="F2" s="265"/>
      <c r="H2" s="250"/>
      <c r="I2" s="250"/>
      <c r="J2" s="250"/>
      <c r="K2" s="250"/>
      <c r="L2" s="250"/>
      <c r="M2" s="250"/>
      <c r="N2" s="250"/>
    </row>
    <row r="3" spans="1:6" s="3" customFormat="1" ht="28.5" customHeight="1">
      <c r="A3" s="263"/>
      <c r="B3" s="263"/>
      <c r="C3" s="227" t="s">
        <v>390</v>
      </c>
      <c r="D3" s="224" t="s">
        <v>388</v>
      </c>
      <c r="E3" s="225" t="s">
        <v>391</v>
      </c>
      <c r="F3" s="226" t="s">
        <v>389</v>
      </c>
    </row>
    <row r="4" spans="1:6" s="3" customFormat="1" ht="22.5" customHeight="1">
      <c r="A4" s="92">
        <v>6</v>
      </c>
      <c r="B4" s="66"/>
      <c r="C4" s="12" t="s">
        <v>42</v>
      </c>
      <c r="D4" s="131">
        <f>D5+D14+D25+D33</f>
        <v>2129736546</v>
      </c>
      <c r="E4" s="131">
        <f>E5+E14+E25+E33</f>
        <v>1919586321</v>
      </c>
      <c r="F4" s="138">
        <f aca="true" t="shared" si="0" ref="F4:F30">E4/D4*100</f>
        <v>90.1325717777301</v>
      </c>
    </row>
    <row r="5" spans="1:6" s="3" customFormat="1" ht="25.5">
      <c r="A5" s="92">
        <v>63</v>
      </c>
      <c r="B5" s="66"/>
      <c r="C5" s="11" t="s">
        <v>372</v>
      </c>
      <c r="D5" s="131">
        <f>D6+D8</f>
        <v>421979546</v>
      </c>
      <c r="E5" s="131">
        <f>E6+E8</f>
        <v>339390609</v>
      </c>
      <c r="F5" s="138">
        <f t="shared" si="0"/>
        <v>80.42821321960473</v>
      </c>
    </row>
    <row r="6" spans="1:6" s="3" customFormat="1" ht="12.75" customHeight="1">
      <c r="A6" s="33">
        <v>632</v>
      </c>
      <c r="B6" s="66"/>
      <c r="C6" s="101" t="s">
        <v>373</v>
      </c>
      <c r="D6" s="131">
        <f>D7</f>
        <v>7000000</v>
      </c>
      <c r="E6" s="131">
        <f>E7</f>
        <v>2740459</v>
      </c>
      <c r="F6" s="138">
        <f t="shared" si="0"/>
        <v>39.149414285714286</v>
      </c>
    </row>
    <row r="7" spans="1:6" s="89" customFormat="1" ht="12.75">
      <c r="A7" s="101"/>
      <c r="B7" s="143">
        <v>6322</v>
      </c>
      <c r="C7" s="106" t="s">
        <v>188</v>
      </c>
      <c r="D7" s="203">
        <v>7000000</v>
      </c>
      <c r="E7" s="133">
        <v>2740459</v>
      </c>
      <c r="F7" s="202">
        <f t="shared" si="0"/>
        <v>39.149414285714286</v>
      </c>
    </row>
    <row r="8" spans="1:6" s="3" customFormat="1" ht="12.75">
      <c r="A8" s="33">
        <v>633</v>
      </c>
      <c r="B8" s="105"/>
      <c r="C8" s="101" t="s">
        <v>159</v>
      </c>
      <c r="D8" s="131">
        <f>D9+D11</f>
        <v>414979546</v>
      </c>
      <c r="E8" s="131">
        <f>E9+E11</f>
        <v>336650150</v>
      </c>
      <c r="F8" s="138">
        <f t="shared" si="0"/>
        <v>81.12451643580525</v>
      </c>
    </row>
    <row r="9" spans="1:6" s="89" customFormat="1" ht="12.75">
      <c r="A9" s="101"/>
      <c r="B9" s="145">
        <v>6331</v>
      </c>
      <c r="C9" s="34" t="s">
        <v>160</v>
      </c>
      <c r="D9" s="203">
        <f>D10</f>
        <v>5000000</v>
      </c>
      <c r="E9" s="133">
        <f>E10</f>
        <v>700000</v>
      </c>
      <c r="F9" s="202">
        <f t="shared" si="0"/>
        <v>14.000000000000002</v>
      </c>
    </row>
    <row r="10" spans="1:6" s="89" customFormat="1" ht="12.75">
      <c r="A10" s="101"/>
      <c r="B10" s="145"/>
      <c r="C10" s="34" t="s">
        <v>168</v>
      </c>
      <c r="D10" s="203">
        <v>5000000</v>
      </c>
      <c r="E10" s="146">
        <v>700000</v>
      </c>
      <c r="F10" s="202">
        <f t="shared" si="0"/>
        <v>14.000000000000002</v>
      </c>
    </row>
    <row r="11" spans="1:6" s="89" customFormat="1" ht="12.75">
      <c r="A11" s="101"/>
      <c r="B11" s="145">
        <v>6332</v>
      </c>
      <c r="C11" s="106" t="s">
        <v>161</v>
      </c>
      <c r="D11" s="203">
        <f>D12+D13</f>
        <v>409979546</v>
      </c>
      <c r="E11" s="133">
        <f>E12+E13</f>
        <v>335950150</v>
      </c>
      <c r="F11" s="202">
        <f t="shared" si="0"/>
        <v>81.94314893943513</v>
      </c>
    </row>
    <row r="12" spans="1:6" s="89" customFormat="1" ht="12.75">
      <c r="A12" s="101"/>
      <c r="B12" s="145"/>
      <c r="C12" s="34" t="s">
        <v>167</v>
      </c>
      <c r="D12" s="203">
        <v>392088546</v>
      </c>
      <c r="E12" s="133">
        <v>325305754</v>
      </c>
      <c r="F12" s="202">
        <f t="shared" si="0"/>
        <v>82.96742083355835</v>
      </c>
    </row>
    <row r="13" spans="1:6" s="89" customFormat="1" ht="12.75">
      <c r="A13" s="101"/>
      <c r="B13" s="145"/>
      <c r="C13" s="34" t="s">
        <v>168</v>
      </c>
      <c r="D13" s="203">
        <v>17891000</v>
      </c>
      <c r="E13" s="146">
        <v>10644396</v>
      </c>
      <c r="F13" s="202">
        <f t="shared" si="0"/>
        <v>59.49581353753284</v>
      </c>
    </row>
    <row r="14" spans="1:6" s="3" customFormat="1" ht="12.75">
      <c r="A14" s="228">
        <v>64</v>
      </c>
      <c r="B14" s="66"/>
      <c r="C14" s="33" t="s">
        <v>43</v>
      </c>
      <c r="D14" s="132">
        <f>D15+D20+D23</f>
        <v>26530000</v>
      </c>
      <c r="E14" s="132">
        <f>E15+E20+E23</f>
        <v>46256881</v>
      </c>
      <c r="F14" s="138">
        <f t="shared" si="0"/>
        <v>174.35688277421787</v>
      </c>
    </row>
    <row r="15" spans="1:6" s="3" customFormat="1" ht="12.75">
      <c r="A15" s="92">
        <v>641</v>
      </c>
      <c r="B15" s="66"/>
      <c r="C15" s="33" t="s">
        <v>44</v>
      </c>
      <c r="D15" s="132">
        <f>SUM(D16:D19)</f>
        <v>24000000</v>
      </c>
      <c r="E15" s="132">
        <f>SUM(E16:E19)</f>
        <v>43983550</v>
      </c>
      <c r="F15" s="138">
        <f t="shared" si="0"/>
        <v>183.26479166666667</v>
      </c>
    </row>
    <row r="16" spans="1:6" s="89" customFormat="1" ht="12.75">
      <c r="A16" s="92"/>
      <c r="B16" s="143">
        <v>6413</v>
      </c>
      <c r="C16" s="36" t="s">
        <v>46</v>
      </c>
      <c r="D16" s="203">
        <v>2000000</v>
      </c>
      <c r="E16" s="133">
        <v>6082318</v>
      </c>
      <c r="F16" s="202">
        <f t="shared" si="0"/>
        <v>304.1159</v>
      </c>
    </row>
    <row r="17" spans="1:6" s="89" customFormat="1" ht="12.75">
      <c r="A17" s="92"/>
      <c r="B17" s="143">
        <v>6414</v>
      </c>
      <c r="C17" s="36" t="s">
        <v>47</v>
      </c>
      <c r="D17" s="203">
        <v>10000000</v>
      </c>
      <c r="E17" s="133">
        <v>17850187</v>
      </c>
      <c r="F17" s="202">
        <f t="shared" si="0"/>
        <v>178.50187</v>
      </c>
    </row>
    <row r="18" spans="1:6" s="89" customFormat="1" ht="12.75">
      <c r="A18" s="92"/>
      <c r="B18" s="143">
        <v>6416</v>
      </c>
      <c r="C18" s="36" t="s">
        <v>48</v>
      </c>
      <c r="D18" s="203">
        <v>1000000</v>
      </c>
      <c r="E18" s="133">
        <v>737605</v>
      </c>
      <c r="F18" s="202">
        <f t="shared" si="0"/>
        <v>73.7605</v>
      </c>
    </row>
    <row r="19" spans="1:6" s="89" customFormat="1" ht="12.75">
      <c r="A19" s="92"/>
      <c r="B19" s="143">
        <v>6419</v>
      </c>
      <c r="C19" s="34" t="s">
        <v>50</v>
      </c>
      <c r="D19" s="203">
        <v>11000000</v>
      </c>
      <c r="E19" s="133">
        <v>19313440</v>
      </c>
      <c r="F19" s="202">
        <f t="shared" si="0"/>
        <v>175.57672727272725</v>
      </c>
    </row>
    <row r="20" spans="1:6" s="3" customFormat="1" ht="12.75">
      <c r="A20" s="92">
        <v>642</v>
      </c>
      <c r="B20" s="66"/>
      <c r="C20" s="33" t="s">
        <v>51</v>
      </c>
      <c r="D20" s="132">
        <f>SUM(D21:D22)</f>
        <v>2450000</v>
      </c>
      <c r="E20" s="132">
        <f>SUM(E21:E22)</f>
        <v>1997484</v>
      </c>
      <c r="F20" s="138">
        <f t="shared" si="0"/>
        <v>81.52995918367347</v>
      </c>
    </row>
    <row r="21" spans="1:6" s="89" customFormat="1" ht="12.75">
      <c r="A21" s="92"/>
      <c r="B21" s="143">
        <v>6422</v>
      </c>
      <c r="C21" s="36" t="s">
        <v>52</v>
      </c>
      <c r="D21" s="203">
        <v>450000</v>
      </c>
      <c r="E21" s="133">
        <v>1369992</v>
      </c>
      <c r="F21" s="202">
        <f t="shared" si="0"/>
        <v>304.4426666666667</v>
      </c>
    </row>
    <row r="22" spans="1:6" s="89" customFormat="1" ht="12.75">
      <c r="A22" s="92"/>
      <c r="B22" s="143">
        <v>6429</v>
      </c>
      <c r="C22" s="34" t="s">
        <v>53</v>
      </c>
      <c r="D22" s="203">
        <v>2000000</v>
      </c>
      <c r="E22" s="133">
        <v>627492</v>
      </c>
      <c r="F22" s="202">
        <f t="shared" si="0"/>
        <v>31.3746</v>
      </c>
    </row>
    <row r="23" spans="1:6" s="89" customFormat="1" ht="13.5" customHeight="1">
      <c r="A23" s="92">
        <v>643</v>
      </c>
      <c r="B23" s="143"/>
      <c r="C23" s="33" t="s">
        <v>45</v>
      </c>
      <c r="D23" s="132">
        <f>D24</f>
        <v>80000</v>
      </c>
      <c r="E23" s="132">
        <f>E24</f>
        <v>275847</v>
      </c>
      <c r="F23" s="135">
        <f t="shared" si="0"/>
        <v>344.80875000000003</v>
      </c>
    </row>
    <row r="24" spans="1:6" s="89" customFormat="1" ht="25.5" customHeight="1">
      <c r="A24" s="92"/>
      <c r="B24" s="195">
        <v>6436</v>
      </c>
      <c r="C24" s="34" t="s">
        <v>302</v>
      </c>
      <c r="D24" s="203">
        <v>80000</v>
      </c>
      <c r="E24" s="133">
        <v>275847</v>
      </c>
      <c r="F24" s="202">
        <f t="shared" si="0"/>
        <v>344.80875000000003</v>
      </c>
    </row>
    <row r="25" spans="1:6" s="3" customFormat="1" ht="25.5" customHeight="1">
      <c r="A25" s="228">
        <v>65</v>
      </c>
      <c r="B25" s="66"/>
      <c r="C25" s="33" t="s">
        <v>374</v>
      </c>
      <c r="D25" s="132">
        <f>D26</f>
        <v>1631527000</v>
      </c>
      <c r="E25" s="132">
        <f>E26</f>
        <v>1509851755</v>
      </c>
      <c r="F25" s="138">
        <f t="shared" si="0"/>
        <v>92.5422475386555</v>
      </c>
    </row>
    <row r="26" spans="1:6" s="3" customFormat="1" ht="12.75">
      <c r="A26" s="92">
        <v>652</v>
      </c>
      <c r="B26" s="66"/>
      <c r="C26" s="33" t="s">
        <v>54</v>
      </c>
      <c r="D26" s="132">
        <f>D27+D32</f>
        <v>1631527000</v>
      </c>
      <c r="E26" s="132">
        <f>E27+E32</f>
        <v>1509851755</v>
      </c>
      <c r="F26" s="138">
        <f t="shared" si="0"/>
        <v>92.5422475386555</v>
      </c>
    </row>
    <row r="27" spans="1:6" s="89" customFormat="1" ht="12.75">
      <c r="A27" s="92"/>
      <c r="B27" s="143">
        <v>6522</v>
      </c>
      <c r="C27" s="34" t="s">
        <v>375</v>
      </c>
      <c r="D27" s="203">
        <f>SUM(D28:D31)</f>
        <v>1600000000</v>
      </c>
      <c r="E27" s="133">
        <f>SUM(E28:E31)</f>
        <v>1495755366</v>
      </c>
      <c r="F27" s="202">
        <f t="shared" si="0"/>
        <v>93.484710375</v>
      </c>
    </row>
    <row r="28" spans="1:6" s="89" customFormat="1" ht="12.75">
      <c r="A28" s="92"/>
      <c r="B28" s="143"/>
      <c r="C28" s="36" t="s">
        <v>162</v>
      </c>
      <c r="D28" s="203">
        <v>670000000</v>
      </c>
      <c r="E28" s="146">
        <v>659976575</v>
      </c>
      <c r="F28" s="202">
        <f t="shared" si="0"/>
        <v>98.50396641791045</v>
      </c>
    </row>
    <row r="29" spans="1:6" s="89" customFormat="1" ht="12.75">
      <c r="A29" s="92"/>
      <c r="B29" s="143"/>
      <c r="C29" s="36" t="s">
        <v>55</v>
      </c>
      <c r="D29" s="203">
        <v>220000000</v>
      </c>
      <c r="E29" s="146">
        <v>221197021</v>
      </c>
      <c r="F29" s="202">
        <f t="shared" si="0"/>
        <v>100.54410045454544</v>
      </c>
    </row>
    <row r="30" spans="1:6" s="89" customFormat="1" ht="12.75">
      <c r="A30" s="92"/>
      <c r="B30" s="143"/>
      <c r="C30" s="36" t="s">
        <v>56</v>
      </c>
      <c r="D30" s="203">
        <v>270000000</v>
      </c>
      <c r="E30" s="146">
        <v>298133163</v>
      </c>
      <c r="F30" s="202">
        <f t="shared" si="0"/>
        <v>110.41969</v>
      </c>
    </row>
    <row r="31" spans="1:6" s="89" customFormat="1" ht="12.75">
      <c r="A31" s="92"/>
      <c r="B31" s="143"/>
      <c r="C31" s="36" t="s">
        <v>163</v>
      </c>
      <c r="D31" s="203">
        <v>440000000</v>
      </c>
      <c r="E31" s="146">
        <v>316448607</v>
      </c>
      <c r="F31" s="202">
        <f>E31/D31*100</f>
        <v>71.92013795454545</v>
      </c>
    </row>
    <row r="32" spans="1:6" s="89" customFormat="1" ht="12.75">
      <c r="A32" s="92"/>
      <c r="B32" s="143">
        <v>6526</v>
      </c>
      <c r="C32" s="36" t="s">
        <v>57</v>
      </c>
      <c r="D32" s="203">
        <v>31527000</v>
      </c>
      <c r="E32" s="146">
        <v>14096389</v>
      </c>
      <c r="F32" s="202">
        <f>E32/D32*100</f>
        <v>44.712116598471155</v>
      </c>
    </row>
    <row r="33" spans="1:6" s="3" customFormat="1" ht="25.5">
      <c r="A33" s="228">
        <v>66</v>
      </c>
      <c r="B33" s="66"/>
      <c r="C33" s="196" t="s">
        <v>376</v>
      </c>
      <c r="D33" s="132">
        <f>D34</f>
        <v>49700000</v>
      </c>
      <c r="E33" s="132">
        <f>E34</f>
        <v>24087076</v>
      </c>
      <c r="F33" s="138">
        <f>E33/D33*100</f>
        <v>48.464941649899394</v>
      </c>
    </row>
    <row r="34" spans="1:6" s="3" customFormat="1" ht="12.75">
      <c r="A34" s="92">
        <v>663</v>
      </c>
      <c r="B34" s="66"/>
      <c r="C34" s="35" t="s">
        <v>58</v>
      </c>
      <c r="D34" s="132">
        <f>D35+D36</f>
        <v>49700000</v>
      </c>
      <c r="E34" s="132">
        <f>E35+E36</f>
        <v>24087076</v>
      </c>
      <c r="F34" s="138">
        <f>E34/D34*100</f>
        <v>48.464941649899394</v>
      </c>
    </row>
    <row r="35" spans="1:6" s="89" customFormat="1" ht="12.75" hidden="1">
      <c r="A35" s="92"/>
      <c r="B35" s="143">
        <v>6631</v>
      </c>
      <c r="C35" s="36" t="s">
        <v>59</v>
      </c>
      <c r="D35" s="133">
        <v>0</v>
      </c>
      <c r="E35" s="133">
        <v>0</v>
      </c>
      <c r="F35" s="144" t="s">
        <v>174</v>
      </c>
    </row>
    <row r="36" spans="1:6" s="89" customFormat="1" ht="12.75">
      <c r="A36" s="92"/>
      <c r="B36" s="143">
        <v>6632</v>
      </c>
      <c r="C36" s="36" t="s">
        <v>60</v>
      </c>
      <c r="D36" s="203">
        <v>49700000</v>
      </c>
      <c r="E36" s="133">
        <v>24087076</v>
      </c>
      <c r="F36" s="202">
        <f>E36/D36*100</f>
        <v>48.464941649899394</v>
      </c>
    </row>
    <row r="37" spans="1:6" s="3" customFormat="1" ht="25.5" customHeight="1">
      <c r="A37" s="92">
        <v>7</v>
      </c>
      <c r="B37" s="69"/>
      <c r="C37" s="35" t="s">
        <v>61</v>
      </c>
      <c r="D37" s="132">
        <f>D38</f>
        <v>100000</v>
      </c>
      <c r="E37" s="132">
        <f>E38</f>
        <v>115036</v>
      </c>
      <c r="F37" s="138">
        <f>E37/D37*100</f>
        <v>115.036</v>
      </c>
    </row>
    <row r="38" spans="1:6" s="3" customFormat="1" ht="12.75">
      <c r="A38" s="92">
        <v>72</v>
      </c>
      <c r="B38" s="69"/>
      <c r="C38" s="35" t="s">
        <v>65</v>
      </c>
      <c r="D38" s="132">
        <f>D39+D42</f>
        <v>100000</v>
      </c>
      <c r="E38" s="132">
        <f>E39+E44</f>
        <v>115036</v>
      </c>
      <c r="F38" s="138">
        <f>E38/D38*100</f>
        <v>115.036</v>
      </c>
    </row>
    <row r="39" spans="1:6" s="3" customFormat="1" ht="12.75">
      <c r="A39" s="92">
        <v>721</v>
      </c>
      <c r="B39" s="69"/>
      <c r="C39" s="35" t="s">
        <v>63</v>
      </c>
      <c r="D39" s="132">
        <f>D40+D41</f>
        <v>100000</v>
      </c>
      <c r="E39" s="132">
        <f>E40</f>
        <v>67044</v>
      </c>
      <c r="F39" s="138">
        <f>E39/D39*100</f>
        <v>67.044</v>
      </c>
    </row>
    <row r="40" spans="1:6" s="89" customFormat="1" ht="12.75">
      <c r="A40" s="92"/>
      <c r="B40" s="143">
        <v>7211</v>
      </c>
      <c r="C40" s="36" t="s">
        <v>64</v>
      </c>
      <c r="D40" s="203">
        <v>100000</v>
      </c>
      <c r="E40" s="133">
        <v>67044</v>
      </c>
      <c r="F40" s="202">
        <f>E40/D40*100</f>
        <v>67.044</v>
      </c>
    </row>
    <row r="41" spans="1:6" s="89" customFormat="1" ht="12.75" hidden="1">
      <c r="A41" s="92"/>
      <c r="B41" s="143">
        <v>7212</v>
      </c>
      <c r="C41" s="36" t="s">
        <v>166</v>
      </c>
      <c r="D41" s="148">
        <v>0</v>
      </c>
      <c r="E41" s="148">
        <v>0</v>
      </c>
      <c r="F41" s="144">
        <v>0</v>
      </c>
    </row>
    <row r="42" spans="1:6" s="3" customFormat="1" ht="12.75" hidden="1">
      <c r="A42" s="92">
        <v>723</v>
      </c>
      <c r="B42" s="66"/>
      <c r="C42" s="35" t="s">
        <v>202</v>
      </c>
      <c r="D42" s="132">
        <f>D43</f>
        <v>0</v>
      </c>
      <c r="E42" s="132">
        <f>E43</f>
        <v>0</v>
      </c>
      <c r="F42" s="138" t="s">
        <v>174</v>
      </c>
    </row>
    <row r="43" spans="1:6" s="89" customFormat="1" ht="12.75" hidden="1">
      <c r="A43" s="92"/>
      <c r="B43" s="143">
        <v>7231</v>
      </c>
      <c r="C43" s="36" t="s">
        <v>201</v>
      </c>
      <c r="D43" s="133">
        <v>0</v>
      </c>
      <c r="E43" s="133">
        <v>0</v>
      </c>
      <c r="F43" s="144" t="s">
        <v>174</v>
      </c>
    </row>
    <row r="44" spans="1:6" s="3" customFormat="1" ht="13.5" customHeight="1">
      <c r="A44" s="92">
        <v>723</v>
      </c>
      <c r="B44" s="66"/>
      <c r="C44" s="35" t="s">
        <v>202</v>
      </c>
      <c r="D44" s="132">
        <v>0</v>
      </c>
      <c r="E44" s="132">
        <f>E45</f>
        <v>47992</v>
      </c>
      <c r="F44" s="135" t="s">
        <v>174</v>
      </c>
    </row>
    <row r="45" spans="1:6" s="3" customFormat="1" ht="13.5" customHeight="1">
      <c r="A45" s="228"/>
      <c r="B45" s="66">
        <v>7231</v>
      </c>
      <c r="C45" s="36" t="s">
        <v>382</v>
      </c>
      <c r="D45" s="205">
        <v>0</v>
      </c>
      <c r="E45" s="133">
        <v>47992</v>
      </c>
      <c r="F45" s="204" t="s">
        <v>174</v>
      </c>
    </row>
    <row r="46" spans="1:6" s="3" customFormat="1" ht="13.5" customHeight="1">
      <c r="A46" s="228"/>
      <c r="B46" s="66"/>
      <c r="C46" s="36"/>
      <c r="D46" s="112"/>
      <c r="E46" s="112"/>
      <c r="F46" s="139"/>
    </row>
    <row r="47" spans="1:6" s="3" customFormat="1" ht="13.5" customHeight="1">
      <c r="A47" s="228"/>
      <c r="B47" s="66"/>
      <c r="C47" s="36"/>
      <c r="F47" s="139"/>
    </row>
    <row r="48" spans="1:6" s="3" customFormat="1" ht="13.5" customHeight="1">
      <c r="A48" s="228"/>
      <c r="B48" s="66"/>
      <c r="C48" s="36"/>
      <c r="F48" s="139"/>
    </row>
    <row r="49" spans="1:6" s="3" customFormat="1" ht="13.5" customHeight="1">
      <c r="A49" s="228"/>
      <c r="B49" s="66"/>
      <c r="C49" s="36"/>
      <c r="F49" s="139"/>
    </row>
    <row r="50" spans="1:6" s="3" customFormat="1" ht="13.5" customHeight="1">
      <c r="A50" s="228"/>
      <c r="B50" s="66"/>
      <c r="C50" s="36"/>
      <c r="F50" s="139"/>
    </row>
    <row r="51" spans="1:6" s="3" customFormat="1" ht="13.5" customHeight="1">
      <c r="A51" s="228"/>
      <c r="B51" s="66"/>
      <c r="C51" s="36"/>
      <c r="F51" s="139"/>
    </row>
    <row r="52" spans="1:6" s="3" customFormat="1" ht="13.5" customHeight="1">
      <c r="A52" s="228"/>
      <c r="B52" s="66"/>
      <c r="C52" s="36"/>
      <c r="F52" s="139"/>
    </row>
    <row r="53" spans="1:6" s="3" customFormat="1" ht="13.5" customHeight="1">
      <c r="A53" s="228"/>
      <c r="B53" s="66"/>
      <c r="C53" s="36"/>
      <c r="F53" s="139"/>
    </row>
    <row r="54" spans="1:6" s="8" customFormat="1" ht="27" customHeight="1">
      <c r="A54" s="228"/>
      <c r="B54" s="66"/>
      <c r="C54" s="65"/>
      <c r="F54" s="140"/>
    </row>
    <row r="55" spans="1:6" s="3" customFormat="1" ht="13.5" customHeight="1">
      <c r="A55" s="228"/>
      <c r="B55" s="66"/>
      <c r="C55" s="65"/>
      <c r="F55" s="139"/>
    </row>
    <row r="56" spans="1:6" s="3" customFormat="1" ht="13.5" customHeight="1">
      <c r="A56" s="228"/>
      <c r="B56" s="66"/>
      <c r="C56" s="65"/>
      <c r="F56" s="139"/>
    </row>
    <row r="57" spans="1:6" s="3" customFormat="1" ht="13.5" customHeight="1">
      <c r="A57" s="228"/>
      <c r="B57" s="66"/>
      <c r="C57" s="65"/>
      <c r="F57" s="139"/>
    </row>
    <row r="58" spans="1:6" s="3" customFormat="1" ht="13.5" customHeight="1">
      <c r="A58" s="228"/>
      <c r="B58" s="66"/>
      <c r="C58" s="65"/>
      <c r="F58" s="139"/>
    </row>
    <row r="59" spans="1:6" s="3" customFormat="1" ht="13.5" customHeight="1">
      <c r="A59" s="228"/>
      <c r="B59" s="66"/>
      <c r="C59" s="65"/>
      <c r="F59" s="139"/>
    </row>
    <row r="60" spans="1:6" s="3" customFormat="1" ht="13.5" customHeight="1">
      <c r="A60" s="228"/>
      <c r="B60" s="66"/>
      <c r="C60" s="65"/>
      <c r="F60" s="139"/>
    </row>
    <row r="61" spans="1:6" s="3" customFormat="1" ht="13.5" customHeight="1">
      <c r="A61" s="228"/>
      <c r="B61" s="66"/>
      <c r="C61" s="65"/>
      <c r="F61" s="139"/>
    </row>
    <row r="62" spans="1:6" s="3" customFormat="1" ht="13.5" customHeight="1">
      <c r="A62" s="228"/>
      <c r="B62" s="66"/>
      <c r="C62" s="65"/>
      <c r="F62" s="139"/>
    </row>
    <row r="63" spans="1:6" s="3" customFormat="1" ht="13.5" customHeight="1">
      <c r="A63" s="228"/>
      <c r="B63" s="66"/>
      <c r="C63" s="65"/>
      <c r="F63" s="139"/>
    </row>
    <row r="64" spans="1:6" s="3" customFormat="1" ht="13.5" customHeight="1">
      <c r="A64" s="228"/>
      <c r="B64" s="66"/>
      <c r="C64" s="65"/>
      <c r="F64" s="139"/>
    </row>
    <row r="65" spans="1:6" s="3" customFormat="1" ht="13.5" customHeight="1">
      <c r="A65" s="228"/>
      <c r="B65" s="66"/>
      <c r="C65" s="65"/>
      <c r="F65" s="139"/>
    </row>
    <row r="66" spans="1:6" s="3" customFormat="1" ht="13.5" customHeight="1">
      <c r="A66" s="228"/>
      <c r="B66" s="66"/>
      <c r="C66" s="65"/>
      <c r="F66" s="139"/>
    </row>
    <row r="67" spans="1:6" s="3" customFormat="1" ht="13.5" customHeight="1">
      <c r="A67" s="228"/>
      <c r="B67" s="66"/>
      <c r="C67" s="65"/>
      <c r="F67" s="139"/>
    </row>
    <row r="68" spans="1:6" s="3" customFormat="1" ht="18" customHeight="1">
      <c r="A68" s="229"/>
      <c r="B68" s="26"/>
      <c r="C68" s="65"/>
      <c r="F68" s="139"/>
    </row>
    <row r="69" spans="1:6" s="3" customFormat="1" ht="12.75">
      <c r="A69" s="230"/>
      <c r="B69" s="18"/>
      <c r="C69" s="65"/>
      <c r="F69" s="139"/>
    </row>
    <row r="70" spans="1:6" s="3" customFormat="1" ht="12.75">
      <c r="A70" s="230"/>
      <c r="B70" s="18"/>
      <c r="C70" s="65"/>
      <c r="F70" s="139"/>
    </row>
    <row r="71" spans="1:6" s="3" customFormat="1" ht="12.75">
      <c r="A71" s="230"/>
      <c r="B71" s="18"/>
      <c r="C71" s="65"/>
      <c r="F71" s="139"/>
    </row>
    <row r="72" spans="1:6" s="3" customFormat="1" ht="12.75">
      <c r="A72" s="230"/>
      <c r="B72" s="19"/>
      <c r="C72" s="65"/>
      <c r="F72" s="139"/>
    </row>
    <row r="73" spans="1:6" s="3" customFormat="1" ht="12.75">
      <c r="A73" s="230"/>
      <c r="B73" s="19"/>
      <c r="C73" s="65"/>
      <c r="F73" s="139"/>
    </row>
    <row r="74" spans="1:6" s="3" customFormat="1" ht="12.75">
      <c r="A74" s="230"/>
      <c r="B74" s="19"/>
      <c r="C74" s="65"/>
      <c r="F74" s="139"/>
    </row>
    <row r="75" spans="1:6" s="3" customFormat="1" ht="12.75">
      <c r="A75" s="230"/>
      <c r="B75" s="20"/>
      <c r="C75" s="65"/>
      <c r="F75" s="139"/>
    </row>
    <row r="76" spans="1:6" s="3" customFormat="1" ht="12.75">
      <c r="A76" s="230"/>
      <c r="B76" s="20"/>
      <c r="C76" s="65"/>
      <c r="F76" s="139"/>
    </row>
    <row r="77" spans="1:6" s="3" customFormat="1" ht="12.75">
      <c r="A77" s="230"/>
      <c r="B77" s="19"/>
      <c r="C77" s="65"/>
      <c r="F77" s="139"/>
    </row>
    <row r="78" spans="1:6" s="3" customFormat="1" ht="12.75">
      <c r="A78" s="230"/>
      <c r="B78" s="20"/>
      <c r="C78" s="65"/>
      <c r="F78" s="139"/>
    </row>
    <row r="79" spans="1:6" s="3" customFormat="1" ht="12.75">
      <c r="A79" s="230"/>
      <c r="B79" s="20"/>
      <c r="C79" s="65"/>
      <c r="F79" s="139"/>
    </row>
    <row r="80" spans="1:6" s="3" customFormat="1" ht="12.75">
      <c r="A80" s="230"/>
      <c r="B80" s="20"/>
      <c r="C80" s="65"/>
      <c r="F80" s="139"/>
    </row>
    <row r="81" spans="1:6" s="3" customFormat="1" ht="12.75">
      <c r="A81" s="230"/>
      <c r="B81" s="20"/>
      <c r="C81" s="10"/>
      <c r="F81" s="139"/>
    </row>
    <row r="82" spans="1:6" s="3" customFormat="1" ht="12.75">
      <c r="A82" s="230"/>
      <c r="B82" s="20"/>
      <c r="C82" s="10"/>
      <c r="F82" s="139"/>
    </row>
    <row r="83" spans="1:6" s="3" customFormat="1" ht="12.75">
      <c r="A83" s="230"/>
      <c r="B83" s="20"/>
      <c r="C83" s="16"/>
      <c r="F83" s="139"/>
    </row>
    <row r="84" spans="1:6" s="3" customFormat="1" ht="12.75">
      <c r="A84" s="230"/>
      <c r="B84" s="20"/>
      <c r="C84" s="10"/>
      <c r="F84" s="139"/>
    </row>
    <row r="85" spans="1:6" s="3" customFormat="1" ht="12.75">
      <c r="A85" s="230"/>
      <c r="B85" s="20"/>
      <c r="C85" s="10"/>
      <c r="F85" s="139"/>
    </row>
    <row r="86" spans="1:6" s="3" customFormat="1" ht="12.75">
      <c r="A86" s="230"/>
      <c r="B86" s="20"/>
      <c r="C86" s="16"/>
      <c r="F86" s="139"/>
    </row>
    <row r="87" spans="1:6" s="3" customFormat="1" ht="12.75">
      <c r="A87" s="230"/>
      <c r="B87" s="20"/>
      <c r="C87" s="10"/>
      <c r="F87" s="139"/>
    </row>
    <row r="88" spans="1:6" s="3" customFormat="1" ht="12.75">
      <c r="A88" s="230"/>
      <c r="B88" s="20"/>
      <c r="C88" s="10"/>
      <c r="F88" s="139"/>
    </row>
    <row r="89" spans="1:6" s="3" customFormat="1" ht="13.5" customHeight="1">
      <c r="A89" s="230"/>
      <c r="B89" s="20"/>
      <c r="C89" s="10"/>
      <c r="F89" s="139"/>
    </row>
    <row r="90" spans="1:6" s="3" customFormat="1" ht="13.5" customHeight="1">
      <c r="A90" s="230"/>
      <c r="B90" s="20"/>
      <c r="C90" s="9"/>
      <c r="F90" s="139"/>
    </row>
    <row r="91" spans="1:6" s="3" customFormat="1" ht="13.5" customHeight="1">
      <c r="A91" s="230"/>
      <c r="B91" s="20"/>
      <c r="C91" s="7"/>
      <c r="F91" s="139"/>
    </row>
    <row r="92" spans="1:6" s="3" customFormat="1" ht="26.25" customHeight="1">
      <c r="A92" s="230"/>
      <c r="B92" s="19"/>
      <c r="C92" s="40"/>
      <c r="F92" s="139"/>
    </row>
    <row r="93" spans="1:6" s="3" customFormat="1" ht="13.5" customHeight="1">
      <c r="A93" s="230"/>
      <c r="B93" s="20"/>
      <c r="C93" s="10"/>
      <c r="F93" s="139"/>
    </row>
    <row r="94" spans="1:6" s="3" customFormat="1" ht="13.5" customHeight="1">
      <c r="A94" s="230"/>
      <c r="B94" s="20"/>
      <c r="C94" s="9"/>
      <c r="F94" s="139"/>
    </row>
    <row r="95" spans="1:6" s="3" customFormat="1" ht="13.5" customHeight="1">
      <c r="A95" s="230"/>
      <c r="B95" s="20"/>
      <c r="C95" s="9"/>
      <c r="F95" s="139"/>
    </row>
    <row r="96" spans="1:6" s="3" customFormat="1" ht="13.5" customHeight="1">
      <c r="A96" s="230"/>
      <c r="B96" s="22"/>
      <c r="C96" s="16"/>
      <c r="F96" s="139"/>
    </row>
    <row r="97" spans="1:6" s="3" customFormat="1" ht="13.5" customHeight="1">
      <c r="A97" s="230"/>
      <c r="B97" s="21"/>
      <c r="C97" s="14"/>
      <c r="F97" s="139"/>
    </row>
    <row r="98" spans="1:6" s="3" customFormat="1" ht="13.5" customHeight="1">
      <c r="A98" s="230"/>
      <c r="B98" s="19"/>
      <c r="C98" s="15"/>
      <c r="F98" s="139"/>
    </row>
    <row r="99" spans="1:6" s="3" customFormat="1" ht="13.5" customHeight="1">
      <c r="A99" s="230"/>
      <c r="B99" s="20"/>
      <c r="C99" s="10"/>
      <c r="F99" s="139"/>
    </row>
    <row r="100" spans="1:6" s="3" customFormat="1" ht="28.5" customHeight="1">
      <c r="A100" s="230"/>
      <c r="B100" s="20"/>
      <c r="C100" s="198"/>
      <c r="F100" s="139"/>
    </row>
    <row r="101" spans="1:6" s="3" customFormat="1" ht="13.5" customHeight="1">
      <c r="A101" s="230"/>
      <c r="B101" s="20"/>
      <c r="C101" s="16"/>
      <c r="F101" s="139"/>
    </row>
    <row r="102" spans="1:6" s="3" customFormat="1" ht="13.5" customHeight="1">
      <c r="A102" s="230"/>
      <c r="B102" s="20"/>
      <c r="C102" s="10"/>
      <c r="F102" s="139"/>
    </row>
    <row r="103" spans="1:6" s="3" customFormat="1" ht="13.5" customHeight="1">
      <c r="A103" s="230"/>
      <c r="B103" s="20"/>
      <c r="C103" s="15"/>
      <c r="F103" s="139"/>
    </row>
    <row r="104" spans="1:6" s="3" customFormat="1" ht="13.5" customHeight="1">
      <c r="A104" s="230"/>
      <c r="B104" s="20"/>
      <c r="C104" s="10"/>
      <c r="F104" s="139"/>
    </row>
    <row r="105" spans="1:6" s="3" customFormat="1" ht="22.5" customHeight="1">
      <c r="A105" s="230"/>
      <c r="B105" s="20"/>
      <c r="C105" s="40"/>
      <c r="F105" s="139"/>
    </row>
    <row r="106" spans="1:6" s="3" customFormat="1" ht="13.5" customHeight="1">
      <c r="A106" s="230"/>
      <c r="B106" s="21"/>
      <c r="C106" s="14"/>
      <c r="F106" s="139"/>
    </row>
    <row r="107" spans="1:6" s="3" customFormat="1" ht="13.5" customHeight="1">
      <c r="A107" s="230"/>
      <c r="B107" s="21"/>
      <c r="C107" s="7"/>
      <c r="F107" s="139"/>
    </row>
    <row r="108" spans="1:6" s="3" customFormat="1" ht="13.5" customHeight="1">
      <c r="A108" s="230"/>
      <c r="B108" s="21"/>
      <c r="C108" s="23"/>
      <c r="F108" s="139"/>
    </row>
    <row r="109" spans="1:6" s="3" customFormat="1" ht="13.5" customHeight="1">
      <c r="A109" s="230"/>
      <c r="B109" s="19"/>
      <c r="C109" s="16"/>
      <c r="F109" s="139"/>
    </row>
    <row r="110" spans="1:6" s="3" customFormat="1" ht="13.5" customHeight="1">
      <c r="A110" s="230"/>
      <c r="B110" s="20"/>
      <c r="C110" s="10"/>
      <c r="F110" s="139"/>
    </row>
    <row r="111" spans="1:6" s="3" customFormat="1" ht="13.5" customHeight="1">
      <c r="A111" s="230"/>
      <c r="B111" s="20"/>
      <c r="C111" s="9"/>
      <c r="F111" s="139"/>
    </row>
    <row r="112" spans="1:6" s="3" customFormat="1" ht="13.5" customHeight="1">
      <c r="A112" s="230"/>
      <c r="B112" s="20"/>
      <c r="C112" s="7"/>
      <c r="F112" s="139"/>
    </row>
    <row r="113" spans="1:6" s="3" customFormat="1" ht="13.5" customHeight="1">
      <c r="A113" s="230"/>
      <c r="B113" s="19"/>
      <c r="C113" s="16"/>
      <c r="F113" s="139"/>
    </row>
    <row r="114" spans="1:6" s="3" customFormat="1" ht="13.5" customHeight="1">
      <c r="A114" s="230"/>
      <c r="B114" s="21"/>
      <c r="C114" s="10"/>
      <c r="F114" s="139"/>
    </row>
    <row r="115" spans="1:6" s="3" customFormat="1" ht="13.5" customHeight="1">
      <c r="A115" s="230"/>
      <c r="B115" s="21"/>
      <c r="C115" s="7"/>
      <c r="F115" s="139"/>
    </row>
    <row r="116" spans="1:6" s="3" customFormat="1" ht="22.5" customHeight="1">
      <c r="A116" s="230"/>
      <c r="B116" s="19"/>
      <c r="C116" s="40"/>
      <c r="F116" s="139"/>
    </row>
    <row r="117" spans="1:6" s="3" customFormat="1" ht="13.5" customHeight="1">
      <c r="A117" s="230"/>
      <c r="B117" s="20"/>
      <c r="C117" s="10"/>
      <c r="F117" s="139"/>
    </row>
    <row r="118" spans="1:6" s="3" customFormat="1" ht="13.5" customHeight="1">
      <c r="A118" s="230"/>
      <c r="B118" s="19"/>
      <c r="C118" s="16"/>
      <c r="F118" s="139"/>
    </row>
    <row r="119" spans="1:6" s="3" customFormat="1" ht="13.5" customHeight="1">
      <c r="A119" s="230"/>
      <c r="B119" s="20"/>
      <c r="C119" s="10"/>
      <c r="F119" s="139"/>
    </row>
    <row r="120" spans="1:6" s="3" customFormat="1" ht="13.5" customHeight="1">
      <c r="A120" s="230"/>
      <c r="B120" s="20"/>
      <c r="C120" s="10"/>
      <c r="F120" s="139"/>
    </row>
    <row r="121" spans="1:6" s="3" customFormat="1" ht="13.5" customHeight="1">
      <c r="A121" s="230"/>
      <c r="B121" s="18"/>
      <c r="C121" s="7"/>
      <c r="F121" s="139"/>
    </row>
    <row r="122" spans="1:6" s="3" customFormat="1" ht="13.5" customHeight="1">
      <c r="A122" s="230"/>
      <c r="B122" s="24"/>
      <c r="C122" s="7"/>
      <c r="F122" s="139"/>
    </row>
    <row r="123" spans="1:6" s="3" customFormat="1" ht="13.5" customHeight="1">
      <c r="A123" s="230"/>
      <c r="B123" s="24"/>
      <c r="C123" s="9"/>
      <c r="F123" s="139"/>
    </row>
    <row r="124" spans="1:6" s="3" customFormat="1" ht="13.5" customHeight="1">
      <c r="A124" s="230"/>
      <c r="B124" s="19"/>
      <c r="C124" s="15"/>
      <c r="F124" s="139"/>
    </row>
    <row r="125" spans="1:6" s="3" customFormat="1" ht="12.75">
      <c r="A125" s="230"/>
      <c r="B125" s="20"/>
      <c r="C125" s="10"/>
      <c r="F125" s="139"/>
    </row>
    <row r="126" spans="1:6" s="3" customFormat="1" ht="12.75">
      <c r="A126" s="230"/>
      <c r="B126" s="20"/>
      <c r="C126" s="7"/>
      <c r="F126" s="139"/>
    </row>
    <row r="127" spans="1:6" s="3" customFormat="1" ht="12.75">
      <c r="A127" s="230"/>
      <c r="B127" s="20"/>
      <c r="C127" s="9"/>
      <c r="F127" s="139"/>
    </row>
    <row r="128" spans="1:6" s="3" customFormat="1" ht="12.75">
      <c r="A128" s="230"/>
      <c r="B128" s="19"/>
      <c r="C128" s="16"/>
      <c r="F128" s="139"/>
    </row>
    <row r="129" spans="1:6" s="3" customFormat="1" ht="12.75">
      <c r="A129" s="230"/>
      <c r="B129" s="20"/>
      <c r="C129" s="10"/>
      <c r="F129" s="139"/>
    </row>
    <row r="130" spans="1:6" s="3" customFormat="1" ht="12.75">
      <c r="A130" s="230"/>
      <c r="B130" s="20"/>
      <c r="C130" s="10"/>
      <c r="F130" s="139"/>
    </row>
    <row r="131" spans="1:6" s="3" customFormat="1" ht="12.75">
      <c r="A131" s="230"/>
      <c r="B131" s="70"/>
      <c r="C131" s="5"/>
      <c r="F131" s="139"/>
    </row>
    <row r="132" spans="1:6" s="3" customFormat="1" ht="12.75">
      <c r="A132" s="230"/>
      <c r="B132" s="20"/>
      <c r="C132" s="10"/>
      <c r="F132" s="139"/>
    </row>
    <row r="133" spans="1:6" s="3" customFormat="1" ht="12.75">
      <c r="A133" s="230"/>
      <c r="B133" s="20"/>
      <c r="C133" s="10"/>
      <c r="F133" s="139"/>
    </row>
    <row r="134" spans="1:6" s="3" customFormat="1" ht="12.75">
      <c r="A134" s="230"/>
      <c r="B134" s="20"/>
      <c r="C134" s="10"/>
      <c r="F134" s="139"/>
    </row>
    <row r="135" spans="1:6" s="3" customFormat="1" ht="12.75">
      <c r="A135" s="230"/>
      <c r="B135" s="19"/>
      <c r="C135" s="16"/>
      <c r="F135" s="139"/>
    </row>
    <row r="136" spans="1:6" s="3" customFormat="1" ht="12.75">
      <c r="A136" s="230"/>
      <c r="B136" s="20"/>
      <c r="C136" s="10"/>
      <c r="F136" s="139"/>
    </row>
    <row r="137" spans="1:6" s="3" customFormat="1" ht="12.75">
      <c r="A137" s="230"/>
      <c r="B137" s="19"/>
      <c r="C137" s="16"/>
      <c r="F137" s="139"/>
    </row>
    <row r="138" spans="1:6" s="3" customFormat="1" ht="12.75">
      <c r="A138" s="230"/>
      <c r="B138" s="20"/>
      <c r="C138" s="10"/>
      <c r="F138" s="139"/>
    </row>
    <row r="139" spans="1:6" s="3" customFormat="1" ht="12.75">
      <c r="A139" s="230"/>
      <c r="B139" s="20"/>
      <c r="C139" s="10"/>
      <c r="F139" s="139"/>
    </row>
    <row r="140" spans="1:6" s="3" customFormat="1" ht="12.75">
      <c r="A140" s="230"/>
      <c r="B140" s="20"/>
      <c r="C140" s="10"/>
      <c r="F140" s="139"/>
    </row>
    <row r="141" spans="1:6" s="3" customFormat="1" ht="12.75">
      <c r="A141" s="230"/>
      <c r="B141" s="20"/>
      <c r="C141" s="10"/>
      <c r="F141" s="139"/>
    </row>
    <row r="142" spans="1:6" s="3" customFormat="1" ht="28.5" customHeight="1">
      <c r="A142" s="13"/>
      <c r="B142" s="17"/>
      <c r="C142" s="199"/>
      <c r="F142" s="139"/>
    </row>
    <row r="143" spans="1:6" s="3" customFormat="1" ht="12.75">
      <c r="A143" s="230"/>
      <c r="B143" s="20"/>
      <c r="C143" s="9"/>
      <c r="F143" s="139"/>
    </row>
    <row r="144" spans="1:6" s="3" customFormat="1" ht="12.75">
      <c r="A144" s="230"/>
      <c r="B144" s="71"/>
      <c r="C144" s="6"/>
      <c r="F144" s="139"/>
    </row>
    <row r="145" spans="1:6" s="3" customFormat="1" ht="12.75">
      <c r="A145" s="230"/>
      <c r="B145" s="20"/>
      <c r="C145" s="10"/>
      <c r="F145" s="139"/>
    </row>
    <row r="146" spans="1:6" s="3" customFormat="1" ht="12.75">
      <c r="A146" s="230"/>
      <c r="B146" s="70"/>
      <c r="C146" s="5"/>
      <c r="F146" s="139"/>
    </row>
    <row r="147" spans="1:6" s="3" customFormat="1" ht="12.75">
      <c r="A147" s="230"/>
      <c r="B147" s="70"/>
      <c r="C147" s="5"/>
      <c r="F147" s="139"/>
    </row>
    <row r="148" spans="1:6" s="3" customFormat="1" ht="12.75">
      <c r="A148" s="230"/>
      <c r="B148" s="20"/>
      <c r="C148" s="10"/>
      <c r="F148" s="139"/>
    </row>
    <row r="149" spans="1:6" s="3" customFormat="1" ht="12.75">
      <c r="A149" s="230"/>
      <c r="B149" s="19"/>
      <c r="C149" s="16"/>
      <c r="F149" s="139"/>
    </row>
    <row r="150" spans="1:6" s="3" customFormat="1" ht="12.75">
      <c r="A150" s="230"/>
      <c r="B150" s="20"/>
      <c r="C150" s="10"/>
      <c r="F150" s="139"/>
    </row>
    <row r="151" spans="1:6" s="3" customFormat="1" ht="12.75">
      <c r="A151" s="230"/>
      <c r="B151" s="20"/>
      <c r="C151" s="10"/>
      <c r="F151" s="139"/>
    </row>
    <row r="152" spans="1:6" s="3" customFormat="1" ht="12.75">
      <c r="A152" s="230"/>
      <c r="B152" s="19"/>
      <c r="C152" s="16"/>
      <c r="F152" s="139"/>
    </row>
    <row r="153" spans="1:6" s="3" customFormat="1" ht="12.75">
      <c r="A153" s="230"/>
      <c r="B153" s="20"/>
      <c r="C153" s="10"/>
      <c r="F153" s="139"/>
    </row>
    <row r="154" spans="1:6" s="3" customFormat="1" ht="12.75">
      <c r="A154" s="230"/>
      <c r="B154" s="70"/>
      <c r="C154" s="5"/>
      <c r="F154" s="139"/>
    </row>
    <row r="155" spans="1:6" s="3" customFormat="1" ht="12.75">
      <c r="A155" s="230"/>
      <c r="B155" s="19"/>
      <c r="C155" s="6"/>
      <c r="F155" s="139"/>
    </row>
    <row r="156" spans="1:6" s="3" customFormat="1" ht="12.75">
      <c r="A156" s="230"/>
      <c r="B156" s="21"/>
      <c r="C156" s="5"/>
      <c r="F156" s="139"/>
    </row>
    <row r="157" spans="1:6" s="3" customFormat="1" ht="12.75">
      <c r="A157" s="230"/>
      <c r="B157" s="19"/>
      <c r="C157" s="16"/>
      <c r="F157" s="139"/>
    </row>
    <row r="158" spans="1:6" s="3" customFormat="1" ht="12.75">
      <c r="A158" s="230"/>
      <c r="B158" s="20"/>
      <c r="C158" s="10"/>
      <c r="F158" s="139"/>
    </row>
    <row r="159" spans="1:6" s="3" customFormat="1" ht="12.75">
      <c r="A159" s="230"/>
      <c r="B159" s="20"/>
      <c r="C159" s="9"/>
      <c r="F159" s="139"/>
    </row>
    <row r="160" spans="1:6" s="3" customFormat="1" ht="12.75">
      <c r="A160" s="230"/>
      <c r="B160" s="21"/>
      <c r="C160" s="16"/>
      <c r="F160" s="139"/>
    </row>
    <row r="161" spans="1:6" s="3" customFormat="1" ht="12.75">
      <c r="A161" s="230"/>
      <c r="B161" s="21"/>
      <c r="C161" s="5"/>
      <c r="F161" s="139"/>
    </row>
    <row r="162" spans="1:6" s="3" customFormat="1" ht="12.75">
      <c r="A162" s="230"/>
      <c r="B162" s="21"/>
      <c r="C162" s="25"/>
      <c r="F162" s="139"/>
    </row>
    <row r="163" spans="1:6" s="3" customFormat="1" ht="12.75">
      <c r="A163" s="230"/>
      <c r="B163" s="19"/>
      <c r="C163" s="15"/>
      <c r="F163" s="139"/>
    </row>
    <row r="164" spans="1:6" s="3" customFormat="1" ht="12.75">
      <c r="A164" s="230"/>
      <c r="B164" s="20"/>
      <c r="C164" s="10"/>
      <c r="F164" s="139"/>
    </row>
    <row r="165" spans="1:6" s="3" customFormat="1" ht="12.75">
      <c r="A165" s="230"/>
      <c r="B165" s="71"/>
      <c r="C165" s="4"/>
      <c r="F165" s="139"/>
    </row>
    <row r="166" spans="1:6" s="3" customFormat="1" ht="11.25" customHeight="1">
      <c r="A166" s="230"/>
      <c r="B166" s="70"/>
      <c r="C166" s="5"/>
      <c r="F166" s="139"/>
    </row>
    <row r="167" spans="1:6" s="3" customFormat="1" ht="24" customHeight="1">
      <c r="A167" s="230"/>
      <c r="B167" s="70"/>
      <c r="C167" s="200"/>
      <c r="F167" s="139"/>
    </row>
    <row r="168" spans="1:6" s="3" customFormat="1" ht="15" customHeight="1">
      <c r="A168" s="230"/>
      <c r="B168" s="70"/>
      <c r="C168" s="200"/>
      <c r="F168" s="139"/>
    </row>
    <row r="169" spans="1:6" s="3" customFormat="1" ht="11.25" customHeight="1">
      <c r="A169" s="230"/>
      <c r="B169" s="71"/>
      <c r="C169" s="6"/>
      <c r="F169" s="139"/>
    </row>
    <row r="170" spans="1:6" s="3" customFormat="1" ht="12.75">
      <c r="A170" s="230"/>
      <c r="B170" s="70"/>
      <c r="C170" s="5"/>
      <c r="F170" s="139"/>
    </row>
    <row r="171" spans="1:6" s="3" customFormat="1" ht="13.5" customHeight="1">
      <c r="A171" s="230"/>
      <c r="B171" s="70"/>
      <c r="C171" s="1"/>
      <c r="F171" s="139"/>
    </row>
    <row r="172" spans="1:6" s="3" customFormat="1" ht="12.75" customHeight="1">
      <c r="A172" s="230"/>
      <c r="B172" s="70"/>
      <c r="C172" s="9"/>
      <c r="F172" s="139"/>
    </row>
    <row r="173" spans="1:6" s="3" customFormat="1" ht="12.75" customHeight="1">
      <c r="A173" s="230"/>
      <c r="B173" s="19"/>
      <c r="C173" s="15"/>
      <c r="F173" s="139"/>
    </row>
    <row r="174" spans="1:6" s="3" customFormat="1" ht="12.75">
      <c r="A174" s="230"/>
      <c r="B174" s="20"/>
      <c r="C174" s="10"/>
      <c r="F174" s="139"/>
    </row>
    <row r="175" spans="1:6" s="3" customFormat="1" ht="12.75">
      <c r="A175" s="230"/>
      <c r="B175" s="20"/>
      <c r="C175" s="25"/>
      <c r="F175" s="139"/>
    </row>
    <row r="176" spans="1:6" s="3" customFormat="1" ht="12.75">
      <c r="A176" s="230"/>
      <c r="B176" s="71"/>
      <c r="C176" s="6"/>
      <c r="F176" s="139"/>
    </row>
    <row r="177" spans="1:6" s="3" customFormat="1" ht="12.75">
      <c r="A177" s="230"/>
      <c r="B177" s="70"/>
      <c r="C177" s="5"/>
      <c r="F177" s="139"/>
    </row>
    <row r="178" spans="1:6" s="3" customFormat="1" ht="12.75">
      <c r="A178" s="230"/>
      <c r="B178" s="20"/>
      <c r="C178" s="10"/>
      <c r="F178" s="139"/>
    </row>
    <row r="179" spans="1:6" s="3" customFormat="1" ht="19.5" customHeight="1">
      <c r="A179" s="231"/>
      <c r="B179" s="68"/>
      <c r="C179" s="7"/>
      <c r="F179" s="139"/>
    </row>
    <row r="180" spans="1:6" s="3" customFormat="1" ht="15" customHeight="1">
      <c r="A180" s="230"/>
      <c r="B180" s="18"/>
      <c r="C180" s="7"/>
      <c r="F180" s="139"/>
    </row>
    <row r="181" spans="1:6" s="3" customFormat="1" ht="12.75">
      <c r="A181" s="230"/>
      <c r="B181" s="18"/>
      <c r="C181" s="9"/>
      <c r="F181" s="139"/>
    </row>
    <row r="182" spans="1:6" s="3" customFormat="1" ht="12.75">
      <c r="A182" s="230"/>
      <c r="B182" s="20"/>
      <c r="C182" s="7"/>
      <c r="F182" s="139"/>
    </row>
    <row r="183" spans="1:6" s="3" customFormat="1" ht="12.75">
      <c r="A183" s="230"/>
      <c r="B183" s="22"/>
      <c r="C183" s="16"/>
      <c r="F183" s="139"/>
    </row>
    <row r="184" spans="1:6" s="3" customFormat="1" ht="12.75">
      <c r="A184" s="230"/>
      <c r="B184" s="20"/>
      <c r="C184" s="9"/>
      <c r="F184" s="139"/>
    </row>
    <row r="185" spans="1:6" s="3" customFormat="1" ht="12.75">
      <c r="A185" s="230"/>
      <c r="B185" s="20"/>
      <c r="C185" s="9"/>
      <c r="F185" s="139"/>
    </row>
    <row r="186" spans="1:6" s="3" customFormat="1" ht="12.75">
      <c r="A186" s="230"/>
      <c r="B186" s="19"/>
      <c r="C186" s="15"/>
      <c r="F186" s="139"/>
    </row>
    <row r="187" spans="1:6" s="3" customFormat="1" ht="22.5" customHeight="1">
      <c r="A187" s="230"/>
      <c r="B187" s="20"/>
      <c r="C187" s="198"/>
      <c r="F187" s="139"/>
    </row>
    <row r="188" spans="1:6" s="3" customFormat="1" ht="12.75">
      <c r="A188" s="230"/>
      <c r="B188" s="20"/>
      <c r="C188" s="15"/>
      <c r="F188" s="139"/>
    </row>
    <row r="189" spans="1:6" s="3" customFormat="1" ht="12.75">
      <c r="A189" s="230"/>
      <c r="B189" s="21"/>
      <c r="C189" s="7"/>
      <c r="F189" s="139"/>
    </row>
    <row r="190" spans="1:6" s="3" customFormat="1" ht="12.75">
      <c r="A190" s="230"/>
      <c r="B190" s="21"/>
      <c r="C190" s="23"/>
      <c r="F190" s="139"/>
    </row>
    <row r="191" spans="1:6" s="3" customFormat="1" ht="12.75">
      <c r="A191" s="230"/>
      <c r="B191" s="19"/>
      <c r="C191" s="16"/>
      <c r="F191" s="139"/>
    </row>
    <row r="192" spans="1:6" s="3" customFormat="1" ht="13.5" customHeight="1">
      <c r="A192" s="230"/>
      <c r="B192" s="18"/>
      <c r="C192" s="7"/>
      <c r="F192" s="139"/>
    </row>
    <row r="193" spans="1:6" s="3" customFormat="1" ht="13.5" customHeight="1">
      <c r="A193" s="230"/>
      <c r="B193" s="20"/>
      <c r="C193" s="7"/>
      <c r="F193" s="139"/>
    </row>
    <row r="194" spans="1:6" s="3" customFormat="1" ht="13.5" customHeight="1">
      <c r="A194" s="230"/>
      <c r="B194" s="20"/>
      <c r="C194" s="9"/>
      <c r="F194" s="139"/>
    </row>
    <row r="195" spans="1:6" s="3" customFormat="1" ht="12.75">
      <c r="A195" s="230"/>
      <c r="B195" s="19"/>
      <c r="C195" s="16"/>
      <c r="F195" s="139"/>
    </row>
    <row r="196" spans="1:6" s="3" customFormat="1" ht="12.75">
      <c r="A196" s="230"/>
      <c r="B196" s="20"/>
      <c r="C196" s="9"/>
      <c r="F196" s="139"/>
    </row>
    <row r="197" spans="1:6" s="3" customFormat="1" ht="12.75">
      <c r="A197" s="230"/>
      <c r="B197" s="71"/>
      <c r="C197" s="6"/>
      <c r="F197" s="139"/>
    </row>
    <row r="198" spans="1:6" s="3" customFormat="1" ht="12.75">
      <c r="A198" s="230"/>
      <c r="B198" s="21"/>
      <c r="C198" s="25"/>
      <c r="F198" s="139"/>
    </row>
    <row r="199" spans="1:6" s="3" customFormat="1" ht="12.75">
      <c r="A199" s="230"/>
      <c r="B199" s="19"/>
      <c r="C199" s="15"/>
      <c r="F199" s="139"/>
    </row>
    <row r="200" spans="1:6" s="3" customFormat="1" ht="12.75">
      <c r="A200" s="230"/>
      <c r="B200" s="71"/>
      <c r="C200" s="27"/>
      <c r="F200" s="139"/>
    </row>
    <row r="201" spans="1:6" s="3" customFormat="1" ht="12.75">
      <c r="A201" s="230"/>
      <c r="B201" s="70"/>
      <c r="C201" s="1"/>
      <c r="F201" s="139"/>
    </row>
    <row r="202" spans="1:6" s="3" customFormat="1" ht="12.75">
      <c r="A202" s="230"/>
      <c r="B202" s="70"/>
      <c r="C202" s="9"/>
      <c r="F202" s="139"/>
    </row>
    <row r="203" spans="1:6" s="3" customFormat="1" ht="12.75">
      <c r="A203" s="230"/>
      <c r="B203" s="19"/>
      <c r="C203" s="15"/>
      <c r="F203" s="139"/>
    </row>
    <row r="204" spans="1:6" s="3" customFormat="1" ht="12.75">
      <c r="A204" s="230"/>
      <c r="B204" s="19"/>
      <c r="C204" s="15"/>
      <c r="F204" s="139"/>
    </row>
    <row r="205" spans="1:6" s="3" customFormat="1" ht="12.75">
      <c r="A205" s="230"/>
      <c r="B205" s="20"/>
      <c r="C205" s="10"/>
      <c r="F205" s="139"/>
    </row>
    <row r="206" spans="1:6" s="29" customFormat="1" ht="18" customHeight="1">
      <c r="A206" s="262"/>
      <c r="B206" s="262"/>
      <c r="C206" s="262"/>
      <c r="F206" s="141"/>
    </row>
    <row r="207" spans="1:6" s="3" customFormat="1" ht="28.5" customHeight="1">
      <c r="A207" s="13"/>
      <c r="B207" s="17"/>
      <c r="C207" s="199"/>
      <c r="F207" s="139"/>
    </row>
    <row r="208" spans="1:6" s="3" customFormat="1" ht="12.75">
      <c r="A208" s="230"/>
      <c r="B208" s="72"/>
      <c r="F208" s="139"/>
    </row>
    <row r="209" spans="1:6" s="3" customFormat="1" ht="12.75">
      <c r="A209" s="230"/>
      <c r="B209" s="73"/>
      <c r="C209" s="2"/>
      <c r="F209" s="139"/>
    </row>
    <row r="210" spans="1:6" s="3" customFormat="1" ht="12.75">
      <c r="A210" s="230"/>
      <c r="B210" s="73"/>
      <c r="C210" s="2"/>
      <c r="F210" s="139"/>
    </row>
    <row r="211" spans="1:6" s="3" customFormat="1" ht="17.25" customHeight="1">
      <c r="A211" s="230"/>
      <c r="B211" s="73"/>
      <c r="C211" s="2"/>
      <c r="F211" s="139"/>
    </row>
    <row r="212" spans="1:6" s="3" customFormat="1" ht="13.5" customHeight="1">
      <c r="A212" s="230"/>
      <c r="B212" s="73"/>
      <c r="C212" s="2"/>
      <c r="F212" s="139"/>
    </row>
    <row r="213" spans="1:6" s="3" customFormat="1" ht="12.75">
      <c r="A213" s="230"/>
      <c r="B213" s="73"/>
      <c r="C213" s="2"/>
      <c r="F213" s="139"/>
    </row>
    <row r="214" spans="1:6" s="3" customFormat="1" ht="12.75">
      <c r="A214" s="230"/>
      <c r="B214" s="72"/>
      <c r="F214" s="139"/>
    </row>
    <row r="215" spans="1:6" s="3" customFormat="1" ht="12.75">
      <c r="A215" s="230"/>
      <c r="B215" s="73"/>
      <c r="C215" s="2"/>
      <c r="F215" s="139"/>
    </row>
    <row r="216" spans="1:6" s="3" customFormat="1" ht="12.75">
      <c r="A216" s="230"/>
      <c r="B216" s="73"/>
      <c r="C216" s="28"/>
      <c r="F216" s="139"/>
    </row>
    <row r="217" spans="1:6" s="3" customFormat="1" ht="12.75">
      <c r="A217" s="230"/>
      <c r="B217" s="73"/>
      <c r="C217" s="2"/>
      <c r="F217" s="139"/>
    </row>
    <row r="218" spans="1:6" s="3" customFormat="1" ht="22.5" customHeight="1">
      <c r="A218" s="230"/>
      <c r="B218" s="73"/>
      <c r="C218" s="198"/>
      <c r="F218" s="139"/>
    </row>
    <row r="219" spans="1:6" s="3" customFormat="1" ht="22.5" customHeight="1">
      <c r="A219" s="230"/>
      <c r="B219" s="19"/>
      <c r="C219" s="40"/>
      <c r="F219" s="139"/>
    </row>
    <row r="220" spans="1:6" s="3" customFormat="1" ht="12.75">
      <c r="A220" s="230"/>
      <c r="B220" s="72"/>
      <c r="F220" s="139"/>
    </row>
    <row r="221" spans="1:6" s="3" customFormat="1" ht="12.75">
      <c r="A221" s="230"/>
      <c r="B221" s="72"/>
      <c r="F221" s="139"/>
    </row>
    <row r="222" spans="1:6" s="3" customFormat="1" ht="12.75">
      <c r="A222" s="230"/>
      <c r="B222" s="72"/>
      <c r="F222" s="139"/>
    </row>
    <row r="223" spans="1:6" s="3" customFormat="1" ht="12.75">
      <c r="A223" s="230"/>
      <c r="B223" s="72"/>
      <c r="F223" s="139"/>
    </row>
    <row r="224" spans="1:6" s="3" customFormat="1" ht="12.75">
      <c r="A224" s="230"/>
      <c r="B224" s="72"/>
      <c r="F224" s="139"/>
    </row>
    <row r="225" spans="1:6" s="3" customFormat="1" ht="12.75">
      <c r="A225" s="230"/>
      <c r="B225" s="72"/>
      <c r="F225" s="139"/>
    </row>
    <row r="226" spans="1:6" s="3" customFormat="1" ht="12.75">
      <c r="A226" s="230"/>
      <c r="B226" s="72"/>
      <c r="F226" s="139"/>
    </row>
    <row r="227" spans="1:6" s="3" customFormat="1" ht="12.75">
      <c r="A227" s="230"/>
      <c r="B227" s="72"/>
      <c r="F227" s="139"/>
    </row>
    <row r="228" spans="1:6" s="3" customFormat="1" ht="12.75">
      <c r="A228" s="230"/>
      <c r="B228" s="72"/>
      <c r="F228" s="139"/>
    </row>
    <row r="229" spans="1:6" s="3" customFormat="1" ht="12.75">
      <c r="A229" s="230"/>
      <c r="B229" s="72"/>
      <c r="F229" s="139"/>
    </row>
    <row r="230" spans="1:6" s="3" customFormat="1" ht="12.75">
      <c r="A230" s="230"/>
      <c r="B230" s="72"/>
      <c r="F230" s="139"/>
    </row>
    <row r="231" spans="1:6" s="3" customFormat="1" ht="12.75">
      <c r="A231" s="230"/>
      <c r="B231" s="72"/>
      <c r="F231" s="139"/>
    </row>
    <row r="232" spans="1:6" s="3" customFormat="1" ht="12.75">
      <c r="A232" s="230"/>
      <c r="B232" s="72"/>
      <c r="F232" s="139"/>
    </row>
    <row r="233" spans="1:6" s="3" customFormat="1" ht="12.75">
      <c r="A233" s="230"/>
      <c r="B233" s="72"/>
      <c r="F233" s="139"/>
    </row>
    <row r="234" spans="1:6" s="3" customFormat="1" ht="12.75">
      <c r="A234" s="230"/>
      <c r="B234" s="72"/>
      <c r="F234" s="139"/>
    </row>
    <row r="235" spans="1:6" s="3" customFormat="1" ht="12.75">
      <c r="A235" s="230"/>
      <c r="B235" s="72"/>
      <c r="F235" s="139"/>
    </row>
    <row r="236" spans="1:6" s="3" customFormat="1" ht="12.75">
      <c r="A236" s="230"/>
      <c r="B236" s="72"/>
      <c r="F236" s="139"/>
    </row>
    <row r="237" spans="1:6" s="3" customFormat="1" ht="12.75">
      <c r="A237" s="230"/>
      <c r="B237" s="72"/>
      <c r="F237" s="139"/>
    </row>
    <row r="238" spans="1:6" s="3" customFormat="1" ht="12.75">
      <c r="A238" s="230"/>
      <c r="B238" s="72"/>
      <c r="F238" s="139"/>
    </row>
    <row r="239" spans="1:6" s="3" customFormat="1" ht="12.75">
      <c r="A239" s="230"/>
      <c r="B239" s="72"/>
      <c r="F239" s="139"/>
    </row>
    <row r="240" spans="1:6" s="3" customFormat="1" ht="12.75">
      <c r="A240" s="230"/>
      <c r="B240" s="72"/>
      <c r="F240" s="139"/>
    </row>
    <row r="241" spans="1:6" s="3" customFormat="1" ht="12.75">
      <c r="A241" s="230"/>
      <c r="B241" s="72"/>
      <c r="F241" s="139"/>
    </row>
    <row r="242" spans="1:6" s="3" customFormat="1" ht="12.75">
      <c r="A242" s="230"/>
      <c r="B242" s="72"/>
      <c r="F242" s="139"/>
    </row>
    <row r="243" spans="1:6" s="3" customFormat="1" ht="12.75">
      <c r="A243" s="230"/>
      <c r="B243" s="72"/>
      <c r="F243" s="139"/>
    </row>
    <row r="244" spans="1:6" s="3" customFormat="1" ht="12.75">
      <c r="A244" s="230"/>
      <c r="B244" s="72"/>
      <c r="F244" s="139"/>
    </row>
    <row r="245" spans="1:6" s="3" customFormat="1" ht="12.75">
      <c r="A245" s="230"/>
      <c r="B245" s="72"/>
      <c r="F245" s="139"/>
    </row>
    <row r="246" spans="1:6" s="3" customFormat="1" ht="12.75">
      <c r="A246" s="230"/>
      <c r="B246" s="72"/>
      <c r="F246" s="139"/>
    </row>
    <row r="247" spans="1:6" s="3" customFormat="1" ht="12.75">
      <c r="A247" s="230"/>
      <c r="B247" s="72"/>
      <c r="F247" s="139"/>
    </row>
    <row r="248" spans="1:6" s="3" customFormat="1" ht="12.75">
      <c r="A248" s="230"/>
      <c r="B248" s="72"/>
      <c r="F248" s="139"/>
    </row>
    <row r="249" spans="1:6" s="3" customFormat="1" ht="12.75">
      <c r="A249" s="230"/>
      <c r="B249" s="72"/>
      <c r="F249" s="139"/>
    </row>
    <row r="250" spans="1:6" s="3" customFormat="1" ht="12.75">
      <c r="A250" s="230"/>
      <c r="B250" s="72"/>
      <c r="F250" s="139"/>
    </row>
    <row r="251" spans="1:6" s="3" customFormat="1" ht="12.75">
      <c r="A251" s="230"/>
      <c r="B251" s="72"/>
      <c r="F251" s="139"/>
    </row>
    <row r="252" spans="1:6" s="3" customFormat="1" ht="12.75">
      <c r="A252" s="230"/>
      <c r="B252" s="72"/>
      <c r="F252" s="139"/>
    </row>
    <row r="253" spans="1:6" s="3" customFormat="1" ht="12.75">
      <c r="A253" s="230"/>
      <c r="B253" s="72"/>
      <c r="F253" s="139"/>
    </row>
    <row r="254" spans="1:6" s="3" customFormat="1" ht="12.75">
      <c r="A254" s="230"/>
      <c r="B254" s="72"/>
      <c r="F254" s="139"/>
    </row>
    <row r="255" spans="1:6" s="3" customFormat="1" ht="12.75">
      <c r="A255" s="230"/>
      <c r="B255" s="72"/>
      <c r="F255" s="139"/>
    </row>
    <row r="256" spans="1:6" s="3" customFormat="1" ht="12.75">
      <c r="A256" s="230"/>
      <c r="B256" s="72"/>
      <c r="F256" s="139"/>
    </row>
    <row r="257" spans="1:6" s="3" customFormat="1" ht="12.75">
      <c r="A257" s="230"/>
      <c r="B257" s="72"/>
      <c r="F257" s="139"/>
    </row>
    <row r="258" spans="1:6" s="3" customFormat="1" ht="12.75">
      <c r="A258" s="230"/>
      <c r="B258" s="72"/>
      <c r="F258" s="139"/>
    </row>
    <row r="259" spans="1:6" s="3" customFormat="1" ht="12.75">
      <c r="A259" s="230"/>
      <c r="B259" s="72"/>
      <c r="F259" s="139"/>
    </row>
    <row r="260" spans="1:6" s="3" customFormat="1" ht="12.75">
      <c r="A260" s="230"/>
      <c r="B260" s="72"/>
      <c r="F260" s="139"/>
    </row>
    <row r="261" spans="1:6" s="3" customFormat="1" ht="12.75">
      <c r="A261" s="230"/>
      <c r="B261" s="72"/>
      <c r="F261" s="139"/>
    </row>
    <row r="262" spans="1:6" s="3" customFormat="1" ht="12.75">
      <c r="A262" s="230"/>
      <c r="B262" s="72"/>
      <c r="F262" s="139"/>
    </row>
    <row r="263" spans="1:6" s="3" customFormat="1" ht="12.75">
      <c r="A263" s="230"/>
      <c r="B263" s="72"/>
      <c r="F263" s="139"/>
    </row>
    <row r="264" spans="1:6" s="3" customFormat="1" ht="12.75">
      <c r="A264" s="230"/>
      <c r="B264" s="72"/>
      <c r="F264" s="139"/>
    </row>
    <row r="265" spans="1:6" s="3" customFormat="1" ht="12.75">
      <c r="A265" s="230"/>
      <c r="B265" s="72"/>
      <c r="F265" s="139"/>
    </row>
    <row r="266" spans="1:6" s="3" customFormat="1" ht="12.75">
      <c r="A266" s="230"/>
      <c r="B266" s="72"/>
      <c r="F266" s="139"/>
    </row>
    <row r="267" spans="1:6" s="3" customFormat="1" ht="12.75">
      <c r="A267" s="230"/>
      <c r="B267" s="72"/>
      <c r="F267" s="139"/>
    </row>
    <row r="268" spans="1:6" s="3" customFormat="1" ht="12.75">
      <c r="A268" s="230"/>
      <c r="B268" s="72"/>
      <c r="F268" s="139"/>
    </row>
    <row r="269" spans="1:6" s="3" customFormat="1" ht="12.75">
      <c r="A269" s="230"/>
      <c r="B269" s="72"/>
      <c r="F269" s="139"/>
    </row>
    <row r="270" spans="1:6" s="3" customFormat="1" ht="12.75">
      <c r="A270" s="230"/>
      <c r="B270" s="72"/>
      <c r="F270" s="139"/>
    </row>
    <row r="271" spans="1:6" s="3" customFormat="1" ht="12.75">
      <c r="A271" s="230"/>
      <c r="B271" s="72"/>
      <c r="F271" s="139"/>
    </row>
    <row r="272" spans="1:6" s="3" customFormat="1" ht="12.75">
      <c r="A272" s="230"/>
      <c r="B272" s="72"/>
      <c r="F272" s="139"/>
    </row>
    <row r="273" spans="1:6" s="3" customFormat="1" ht="12.75">
      <c r="A273" s="230"/>
      <c r="B273" s="72"/>
      <c r="F273" s="139"/>
    </row>
    <row r="274" spans="1:6" s="3" customFormat="1" ht="12.75">
      <c r="A274" s="230"/>
      <c r="B274" s="72"/>
      <c r="F274" s="139"/>
    </row>
    <row r="275" spans="1:6" s="3" customFormat="1" ht="12.75">
      <c r="A275" s="230"/>
      <c r="B275" s="72"/>
      <c r="F275" s="139"/>
    </row>
    <row r="276" spans="1:6" s="3" customFormat="1" ht="12.75">
      <c r="A276" s="230"/>
      <c r="B276" s="72"/>
      <c r="F276" s="139"/>
    </row>
    <row r="277" spans="1:6" s="3" customFormat="1" ht="12.75">
      <c r="A277" s="230"/>
      <c r="B277" s="72"/>
      <c r="F277" s="139"/>
    </row>
    <row r="278" spans="1:6" s="3" customFormat="1" ht="12.75">
      <c r="A278" s="230"/>
      <c r="B278" s="72"/>
      <c r="F278" s="139"/>
    </row>
    <row r="279" spans="1:6" s="3" customFormat="1" ht="12.75">
      <c r="A279" s="230"/>
      <c r="B279" s="72"/>
      <c r="F279" s="139"/>
    </row>
    <row r="280" spans="1:6" s="3" customFormat="1" ht="12.75">
      <c r="A280" s="230"/>
      <c r="B280" s="72"/>
      <c r="F280" s="139"/>
    </row>
    <row r="281" spans="1:6" s="3" customFormat="1" ht="12.75">
      <c r="A281" s="230"/>
      <c r="B281" s="72"/>
      <c r="F281" s="139"/>
    </row>
    <row r="282" spans="1:6" s="3" customFormat="1" ht="12.75">
      <c r="A282" s="230"/>
      <c r="B282" s="72"/>
      <c r="F282" s="139"/>
    </row>
    <row r="283" spans="1:6" s="3" customFormat="1" ht="12.75">
      <c r="A283" s="230"/>
      <c r="B283" s="72"/>
      <c r="F283" s="139"/>
    </row>
    <row r="284" spans="1:6" s="3" customFormat="1" ht="12.75">
      <c r="A284" s="230"/>
      <c r="B284" s="72"/>
      <c r="F284" s="139"/>
    </row>
    <row r="285" spans="1:6" s="3" customFormat="1" ht="12.75">
      <c r="A285" s="230"/>
      <c r="B285" s="72"/>
      <c r="F285" s="139"/>
    </row>
    <row r="286" spans="1:6" s="3" customFormat="1" ht="12.75">
      <c r="A286" s="230"/>
      <c r="B286" s="72"/>
      <c r="F286" s="139"/>
    </row>
    <row r="287" spans="1:6" s="3" customFormat="1" ht="12.75">
      <c r="A287" s="230"/>
      <c r="B287" s="72"/>
      <c r="F287" s="139"/>
    </row>
    <row r="288" spans="1:6" s="3" customFormat="1" ht="12.75">
      <c r="A288" s="230"/>
      <c r="B288" s="72"/>
      <c r="F288" s="139"/>
    </row>
    <row r="289" spans="1:6" s="3" customFormat="1" ht="12.75">
      <c r="A289" s="230"/>
      <c r="B289" s="72"/>
      <c r="F289" s="139"/>
    </row>
    <row r="290" spans="1:6" s="3" customFormat="1" ht="12.75">
      <c r="A290" s="230"/>
      <c r="B290" s="72"/>
      <c r="F290" s="139"/>
    </row>
    <row r="291" spans="1:6" s="3" customFormat="1" ht="12.75">
      <c r="A291" s="230"/>
      <c r="B291" s="72"/>
      <c r="F291" s="139"/>
    </row>
    <row r="292" spans="1:6" s="3" customFormat="1" ht="12.75">
      <c r="A292" s="230"/>
      <c r="B292" s="72"/>
      <c r="F292" s="139"/>
    </row>
    <row r="293" spans="1:6" s="3" customFormat="1" ht="12.75">
      <c r="A293" s="230"/>
      <c r="B293" s="72"/>
      <c r="F293" s="139"/>
    </row>
    <row r="294" spans="1:6" s="3" customFormat="1" ht="12.75">
      <c r="A294" s="230"/>
      <c r="B294" s="72"/>
      <c r="F294" s="139"/>
    </row>
    <row r="295" spans="1:6" s="3" customFormat="1" ht="12.75">
      <c r="A295" s="230"/>
      <c r="B295" s="72"/>
      <c r="F295" s="139"/>
    </row>
    <row r="296" spans="1:6" s="3" customFormat="1" ht="12.75">
      <c r="A296" s="230"/>
      <c r="B296" s="72"/>
      <c r="F296" s="139"/>
    </row>
    <row r="297" spans="1:6" s="3" customFormat="1" ht="12.75">
      <c r="A297" s="230"/>
      <c r="B297" s="72"/>
      <c r="F297" s="139"/>
    </row>
    <row r="298" spans="1:6" s="3" customFormat="1" ht="12.75">
      <c r="A298" s="230"/>
      <c r="B298" s="72"/>
      <c r="F298" s="139"/>
    </row>
    <row r="299" spans="1:6" s="3" customFormat="1" ht="12.75">
      <c r="A299" s="230"/>
      <c r="B299" s="72"/>
      <c r="F299" s="139"/>
    </row>
    <row r="300" spans="1:6" s="3" customFormat="1" ht="12.75">
      <c r="A300" s="230"/>
      <c r="B300" s="72"/>
      <c r="F300" s="139"/>
    </row>
    <row r="301" spans="1:6" s="3" customFormat="1" ht="12.75">
      <c r="A301" s="230"/>
      <c r="B301" s="72"/>
      <c r="F301" s="139"/>
    </row>
    <row r="302" spans="1:6" s="3" customFormat="1" ht="12.75">
      <c r="A302" s="230"/>
      <c r="B302" s="72"/>
      <c r="F302" s="139"/>
    </row>
    <row r="303" spans="1:6" s="3" customFormat="1" ht="12.75">
      <c r="A303" s="230"/>
      <c r="B303" s="72"/>
      <c r="F303" s="139"/>
    </row>
    <row r="304" spans="1:6" s="3" customFormat="1" ht="12.75">
      <c r="A304" s="230"/>
      <c r="B304" s="72"/>
      <c r="F304" s="139"/>
    </row>
    <row r="305" spans="1:6" s="3" customFormat="1" ht="12.75">
      <c r="A305" s="230"/>
      <c r="B305" s="72"/>
      <c r="F305" s="139"/>
    </row>
    <row r="306" spans="1:6" s="3" customFormat="1" ht="12.75">
      <c r="A306" s="230"/>
      <c r="B306" s="72"/>
      <c r="F306" s="139"/>
    </row>
    <row r="307" spans="1:6" s="3" customFormat="1" ht="12.75">
      <c r="A307" s="230"/>
      <c r="B307" s="72"/>
      <c r="F307" s="139"/>
    </row>
    <row r="308" spans="1:6" s="3" customFormat="1" ht="12.75">
      <c r="A308" s="230"/>
      <c r="B308" s="72"/>
      <c r="F308" s="139"/>
    </row>
    <row r="309" spans="1:6" s="3" customFormat="1" ht="12.75">
      <c r="A309" s="230"/>
      <c r="B309" s="72"/>
      <c r="F309" s="139"/>
    </row>
    <row r="310" spans="1:6" s="3" customFormat="1" ht="12.75">
      <c r="A310" s="230"/>
      <c r="B310" s="72"/>
      <c r="F310" s="139"/>
    </row>
    <row r="311" spans="1:6" s="3" customFormat="1" ht="12.75">
      <c r="A311" s="230"/>
      <c r="B311" s="72"/>
      <c r="F311" s="139"/>
    </row>
    <row r="312" spans="1:6" s="3" customFormat="1" ht="12.75">
      <c r="A312" s="230"/>
      <c r="B312" s="72"/>
      <c r="F312" s="139"/>
    </row>
    <row r="313" spans="1:6" s="3" customFormat="1" ht="12.75">
      <c r="A313" s="230"/>
      <c r="B313" s="72"/>
      <c r="F313" s="139"/>
    </row>
    <row r="314" spans="1:6" s="3" customFormat="1" ht="12.75">
      <c r="A314" s="230"/>
      <c r="B314" s="72"/>
      <c r="F314" s="139"/>
    </row>
    <row r="315" spans="1:6" s="3" customFormat="1" ht="12.75">
      <c r="A315" s="230"/>
      <c r="B315" s="72"/>
      <c r="F315" s="139"/>
    </row>
    <row r="316" spans="1:6" s="3" customFormat="1" ht="12.75">
      <c r="A316" s="230"/>
      <c r="B316" s="72"/>
      <c r="F316" s="139"/>
    </row>
    <row r="317" spans="1:6" s="3" customFormat="1" ht="12.75">
      <c r="A317" s="230"/>
      <c r="B317" s="72"/>
      <c r="F317" s="139"/>
    </row>
    <row r="318" spans="1:6" s="3" customFormat="1" ht="12.75">
      <c r="A318" s="230"/>
      <c r="B318" s="72"/>
      <c r="F318" s="139"/>
    </row>
    <row r="319" spans="1:6" s="3" customFormat="1" ht="12.75">
      <c r="A319" s="230"/>
      <c r="B319" s="72"/>
      <c r="F319" s="139"/>
    </row>
    <row r="320" spans="1:6" s="3" customFormat="1" ht="12.75">
      <c r="A320" s="230"/>
      <c r="B320" s="72"/>
      <c r="F320" s="139"/>
    </row>
    <row r="321" spans="1:6" s="3" customFormat="1" ht="12.75">
      <c r="A321" s="230"/>
      <c r="B321" s="72"/>
      <c r="F321" s="139"/>
    </row>
    <row r="322" spans="1:6" s="3" customFormat="1" ht="12.75">
      <c r="A322" s="230"/>
      <c r="B322" s="72"/>
      <c r="F322" s="139"/>
    </row>
    <row r="323" spans="1:6" s="3" customFormat="1" ht="12.75">
      <c r="A323" s="230"/>
      <c r="B323" s="72"/>
      <c r="F323" s="139"/>
    </row>
    <row r="324" spans="1:6" s="3" customFormat="1" ht="12.75">
      <c r="A324" s="230"/>
      <c r="B324" s="72"/>
      <c r="F324" s="139"/>
    </row>
    <row r="325" spans="1:6" s="3" customFormat="1" ht="12.75">
      <c r="A325" s="230"/>
      <c r="B325" s="72"/>
      <c r="F325" s="139"/>
    </row>
    <row r="326" spans="1:6" s="3" customFormat="1" ht="12.75">
      <c r="A326" s="230"/>
      <c r="B326" s="72"/>
      <c r="F326" s="139"/>
    </row>
    <row r="327" spans="1:6" s="3" customFormat="1" ht="12.75">
      <c r="A327" s="230"/>
      <c r="B327" s="72"/>
      <c r="F327" s="139"/>
    </row>
    <row r="328" spans="1:6" s="3" customFormat="1" ht="12.75">
      <c r="A328" s="230"/>
      <c r="B328" s="72"/>
      <c r="F328" s="139"/>
    </row>
    <row r="329" spans="1:6" s="3" customFormat="1" ht="12.75">
      <c r="A329" s="230"/>
      <c r="B329" s="72"/>
      <c r="F329" s="139"/>
    </row>
    <row r="330" spans="1:6" s="3" customFormat="1" ht="12.75">
      <c r="A330" s="230"/>
      <c r="B330" s="72"/>
      <c r="F330" s="139"/>
    </row>
    <row r="331" spans="1:6" s="3" customFormat="1" ht="12.75">
      <c r="A331" s="230"/>
      <c r="B331" s="72"/>
      <c r="F331" s="139"/>
    </row>
    <row r="332" spans="1:6" s="3" customFormat="1" ht="12.75">
      <c r="A332" s="230"/>
      <c r="B332" s="72"/>
      <c r="F332" s="139"/>
    </row>
    <row r="333" spans="1:6" s="3" customFormat="1" ht="12.75">
      <c r="A333" s="230"/>
      <c r="B333" s="72"/>
      <c r="F333" s="139"/>
    </row>
    <row r="334" spans="1:6" s="3" customFormat="1" ht="12.75">
      <c r="A334" s="230"/>
      <c r="B334" s="72"/>
      <c r="F334" s="139"/>
    </row>
    <row r="335" spans="1:6" s="3" customFormat="1" ht="12.75">
      <c r="A335" s="230"/>
      <c r="B335" s="72"/>
      <c r="F335" s="139"/>
    </row>
    <row r="336" spans="1:6" s="3" customFormat="1" ht="12.75">
      <c r="A336" s="230"/>
      <c r="B336" s="72"/>
      <c r="F336" s="139"/>
    </row>
    <row r="337" spans="1:6" s="3" customFormat="1" ht="12.75">
      <c r="A337" s="230"/>
      <c r="B337" s="72"/>
      <c r="F337" s="139"/>
    </row>
    <row r="338" spans="1:6" s="3" customFormat="1" ht="12.75">
      <c r="A338" s="230"/>
      <c r="B338" s="72"/>
      <c r="F338" s="139"/>
    </row>
    <row r="339" spans="1:6" s="3" customFormat="1" ht="12.75">
      <c r="A339" s="230"/>
      <c r="B339" s="72"/>
      <c r="F339" s="139"/>
    </row>
    <row r="340" spans="1:6" s="3" customFormat="1" ht="12.75">
      <c r="A340" s="230"/>
      <c r="B340" s="72"/>
      <c r="F340" s="139"/>
    </row>
    <row r="341" spans="1:6" s="3" customFormat="1" ht="12.75">
      <c r="A341" s="230"/>
      <c r="B341" s="72"/>
      <c r="F341" s="139"/>
    </row>
    <row r="342" spans="1:6" s="3" customFormat="1" ht="12.75">
      <c r="A342" s="230"/>
      <c r="B342" s="72"/>
      <c r="F342" s="139"/>
    </row>
    <row r="343" spans="1:6" s="3" customFormat="1" ht="12.75">
      <c r="A343" s="230"/>
      <c r="B343" s="72"/>
      <c r="F343" s="139"/>
    </row>
    <row r="344" spans="1:6" s="3" customFormat="1" ht="12.75">
      <c r="A344" s="230"/>
      <c r="B344" s="72"/>
      <c r="F344" s="139"/>
    </row>
    <row r="345" spans="1:6" s="3" customFormat="1" ht="12.75">
      <c r="A345" s="230"/>
      <c r="B345" s="72"/>
      <c r="F345" s="139"/>
    </row>
    <row r="346" spans="1:6" s="3" customFormat="1" ht="12.75">
      <c r="A346" s="230"/>
      <c r="B346" s="72"/>
      <c r="F346" s="139"/>
    </row>
    <row r="347" spans="1:6" s="3" customFormat="1" ht="12.75">
      <c r="A347" s="230"/>
      <c r="B347" s="72"/>
      <c r="F347" s="139"/>
    </row>
    <row r="348" spans="1:6" s="3" customFormat="1" ht="12.75">
      <c r="A348" s="230"/>
      <c r="B348" s="72"/>
      <c r="F348" s="139"/>
    </row>
    <row r="349" spans="1:6" s="3" customFormat="1" ht="12.75">
      <c r="A349" s="230"/>
      <c r="B349" s="72"/>
      <c r="F349" s="139"/>
    </row>
    <row r="350" spans="1:6" s="3" customFormat="1" ht="12.75">
      <c r="A350" s="230"/>
      <c r="B350" s="72"/>
      <c r="F350" s="139"/>
    </row>
    <row r="351" spans="1:6" s="3" customFormat="1" ht="12.75">
      <c r="A351" s="230"/>
      <c r="B351" s="72"/>
      <c r="F351" s="139"/>
    </row>
    <row r="352" spans="1:6" s="3" customFormat="1" ht="12.75">
      <c r="A352" s="230"/>
      <c r="B352" s="72"/>
      <c r="F352" s="139"/>
    </row>
    <row r="353" spans="1:6" s="3" customFormat="1" ht="12.75">
      <c r="A353" s="230"/>
      <c r="B353" s="72"/>
      <c r="F353" s="139"/>
    </row>
    <row r="354" spans="1:6" s="3" customFormat="1" ht="12.75">
      <c r="A354" s="230"/>
      <c r="B354" s="72"/>
      <c r="F354" s="139"/>
    </row>
    <row r="355" spans="1:6" s="3" customFormat="1" ht="12.75">
      <c r="A355" s="230"/>
      <c r="B355" s="72"/>
      <c r="F355" s="139"/>
    </row>
    <row r="356" spans="1:6" s="3" customFormat="1" ht="12.75">
      <c r="A356" s="230"/>
      <c r="B356" s="72"/>
      <c r="F356" s="139"/>
    </row>
    <row r="357" spans="1:6" s="3" customFormat="1" ht="12.75">
      <c r="A357" s="230"/>
      <c r="B357" s="72"/>
      <c r="F357" s="139"/>
    </row>
    <row r="358" spans="1:6" s="3" customFormat="1" ht="12.75">
      <c r="A358" s="230"/>
      <c r="B358" s="72"/>
      <c r="F358" s="139"/>
    </row>
    <row r="359" spans="1:6" s="3" customFormat="1" ht="12.75">
      <c r="A359" s="230"/>
      <c r="B359" s="72"/>
      <c r="F359" s="139"/>
    </row>
    <row r="360" spans="1:6" s="3" customFormat="1" ht="12.75">
      <c r="A360" s="230"/>
      <c r="B360" s="72"/>
      <c r="F360" s="139"/>
    </row>
    <row r="361" spans="1:6" s="3" customFormat="1" ht="12.75">
      <c r="A361" s="230"/>
      <c r="B361" s="72"/>
      <c r="F361" s="139"/>
    </row>
    <row r="362" spans="1:6" s="3" customFormat="1" ht="12.75">
      <c r="A362" s="230"/>
      <c r="B362" s="72"/>
      <c r="F362" s="139"/>
    </row>
    <row r="363" spans="1:6" s="3" customFormat="1" ht="12.75">
      <c r="A363" s="230"/>
      <c r="B363" s="72"/>
      <c r="F363" s="139"/>
    </row>
    <row r="364" spans="1:6" s="3" customFormat="1" ht="12.75">
      <c r="A364" s="230"/>
      <c r="B364" s="72"/>
      <c r="F364" s="139"/>
    </row>
    <row r="365" spans="1:6" s="3" customFormat="1" ht="12.75">
      <c r="A365" s="230"/>
      <c r="B365" s="72"/>
      <c r="F365" s="139"/>
    </row>
    <row r="366" spans="1:6" s="3" customFormat="1" ht="12.75">
      <c r="A366" s="230"/>
      <c r="B366" s="72"/>
      <c r="F366" s="139"/>
    </row>
    <row r="367" spans="1:6" s="3" customFormat="1" ht="12.75">
      <c r="A367" s="230"/>
      <c r="B367" s="72"/>
      <c r="F367" s="139"/>
    </row>
    <row r="368" spans="1:6" s="3" customFormat="1" ht="12.75">
      <c r="A368" s="230"/>
      <c r="B368" s="72"/>
      <c r="F368" s="139"/>
    </row>
    <row r="369" spans="1:6" s="3" customFormat="1" ht="12.75">
      <c r="A369" s="230"/>
      <c r="B369" s="72"/>
      <c r="F369" s="139"/>
    </row>
    <row r="370" spans="1:6" s="3" customFormat="1" ht="12.75">
      <c r="A370" s="230"/>
      <c r="B370" s="72"/>
      <c r="F370" s="139"/>
    </row>
    <row r="371" spans="1:6" s="3" customFormat="1" ht="12.75">
      <c r="A371" s="230"/>
      <c r="B371" s="72"/>
      <c r="F371" s="139"/>
    </row>
    <row r="372" spans="1:6" s="3" customFormat="1" ht="12.75">
      <c r="A372" s="230"/>
      <c r="B372" s="72"/>
      <c r="F372" s="139"/>
    </row>
    <row r="373" spans="1:6" s="3" customFormat="1" ht="12.75">
      <c r="A373" s="230"/>
      <c r="B373" s="72"/>
      <c r="F373" s="139"/>
    </row>
    <row r="374" spans="1:6" s="3" customFormat="1" ht="12.75">
      <c r="A374" s="230"/>
      <c r="B374" s="72"/>
      <c r="F374" s="139"/>
    </row>
    <row r="375" spans="1:6" s="3" customFormat="1" ht="12.75">
      <c r="A375" s="230"/>
      <c r="B375" s="72"/>
      <c r="F375" s="139"/>
    </row>
    <row r="376" spans="1:6" s="3" customFormat="1" ht="12.75">
      <c r="A376" s="230"/>
      <c r="B376" s="72"/>
      <c r="F376" s="139"/>
    </row>
    <row r="377" spans="1:6" s="3" customFormat="1" ht="12.75">
      <c r="A377" s="230"/>
      <c r="B377" s="72"/>
      <c r="F377" s="139"/>
    </row>
    <row r="378" spans="1:6" s="3" customFormat="1" ht="12.75">
      <c r="A378" s="230"/>
      <c r="B378" s="72"/>
      <c r="F378" s="139"/>
    </row>
    <row r="379" spans="1:6" s="3" customFormat="1" ht="12.75">
      <c r="A379" s="230"/>
      <c r="B379" s="72"/>
      <c r="F379" s="139"/>
    </row>
    <row r="380" spans="1:6" s="3" customFormat="1" ht="12.75">
      <c r="A380" s="230"/>
      <c r="B380" s="72"/>
      <c r="F380" s="139"/>
    </row>
    <row r="381" spans="1:6" s="3" customFormat="1" ht="12.75">
      <c r="A381" s="230"/>
      <c r="B381" s="72"/>
      <c r="F381" s="139"/>
    </row>
    <row r="382" spans="1:6" s="3" customFormat="1" ht="12.75">
      <c r="A382" s="230"/>
      <c r="B382" s="72"/>
      <c r="F382" s="139"/>
    </row>
    <row r="383" spans="1:6" s="3" customFormat="1" ht="12.75">
      <c r="A383" s="230"/>
      <c r="B383" s="72"/>
      <c r="F383" s="139"/>
    </row>
    <row r="384" spans="1:6" s="3" customFormat="1" ht="12.75">
      <c r="A384" s="230"/>
      <c r="B384" s="72"/>
      <c r="F384" s="139"/>
    </row>
    <row r="385" spans="1:6" s="3" customFormat="1" ht="12.75">
      <c r="A385" s="230"/>
      <c r="B385" s="72"/>
      <c r="F385" s="139"/>
    </row>
    <row r="386" spans="1:6" s="3" customFormat="1" ht="12.75">
      <c r="A386" s="230"/>
      <c r="B386" s="72"/>
      <c r="F386" s="139"/>
    </row>
    <row r="387" spans="1:6" s="3" customFormat="1" ht="12.75">
      <c r="A387" s="230"/>
      <c r="B387" s="72"/>
      <c r="F387" s="139"/>
    </row>
    <row r="388" spans="1:6" s="3" customFormat="1" ht="12.75">
      <c r="A388" s="230"/>
      <c r="B388" s="72"/>
      <c r="F388" s="139"/>
    </row>
    <row r="389" spans="1:6" s="3" customFormat="1" ht="12.75">
      <c r="A389" s="230"/>
      <c r="B389" s="72"/>
      <c r="F389" s="139"/>
    </row>
    <row r="390" spans="1:6" s="3" customFormat="1" ht="12.75">
      <c r="A390" s="230"/>
      <c r="B390" s="72"/>
      <c r="F390" s="139"/>
    </row>
    <row r="391" spans="1:6" s="3" customFormat="1" ht="12.75">
      <c r="A391" s="230"/>
      <c r="B391" s="72"/>
      <c r="F391" s="139"/>
    </row>
    <row r="392" spans="1:6" s="3" customFormat="1" ht="12.75">
      <c r="A392" s="230"/>
      <c r="B392" s="72"/>
      <c r="F392" s="139"/>
    </row>
    <row r="393" spans="1:6" s="3" customFormat="1" ht="12.75">
      <c r="A393" s="230"/>
      <c r="B393" s="72"/>
      <c r="F393" s="139"/>
    </row>
    <row r="394" spans="1:6" s="3" customFormat="1" ht="12.75">
      <c r="A394" s="230"/>
      <c r="B394" s="72"/>
      <c r="F394" s="139"/>
    </row>
    <row r="395" spans="1:6" s="3" customFormat="1" ht="12.75">
      <c r="A395" s="230"/>
      <c r="B395" s="72"/>
      <c r="F395" s="139"/>
    </row>
    <row r="396" spans="1:6" s="3" customFormat="1" ht="12.75">
      <c r="A396" s="230"/>
      <c r="B396" s="72"/>
      <c r="F396" s="139"/>
    </row>
    <row r="397" spans="1:6" s="3" customFormat="1" ht="12.75">
      <c r="A397" s="230"/>
      <c r="B397" s="72"/>
      <c r="F397" s="139"/>
    </row>
    <row r="398" spans="1:6" s="3" customFormat="1" ht="12.75">
      <c r="A398" s="230"/>
      <c r="B398" s="72"/>
      <c r="F398" s="139"/>
    </row>
    <row r="399" spans="1:6" s="3" customFormat="1" ht="12.75">
      <c r="A399" s="230"/>
      <c r="B399" s="72"/>
      <c r="F399" s="139"/>
    </row>
    <row r="400" spans="1:6" s="3" customFormat="1" ht="12.75">
      <c r="A400" s="230"/>
      <c r="B400" s="72"/>
      <c r="F400" s="139"/>
    </row>
    <row r="401" spans="1:6" s="3" customFormat="1" ht="12.75">
      <c r="A401" s="230"/>
      <c r="B401" s="72"/>
      <c r="F401" s="139"/>
    </row>
    <row r="402" spans="1:6" s="3" customFormat="1" ht="12.75">
      <c r="A402" s="230"/>
      <c r="B402" s="72"/>
      <c r="F402" s="139"/>
    </row>
    <row r="403" spans="1:6" s="3" customFormat="1" ht="12.75">
      <c r="A403" s="230"/>
      <c r="B403" s="72"/>
      <c r="F403" s="139"/>
    </row>
    <row r="404" spans="1:6" s="3" customFormat="1" ht="12.75">
      <c r="A404" s="230"/>
      <c r="B404" s="72"/>
      <c r="F404" s="139"/>
    </row>
    <row r="405" spans="1:6" s="3" customFormat="1" ht="12.75">
      <c r="A405" s="230"/>
      <c r="B405" s="72"/>
      <c r="F405" s="139"/>
    </row>
    <row r="406" spans="1:6" s="3" customFormat="1" ht="12.75">
      <c r="A406" s="230"/>
      <c r="B406" s="72"/>
      <c r="F406" s="139"/>
    </row>
    <row r="407" spans="1:6" s="3" customFormat="1" ht="12.75">
      <c r="A407" s="230"/>
      <c r="B407" s="72"/>
      <c r="F407" s="139"/>
    </row>
    <row r="408" spans="1:6" s="3" customFormat="1" ht="12.75">
      <c r="A408" s="230"/>
      <c r="B408" s="72"/>
      <c r="F408" s="139"/>
    </row>
    <row r="409" spans="1:6" s="3" customFormat="1" ht="12.75">
      <c r="A409" s="230"/>
      <c r="B409" s="72"/>
      <c r="F409" s="139"/>
    </row>
    <row r="410" spans="1:6" s="3" customFormat="1" ht="12.75">
      <c r="A410" s="230"/>
      <c r="B410" s="72"/>
      <c r="F410" s="139"/>
    </row>
    <row r="411" spans="1:6" s="3" customFormat="1" ht="12.75">
      <c r="A411" s="230"/>
      <c r="B411" s="72"/>
      <c r="F411" s="139"/>
    </row>
    <row r="412" spans="1:6" s="3" customFormat="1" ht="12.75">
      <c r="A412" s="230"/>
      <c r="B412" s="72"/>
      <c r="F412" s="139"/>
    </row>
    <row r="413" spans="1:6" s="3" customFormat="1" ht="12.75">
      <c r="A413" s="230"/>
      <c r="B413" s="72"/>
      <c r="F413" s="139"/>
    </row>
    <row r="414" spans="1:6" s="3" customFormat="1" ht="12.75">
      <c r="A414" s="230"/>
      <c r="B414" s="72"/>
      <c r="F414" s="139"/>
    </row>
    <row r="415" spans="1:6" s="3" customFormat="1" ht="12.75">
      <c r="A415" s="230"/>
      <c r="B415" s="72"/>
      <c r="F415" s="139"/>
    </row>
    <row r="416" spans="1:6" s="3" customFormat="1" ht="12.75">
      <c r="A416" s="230"/>
      <c r="B416" s="72"/>
      <c r="F416" s="139"/>
    </row>
    <row r="417" spans="1:6" s="3" customFormat="1" ht="12.75">
      <c r="A417" s="230"/>
      <c r="B417" s="72"/>
      <c r="F417" s="139"/>
    </row>
    <row r="418" spans="1:6" s="3" customFormat="1" ht="12.75">
      <c r="A418" s="230"/>
      <c r="B418" s="72"/>
      <c r="F418" s="139"/>
    </row>
    <row r="419" spans="1:6" s="3" customFormat="1" ht="12.75">
      <c r="A419" s="230"/>
      <c r="B419" s="72"/>
      <c r="F419" s="139"/>
    </row>
    <row r="420" spans="1:6" s="3" customFormat="1" ht="12.75">
      <c r="A420" s="230"/>
      <c r="B420" s="72"/>
      <c r="F420" s="139"/>
    </row>
    <row r="421" spans="1:6" s="3" customFormat="1" ht="12.75">
      <c r="A421" s="230"/>
      <c r="B421" s="72"/>
      <c r="F421" s="139"/>
    </row>
    <row r="422" spans="1:6" s="3" customFormat="1" ht="12.75">
      <c r="A422" s="230"/>
      <c r="B422" s="72"/>
      <c r="F422" s="139"/>
    </row>
    <row r="423" spans="1:6" s="3" customFormat="1" ht="12.75">
      <c r="A423" s="230"/>
      <c r="B423" s="72"/>
      <c r="F423" s="139"/>
    </row>
    <row r="424" spans="1:6" s="3" customFormat="1" ht="12.75">
      <c r="A424" s="230"/>
      <c r="B424" s="72"/>
      <c r="F424" s="139"/>
    </row>
    <row r="425" spans="1:6" s="3" customFormat="1" ht="12.75">
      <c r="A425" s="230"/>
      <c r="B425" s="72"/>
      <c r="F425" s="139"/>
    </row>
    <row r="426" spans="1:6" s="3" customFormat="1" ht="12.75">
      <c r="A426" s="230"/>
      <c r="B426" s="72"/>
      <c r="F426" s="139"/>
    </row>
    <row r="427" spans="1:6" s="3" customFormat="1" ht="12.75">
      <c r="A427" s="230"/>
      <c r="B427" s="72"/>
      <c r="F427" s="139"/>
    </row>
    <row r="428" spans="1:6" s="3" customFormat="1" ht="12.75">
      <c r="A428" s="230"/>
      <c r="B428" s="72"/>
      <c r="F428" s="139"/>
    </row>
    <row r="429" spans="1:6" s="3" customFormat="1" ht="12.75">
      <c r="A429" s="230"/>
      <c r="B429" s="72"/>
      <c r="F429" s="139"/>
    </row>
    <row r="430" spans="1:6" s="3" customFormat="1" ht="12.75">
      <c r="A430" s="230"/>
      <c r="B430" s="72"/>
      <c r="F430" s="139"/>
    </row>
    <row r="431" spans="1:6" s="3" customFormat="1" ht="12.75">
      <c r="A431" s="230"/>
      <c r="B431" s="72"/>
      <c r="F431" s="139"/>
    </row>
    <row r="432" spans="1:6" s="3" customFormat="1" ht="12.75">
      <c r="A432" s="230"/>
      <c r="B432" s="72"/>
      <c r="F432" s="139"/>
    </row>
    <row r="433" spans="1:6" s="3" customFormat="1" ht="12.75">
      <c r="A433" s="230"/>
      <c r="B433" s="72"/>
      <c r="F433" s="139"/>
    </row>
    <row r="434" spans="1:6" s="3" customFormat="1" ht="12.75">
      <c r="A434" s="230"/>
      <c r="B434" s="72"/>
      <c r="F434" s="139"/>
    </row>
    <row r="435" spans="1:6" s="3" customFormat="1" ht="12.75">
      <c r="A435" s="230"/>
      <c r="B435" s="72"/>
      <c r="F435" s="139"/>
    </row>
    <row r="436" spans="1:6" s="3" customFormat="1" ht="12.75">
      <c r="A436" s="230"/>
      <c r="B436" s="72"/>
      <c r="F436" s="139"/>
    </row>
    <row r="437" spans="1:6" s="3" customFormat="1" ht="12.75">
      <c r="A437" s="230"/>
      <c r="B437" s="72"/>
      <c r="F437" s="139"/>
    </row>
    <row r="438" spans="1:6" s="3" customFormat="1" ht="12.75">
      <c r="A438" s="230"/>
      <c r="B438" s="72"/>
      <c r="F438" s="139"/>
    </row>
    <row r="439" spans="1:6" s="3" customFormat="1" ht="12.75">
      <c r="A439" s="230"/>
      <c r="B439" s="72"/>
      <c r="F439" s="139"/>
    </row>
    <row r="440" spans="1:6" s="3" customFormat="1" ht="12.75">
      <c r="A440" s="230"/>
      <c r="B440" s="72"/>
      <c r="F440" s="139"/>
    </row>
    <row r="441" spans="1:6" s="3" customFormat="1" ht="12.75">
      <c r="A441" s="230"/>
      <c r="B441" s="72"/>
      <c r="F441" s="139"/>
    </row>
    <row r="442" spans="1:6" s="3" customFormat="1" ht="12.75">
      <c r="A442" s="230"/>
      <c r="B442" s="72"/>
      <c r="F442" s="139"/>
    </row>
    <row r="443" spans="1:6" s="3" customFormat="1" ht="12.75">
      <c r="A443" s="230"/>
      <c r="B443" s="72"/>
      <c r="F443" s="139"/>
    </row>
    <row r="444" spans="1:6" s="3" customFormat="1" ht="12.75">
      <c r="A444" s="230"/>
      <c r="B444" s="72"/>
      <c r="F444" s="139"/>
    </row>
    <row r="445" spans="1:6" s="3" customFormat="1" ht="12.75">
      <c r="A445" s="230"/>
      <c r="B445" s="72"/>
      <c r="F445" s="139"/>
    </row>
  </sheetData>
  <sheetProtection/>
  <mergeCells count="4">
    <mergeCell ref="A206:C206"/>
    <mergeCell ref="A3:B3"/>
    <mergeCell ref="A1:F1"/>
    <mergeCell ref="A2:F2"/>
  </mergeCells>
  <printOptions horizontalCentered="1"/>
  <pageMargins left="0.2362204724409449" right="0.2362204724409449" top="0.6299212598425197" bottom="0.4330708661417323" header="0.5118110236220472" footer="0.5118110236220472"/>
  <pageSetup firstPageNumber="522" useFirstPageNumber="1" horizontalDpi="300" verticalDpi="3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5.57421875" style="174" customWidth="1"/>
    <col min="2" max="2" width="5.28125" style="246" customWidth="1"/>
    <col min="3" max="3" width="48.57421875" style="0" customWidth="1"/>
    <col min="4" max="4" width="12.28125" style="123" bestFit="1" customWidth="1"/>
    <col min="5" max="5" width="15.421875" style="0" customWidth="1"/>
    <col min="6" max="6" width="7.57421875" style="137" bestFit="1" customWidth="1"/>
  </cols>
  <sheetData>
    <row r="1" spans="1:6" s="3" customFormat="1" ht="33.75" customHeight="1">
      <c r="A1" s="266" t="s">
        <v>155</v>
      </c>
      <c r="B1" s="266"/>
      <c r="C1" s="266"/>
      <c r="D1" s="266"/>
      <c r="E1" s="266"/>
      <c r="F1" s="266"/>
    </row>
    <row r="2" spans="1:6" s="3" customFormat="1" ht="28.5" customHeight="1">
      <c r="A2" s="263"/>
      <c r="B2" s="263"/>
      <c r="C2" s="227" t="s">
        <v>390</v>
      </c>
      <c r="D2" s="224" t="s">
        <v>388</v>
      </c>
      <c r="E2" s="225" t="s">
        <v>391</v>
      </c>
      <c r="F2" s="226" t="s">
        <v>389</v>
      </c>
    </row>
    <row r="3" spans="1:6" s="3" customFormat="1" ht="8.25" customHeight="1">
      <c r="A3" s="247"/>
      <c r="B3" s="232"/>
      <c r="C3" s="181"/>
      <c r="D3" s="115"/>
      <c r="E3" s="115"/>
      <c r="F3" s="115"/>
    </row>
    <row r="4" spans="1:6" s="3" customFormat="1" ht="15.75" customHeight="1">
      <c r="A4" s="176">
        <v>3</v>
      </c>
      <c r="B4" s="233"/>
      <c r="C4" s="113" t="s">
        <v>66</v>
      </c>
      <c r="D4" s="149">
        <f>D5+D15+D42+D51+D58</f>
        <v>1721255444</v>
      </c>
      <c r="E4" s="149">
        <f>E5+E15+E42+E51+E58</f>
        <v>1459634538</v>
      </c>
      <c r="F4" s="153">
        <f aca="true" t="shared" si="0" ref="F4:F35">E4/D4*100</f>
        <v>84.80057640997067</v>
      </c>
    </row>
    <row r="5" spans="1:6" s="3" customFormat="1" ht="13.5" customHeight="1">
      <c r="A5" s="174">
        <v>31</v>
      </c>
      <c r="B5" s="234"/>
      <c r="C5" s="37" t="s">
        <v>67</v>
      </c>
      <c r="D5" s="149">
        <f>D6+D10+D12</f>
        <v>129405000</v>
      </c>
      <c r="E5" s="149">
        <f>E6+E10+E12</f>
        <v>114912117</v>
      </c>
      <c r="F5" s="153">
        <f t="shared" si="0"/>
        <v>88.80036861017734</v>
      </c>
    </row>
    <row r="6" spans="1:6" s="3" customFormat="1" ht="12.75">
      <c r="A6" s="174">
        <v>311</v>
      </c>
      <c r="B6" s="234"/>
      <c r="C6" s="197" t="s">
        <v>286</v>
      </c>
      <c r="D6" s="149">
        <f>SUM(D7:D9)</f>
        <v>105605000</v>
      </c>
      <c r="E6" s="149">
        <f>SUM(E7:E9)</f>
        <v>95347888</v>
      </c>
      <c r="F6" s="153">
        <f t="shared" si="0"/>
        <v>90.28728563988447</v>
      </c>
    </row>
    <row r="7" spans="1:6" s="3" customFormat="1" ht="12.75">
      <c r="A7" s="174"/>
      <c r="B7" s="234">
        <v>3111</v>
      </c>
      <c r="C7" s="38" t="s">
        <v>68</v>
      </c>
      <c r="D7" s="206">
        <v>103500000</v>
      </c>
      <c r="E7" s="150">
        <v>94769254</v>
      </c>
      <c r="F7" s="207">
        <f t="shared" si="0"/>
        <v>91.56449661835748</v>
      </c>
    </row>
    <row r="8" spans="1:6" s="3" customFormat="1" ht="12.75">
      <c r="A8" s="174"/>
      <c r="B8" s="234">
        <v>3113</v>
      </c>
      <c r="C8" s="38" t="s">
        <v>69</v>
      </c>
      <c r="D8" s="206">
        <v>1469000</v>
      </c>
      <c r="E8" s="150">
        <v>187234</v>
      </c>
      <c r="F8" s="207">
        <f t="shared" si="0"/>
        <v>12.74567733151804</v>
      </c>
    </row>
    <row r="9" spans="1:6" s="3" customFormat="1" ht="12.75">
      <c r="A9" s="174"/>
      <c r="B9" s="234">
        <v>3114</v>
      </c>
      <c r="C9" s="38" t="s">
        <v>70</v>
      </c>
      <c r="D9" s="206">
        <v>636000</v>
      </c>
      <c r="E9" s="150">
        <v>391400</v>
      </c>
      <c r="F9" s="207">
        <f t="shared" si="0"/>
        <v>61.540880503144656</v>
      </c>
    </row>
    <row r="10" spans="1:6" s="3" customFormat="1" ht="12.75">
      <c r="A10" s="174">
        <v>312</v>
      </c>
      <c r="B10" s="235"/>
      <c r="C10" s="23" t="s">
        <v>71</v>
      </c>
      <c r="D10" s="149">
        <f>D11</f>
        <v>5200000</v>
      </c>
      <c r="E10" s="149">
        <f>E11</f>
        <v>3107772</v>
      </c>
      <c r="F10" s="153">
        <f t="shared" si="0"/>
        <v>59.76484615384615</v>
      </c>
    </row>
    <row r="11" spans="1:6" s="3" customFormat="1" ht="12.75">
      <c r="A11" s="174"/>
      <c r="B11" s="234">
        <v>3121</v>
      </c>
      <c r="C11" s="38" t="s">
        <v>71</v>
      </c>
      <c r="D11" s="206">
        <v>5200000</v>
      </c>
      <c r="E11" s="150">
        <v>3107772</v>
      </c>
      <c r="F11" s="207">
        <f t="shared" si="0"/>
        <v>59.76484615384615</v>
      </c>
    </row>
    <row r="12" spans="1:6" s="3" customFormat="1" ht="12.75">
      <c r="A12" s="174">
        <v>313</v>
      </c>
      <c r="B12" s="235"/>
      <c r="C12" s="23" t="s">
        <v>72</v>
      </c>
      <c r="D12" s="149">
        <f>D13+D14</f>
        <v>18600000</v>
      </c>
      <c r="E12" s="149">
        <f>E13+E14</f>
        <v>16456457</v>
      </c>
      <c r="F12" s="153">
        <f t="shared" si="0"/>
        <v>88.47557526881721</v>
      </c>
    </row>
    <row r="13" spans="1:6" s="3" customFormat="1" ht="12.75">
      <c r="A13" s="174"/>
      <c r="B13" s="234">
        <v>3132</v>
      </c>
      <c r="C13" s="38" t="s">
        <v>284</v>
      </c>
      <c r="D13" s="206">
        <v>16700000</v>
      </c>
      <c r="E13" s="150">
        <v>14744224</v>
      </c>
      <c r="F13" s="207">
        <f t="shared" si="0"/>
        <v>88.28876646706587</v>
      </c>
    </row>
    <row r="14" spans="1:6" s="3" customFormat="1" ht="12.75">
      <c r="A14" s="174"/>
      <c r="B14" s="234">
        <v>3133</v>
      </c>
      <c r="C14" s="38" t="s">
        <v>318</v>
      </c>
      <c r="D14" s="206">
        <v>1900000</v>
      </c>
      <c r="E14" s="150">
        <v>1712233</v>
      </c>
      <c r="F14" s="207">
        <f t="shared" si="0"/>
        <v>90.11752631578948</v>
      </c>
    </row>
    <row r="15" spans="1:6" s="3" customFormat="1" ht="13.5" customHeight="1">
      <c r="A15" s="174">
        <v>32</v>
      </c>
      <c r="B15" s="235"/>
      <c r="C15" s="9" t="s">
        <v>2</v>
      </c>
      <c r="D15" s="149">
        <f>D16+D20+D26+D35</f>
        <v>1009142000</v>
      </c>
      <c r="E15" s="149">
        <f>E16+E20+E26+E35</f>
        <v>933127319</v>
      </c>
      <c r="F15" s="153">
        <f t="shared" si="0"/>
        <v>92.4673949751373</v>
      </c>
    </row>
    <row r="16" spans="1:6" s="3" customFormat="1" ht="12.75">
      <c r="A16" s="174">
        <v>321</v>
      </c>
      <c r="B16" s="235"/>
      <c r="C16" s="9" t="s">
        <v>6</v>
      </c>
      <c r="D16" s="149">
        <f>D17+D18+D19</f>
        <v>8400000</v>
      </c>
      <c r="E16" s="149">
        <f>E17+E18+E19</f>
        <v>5902303</v>
      </c>
      <c r="F16" s="153">
        <f t="shared" si="0"/>
        <v>70.26551190476191</v>
      </c>
    </row>
    <row r="17" spans="1:6" s="3" customFormat="1" ht="12.75">
      <c r="A17" s="174"/>
      <c r="B17" s="234">
        <v>3211</v>
      </c>
      <c r="C17" s="39" t="s">
        <v>73</v>
      </c>
      <c r="D17" s="206">
        <v>2400000</v>
      </c>
      <c r="E17" s="150">
        <v>1678318</v>
      </c>
      <c r="F17" s="207">
        <f t="shared" si="0"/>
        <v>69.92991666666667</v>
      </c>
    </row>
    <row r="18" spans="1:6" s="3" customFormat="1" ht="12.75">
      <c r="A18" s="174"/>
      <c r="B18" s="234">
        <v>3212</v>
      </c>
      <c r="C18" s="39" t="s">
        <v>74</v>
      </c>
      <c r="D18" s="206">
        <v>4000000</v>
      </c>
      <c r="E18" s="150">
        <v>3415359</v>
      </c>
      <c r="F18" s="207">
        <f t="shared" si="0"/>
        <v>85.383975</v>
      </c>
    </row>
    <row r="19" spans="1:6" s="3" customFormat="1" ht="12.75">
      <c r="A19" s="174"/>
      <c r="B19" s="236" t="s">
        <v>4</v>
      </c>
      <c r="C19" s="15" t="s">
        <v>5</v>
      </c>
      <c r="D19" s="206">
        <v>2000000</v>
      </c>
      <c r="E19" s="150">
        <v>808626</v>
      </c>
      <c r="F19" s="207">
        <f t="shared" si="0"/>
        <v>40.4313</v>
      </c>
    </row>
    <row r="20" spans="1:6" s="3" customFormat="1" ht="12.75">
      <c r="A20" s="174">
        <v>322</v>
      </c>
      <c r="B20" s="236"/>
      <c r="C20" s="7" t="s">
        <v>75</v>
      </c>
      <c r="D20" s="149">
        <f>SUM(D21:D25)</f>
        <v>22300000</v>
      </c>
      <c r="E20" s="149">
        <f>SUM(E21:E25)</f>
        <v>13339920</v>
      </c>
      <c r="F20" s="153">
        <f t="shared" si="0"/>
        <v>59.82026905829596</v>
      </c>
    </row>
    <row r="21" spans="1:6" s="3" customFormat="1" ht="12.75">
      <c r="A21" s="174"/>
      <c r="B21" s="236">
        <v>3221</v>
      </c>
      <c r="C21" s="38" t="s">
        <v>76</v>
      </c>
      <c r="D21" s="206">
        <v>3400000</v>
      </c>
      <c r="E21" s="150">
        <v>3271201</v>
      </c>
      <c r="F21" s="207">
        <f t="shared" si="0"/>
        <v>96.21179411764706</v>
      </c>
    </row>
    <row r="22" spans="1:6" s="3" customFormat="1" ht="12.75">
      <c r="A22" s="174"/>
      <c r="B22" s="236">
        <v>3222</v>
      </c>
      <c r="C22" s="38" t="s">
        <v>77</v>
      </c>
      <c r="D22" s="206">
        <v>750000</v>
      </c>
      <c r="E22" s="150">
        <v>174789</v>
      </c>
      <c r="F22" s="207">
        <f t="shared" si="0"/>
        <v>23.3052</v>
      </c>
    </row>
    <row r="23" spans="1:6" s="3" customFormat="1" ht="12.75">
      <c r="A23" s="174"/>
      <c r="B23" s="236">
        <v>3223</v>
      </c>
      <c r="C23" s="38" t="s">
        <v>78</v>
      </c>
      <c r="D23" s="206">
        <v>16100000</v>
      </c>
      <c r="E23" s="150">
        <v>8815108</v>
      </c>
      <c r="F23" s="207">
        <f t="shared" si="0"/>
        <v>54.75222360248447</v>
      </c>
    </row>
    <row r="24" spans="1:6" s="3" customFormat="1" ht="12.75">
      <c r="A24" s="174"/>
      <c r="B24" s="236">
        <v>3224</v>
      </c>
      <c r="C24" s="16" t="s">
        <v>7</v>
      </c>
      <c r="D24" s="206">
        <v>1100000</v>
      </c>
      <c r="E24" s="150">
        <v>661525</v>
      </c>
      <c r="F24" s="207">
        <f t="shared" si="0"/>
        <v>60.138636363636365</v>
      </c>
    </row>
    <row r="25" spans="1:6" s="3" customFormat="1" ht="12.75">
      <c r="A25" s="174"/>
      <c r="B25" s="236" t="s">
        <v>8</v>
      </c>
      <c r="C25" s="16" t="s">
        <v>9</v>
      </c>
      <c r="D25" s="208">
        <v>950000</v>
      </c>
      <c r="E25" s="152">
        <v>417297</v>
      </c>
      <c r="F25" s="209">
        <f t="shared" si="0"/>
        <v>43.926</v>
      </c>
    </row>
    <row r="26" spans="1:6" s="3" customFormat="1" ht="12.75">
      <c r="A26" s="174">
        <v>323</v>
      </c>
      <c r="B26" s="237"/>
      <c r="C26" s="7" t="s">
        <v>10</v>
      </c>
      <c r="D26" s="149">
        <f>SUM(D27:D34)</f>
        <v>967652000</v>
      </c>
      <c r="E26" s="149">
        <f>SUM(E27:E34)</f>
        <v>906590226</v>
      </c>
      <c r="F26" s="153">
        <f t="shared" si="0"/>
        <v>93.68969691583338</v>
      </c>
    </row>
    <row r="27" spans="1:6" s="3" customFormat="1" ht="12.75">
      <c r="A27" s="174"/>
      <c r="B27" s="235">
        <v>3231</v>
      </c>
      <c r="C27" s="38" t="s">
        <v>79</v>
      </c>
      <c r="D27" s="206">
        <v>17160000</v>
      </c>
      <c r="E27" s="150">
        <v>21952143</v>
      </c>
      <c r="F27" s="207">
        <f t="shared" si="0"/>
        <v>127.92624125874126</v>
      </c>
    </row>
    <row r="28" spans="1:6" s="3" customFormat="1" ht="12.75">
      <c r="A28" s="174"/>
      <c r="B28" s="235">
        <v>3232</v>
      </c>
      <c r="C28" s="38" t="s">
        <v>11</v>
      </c>
      <c r="D28" s="206">
        <v>831549000</v>
      </c>
      <c r="E28" s="150">
        <v>787256707</v>
      </c>
      <c r="F28" s="207">
        <f t="shared" si="0"/>
        <v>94.67351978055413</v>
      </c>
    </row>
    <row r="29" spans="1:6" s="3" customFormat="1" ht="12.75">
      <c r="A29" s="174"/>
      <c r="B29" s="235">
        <v>3233</v>
      </c>
      <c r="C29" s="39" t="s">
        <v>80</v>
      </c>
      <c r="D29" s="206">
        <v>700000</v>
      </c>
      <c r="E29" s="150">
        <v>698757</v>
      </c>
      <c r="F29" s="207">
        <f t="shared" si="0"/>
        <v>99.82242857142857</v>
      </c>
    </row>
    <row r="30" spans="1:6" s="3" customFormat="1" ht="12.75">
      <c r="A30" s="174"/>
      <c r="B30" s="235">
        <v>3234</v>
      </c>
      <c r="C30" s="39" t="s">
        <v>81</v>
      </c>
      <c r="D30" s="206">
        <v>2228000</v>
      </c>
      <c r="E30" s="150">
        <v>2163591</v>
      </c>
      <c r="F30" s="207">
        <f t="shared" si="0"/>
        <v>97.10911131059245</v>
      </c>
    </row>
    <row r="31" spans="1:6" s="3" customFormat="1" ht="12.75">
      <c r="A31" s="174"/>
      <c r="B31" s="235">
        <v>3235</v>
      </c>
      <c r="C31" s="39" t="s">
        <v>82</v>
      </c>
      <c r="D31" s="206">
        <v>1540000</v>
      </c>
      <c r="E31" s="150">
        <v>1487388</v>
      </c>
      <c r="F31" s="207">
        <f t="shared" si="0"/>
        <v>96.58363636363636</v>
      </c>
    </row>
    <row r="32" spans="1:6" s="3" customFormat="1" ht="12.75">
      <c r="A32" s="174"/>
      <c r="B32" s="235">
        <v>3236</v>
      </c>
      <c r="C32" s="39" t="s">
        <v>186</v>
      </c>
      <c r="D32" s="206">
        <v>750000</v>
      </c>
      <c r="E32" s="150">
        <v>715150</v>
      </c>
      <c r="F32" s="207">
        <f t="shared" si="0"/>
        <v>95.35333333333334</v>
      </c>
    </row>
    <row r="33" spans="1:6" s="3" customFormat="1" ht="12.75">
      <c r="A33" s="174"/>
      <c r="B33" s="235">
        <v>3237</v>
      </c>
      <c r="C33" s="16" t="s">
        <v>12</v>
      </c>
      <c r="D33" s="206">
        <v>52175000</v>
      </c>
      <c r="E33" s="150">
        <v>47427876</v>
      </c>
      <c r="F33" s="207">
        <f t="shared" si="0"/>
        <v>90.90153521801629</v>
      </c>
    </row>
    <row r="34" spans="1:6" s="3" customFormat="1" ht="13.5" customHeight="1">
      <c r="A34" s="174"/>
      <c r="B34" s="235">
        <v>3239</v>
      </c>
      <c r="C34" s="16" t="s">
        <v>83</v>
      </c>
      <c r="D34" s="206">
        <v>61550000</v>
      </c>
      <c r="E34" s="150">
        <v>44888614</v>
      </c>
      <c r="F34" s="207">
        <f t="shared" si="0"/>
        <v>72.93032331437855</v>
      </c>
    </row>
    <row r="35" spans="1:6" s="3" customFormat="1" ht="13.5" customHeight="1">
      <c r="A35" s="174">
        <v>329</v>
      </c>
      <c r="B35" s="235"/>
      <c r="C35" s="37" t="s">
        <v>85</v>
      </c>
      <c r="D35" s="149">
        <f>SUM(D36:D41)</f>
        <v>10790000</v>
      </c>
      <c r="E35" s="149">
        <f>SUM(E36:E41)</f>
        <v>7294870</v>
      </c>
      <c r="F35" s="153">
        <f t="shared" si="0"/>
        <v>67.60769230769232</v>
      </c>
    </row>
    <row r="36" spans="1:6" s="3" customFormat="1" ht="13.5" customHeight="1">
      <c r="A36" s="174"/>
      <c r="B36" s="235">
        <v>3291</v>
      </c>
      <c r="C36" s="41" t="s">
        <v>157</v>
      </c>
      <c r="D36" s="206">
        <v>200000</v>
      </c>
      <c r="E36" s="150">
        <v>197453</v>
      </c>
      <c r="F36" s="207">
        <f aca="true" t="shared" si="1" ref="F36:F52">E36/D36*100</f>
        <v>98.7265</v>
      </c>
    </row>
    <row r="37" spans="1:6" s="3" customFormat="1" ht="13.5" customHeight="1">
      <c r="A37" s="174"/>
      <c r="B37" s="235">
        <v>3292</v>
      </c>
      <c r="C37" s="41" t="s">
        <v>86</v>
      </c>
      <c r="D37" s="206">
        <v>3600000</v>
      </c>
      <c r="E37" s="150">
        <v>2947801</v>
      </c>
      <c r="F37" s="207">
        <f t="shared" si="1"/>
        <v>81.88336111111111</v>
      </c>
    </row>
    <row r="38" spans="1:6" s="3" customFormat="1" ht="13.5" customHeight="1">
      <c r="A38" s="174"/>
      <c r="B38" s="235">
        <v>3293</v>
      </c>
      <c r="C38" s="41" t="s">
        <v>87</v>
      </c>
      <c r="D38" s="206">
        <v>780000</v>
      </c>
      <c r="E38" s="150">
        <v>498491</v>
      </c>
      <c r="F38" s="207">
        <f t="shared" si="1"/>
        <v>63.90910256410256</v>
      </c>
    </row>
    <row r="39" spans="1:6" s="3" customFormat="1" ht="13.5" customHeight="1">
      <c r="A39" s="174"/>
      <c r="B39" s="235">
        <v>3294</v>
      </c>
      <c r="C39" s="41" t="s">
        <v>88</v>
      </c>
      <c r="D39" s="206">
        <v>300000</v>
      </c>
      <c r="E39" s="150">
        <v>257320</v>
      </c>
      <c r="F39" s="207">
        <f t="shared" si="1"/>
        <v>85.77333333333334</v>
      </c>
    </row>
    <row r="40" spans="1:6" s="3" customFormat="1" ht="13.5" customHeight="1">
      <c r="A40" s="174"/>
      <c r="B40" s="235">
        <v>3295</v>
      </c>
      <c r="C40" s="41" t="s">
        <v>287</v>
      </c>
      <c r="D40" s="206">
        <v>1848000</v>
      </c>
      <c r="E40" s="150">
        <v>1143194</v>
      </c>
      <c r="F40" s="207">
        <f t="shared" si="1"/>
        <v>61.86114718614718</v>
      </c>
    </row>
    <row r="41" spans="1:6" s="3" customFormat="1" ht="13.5" customHeight="1">
      <c r="A41" s="174"/>
      <c r="B41" s="235">
        <v>3299</v>
      </c>
      <c r="C41" s="38" t="s">
        <v>85</v>
      </c>
      <c r="D41" s="206">
        <v>4062000</v>
      </c>
      <c r="E41" s="150">
        <v>2250611</v>
      </c>
      <c r="F41" s="207">
        <f t="shared" si="1"/>
        <v>55.406474643032986</v>
      </c>
    </row>
    <row r="42" spans="1:6" s="3" customFormat="1" ht="13.5" customHeight="1">
      <c r="A42" s="174">
        <v>34</v>
      </c>
      <c r="B42" s="237"/>
      <c r="C42" s="9" t="s">
        <v>15</v>
      </c>
      <c r="D42" s="149">
        <f>D43+D48</f>
        <v>31935000</v>
      </c>
      <c r="E42" s="149">
        <f>E43+E48</f>
        <v>31530180</v>
      </c>
      <c r="F42" s="153">
        <f t="shared" si="1"/>
        <v>98.73236261155472</v>
      </c>
    </row>
    <row r="43" spans="1:6" s="3" customFormat="1" ht="13.5" customHeight="1">
      <c r="A43" s="174">
        <v>342</v>
      </c>
      <c r="B43" s="237"/>
      <c r="C43" s="7" t="s">
        <v>313</v>
      </c>
      <c r="D43" s="149">
        <f>D44+D45</f>
        <v>29635000</v>
      </c>
      <c r="E43" s="149">
        <f>E44+E45</f>
        <v>30425877</v>
      </c>
      <c r="F43" s="153">
        <f t="shared" si="1"/>
        <v>102.66872616838198</v>
      </c>
    </row>
    <row r="44" spans="1:6" s="3" customFormat="1" ht="24" customHeight="1">
      <c r="A44" s="174"/>
      <c r="B44" s="236" t="s">
        <v>14</v>
      </c>
      <c r="C44" s="40" t="s">
        <v>314</v>
      </c>
      <c r="D44" s="206">
        <v>4627000</v>
      </c>
      <c r="E44" s="150">
        <v>4283678</v>
      </c>
      <c r="F44" s="207">
        <f t="shared" si="1"/>
        <v>92.58003025718608</v>
      </c>
    </row>
    <row r="45" spans="1:6" s="3" customFormat="1" ht="24" customHeight="1">
      <c r="A45" s="174"/>
      <c r="B45" s="236" t="s">
        <v>84</v>
      </c>
      <c r="C45" s="40" t="s">
        <v>291</v>
      </c>
      <c r="D45" s="206">
        <f>D46+D47</f>
        <v>25008000</v>
      </c>
      <c r="E45" s="134">
        <f>E46+E47</f>
        <v>26142199</v>
      </c>
      <c r="F45" s="207">
        <f t="shared" si="1"/>
        <v>104.5353446896993</v>
      </c>
    </row>
    <row r="46" spans="1:6" s="3" customFormat="1" ht="13.5" customHeight="1">
      <c r="A46" s="174"/>
      <c r="B46" s="236"/>
      <c r="C46" s="42" t="s">
        <v>89</v>
      </c>
      <c r="D46" s="206">
        <v>23393000</v>
      </c>
      <c r="E46" s="150">
        <v>24860205</v>
      </c>
      <c r="F46" s="207">
        <f t="shared" si="1"/>
        <v>106.2719830718591</v>
      </c>
    </row>
    <row r="47" spans="1:6" s="3" customFormat="1" ht="13.5" customHeight="1">
      <c r="A47" s="174"/>
      <c r="B47" s="236"/>
      <c r="C47" s="42" t="s">
        <v>90</v>
      </c>
      <c r="D47" s="206">
        <v>1615000</v>
      </c>
      <c r="E47" s="150">
        <v>1281994</v>
      </c>
      <c r="F47" s="207">
        <f t="shared" si="1"/>
        <v>79.3804334365325</v>
      </c>
    </row>
    <row r="48" spans="1:6" s="3" customFormat="1" ht="13.5" customHeight="1">
      <c r="A48" s="174">
        <v>343</v>
      </c>
      <c r="B48" s="235"/>
      <c r="C48" s="37" t="s">
        <v>101</v>
      </c>
      <c r="D48" s="149">
        <f>SUM(D49:D50)</f>
        <v>2300000</v>
      </c>
      <c r="E48" s="149">
        <f>SUM(E49:E50)</f>
        <v>1104303</v>
      </c>
      <c r="F48" s="153">
        <f t="shared" si="1"/>
        <v>48.01317391304348</v>
      </c>
    </row>
    <row r="49" spans="1:6" s="3" customFormat="1" ht="13.5" customHeight="1">
      <c r="A49" s="174"/>
      <c r="B49" s="238">
        <v>3431</v>
      </c>
      <c r="C49" s="42" t="s">
        <v>102</v>
      </c>
      <c r="D49" s="206">
        <v>2140000</v>
      </c>
      <c r="E49" s="150">
        <v>1092080</v>
      </c>
      <c r="F49" s="207">
        <f t="shared" si="1"/>
        <v>51.03177570093458</v>
      </c>
    </row>
    <row r="50" spans="1:6" s="3" customFormat="1" ht="13.5" customHeight="1">
      <c r="A50" s="174"/>
      <c r="B50" s="238">
        <v>3433</v>
      </c>
      <c r="C50" s="42" t="s">
        <v>103</v>
      </c>
      <c r="D50" s="206">
        <v>160000</v>
      </c>
      <c r="E50" s="150">
        <v>12223</v>
      </c>
      <c r="F50" s="207">
        <f t="shared" si="1"/>
        <v>7.639374999999999</v>
      </c>
    </row>
    <row r="51" spans="1:6" s="3" customFormat="1" ht="13.5" customHeight="1">
      <c r="A51" s="174">
        <v>36</v>
      </c>
      <c r="B51" s="239"/>
      <c r="C51" s="11" t="s">
        <v>91</v>
      </c>
      <c r="D51" s="149">
        <f>D52</f>
        <v>41030364</v>
      </c>
      <c r="E51" s="149">
        <f>E52</f>
        <v>28446877</v>
      </c>
      <c r="F51" s="153">
        <f t="shared" si="1"/>
        <v>69.3312810970919</v>
      </c>
    </row>
    <row r="52" spans="1:6" s="3" customFormat="1" ht="13.5" customHeight="1">
      <c r="A52" s="174">
        <v>363</v>
      </c>
      <c r="B52" s="239"/>
      <c r="C52" s="16" t="s">
        <v>315</v>
      </c>
      <c r="D52" s="149">
        <f>D53+D55</f>
        <v>41030364</v>
      </c>
      <c r="E52" s="149">
        <f>E53+E55</f>
        <v>28446877</v>
      </c>
      <c r="F52" s="153">
        <f t="shared" si="1"/>
        <v>69.3312810970919</v>
      </c>
    </row>
    <row r="53" spans="1:6" s="3" customFormat="1" ht="13.5" customHeight="1" hidden="1">
      <c r="A53" s="174"/>
      <c r="B53" s="236">
        <v>3631</v>
      </c>
      <c r="C53" s="41" t="s">
        <v>316</v>
      </c>
      <c r="D53" s="134">
        <f>D54</f>
        <v>0</v>
      </c>
      <c r="E53" s="134">
        <f>E54</f>
        <v>0</v>
      </c>
      <c r="F53" s="139" t="s">
        <v>174</v>
      </c>
    </row>
    <row r="54" spans="1:6" s="3" customFormat="1" ht="13.5" customHeight="1" hidden="1">
      <c r="A54" s="174"/>
      <c r="B54" s="236"/>
      <c r="C54" s="41" t="s">
        <v>203</v>
      </c>
      <c r="D54" s="150">
        <v>0</v>
      </c>
      <c r="E54" s="150">
        <v>0</v>
      </c>
      <c r="F54" s="154" t="s">
        <v>174</v>
      </c>
    </row>
    <row r="55" spans="1:6" s="3" customFormat="1" ht="13.5" customHeight="1">
      <c r="A55" s="174"/>
      <c r="B55" s="236" t="s">
        <v>16</v>
      </c>
      <c r="C55" s="16" t="s">
        <v>298</v>
      </c>
      <c r="D55" s="206">
        <f>D56+D57</f>
        <v>41030364</v>
      </c>
      <c r="E55" s="134">
        <f>E57+E56</f>
        <v>28446877</v>
      </c>
      <c r="F55" s="207">
        <f>E55/D55*100</f>
        <v>69.3312810970919</v>
      </c>
    </row>
    <row r="56" spans="1:6" s="3" customFormat="1" ht="13.5" customHeight="1">
      <c r="A56" s="174"/>
      <c r="B56" s="236"/>
      <c r="C56" s="41" t="s">
        <v>377</v>
      </c>
      <c r="D56" s="206"/>
      <c r="E56" s="134">
        <v>1424020</v>
      </c>
      <c r="F56" s="207"/>
    </row>
    <row r="57" spans="1:6" s="3" customFormat="1" ht="13.5" customHeight="1">
      <c r="A57" s="174"/>
      <c r="B57" s="237"/>
      <c r="C57" s="42" t="s">
        <v>168</v>
      </c>
      <c r="D57" s="206">
        <v>41030364</v>
      </c>
      <c r="E57" s="150">
        <v>27022857</v>
      </c>
      <c r="F57" s="207">
        <f aca="true" t="shared" si="2" ref="F57:F63">E57/D57*100</f>
        <v>65.86063189690445</v>
      </c>
    </row>
    <row r="58" spans="1:6" s="3" customFormat="1" ht="13.5" customHeight="1">
      <c r="A58" s="174">
        <v>38</v>
      </c>
      <c r="B58" s="237"/>
      <c r="C58" s="43" t="s">
        <v>92</v>
      </c>
      <c r="D58" s="149">
        <f>D59+D61+D64</f>
        <v>509743080</v>
      </c>
      <c r="E58" s="149">
        <f>E59+E61+E64</f>
        <v>351618045</v>
      </c>
      <c r="F58" s="153">
        <f t="shared" si="2"/>
        <v>68.97946412533938</v>
      </c>
    </row>
    <row r="59" spans="1:6" s="3" customFormat="1" ht="13.5" customHeight="1">
      <c r="A59" s="174">
        <v>381</v>
      </c>
      <c r="B59" s="237"/>
      <c r="C59" s="43" t="s">
        <v>59</v>
      </c>
      <c r="D59" s="149">
        <f>D60</f>
        <v>1600000</v>
      </c>
      <c r="E59" s="149">
        <f>E60</f>
        <v>252619</v>
      </c>
      <c r="F59" s="153">
        <f t="shared" si="2"/>
        <v>15.788687500000002</v>
      </c>
    </row>
    <row r="60" spans="1:6" s="3" customFormat="1" ht="13.5" customHeight="1">
      <c r="A60" s="174"/>
      <c r="B60" s="234">
        <v>3811</v>
      </c>
      <c r="C60" s="39" t="s">
        <v>17</v>
      </c>
      <c r="D60" s="206">
        <v>1600000</v>
      </c>
      <c r="E60" s="150">
        <v>252619</v>
      </c>
      <c r="F60" s="207">
        <f t="shared" si="2"/>
        <v>15.788687500000002</v>
      </c>
    </row>
    <row r="61" spans="1:6" s="3" customFormat="1" ht="13.5" customHeight="1">
      <c r="A61" s="174">
        <v>383</v>
      </c>
      <c r="B61" s="237"/>
      <c r="C61" s="43" t="s">
        <v>93</v>
      </c>
      <c r="D61" s="149">
        <f>D62+D63</f>
        <v>3000000</v>
      </c>
      <c r="E61" s="149">
        <f>E62+E63</f>
        <v>1255786</v>
      </c>
      <c r="F61" s="153">
        <f t="shared" si="2"/>
        <v>41.85953333333333</v>
      </c>
    </row>
    <row r="62" spans="1:6" s="3" customFormat="1" ht="13.5" customHeight="1">
      <c r="A62" s="174"/>
      <c r="B62" s="234">
        <v>3831</v>
      </c>
      <c r="C62" s="39" t="s">
        <v>94</v>
      </c>
      <c r="D62" s="206">
        <v>2900000</v>
      </c>
      <c r="E62" s="150">
        <v>1255786</v>
      </c>
      <c r="F62" s="207">
        <f t="shared" si="2"/>
        <v>43.30296551724138</v>
      </c>
    </row>
    <row r="63" spans="1:6" s="3" customFormat="1" ht="13.5" customHeight="1" hidden="1">
      <c r="A63" s="174"/>
      <c r="B63" s="234">
        <v>3834</v>
      </c>
      <c r="C63" s="39" t="s">
        <v>207</v>
      </c>
      <c r="D63" s="206">
        <v>100000</v>
      </c>
      <c r="E63" s="150">
        <v>0</v>
      </c>
      <c r="F63" s="207">
        <f t="shared" si="2"/>
        <v>0</v>
      </c>
    </row>
    <row r="64" spans="1:6" s="3" customFormat="1" ht="13.5" customHeight="1">
      <c r="A64" s="174">
        <v>386</v>
      </c>
      <c r="B64" s="240"/>
      <c r="C64" s="43" t="s">
        <v>95</v>
      </c>
      <c r="D64" s="149">
        <f>D65</f>
        <v>505143080</v>
      </c>
      <c r="E64" s="149">
        <f>E65</f>
        <v>350109640</v>
      </c>
      <c r="F64" s="153">
        <f>E64/D64*100</f>
        <v>69.30900449037132</v>
      </c>
    </row>
    <row r="65" spans="1:6" s="3" customFormat="1" ht="24" customHeight="1">
      <c r="A65" s="174"/>
      <c r="B65" s="234">
        <v>3862</v>
      </c>
      <c r="C65" s="44" t="s">
        <v>317</v>
      </c>
      <c r="D65" s="206">
        <v>505143080</v>
      </c>
      <c r="E65" s="150">
        <v>350109640</v>
      </c>
      <c r="F65" s="207">
        <f>E65/D65*100</f>
        <v>69.30900449037132</v>
      </c>
    </row>
    <row r="66" spans="1:6" s="3" customFormat="1" ht="12.75" customHeight="1">
      <c r="A66" s="174"/>
      <c r="B66" s="237"/>
      <c r="C66" s="10"/>
      <c r="D66" s="150"/>
      <c r="E66" s="150"/>
      <c r="F66" s="154"/>
    </row>
    <row r="67" spans="1:6" s="3" customFormat="1" ht="12.75" customHeight="1">
      <c r="A67" s="176">
        <v>4</v>
      </c>
      <c r="B67" s="233"/>
      <c r="C67" s="113" t="s">
        <v>96</v>
      </c>
      <c r="D67" s="149">
        <f>D68+D71+D84</f>
        <v>1290581102</v>
      </c>
      <c r="E67" s="149">
        <f>E68+E71+E84</f>
        <v>1185122992</v>
      </c>
      <c r="F67" s="153">
        <f aca="true" t="shared" si="3" ref="F67:F79">E67/D67*100</f>
        <v>91.828633641344</v>
      </c>
    </row>
    <row r="68" spans="1:6" s="3" customFormat="1" ht="13.5" customHeight="1">
      <c r="A68" s="174">
        <v>41</v>
      </c>
      <c r="B68" s="237"/>
      <c r="C68" s="7" t="s">
        <v>18</v>
      </c>
      <c r="D68" s="149">
        <f>D69</f>
        <v>34600000</v>
      </c>
      <c r="E68" s="149">
        <f>E69</f>
        <v>25154961</v>
      </c>
      <c r="F68" s="153">
        <f t="shared" si="3"/>
        <v>72.70219942196532</v>
      </c>
    </row>
    <row r="69" spans="1:6" s="3" customFormat="1" ht="13.5" customHeight="1">
      <c r="A69" s="174">
        <v>411</v>
      </c>
      <c r="B69" s="237"/>
      <c r="C69" s="9" t="s">
        <v>97</v>
      </c>
      <c r="D69" s="149">
        <f>D70</f>
        <v>34600000</v>
      </c>
      <c r="E69" s="149">
        <f>E70</f>
        <v>25154961</v>
      </c>
      <c r="F69" s="153">
        <f t="shared" si="3"/>
        <v>72.70219942196532</v>
      </c>
    </row>
    <row r="70" spans="1:6" s="3" customFormat="1" ht="13.5" customHeight="1">
      <c r="A70" s="174"/>
      <c r="B70" s="234">
        <v>4111</v>
      </c>
      <c r="C70" s="38" t="s">
        <v>62</v>
      </c>
      <c r="D70" s="206">
        <v>34600000</v>
      </c>
      <c r="E70" s="150">
        <v>25154961</v>
      </c>
      <c r="F70" s="207">
        <f t="shared" si="3"/>
        <v>72.70219942196532</v>
      </c>
    </row>
    <row r="71" spans="1:6" s="3" customFormat="1" ht="12.75">
      <c r="A71" s="174">
        <v>42</v>
      </c>
      <c r="B71" s="237"/>
      <c r="C71" s="7" t="s">
        <v>19</v>
      </c>
      <c r="D71" s="149">
        <f>D72+D75+D80+D82</f>
        <v>1133781102</v>
      </c>
      <c r="E71" s="149">
        <f>E72+E75+E80+E82</f>
        <v>1043472771</v>
      </c>
      <c r="F71" s="153">
        <f t="shared" si="3"/>
        <v>92.03476483770145</v>
      </c>
    </row>
    <row r="72" spans="1:6" s="3" customFormat="1" ht="12.75">
      <c r="A72" s="174">
        <v>421</v>
      </c>
      <c r="B72" s="237"/>
      <c r="C72" s="9" t="s">
        <v>20</v>
      </c>
      <c r="D72" s="149">
        <f>D73+D74</f>
        <v>1120181102</v>
      </c>
      <c r="E72" s="149">
        <f>E73+E74</f>
        <v>1034160617</v>
      </c>
      <c r="F72" s="153">
        <f t="shared" si="3"/>
        <v>92.32084125982693</v>
      </c>
    </row>
    <row r="73" spans="1:6" s="3" customFormat="1" ht="12.75">
      <c r="A73" s="174"/>
      <c r="B73" s="236" t="s">
        <v>21</v>
      </c>
      <c r="C73" s="16" t="s">
        <v>22</v>
      </c>
      <c r="D73" s="206">
        <v>2000000</v>
      </c>
      <c r="E73" s="150">
        <v>1990119</v>
      </c>
      <c r="F73" s="207">
        <f t="shared" si="3"/>
        <v>99.50595</v>
      </c>
    </row>
    <row r="74" spans="1:6" s="3" customFormat="1" ht="12.75">
      <c r="A74" s="174"/>
      <c r="B74" s="236" t="s">
        <v>23</v>
      </c>
      <c r="C74" s="16" t="s">
        <v>24</v>
      </c>
      <c r="D74" s="206">
        <v>1118181102</v>
      </c>
      <c r="E74" s="150">
        <v>1032170498</v>
      </c>
      <c r="F74" s="207">
        <f t="shared" si="3"/>
        <v>92.30798983758893</v>
      </c>
    </row>
    <row r="75" spans="1:6" s="3" customFormat="1" ht="12.75">
      <c r="A75" s="174">
        <v>422</v>
      </c>
      <c r="B75" s="237"/>
      <c r="C75" s="9" t="s">
        <v>29</v>
      </c>
      <c r="D75" s="149">
        <f>SUM(D76:D79)</f>
        <v>9466000</v>
      </c>
      <c r="E75" s="149">
        <f>SUM(E76:E79)</f>
        <v>6887193</v>
      </c>
      <c r="F75" s="153">
        <f t="shared" si="3"/>
        <v>72.75716247623072</v>
      </c>
    </row>
    <row r="76" spans="1:6" s="3" customFormat="1" ht="12.75">
      <c r="A76" s="174"/>
      <c r="B76" s="241" t="s">
        <v>25</v>
      </c>
      <c r="C76" s="6" t="s">
        <v>26</v>
      </c>
      <c r="D76" s="206">
        <v>4000000</v>
      </c>
      <c r="E76" s="150">
        <v>2839975</v>
      </c>
      <c r="F76" s="207">
        <f t="shared" si="3"/>
        <v>70.999375</v>
      </c>
    </row>
    <row r="77" spans="1:6" s="3" customFormat="1" ht="12.75">
      <c r="A77" s="174"/>
      <c r="B77" s="236" t="s">
        <v>27</v>
      </c>
      <c r="C77" s="16" t="s">
        <v>28</v>
      </c>
      <c r="D77" s="206">
        <v>100000</v>
      </c>
      <c r="E77" s="150">
        <v>55003</v>
      </c>
      <c r="F77" s="207">
        <f t="shared" si="3"/>
        <v>55.003</v>
      </c>
    </row>
    <row r="78" spans="1:6" s="3" customFormat="1" ht="12.75">
      <c r="A78" s="174"/>
      <c r="B78" s="236">
        <v>4224</v>
      </c>
      <c r="C78" s="41" t="s">
        <v>175</v>
      </c>
      <c r="D78" s="206">
        <v>1166000</v>
      </c>
      <c r="E78" s="150">
        <v>199648</v>
      </c>
      <c r="F78" s="207">
        <f t="shared" si="3"/>
        <v>17.122469982847342</v>
      </c>
    </row>
    <row r="79" spans="1:6" s="3" customFormat="1" ht="12.75">
      <c r="A79" s="174"/>
      <c r="B79" s="236" t="s">
        <v>30</v>
      </c>
      <c r="C79" s="16" t="s">
        <v>1</v>
      </c>
      <c r="D79" s="206">
        <v>4200000</v>
      </c>
      <c r="E79" s="150">
        <v>3792567</v>
      </c>
      <c r="F79" s="207">
        <f t="shared" si="3"/>
        <v>90.29921428571429</v>
      </c>
    </row>
    <row r="80" spans="1:6" s="3" customFormat="1" ht="12.75" hidden="1">
      <c r="A80" s="174">
        <v>423</v>
      </c>
      <c r="B80" s="237"/>
      <c r="C80" s="9" t="s">
        <v>31</v>
      </c>
      <c r="D80" s="149">
        <f>D81</f>
        <v>0</v>
      </c>
      <c r="E80" s="149">
        <f>E81</f>
        <v>0</v>
      </c>
      <c r="F80" s="153" t="s">
        <v>174</v>
      </c>
    </row>
    <row r="81" spans="1:6" s="3" customFormat="1" ht="12.75" hidden="1">
      <c r="A81" s="174"/>
      <c r="B81" s="242" t="s">
        <v>33</v>
      </c>
      <c r="C81" s="16" t="s">
        <v>32</v>
      </c>
      <c r="D81" s="150">
        <v>0</v>
      </c>
      <c r="E81" s="150">
        <v>0</v>
      </c>
      <c r="F81" s="154" t="s">
        <v>174</v>
      </c>
    </row>
    <row r="82" spans="1:6" s="90" customFormat="1" ht="12.75">
      <c r="A82" s="174">
        <v>426</v>
      </c>
      <c r="B82" s="242"/>
      <c r="C82" s="47" t="s">
        <v>165</v>
      </c>
      <c r="D82" s="149">
        <f>D83</f>
        <v>4134000</v>
      </c>
      <c r="E82" s="149">
        <f>E83</f>
        <v>2424961</v>
      </c>
      <c r="F82" s="153">
        <f>E82/D82*100</f>
        <v>58.658950169327525</v>
      </c>
    </row>
    <row r="83" spans="1:6" s="3" customFormat="1" ht="12.75">
      <c r="A83" s="174"/>
      <c r="B83" s="243">
        <v>4262</v>
      </c>
      <c r="C83" s="46" t="s">
        <v>164</v>
      </c>
      <c r="D83" s="206">
        <v>4134000</v>
      </c>
      <c r="E83" s="150">
        <v>2424961</v>
      </c>
      <c r="F83" s="207">
        <f>E83/D83*100</f>
        <v>58.658950169327525</v>
      </c>
    </row>
    <row r="84" spans="1:6" s="3" customFormat="1" ht="13.5" customHeight="1">
      <c r="A84" s="174">
        <v>45</v>
      </c>
      <c r="B84" s="244"/>
      <c r="C84" s="1" t="s">
        <v>34</v>
      </c>
      <c r="D84" s="149">
        <f>D85</f>
        <v>122200000</v>
      </c>
      <c r="E84" s="149">
        <f>E85</f>
        <v>116495260</v>
      </c>
      <c r="F84" s="153">
        <f>E84/D84*100</f>
        <v>95.33163666121112</v>
      </c>
    </row>
    <row r="85" spans="1:6" s="3" customFormat="1" ht="12.75" customHeight="1">
      <c r="A85" s="174">
        <v>451</v>
      </c>
      <c r="B85" s="244"/>
      <c r="C85" s="9" t="s">
        <v>0</v>
      </c>
      <c r="D85" s="149">
        <f>D86</f>
        <v>122200000</v>
      </c>
      <c r="E85" s="149">
        <f>E86</f>
        <v>116495260</v>
      </c>
      <c r="F85" s="153">
        <f>E85/D85*100</f>
        <v>95.33163666121112</v>
      </c>
    </row>
    <row r="86" spans="1:6" s="3" customFormat="1" ht="12.75" customHeight="1">
      <c r="A86" s="174"/>
      <c r="B86" s="236" t="s">
        <v>35</v>
      </c>
      <c r="C86" s="15" t="s">
        <v>0</v>
      </c>
      <c r="D86" s="206">
        <v>122200000</v>
      </c>
      <c r="E86" s="150">
        <v>116495260</v>
      </c>
      <c r="F86" s="207">
        <f>E86/D86*100</f>
        <v>95.33163666121112</v>
      </c>
    </row>
    <row r="87" spans="1:6" s="3" customFormat="1" ht="12.75">
      <c r="A87" s="174"/>
      <c r="B87" s="245"/>
      <c r="D87" s="122"/>
      <c r="F87" s="136"/>
    </row>
    <row r="88" spans="1:6" s="3" customFormat="1" ht="12.75">
      <c r="A88" s="174"/>
      <c r="B88" s="245"/>
      <c r="D88" s="122"/>
      <c r="F88" s="136"/>
    </row>
    <row r="89" spans="1:6" s="3" customFormat="1" ht="12.75">
      <c r="A89" s="174"/>
      <c r="B89" s="245"/>
      <c r="D89" s="121"/>
      <c r="E89" s="47"/>
      <c r="F89" s="155"/>
    </row>
    <row r="90" spans="1:6" s="3" customFormat="1" ht="12.75">
      <c r="A90" s="174"/>
      <c r="B90" s="245"/>
      <c r="D90" s="122"/>
      <c r="F90" s="136"/>
    </row>
    <row r="91" spans="1:6" s="3" customFormat="1" ht="12.75">
      <c r="A91" s="174"/>
      <c r="B91" s="245"/>
      <c r="D91" s="122"/>
      <c r="F91" s="136"/>
    </row>
    <row r="92" spans="1:6" s="3" customFormat="1" ht="12.75">
      <c r="A92" s="174"/>
      <c r="B92" s="245"/>
      <c r="D92" s="122"/>
      <c r="F92" s="136"/>
    </row>
    <row r="93" spans="1:6" s="3" customFormat="1" ht="12.75">
      <c r="A93" s="174"/>
      <c r="B93" s="245"/>
      <c r="D93" s="122"/>
      <c r="F93" s="136"/>
    </row>
    <row r="94" spans="1:6" s="3" customFormat="1" ht="12.75">
      <c r="A94" s="174"/>
      <c r="B94" s="245"/>
      <c r="D94" s="122"/>
      <c r="F94" s="136"/>
    </row>
    <row r="95" spans="1:6" s="3" customFormat="1" ht="12.75">
      <c r="A95" s="174"/>
      <c r="B95" s="245"/>
      <c r="D95" s="122"/>
      <c r="F95" s="136"/>
    </row>
    <row r="96" spans="1:6" s="3" customFormat="1" ht="12.75">
      <c r="A96" s="174"/>
      <c r="B96" s="245"/>
      <c r="D96" s="122"/>
      <c r="F96" s="136"/>
    </row>
    <row r="97" spans="1:6" s="3" customFormat="1" ht="12.75">
      <c r="A97" s="174"/>
      <c r="B97" s="245"/>
      <c r="D97" s="122"/>
      <c r="F97" s="136"/>
    </row>
    <row r="98" spans="1:6" s="3" customFormat="1" ht="12.75">
      <c r="A98" s="174"/>
      <c r="B98" s="245"/>
      <c r="D98" s="122"/>
      <c r="F98" s="136"/>
    </row>
    <row r="99" spans="1:6" s="3" customFormat="1" ht="12.75">
      <c r="A99" s="174"/>
      <c r="B99" s="245"/>
      <c r="D99" s="122"/>
      <c r="F99" s="136"/>
    </row>
    <row r="100" spans="1:6" s="3" customFormat="1" ht="12.75">
      <c r="A100" s="174"/>
      <c r="B100" s="245"/>
      <c r="D100" s="122"/>
      <c r="F100" s="136"/>
    </row>
    <row r="101" spans="1:6" s="3" customFormat="1" ht="12.75">
      <c r="A101" s="174"/>
      <c r="B101" s="245"/>
      <c r="D101" s="122"/>
      <c r="F101" s="136"/>
    </row>
    <row r="102" spans="1:6" s="3" customFormat="1" ht="12.75">
      <c r="A102" s="174"/>
      <c r="B102" s="245"/>
      <c r="D102" s="122"/>
      <c r="F102" s="136"/>
    </row>
    <row r="103" spans="1:6" s="3" customFormat="1" ht="12.75">
      <c r="A103" s="174"/>
      <c r="B103" s="245"/>
      <c r="D103" s="122"/>
      <c r="F103" s="136"/>
    </row>
    <row r="104" spans="1:6" s="3" customFormat="1" ht="12.75">
      <c r="A104" s="174"/>
      <c r="B104" s="245"/>
      <c r="D104" s="122"/>
      <c r="F104" s="136"/>
    </row>
    <row r="105" spans="1:6" s="3" customFormat="1" ht="12.75">
      <c r="A105" s="174"/>
      <c r="B105" s="245"/>
      <c r="D105" s="122"/>
      <c r="F105" s="136"/>
    </row>
    <row r="106" spans="1:6" s="3" customFormat="1" ht="12.75">
      <c r="A106" s="174"/>
      <c r="B106" s="245"/>
      <c r="D106" s="122"/>
      <c r="F106" s="136"/>
    </row>
    <row r="107" spans="1:6" s="3" customFormat="1" ht="12.75">
      <c r="A107" s="174"/>
      <c r="B107" s="245"/>
      <c r="D107" s="122"/>
      <c r="F107" s="136"/>
    </row>
    <row r="108" spans="1:6" s="3" customFormat="1" ht="12.75">
      <c r="A108" s="174"/>
      <c r="B108" s="245"/>
      <c r="D108" s="122"/>
      <c r="F108" s="136"/>
    </row>
    <row r="109" spans="1:6" s="3" customFormat="1" ht="12.75">
      <c r="A109" s="174"/>
      <c r="B109" s="245"/>
      <c r="D109" s="122"/>
      <c r="F109" s="136"/>
    </row>
    <row r="110" spans="1:6" s="3" customFormat="1" ht="12.75">
      <c r="A110" s="174"/>
      <c r="B110" s="245"/>
      <c r="D110" s="122"/>
      <c r="F110" s="136"/>
    </row>
    <row r="111" spans="1:6" s="3" customFormat="1" ht="12.75">
      <c r="A111" s="174"/>
      <c r="B111" s="245"/>
      <c r="D111" s="122"/>
      <c r="F111" s="136"/>
    </row>
    <row r="112" spans="1:6" s="3" customFormat="1" ht="12.75">
      <c r="A112" s="174"/>
      <c r="B112" s="245"/>
      <c r="D112" s="122"/>
      <c r="F112" s="136"/>
    </row>
    <row r="113" spans="1:6" s="3" customFormat="1" ht="12.75">
      <c r="A113" s="174"/>
      <c r="B113" s="245"/>
      <c r="D113" s="122"/>
      <c r="F113" s="136"/>
    </row>
    <row r="114" spans="1:6" s="3" customFormat="1" ht="12.75">
      <c r="A114" s="174"/>
      <c r="B114" s="245"/>
      <c r="D114" s="122"/>
      <c r="F114" s="136"/>
    </row>
    <row r="115" spans="1:6" s="3" customFormat="1" ht="12.75">
      <c r="A115" s="174"/>
      <c r="B115" s="245"/>
      <c r="D115" s="122"/>
      <c r="F115" s="136"/>
    </row>
    <row r="116" spans="1:6" s="3" customFormat="1" ht="12.75">
      <c r="A116" s="174"/>
      <c r="B116" s="245"/>
      <c r="D116" s="122"/>
      <c r="F116" s="136"/>
    </row>
    <row r="117" spans="1:6" s="3" customFormat="1" ht="12.75">
      <c r="A117" s="174"/>
      <c r="B117" s="245"/>
      <c r="D117" s="122"/>
      <c r="F117" s="136"/>
    </row>
    <row r="118" spans="1:6" s="3" customFormat="1" ht="12.75">
      <c r="A118" s="174"/>
      <c r="B118" s="245"/>
      <c r="D118" s="122"/>
      <c r="F118" s="136"/>
    </row>
    <row r="119" spans="1:6" s="3" customFormat="1" ht="12.75">
      <c r="A119" s="174"/>
      <c r="B119" s="245"/>
      <c r="D119" s="122"/>
      <c r="F119" s="136"/>
    </row>
    <row r="120" spans="1:6" s="3" customFormat="1" ht="12.75">
      <c r="A120" s="174"/>
      <c r="B120" s="245"/>
      <c r="D120" s="122"/>
      <c r="F120" s="136"/>
    </row>
    <row r="121" spans="1:6" s="3" customFormat="1" ht="12.75">
      <c r="A121" s="174"/>
      <c r="B121" s="245"/>
      <c r="D121" s="122"/>
      <c r="F121" s="136"/>
    </row>
    <row r="122" spans="1:6" s="3" customFormat="1" ht="12.75">
      <c r="A122" s="174"/>
      <c r="B122" s="245"/>
      <c r="D122" s="122"/>
      <c r="F122" s="136"/>
    </row>
    <row r="123" spans="1:6" s="3" customFormat="1" ht="12.75">
      <c r="A123" s="174"/>
      <c r="B123" s="245"/>
      <c r="D123" s="122"/>
      <c r="F123" s="136"/>
    </row>
    <row r="124" spans="1:6" s="3" customFormat="1" ht="12.75">
      <c r="A124" s="174"/>
      <c r="B124" s="245"/>
      <c r="D124" s="122"/>
      <c r="F124" s="136"/>
    </row>
    <row r="125" spans="1:6" s="3" customFormat="1" ht="12.75">
      <c r="A125" s="174"/>
      <c r="B125" s="245"/>
      <c r="D125" s="122"/>
      <c r="F125" s="136"/>
    </row>
    <row r="126" spans="1:6" s="3" customFormat="1" ht="12.75">
      <c r="A126" s="174"/>
      <c r="B126" s="245"/>
      <c r="D126" s="122"/>
      <c r="F126" s="136"/>
    </row>
    <row r="127" spans="1:6" s="3" customFormat="1" ht="12.75">
      <c r="A127" s="174"/>
      <c r="B127" s="245"/>
      <c r="D127" s="122"/>
      <c r="F127" s="136"/>
    </row>
    <row r="128" spans="1:6" s="3" customFormat="1" ht="12.75">
      <c r="A128" s="174"/>
      <c r="B128" s="245"/>
      <c r="D128" s="122"/>
      <c r="F128" s="136"/>
    </row>
    <row r="129" spans="1:6" s="3" customFormat="1" ht="12.75">
      <c r="A129" s="174"/>
      <c r="B129" s="245"/>
      <c r="D129" s="122"/>
      <c r="F129" s="136"/>
    </row>
    <row r="130" spans="1:6" s="3" customFormat="1" ht="12.75">
      <c r="A130" s="174"/>
      <c r="B130" s="245"/>
      <c r="D130" s="122"/>
      <c r="F130" s="136"/>
    </row>
    <row r="131" spans="1:6" s="3" customFormat="1" ht="12.75">
      <c r="A131" s="174"/>
      <c r="B131" s="245"/>
      <c r="D131" s="122"/>
      <c r="F131" s="136"/>
    </row>
    <row r="132" spans="1:6" s="3" customFormat="1" ht="12.75">
      <c r="A132" s="174"/>
      <c r="B132" s="245"/>
      <c r="D132" s="122"/>
      <c r="F132" s="136"/>
    </row>
    <row r="133" spans="1:6" s="3" customFormat="1" ht="12.75">
      <c r="A133" s="174"/>
      <c r="B133" s="245"/>
      <c r="D133" s="122"/>
      <c r="F133" s="136"/>
    </row>
    <row r="134" spans="1:6" s="3" customFormat="1" ht="12.75">
      <c r="A134" s="174"/>
      <c r="B134" s="245"/>
      <c r="D134" s="122"/>
      <c r="F134" s="136"/>
    </row>
    <row r="135" spans="1:6" s="3" customFormat="1" ht="12.75">
      <c r="A135" s="174"/>
      <c r="B135" s="245"/>
      <c r="D135" s="122"/>
      <c r="F135" s="136"/>
    </row>
    <row r="136" spans="1:6" s="3" customFormat="1" ht="12.75">
      <c r="A136" s="174"/>
      <c r="B136" s="245"/>
      <c r="D136" s="122"/>
      <c r="F136" s="136"/>
    </row>
    <row r="137" spans="1:6" s="3" customFormat="1" ht="12.75">
      <c r="A137" s="174"/>
      <c r="B137" s="245"/>
      <c r="D137" s="122"/>
      <c r="F137" s="136"/>
    </row>
    <row r="138" spans="1:6" s="3" customFormat="1" ht="12.75">
      <c r="A138" s="174"/>
      <c r="B138" s="245"/>
      <c r="D138" s="122"/>
      <c r="F138" s="136"/>
    </row>
    <row r="139" spans="1:6" s="3" customFormat="1" ht="12.75">
      <c r="A139" s="174"/>
      <c r="B139" s="245"/>
      <c r="D139" s="122"/>
      <c r="F139" s="136"/>
    </row>
    <row r="140" spans="1:6" s="3" customFormat="1" ht="12.75">
      <c r="A140" s="174"/>
      <c r="B140" s="245"/>
      <c r="D140" s="122"/>
      <c r="F140" s="136"/>
    </row>
    <row r="141" spans="1:6" s="3" customFormat="1" ht="12.75">
      <c r="A141" s="174"/>
      <c r="B141" s="245"/>
      <c r="D141" s="122"/>
      <c r="F141" s="136"/>
    </row>
    <row r="142" spans="1:6" s="3" customFormat="1" ht="12.75">
      <c r="A142" s="174"/>
      <c r="B142" s="245"/>
      <c r="D142" s="122"/>
      <c r="F142" s="136"/>
    </row>
    <row r="143" spans="1:6" s="3" customFormat="1" ht="12.75">
      <c r="A143" s="174"/>
      <c r="B143" s="245"/>
      <c r="D143" s="122"/>
      <c r="F143" s="136"/>
    </row>
    <row r="144" spans="1:6" s="3" customFormat="1" ht="12.75">
      <c r="A144" s="174"/>
      <c r="B144" s="245"/>
      <c r="D144" s="122"/>
      <c r="F144" s="136"/>
    </row>
    <row r="145" spans="1:6" s="3" customFormat="1" ht="12.75">
      <c r="A145" s="174"/>
      <c r="B145" s="245"/>
      <c r="D145" s="122"/>
      <c r="F145" s="136"/>
    </row>
    <row r="146" spans="1:6" s="3" customFormat="1" ht="12.75">
      <c r="A146" s="174"/>
      <c r="B146" s="245"/>
      <c r="D146" s="122"/>
      <c r="F146" s="136"/>
    </row>
    <row r="147" spans="1:6" s="3" customFormat="1" ht="12.75">
      <c r="A147" s="174"/>
      <c r="B147" s="245"/>
      <c r="D147" s="122"/>
      <c r="F147" s="136"/>
    </row>
    <row r="148" spans="1:6" s="3" customFormat="1" ht="12.75">
      <c r="A148" s="174"/>
      <c r="B148" s="245"/>
      <c r="D148" s="122"/>
      <c r="F148" s="136"/>
    </row>
    <row r="149" spans="1:6" s="3" customFormat="1" ht="12.75">
      <c r="A149" s="174"/>
      <c r="B149" s="245"/>
      <c r="D149" s="122"/>
      <c r="F149" s="136"/>
    </row>
    <row r="150" spans="1:6" s="3" customFormat="1" ht="12.75">
      <c r="A150" s="174"/>
      <c r="B150" s="245"/>
      <c r="D150" s="122"/>
      <c r="F150" s="136"/>
    </row>
    <row r="151" spans="1:6" s="3" customFormat="1" ht="12.75">
      <c r="A151" s="174"/>
      <c r="B151" s="245"/>
      <c r="D151" s="122"/>
      <c r="F151" s="136"/>
    </row>
    <row r="152" spans="1:6" s="3" customFormat="1" ht="12.75">
      <c r="A152" s="174"/>
      <c r="B152" s="245"/>
      <c r="D152" s="122"/>
      <c r="F152" s="136"/>
    </row>
    <row r="153" spans="1:6" s="3" customFormat="1" ht="12.75">
      <c r="A153" s="174"/>
      <c r="B153" s="245"/>
      <c r="D153" s="122"/>
      <c r="F153" s="136"/>
    </row>
    <row r="154" spans="1:6" s="3" customFormat="1" ht="12.75">
      <c r="A154" s="174"/>
      <c r="B154" s="245"/>
      <c r="D154" s="122"/>
      <c r="F154" s="136"/>
    </row>
    <row r="155" spans="1:6" s="3" customFormat="1" ht="12.75">
      <c r="A155" s="174"/>
      <c r="B155" s="245"/>
      <c r="D155" s="122"/>
      <c r="F155" s="136"/>
    </row>
    <row r="156" spans="1:6" s="3" customFormat="1" ht="12.75">
      <c r="A156" s="174"/>
      <c r="B156" s="245"/>
      <c r="D156" s="122"/>
      <c r="F156" s="136"/>
    </row>
    <row r="157" spans="1:6" s="3" customFormat="1" ht="12.75">
      <c r="A157" s="174"/>
      <c r="B157" s="245"/>
      <c r="D157" s="122"/>
      <c r="F157" s="136"/>
    </row>
    <row r="158" spans="1:6" s="3" customFormat="1" ht="12.75">
      <c r="A158" s="174"/>
      <c r="B158" s="245"/>
      <c r="D158" s="122"/>
      <c r="F158" s="136"/>
    </row>
    <row r="159" spans="1:6" s="3" customFormat="1" ht="12.75">
      <c r="A159" s="174"/>
      <c r="B159" s="245"/>
      <c r="D159" s="122"/>
      <c r="F159" s="136"/>
    </row>
    <row r="160" spans="1:6" s="3" customFormat="1" ht="12.75">
      <c r="A160" s="174"/>
      <c r="B160" s="245"/>
      <c r="D160" s="122"/>
      <c r="F160" s="136"/>
    </row>
    <row r="161" spans="1:6" s="3" customFormat="1" ht="12.75">
      <c r="A161" s="174"/>
      <c r="B161" s="245"/>
      <c r="D161" s="122"/>
      <c r="F161" s="136"/>
    </row>
    <row r="162" spans="1:6" s="3" customFormat="1" ht="12.75">
      <c r="A162" s="174"/>
      <c r="B162" s="245"/>
      <c r="D162" s="122"/>
      <c r="F162" s="136"/>
    </row>
    <row r="163" spans="1:6" s="3" customFormat="1" ht="12.75">
      <c r="A163" s="174"/>
      <c r="B163" s="245"/>
      <c r="D163" s="122"/>
      <c r="F163" s="136"/>
    </row>
    <row r="164" spans="1:6" s="3" customFormat="1" ht="12.75">
      <c r="A164" s="174"/>
      <c r="B164" s="245"/>
      <c r="D164" s="122"/>
      <c r="F164" s="136"/>
    </row>
    <row r="165" spans="1:6" s="3" customFormat="1" ht="12.75">
      <c r="A165" s="174"/>
      <c r="B165" s="245"/>
      <c r="D165" s="122"/>
      <c r="F165" s="136"/>
    </row>
    <row r="166" spans="1:6" s="3" customFormat="1" ht="12.75">
      <c r="A166" s="174"/>
      <c r="B166" s="245"/>
      <c r="D166" s="122"/>
      <c r="F166" s="136"/>
    </row>
    <row r="167" spans="1:6" s="3" customFormat="1" ht="12.75">
      <c r="A167" s="174"/>
      <c r="B167" s="245"/>
      <c r="D167" s="122"/>
      <c r="F167" s="136"/>
    </row>
    <row r="168" spans="1:6" s="3" customFormat="1" ht="12.75">
      <c r="A168" s="174"/>
      <c r="B168" s="245"/>
      <c r="D168" s="122"/>
      <c r="F168" s="136"/>
    </row>
    <row r="169" spans="1:6" s="3" customFormat="1" ht="12.75">
      <c r="A169" s="174"/>
      <c r="B169" s="245"/>
      <c r="D169" s="122"/>
      <c r="F169" s="136"/>
    </row>
    <row r="170" spans="1:6" s="3" customFormat="1" ht="12.75">
      <c r="A170" s="174"/>
      <c r="B170" s="245"/>
      <c r="D170" s="122"/>
      <c r="F170" s="136"/>
    </row>
    <row r="171" spans="1:6" s="3" customFormat="1" ht="12.75">
      <c r="A171" s="174"/>
      <c r="B171" s="245"/>
      <c r="D171" s="122"/>
      <c r="F171" s="136"/>
    </row>
    <row r="172" spans="1:6" s="3" customFormat="1" ht="12.75">
      <c r="A172" s="174"/>
      <c r="B172" s="245"/>
      <c r="D172" s="122"/>
      <c r="F172" s="136"/>
    </row>
    <row r="173" spans="1:6" s="3" customFormat="1" ht="12.75">
      <c r="A173" s="174"/>
      <c r="B173" s="245"/>
      <c r="D173" s="122"/>
      <c r="F173" s="136"/>
    </row>
    <row r="174" spans="1:6" s="3" customFormat="1" ht="12.75">
      <c r="A174" s="174"/>
      <c r="B174" s="245"/>
      <c r="D174" s="122"/>
      <c r="F174" s="136"/>
    </row>
    <row r="175" spans="1:6" s="3" customFormat="1" ht="12.75">
      <c r="A175" s="174"/>
      <c r="B175" s="245"/>
      <c r="D175" s="122"/>
      <c r="F175" s="136"/>
    </row>
    <row r="176" spans="1:6" s="3" customFormat="1" ht="12.75">
      <c r="A176" s="174"/>
      <c r="B176" s="245"/>
      <c r="D176" s="122"/>
      <c r="F176" s="136"/>
    </row>
    <row r="177" spans="1:6" s="3" customFormat="1" ht="12.75">
      <c r="A177" s="174"/>
      <c r="B177" s="245"/>
      <c r="D177" s="122"/>
      <c r="F177" s="136"/>
    </row>
    <row r="178" spans="1:6" s="3" customFormat="1" ht="12.75">
      <c r="A178" s="174"/>
      <c r="B178" s="245"/>
      <c r="D178" s="122"/>
      <c r="F178" s="136"/>
    </row>
    <row r="179" spans="1:6" s="3" customFormat="1" ht="12.75">
      <c r="A179" s="174"/>
      <c r="B179" s="245"/>
      <c r="D179" s="122"/>
      <c r="F179" s="136"/>
    </row>
    <row r="180" spans="1:6" s="3" customFormat="1" ht="12.75">
      <c r="A180" s="174"/>
      <c r="B180" s="245"/>
      <c r="D180" s="122"/>
      <c r="F180" s="136"/>
    </row>
    <row r="181" spans="1:6" s="3" customFormat="1" ht="12.75">
      <c r="A181" s="174"/>
      <c r="B181" s="245"/>
      <c r="D181" s="122"/>
      <c r="F181" s="136"/>
    </row>
    <row r="182" spans="1:6" s="3" customFormat="1" ht="12.75">
      <c r="A182" s="174"/>
      <c r="B182" s="245"/>
      <c r="D182" s="122"/>
      <c r="F182" s="136"/>
    </row>
    <row r="183" spans="1:6" s="3" customFormat="1" ht="12.75">
      <c r="A183" s="174"/>
      <c r="B183" s="245"/>
      <c r="D183" s="122"/>
      <c r="F183" s="136"/>
    </row>
    <row r="184" spans="1:6" s="3" customFormat="1" ht="12.75">
      <c r="A184" s="174"/>
      <c r="B184" s="245"/>
      <c r="D184" s="122"/>
      <c r="F184" s="136"/>
    </row>
    <row r="185" spans="1:6" s="3" customFormat="1" ht="12.75">
      <c r="A185" s="174"/>
      <c r="B185" s="245"/>
      <c r="D185" s="122"/>
      <c r="F185" s="136"/>
    </row>
    <row r="186" spans="1:6" s="3" customFormat="1" ht="12.75">
      <c r="A186" s="174"/>
      <c r="B186" s="245"/>
      <c r="D186" s="122"/>
      <c r="F186" s="136"/>
    </row>
    <row r="187" spans="1:6" s="3" customFormat="1" ht="12.75">
      <c r="A187" s="174"/>
      <c r="B187" s="245"/>
      <c r="D187" s="122"/>
      <c r="F187" s="136"/>
    </row>
    <row r="188" spans="1:6" s="3" customFormat="1" ht="12.75">
      <c r="A188" s="174"/>
      <c r="B188" s="245"/>
      <c r="D188" s="122"/>
      <c r="F188" s="136"/>
    </row>
    <row r="189" spans="1:6" s="3" customFormat="1" ht="12.75">
      <c r="A189" s="174"/>
      <c r="B189" s="245"/>
      <c r="D189" s="122"/>
      <c r="F189" s="136"/>
    </row>
    <row r="190" spans="1:6" s="3" customFormat="1" ht="12.75">
      <c r="A190" s="174"/>
      <c r="B190" s="245"/>
      <c r="D190" s="122"/>
      <c r="F190" s="136"/>
    </row>
    <row r="191" spans="1:6" s="3" customFormat="1" ht="12.75">
      <c r="A191" s="174"/>
      <c r="B191" s="245"/>
      <c r="D191" s="122"/>
      <c r="F191" s="136"/>
    </row>
    <row r="192" spans="1:6" s="3" customFormat="1" ht="12.75">
      <c r="A192" s="174"/>
      <c r="B192" s="245"/>
      <c r="D192" s="122"/>
      <c r="F192" s="136"/>
    </row>
    <row r="193" spans="1:6" s="3" customFormat="1" ht="12.75">
      <c r="A193" s="174"/>
      <c r="B193" s="245"/>
      <c r="D193" s="122"/>
      <c r="F193" s="136"/>
    </row>
    <row r="194" spans="1:6" s="3" customFormat="1" ht="12.75">
      <c r="A194" s="174"/>
      <c r="B194" s="245"/>
      <c r="D194" s="122"/>
      <c r="F194" s="136"/>
    </row>
    <row r="195" spans="1:6" s="3" customFormat="1" ht="12.75">
      <c r="A195" s="174"/>
      <c r="B195" s="245"/>
      <c r="D195" s="122"/>
      <c r="F195" s="136"/>
    </row>
    <row r="196" spans="1:6" s="3" customFormat="1" ht="12.75">
      <c r="A196" s="174"/>
      <c r="B196" s="245"/>
      <c r="D196" s="122"/>
      <c r="F196" s="136"/>
    </row>
    <row r="197" spans="1:6" s="3" customFormat="1" ht="12.75">
      <c r="A197" s="174"/>
      <c r="B197" s="245"/>
      <c r="D197" s="122"/>
      <c r="F197" s="136"/>
    </row>
    <row r="198" spans="1:6" s="3" customFormat="1" ht="12.75">
      <c r="A198" s="174"/>
      <c r="B198" s="245"/>
      <c r="D198" s="122"/>
      <c r="F198" s="136"/>
    </row>
    <row r="199" spans="1:6" s="3" customFormat="1" ht="12.75">
      <c r="A199" s="174"/>
      <c r="B199" s="245"/>
      <c r="D199" s="122"/>
      <c r="F199" s="136"/>
    </row>
    <row r="200" spans="1:6" s="3" customFormat="1" ht="12.75">
      <c r="A200" s="174"/>
      <c r="B200" s="245"/>
      <c r="D200" s="122"/>
      <c r="F200" s="136"/>
    </row>
    <row r="201" spans="1:6" s="3" customFormat="1" ht="12.75">
      <c r="A201" s="174"/>
      <c r="B201" s="245"/>
      <c r="D201" s="122"/>
      <c r="F201" s="136"/>
    </row>
    <row r="202" spans="1:6" s="3" customFormat="1" ht="12.75">
      <c r="A202" s="174"/>
      <c r="B202" s="245"/>
      <c r="D202" s="122"/>
      <c r="F202" s="136"/>
    </row>
    <row r="203" spans="1:6" s="3" customFormat="1" ht="12.75">
      <c r="A203" s="174"/>
      <c r="B203" s="245"/>
      <c r="D203" s="122"/>
      <c r="F203" s="136"/>
    </row>
    <row r="204" spans="1:6" s="3" customFormat="1" ht="12.75">
      <c r="A204" s="174"/>
      <c r="B204" s="245"/>
      <c r="D204" s="122"/>
      <c r="F204" s="136"/>
    </row>
    <row r="205" spans="1:6" s="3" customFormat="1" ht="12.75">
      <c r="A205" s="174"/>
      <c r="B205" s="245"/>
      <c r="D205" s="122"/>
      <c r="F205" s="136"/>
    </row>
    <row r="206" spans="1:6" s="3" customFormat="1" ht="12.75">
      <c r="A206" s="174"/>
      <c r="B206" s="245"/>
      <c r="D206" s="122"/>
      <c r="F206" s="136"/>
    </row>
    <row r="207" spans="1:6" s="3" customFormat="1" ht="12.75">
      <c r="A207" s="174"/>
      <c r="B207" s="245"/>
      <c r="D207" s="122"/>
      <c r="F207" s="136"/>
    </row>
    <row r="208" spans="1:6" s="3" customFormat="1" ht="12.75">
      <c r="A208" s="174"/>
      <c r="B208" s="245"/>
      <c r="D208" s="122"/>
      <c r="F208" s="136"/>
    </row>
    <row r="209" spans="1:6" s="3" customFormat="1" ht="12.75">
      <c r="A209" s="174"/>
      <c r="B209" s="245"/>
      <c r="D209" s="122"/>
      <c r="F209" s="136"/>
    </row>
    <row r="210" spans="1:6" s="3" customFormat="1" ht="12.75">
      <c r="A210" s="174"/>
      <c r="B210" s="245"/>
      <c r="D210" s="122"/>
      <c r="F210" s="136"/>
    </row>
    <row r="211" spans="1:6" s="3" customFormat="1" ht="12.75">
      <c r="A211" s="174"/>
      <c r="B211" s="245"/>
      <c r="D211" s="122"/>
      <c r="F211" s="136"/>
    </row>
    <row r="212" spans="1:6" s="3" customFormat="1" ht="12.75">
      <c r="A212" s="174"/>
      <c r="B212" s="245"/>
      <c r="D212" s="122"/>
      <c r="F212" s="136"/>
    </row>
    <row r="213" spans="1:6" s="3" customFormat="1" ht="12.75">
      <c r="A213" s="174"/>
      <c r="B213" s="245"/>
      <c r="D213" s="122"/>
      <c r="F213" s="136"/>
    </row>
    <row r="214" spans="1:6" s="3" customFormat="1" ht="12.75">
      <c r="A214" s="174"/>
      <c r="B214" s="245"/>
      <c r="D214" s="122"/>
      <c r="F214" s="136"/>
    </row>
    <row r="215" spans="1:6" s="3" customFormat="1" ht="12.75">
      <c r="A215" s="174"/>
      <c r="B215" s="245"/>
      <c r="D215" s="122"/>
      <c r="F215" s="136"/>
    </row>
    <row r="216" spans="1:6" s="3" customFormat="1" ht="12.75">
      <c r="A216" s="174"/>
      <c r="B216" s="245"/>
      <c r="D216" s="122"/>
      <c r="F216" s="136"/>
    </row>
    <row r="217" spans="1:6" s="3" customFormat="1" ht="12.75">
      <c r="A217" s="174"/>
      <c r="B217" s="245"/>
      <c r="D217" s="122"/>
      <c r="F217" s="136"/>
    </row>
    <row r="218" spans="1:6" s="3" customFormat="1" ht="12.75">
      <c r="A218" s="174"/>
      <c r="B218" s="245"/>
      <c r="D218" s="122"/>
      <c r="F218" s="136"/>
    </row>
    <row r="219" spans="1:6" s="3" customFormat="1" ht="12.75">
      <c r="A219" s="174"/>
      <c r="B219" s="245"/>
      <c r="D219" s="122"/>
      <c r="F219" s="136"/>
    </row>
    <row r="220" spans="1:6" s="3" customFormat="1" ht="12.75">
      <c r="A220" s="174"/>
      <c r="B220" s="245"/>
      <c r="D220" s="122"/>
      <c r="F220" s="136"/>
    </row>
    <row r="221" spans="1:6" s="3" customFormat="1" ht="12.75">
      <c r="A221" s="174"/>
      <c r="B221" s="245"/>
      <c r="D221" s="122"/>
      <c r="F221" s="136"/>
    </row>
    <row r="222" spans="1:6" s="3" customFormat="1" ht="12.75">
      <c r="A222" s="174"/>
      <c r="B222" s="245"/>
      <c r="D222" s="122"/>
      <c r="F222" s="136"/>
    </row>
    <row r="223" spans="1:6" s="3" customFormat="1" ht="12.75">
      <c r="A223" s="174"/>
      <c r="B223" s="245"/>
      <c r="D223" s="122"/>
      <c r="F223" s="136"/>
    </row>
    <row r="224" spans="1:6" s="3" customFormat="1" ht="12.75">
      <c r="A224" s="174"/>
      <c r="B224" s="245"/>
      <c r="D224" s="122"/>
      <c r="F224" s="136"/>
    </row>
    <row r="225" spans="1:6" s="3" customFormat="1" ht="12.75">
      <c r="A225" s="174"/>
      <c r="B225" s="245"/>
      <c r="D225" s="122"/>
      <c r="F225" s="136"/>
    </row>
    <row r="226" spans="1:6" s="3" customFormat="1" ht="12.75">
      <c r="A226" s="174"/>
      <c r="B226" s="245"/>
      <c r="D226" s="122"/>
      <c r="F226" s="136"/>
    </row>
    <row r="227" spans="1:6" s="3" customFormat="1" ht="12.75">
      <c r="A227" s="174"/>
      <c r="B227" s="245"/>
      <c r="D227" s="122"/>
      <c r="F227" s="136"/>
    </row>
    <row r="228" spans="1:6" s="3" customFormat="1" ht="12.75">
      <c r="A228" s="174"/>
      <c r="B228" s="245"/>
      <c r="D228" s="122"/>
      <c r="F228" s="136"/>
    </row>
    <row r="229" spans="1:6" s="3" customFormat="1" ht="12.75">
      <c r="A229" s="174"/>
      <c r="B229" s="245"/>
      <c r="D229" s="122"/>
      <c r="F229" s="136"/>
    </row>
    <row r="230" spans="1:6" s="3" customFormat="1" ht="12.75">
      <c r="A230" s="174"/>
      <c r="B230" s="245"/>
      <c r="D230" s="122"/>
      <c r="F230" s="136"/>
    </row>
    <row r="231" spans="1:6" s="3" customFormat="1" ht="12.75">
      <c r="A231" s="174"/>
      <c r="B231" s="245"/>
      <c r="D231" s="122"/>
      <c r="F231" s="136"/>
    </row>
    <row r="232" spans="1:6" s="3" customFormat="1" ht="12.75">
      <c r="A232" s="174"/>
      <c r="B232" s="245"/>
      <c r="D232" s="122"/>
      <c r="F232" s="136"/>
    </row>
    <row r="233" spans="1:6" s="3" customFormat="1" ht="12.75">
      <c r="A233" s="174"/>
      <c r="B233" s="245"/>
      <c r="D233" s="122"/>
      <c r="F233" s="136"/>
    </row>
    <row r="234" spans="1:6" s="3" customFormat="1" ht="12.75">
      <c r="A234" s="174"/>
      <c r="B234" s="245"/>
      <c r="D234" s="122"/>
      <c r="F234" s="136"/>
    </row>
    <row r="235" spans="1:6" s="3" customFormat="1" ht="12.75">
      <c r="A235" s="174"/>
      <c r="B235" s="245"/>
      <c r="D235" s="122"/>
      <c r="F235" s="136"/>
    </row>
    <row r="236" spans="1:6" s="3" customFormat="1" ht="12.75">
      <c r="A236" s="174"/>
      <c r="B236" s="245"/>
      <c r="D236" s="122"/>
      <c r="F236" s="136"/>
    </row>
    <row r="237" spans="1:6" s="3" customFormat="1" ht="12.75">
      <c r="A237" s="174"/>
      <c r="B237" s="245"/>
      <c r="D237" s="122"/>
      <c r="F237" s="136"/>
    </row>
    <row r="238" spans="1:6" s="3" customFormat="1" ht="12.75">
      <c r="A238" s="174"/>
      <c r="B238" s="245"/>
      <c r="D238" s="122"/>
      <c r="F238" s="136"/>
    </row>
    <row r="239" spans="1:6" s="3" customFormat="1" ht="12.75">
      <c r="A239" s="174"/>
      <c r="B239" s="245"/>
      <c r="D239" s="122"/>
      <c r="F239" s="136"/>
    </row>
    <row r="240" spans="1:6" s="3" customFormat="1" ht="12.75">
      <c r="A240" s="174"/>
      <c r="B240" s="245"/>
      <c r="D240" s="122"/>
      <c r="F240" s="136"/>
    </row>
    <row r="241" spans="1:6" s="3" customFormat="1" ht="12.75">
      <c r="A241" s="174"/>
      <c r="B241" s="245"/>
      <c r="D241" s="122"/>
      <c r="F241" s="136"/>
    </row>
    <row r="242" spans="1:6" s="3" customFormat="1" ht="12.75">
      <c r="A242" s="174"/>
      <c r="B242" s="245"/>
      <c r="D242" s="122"/>
      <c r="F242" s="136"/>
    </row>
    <row r="243" spans="1:6" s="3" customFormat="1" ht="12.75">
      <c r="A243" s="174"/>
      <c r="B243" s="245"/>
      <c r="D243" s="122"/>
      <c r="F243" s="136"/>
    </row>
    <row r="244" spans="1:6" s="3" customFormat="1" ht="12.75">
      <c r="A244" s="174"/>
      <c r="B244" s="245"/>
      <c r="D244" s="122"/>
      <c r="F244" s="136"/>
    </row>
    <row r="245" spans="1:6" s="3" customFormat="1" ht="12.75">
      <c r="A245" s="174"/>
      <c r="B245" s="245"/>
      <c r="D245" s="122"/>
      <c r="F245" s="136"/>
    </row>
    <row r="246" spans="1:6" s="3" customFormat="1" ht="12.75">
      <c r="A246" s="174"/>
      <c r="B246" s="245"/>
      <c r="D246" s="122"/>
      <c r="F246" s="136"/>
    </row>
    <row r="247" spans="1:6" s="3" customFormat="1" ht="12.75">
      <c r="A247" s="174"/>
      <c r="B247" s="245"/>
      <c r="D247" s="122"/>
      <c r="F247" s="136"/>
    </row>
    <row r="248" spans="1:6" s="3" customFormat="1" ht="12.75">
      <c r="A248" s="174"/>
      <c r="B248" s="245"/>
      <c r="D248" s="122"/>
      <c r="F248" s="136"/>
    </row>
    <row r="249" spans="1:6" s="3" customFormat="1" ht="12.75">
      <c r="A249" s="174"/>
      <c r="B249" s="245"/>
      <c r="D249" s="122"/>
      <c r="F249" s="136"/>
    </row>
    <row r="250" spans="1:6" s="3" customFormat="1" ht="12.75">
      <c r="A250" s="174"/>
      <c r="B250" s="245"/>
      <c r="D250" s="122"/>
      <c r="F250" s="136"/>
    </row>
    <row r="251" spans="1:6" s="3" customFormat="1" ht="12.75">
      <c r="A251" s="174"/>
      <c r="B251" s="245"/>
      <c r="D251" s="122"/>
      <c r="F251" s="136"/>
    </row>
    <row r="252" spans="1:6" s="3" customFormat="1" ht="12.75">
      <c r="A252" s="174"/>
      <c r="B252" s="245"/>
      <c r="D252" s="122"/>
      <c r="F252" s="136"/>
    </row>
    <row r="253" spans="1:6" s="3" customFormat="1" ht="12.75">
      <c r="A253" s="174"/>
      <c r="B253" s="245"/>
      <c r="D253" s="122"/>
      <c r="F253" s="136"/>
    </row>
    <row r="254" spans="1:6" s="3" customFormat="1" ht="12.75">
      <c r="A254" s="174"/>
      <c r="B254" s="245"/>
      <c r="D254" s="122"/>
      <c r="F254" s="136"/>
    </row>
    <row r="255" spans="1:6" s="3" customFormat="1" ht="12.75">
      <c r="A255" s="174"/>
      <c r="B255" s="245"/>
      <c r="D255" s="122"/>
      <c r="F255" s="136"/>
    </row>
    <row r="256" spans="1:6" s="3" customFormat="1" ht="12.75">
      <c r="A256" s="174"/>
      <c r="B256" s="245"/>
      <c r="D256" s="122"/>
      <c r="F256" s="136"/>
    </row>
    <row r="257" spans="1:6" s="3" customFormat="1" ht="12.75">
      <c r="A257" s="174"/>
      <c r="B257" s="245"/>
      <c r="D257" s="122"/>
      <c r="F257" s="136"/>
    </row>
    <row r="258" spans="1:6" s="3" customFormat="1" ht="12.75">
      <c r="A258" s="174"/>
      <c r="B258" s="245"/>
      <c r="D258" s="122"/>
      <c r="F258" s="136"/>
    </row>
    <row r="259" spans="1:6" s="3" customFormat="1" ht="12.75">
      <c r="A259" s="174"/>
      <c r="B259" s="245"/>
      <c r="D259" s="122"/>
      <c r="F259" s="136"/>
    </row>
    <row r="260" spans="1:6" s="3" customFormat="1" ht="12.75">
      <c r="A260" s="174"/>
      <c r="B260" s="245"/>
      <c r="D260" s="122"/>
      <c r="F260" s="136"/>
    </row>
    <row r="261" spans="1:6" s="3" customFormat="1" ht="12.75">
      <c r="A261" s="174"/>
      <c r="B261" s="245"/>
      <c r="D261" s="122"/>
      <c r="F261" s="136"/>
    </row>
    <row r="262" spans="1:6" s="3" customFormat="1" ht="12.75">
      <c r="A262" s="174"/>
      <c r="B262" s="245"/>
      <c r="D262" s="122"/>
      <c r="F262" s="136"/>
    </row>
    <row r="263" spans="1:6" s="3" customFormat="1" ht="12.75">
      <c r="A263" s="174"/>
      <c r="B263" s="245"/>
      <c r="D263" s="122"/>
      <c r="F263" s="136"/>
    </row>
    <row r="264" spans="1:6" s="3" customFormat="1" ht="12.75">
      <c r="A264" s="174"/>
      <c r="B264" s="245"/>
      <c r="D264" s="122"/>
      <c r="F264" s="136"/>
    </row>
    <row r="265" spans="1:6" s="3" customFormat="1" ht="12.75">
      <c r="A265" s="174"/>
      <c r="B265" s="245"/>
      <c r="D265" s="122"/>
      <c r="F265" s="136"/>
    </row>
    <row r="266" spans="1:6" s="3" customFormat="1" ht="12.75">
      <c r="A266" s="174"/>
      <c r="B266" s="245"/>
      <c r="D266" s="122"/>
      <c r="F266" s="136"/>
    </row>
    <row r="267" spans="1:6" s="3" customFormat="1" ht="12.75">
      <c r="A267" s="174"/>
      <c r="B267" s="245"/>
      <c r="D267" s="122"/>
      <c r="F267" s="136"/>
    </row>
    <row r="268" spans="1:6" s="3" customFormat="1" ht="12.75">
      <c r="A268" s="174"/>
      <c r="B268" s="245"/>
      <c r="D268" s="122"/>
      <c r="F268" s="136"/>
    </row>
    <row r="269" spans="1:6" s="3" customFormat="1" ht="12.75">
      <c r="A269" s="174"/>
      <c r="B269" s="245"/>
      <c r="D269" s="122"/>
      <c r="F269" s="136"/>
    </row>
    <row r="270" spans="1:6" s="3" customFormat="1" ht="12.75">
      <c r="A270" s="174"/>
      <c r="B270" s="245"/>
      <c r="D270" s="122"/>
      <c r="F270" s="136"/>
    </row>
    <row r="271" spans="1:6" s="3" customFormat="1" ht="12.75">
      <c r="A271" s="174"/>
      <c r="B271" s="245"/>
      <c r="D271" s="122"/>
      <c r="F271" s="136"/>
    </row>
    <row r="272" spans="1:6" s="3" customFormat="1" ht="12.75">
      <c r="A272" s="174"/>
      <c r="B272" s="245"/>
      <c r="D272" s="122"/>
      <c r="F272" s="136"/>
    </row>
    <row r="273" spans="1:6" s="3" customFormat="1" ht="12.75">
      <c r="A273" s="174"/>
      <c r="B273" s="245"/>
      <c r="D273" s="122"/>
      <c r="F273" s="136"/>
    </row>
    <row r="274" spans="1:6" s="3" customFormat="1" ht="12.75">
      <c r="A274" s="174"/>
      <c r="B274" s="245"/>
      <c r="D274" s="122"/>
      <c r="F274" s="136"/>
    </row>
    <row r="275" spans="1:6" s="3" customFormat="1" ht="12.75">
      <c r="A275" s="174"/>
      <c r="B275" s="245"/>
      <c r="D275" s="122"/>
      <c r="F275" s="136"/>
    </row>
    <row r="276" spans="1:6" s="3" customFormat="1" ht="12.75">
      <c r="A276" s="174"/>
      <c r="B276" s="245"/>
      <c r="D276" s="122"/>
      <c r="F276" s="136"/>
    </row>
    <row r="277" spans="1:6" s="3" customFormat="1" ht="12.75">
      <c r="A277" s="174"/>
      <c r="B277" s="245"/>
      <c r="D277" s="122"/>
      <c r="F277" s="136"/>
    </row>
    <row r="278" spans="1:6" s="3" customFormat="1" ht="12.75">
      <c r="A278" s="174"/>
      <c r="B278" s="245"/>
      <c r="D278" s="122"/>
      <c r="F278" s="136"/>
    </row>
    <row r="279" spans="1:6" s="3" customFormat="1" ht="12.75">
      <c r="A279" s="174"/>
      <c r="B279" s="245"/>
      <c r="D279" s="122"/>
      <c r="F279" s="136"/>
    </row>
    <row r="280" spans="1:6" s="3" customFormat="1" ht="12.75">
      <c r="A280" s="174"/>
      <c r="B280" s="245"/>
      <c r="D280" s="122"/>
      <c r="F280" s="136"/>
    </row>
    <row r="281" spans="1:6" s="3" customFormat="1" ht="12.75">
      <c r="A281" s="174"/>
      <c r="B281" s="245"/>
      <c r="D281" s="122"/>
      <c r="F281" s="136"/>
    </row>
    <row r="282" spans="1:6" s="3" customFormat="1" ht="12.75">
      <c r="A282" s="174"/>
      <c r="B282" s="245"/>
      <c r="D282" s="122"/>
      <c r="F282" s="136"/>
    </row>
    <row r="283" spans="1:6" s="3" customFormat="1" ht="12.75">
      <c r="A283" s="174"/>
      <c r="B283" s="245"/>
      <c r="D283" s="122"/>
      <c r="F283" s="136"/>
    </row>
    <row r="284" spans="1:6" s="3" customFormat="1" ht="12.75">
      <c r="A284" s="174"/>
      <c r="B284" s="245"/>
      <c r="D284" s="122"/>
      <c r="F284" s="136"/>
    </row>
    <row r="285" spans="1:6" s="3" customFormat="1" ht="12.75">
      <c r="A285" s="174"/>
      <c r="B285" s="245"/>
      <c r="D285" s="122"/>
      <c r="F285" s="136"/>
    </row>
    <row r="286" spans="1:6" s="3" customFormat="1" ht="12.75">
      <c r="A286" s="174"/>
      <c r="B286" s="245"/>
      <c r="D286" s="122"/>
      <c r="F286" s="136"/>
    </row>
    <row r="287" spans="1:6" s="3" customFormat="1" ht="12.75">
      <c r="A287" s="174"/>
      <c r="B287" s="245"/>
      <c r="D287" s="122"/>
      <c r="F287" s="136"/>
    </row>
    <row r="288" spans="1:6" s="3" customFormat="1" ht="12.75">
      <c r="A288" s="174"/>
      <c r="B288" s="245"/>
      <c r="D288" s="122"/>
      <c r="F288" s="136"/>
    </row>
    <row r="289" spans="1:6" s="3" customFormat="1" ht="12.75">
      <c r="A289" s="174"/>
      <c r="B289" s="245"/>
      <c r="D289" s="122"/>
      <c r="F289" s="136"/>
    </row>
    <row r="290" spans="1:6" s="3" customFormat="1" ht="12.75">
      <c r="A290" s="174"/>
      <c r="B290" s="245"/>
      <c r="D290" s="122"/>
      <c r="F290" s="136"/>
    </row>
    <row r="291" spans="1:6" s="3" customFormat="1" ht="12.75">
      <c r="A291" s="174"/>
      <c r="B291" s="245"/>
      <c r="D291" s="122"/>
      <c r="F291" s="136"/>
    </row>
    <row r="292" spans="1:6" s="3" customFormat="1" ht="12.75">
      <c r="A292" s="174"/>
      <c r="B292" s="245"/>
      <c r="D292" s="122"/>
      <c r="F292" s="136"/>
    </row>
    <row r="293" spans="1:6" s="3" customFormat="1" ht="12.75">
      <c r="A293" s="174"/>
      <c r="B293" s="245"/>
      <c r="D293" s="122"/>
      <c r="F293" s="136"/>
    </row>
    <row r="294" spans="1:6" s="3" customFormat="1" ht="12.75">
      <c r="A294" s="174"/>
      <c r="B294" s="245"/>
      <c r="D294" s="122"/>
      <c r="F294" s="136"/>
    </row>
    <row r="295" spans="1:6" s="3" customFormat="1" ht="12.75">
      <c r="A295" s="174"/>
      <c r="B295" s="245"/>
      <c r="D295" s="122"/>
      <c r="F295" s="136"/>
    </row>
    <row r="296" spans="1:6" s="3" customFormat="1" ht="12.75">
      <c r="A296" s="174"/>
      <c r="B296" s="245"/>
      <c r="D296" s="122"/>
      <c r="F296" s="136"/>
    </row>
    <row r="297" spans="1:6" s="3" customFormat="1" ht="12.75">
      <c r="A297" s="174"/>
      <c r="B297" s="245"/>
      <c r="D297" s="122"/>
      <c r="F297" s="136"/>
    </row>
    <row r="298" spans="1:6" s="3" customFormat="1" ht="12.75">
      <c r="A298" s="174"/>
      <c r="B298" s="245"/>
      <c r="D298" s="122"/>
      <c r="F298" s="136"/>
    </row>
    <row r="299" spans="1:6" s="3" customFormat="1" ht="12.75">
      <c r="A299" s="174"/>
      <c r="B299" s="245"/>
      <c r="D299" s="122"/>
      <c r="F299" s="136"/>
    </row>
    <row r="300" spans="1:6" s="3" customFormat="1" ht="12.75">
      <c r="A300" s="174"/>
      <c r="B300" s="245"/>
      <c r="D300" s="122"/>
      <c r="F300" s="136"/>
    </row>
    <row r="301" spans="1:6" s="3" customFormat="1" ht="12.75">
      <c r="A301" s="174"/>
      <c r="B301" s="245"/>
      <c r="D301" s="122"/>
      <c r="F301" s="136"/>
    </row>
    <row r="302" spans="1:6" s="3" customFormat="1" ht="12.75">
      <c r="A302" s="174"/>
      <c r="B302" s="245"/>
      <c r="D302" s="122"/>
      <c r="F302" s="136"/>
    </row>
    <row r="303" spans="1:6" s="3" customFormat="1" ht="12.75">
      <c r="A303" s="174"/>
      <c r="B303" s="245"/>
      <c r="D303" s="122"/>
      <c r="F303" s="136"/>
    </row>
    <row r="304" spans="1:6" s="3" customFormat="1" ht="12.75">
      <c r="A304" s="174"/>
      <c r="B304" s="245"/>
      <c r="D304" s="122"/>
      <c r="F304" s="136"/>
    </row>
    <row r="305" spans="1:6" s="3" customFormat="1" ht="12.75">
      <c r="A305" s="174"/>
      <c r="B305" s="245"/>
      <c r="D305" s="122"/>
      <c r="F305" s="136"/>
    </row>
    <row r="306" spans="1:6" s="3" customFormat="1" ht="12.75">
      <c r="A306" s="174"/>
      <c r="B306" s="245"/>
      <c r="D306" s="122"/>
      <c r="F306" s="136"/>
    </row>
    <row r="307" spans="1:6" s="3" customFormat="1" ht="12.75">
      <c r="A307" s="174"/>
      <c r="B307" s="245"/>
      <c r="D307" s="122"/>
      <c r="F307" s="136"/>
    </row>
    <row r="308" spans="1:6" s="3" customFormat="1" ht="12.75">
      <c r="A308" s="174"/>
      <c r="B308" s="245"/>
      <c r="D308" s="122"/>
      <c r="F308" s="136"/>
    </row>
    <row r="309" spans="1:6" s="3" customFormat="1" ht="12.75">
      <c r="A309" s="174"/>
      <c r="B309" s="245"/>
      <c r="D309" s="122"/>
      <c r="F309" s="136"/>
    </row>
    <row r="310" spans="1:6" s="3" customFormat="1" ht="12.75">
      <c r="A310" s="174"/>
      <c r="B310" s="245"/>
      <c r="D310" s="122"/>
      <c r="F310" s="136"/>
    </row>
    <row r="311" spans="1:6" s="3" customFormat="1" ht="12.75">
      <c r="A311" s="174"/>
      <c r="B311" s="245"/>
      <c r="D311" s="122"/>
      <c r="F311" s="136"/>
    </row>
  </sheetData>
  <sheetProtection/>
  <mergeCells count="2">
    <mergeCell ref="A1:F1"/>
    <mergeCell ref="A2:B2"/>
  </mergeCells>
  <printOptions horizontalCentered="1"/>
  <pageMargins left="0.2362204724409449" right="0.2362204724409449" top="0.6299212598425197" bottom="0.77" header="0.5118110236220472" footer="0.32"/>
  <pageSetup firstPageNumber="523" useFirstPageNumber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5.57421875" style="248" customWidth="1"/>
    <col min="2" max="2" width="5.28125" style="75" customWidth="1"/>
    <col min="3" max="3" width="53.57421875" style="157" customWidth="1"/>
    <col min="4" max="4" width="10.8515625" style="74" bestFit="1" customWidth="1"/>
    <col min="5" max="5" width="15.57421875" style="74" customWidth="1"/>
    <col min="6" max="6" width="7.57421875" style="161" bestFit="1" customWidth="1"/>
    <col min="7" max="16384" width="11.421875" style="74" customWidth="1"/>
  </cols>
  <sheetData>
    <row r="1" spans="1:6" ht="28.5" customHeight="1">
      <c r="A1" s="267" t="s">
        <v>49</v>
      </c>
      <c r="B1" s="267"/>
      <c r="C1" s="267"/>
      <c r="D1" s="267"/>
      <c r="E1" s="267"/>
      <c r="F1" s="267"/>
    </row>
    <row r="2" spans="1:6" s="3" customFormat="1" ht="28.5" customHeight="1">
      <c r="A2" s="263"/>
      <c r="B2" s="263"/>
      <c r="C2" s="227" t="s">
        <v>390</v>
      </c>
      <c r="D2" s="224" t="s">
        <v>388</v>
      </c>
      <c r="E2" s="225" t="s">
        <v>391</v>
      </c>
      <c r="F2" s="226" t="s">
        <v>389</v>
      </c>
    </row>
    <row r="3" spans="1:6" ht="24" customHeight="1">
      <c r="A3" s="174"/>
      <c r="B3" s="48"/>
      <c r="C3" s="104" t="s">
        <v>100</v>
      </c>
      <c r="D3" s="147">
        <f>D4-D17</f>
        <v>882000000</v>
      </c>
      <c r="E3" s="147">
        <f>E4-E17</f>
        <v>799413169</v>
      </c>
      <c r="F3" s="159">
        <f aca="true" t="shared" si="0" ref="F3:F15">E3/D3*100</f>
        <v>90.63641371882086</v>
      </c>
    </row>
    <row r="4" spans="1:6" ht="22.5" customHeight="1">
      <c r="A4" s="174">
        <v>8</v>
      </c>
      <c r="B4" s="48"/>
      <c r="C4" s="156" t="s">
        <v>36</v>
      </c>
      <c r="D4" s="147">
        <f>D11+D8</f>
        <v>998000000</v>
      </c>
      <c r="E4" s="147">
        <f>E11+E8+E5</f>
        <v>911913881</v>
      </c>
      <c r="F4" s="159">
        <f t="shared" si="0"/>
        <v>91.3741363727455</v>
      </c>
    </row>
    <row r="5" spans="1:6" ht="22.5" customHeight="1">
      <c r="A5" s="174">
        <v>81</v>
      </c>
      <c r="B5" s="48"/>
      <c r="C5" s="201" t="s">
        <v>383</v>
      </c>
      <c r="D5" s="147">
        <f>D6</f>
        <v>0</v>
      </c>
      <c r="E5" s="147">
        <f>E6</f>
        <v>940644</v>
      </c>
      <c r="F5" s="159" t="s">
        <v>174</v>
      </c>
    </row>
    <row r="6" spans="1:6" ht="24.75" customHeight="1">
      <c r="A6" s="174">
        <v>814</v>
      </c>
      <c r="B6" s="48"/>
      <c r="C6" s="201" t="s">
        <v>384</v>
      </c>
      <c r="D6" s="147">
        <f>D7</f>
        <v>0</v>
      </c>
      <c r="E6" s="147">
        <f>E7</f>
        <v>940644</v>
      </c>
      <c r="F6" s="159" t="s">
        <v>174</v>
      </c>
    </row>
    <row r="7" spans="1:6" ht="24.75" customHeight="1">
      <c r="A7" s="174"/>
      <c r="B7" s="49">
        <v>8141</v>
      </c>
      <c r="C7" s="36" t="s">
        <v>385</v>
      </c>
      <c r="D7" s="147"/>
      <c r="E7" s="148">
        <v>940644</v>
      </c>
      <c r="F7" s="159"/>
    </row>
    <row r="8" spans="1:6" ht="22.5" customHeight="1">
      <c r="A8" s="174">
        <v>83</v>
      </c>
      <c r="B8" s="48"/>
      <c r="C8" s="201" t="s">
        <v>378</v>
      </c>
      <c r="D8" s="147">
        <f>D9</f>
        <v>0</v>
      </c>
      <c r="E8" s="147">
        <f>E9</f>
        <v>35400055</v>
      </c>
      <c r="F8" s="159" t="s">
        <v>174</v>
      </c>
    </row>
    <row r="9" spans="1:6" ht="27.75" customHeight="1">
      <c r="A9" s="174">
        <v>834</v>
      </c>
      <c r="B9" s="48"/>
      <c r="C9" s="201" t="s">
        <v>379</v>
      </c>
      <c r="D9" s="147">
        <f>D10</f>
        <v>0</v>
      </c>
      <c r="E9" s="147">
        <f>E10</f>
        <v>35400055</v>
      </c>
      <c r="F9" s="159" t="s">
        <v>174</v>
      </c>
    </row>
    <row r="10" spans="1:6" ht="14.25" customHeight="1">
      <c r="A10" s="174"/>
      <c r="B10" s="49">
        <v>8341</v>
      </c>
      <c r="C10" s="36" t="s">
        <v>380</v>
      </c>
      <c r="D10" s="210">
        <v>0</v>
      </c>
      <c r="E10" s="148">
        <v>35400055</v>
      </c>
      <c r="F10" s="210" t="s">
        <v>174</v>
      </c>
    </row>
    <row r="11" spans="1:6" ht="15" customHeight="1">
      <c r="A11" s="174">
        <v>84</v>
      </c>
      <c r="B11" s="48"/>
      <c r="C11" s="101" t="s">
        <v>98</v>
      </c>
      <c r="D11" s="147">
        <f>D12+D14</f>
        <v>998000000</v>
      </c>
      <c r="E11" s="147">
        <f>E12+E14</f>
        <v>875573182</v>
      </c>
      <c r="F11" s="159">
        <f t="shared" si="0"/>
        <v>87.73278376753507</v>
      </c>
    </row>
    <row r="12" spans="1:6" ht="24" customHeight="1">
      <c r="A12" s="174">
        <v>844</v>
      </c>
      <c r="B12" s="48"/>
      <c r="C12" s="35" t="s">
        <v>303</v>
      </c>
      <c r="D12" s="147">
        <f>D13</f>
        <v>830000000</v>
      </c>
      <c r="E12" s="147">
        <f>E13</f>
        <v>681350000</v>
      </c>
      <c r="F12" s="159">
        <f t="shared" si="0"/>
        <v>82.09036144578313</v>
      </c>
    </row>
    <row r="13" spans="1:6" ht="13.5" customHeight="1">
      <c r="A13" s="174"/>
      <c r="B13" s="49">
        <v>8443</v>
      </c>
      <c r="C13" s="36" t="s">
        <v>304</v>
      </c>
      <c r="D13" s="210">
        <f>830000000</f>
        <v>830000000</v>
      </c>
      <c r="E13" s="148">
        <v>681350000</v>
      </c>
      <c r="F13" s="211">
        <f t="shared" si="0"/>
        <v>82.09036144578313</v>
      </c>
    </row>
    <row r="14" spans="1:6" ht="13.5" customHeight="1">
      <c r="A14" s="174">
        <v>847</v>
      </c>
      <c r="B14" s="48"/>
      <c r="C14" s="101" t="s">
        <v>204</v>
      </c>
      <c r="D14" s="147">
        <f>D15+D16</f>
        <v>168000000</v>
      </c>
      <c r="E14" s="147">
        <f>E15+E16</f>
        <v>194223182</v>
      </c>
      <c r="F14" s="159">
        <f t="shared" si="0"/>
        <v>115.6090369047619</v>
      </c>
    </row>
    <row r="15" spans="1:6" ht="13.5" customHeight="1">
      <c r="A15" s="174"/>
      <c r="B15" s="49">
        <v>8471</v>
      </c>
      <c r="C15" s="34" t="s">
        <v>305</v>
      </c>
      <c r="D15" s="210">
        <v>168000000</v>
      </c>
      <c r="E15" s="148">
        <v>194223182</v>
      </c>
      <c r="F15" s="212">
        <f t="shared" si="0"/>
        <v>115.6090369047619</v>
      </c>
    </row>
    <row r="16" spans="1:6" ht="12" customHeight="1">
      <c r="A16" s="174"/>
      <c r="B16" s="49"/>
      <c r="C16" s="147"/>
      <c r="D16" s="158"/>
      <c r="E16" s="148"/>
      <c r="F16" s="160"/>
    </row>
    <row r="17" spans="1:6" ht="15" customHeight="1">
      <c r="A17" s="174">
        <v>5</v>
      </c>
      <c r="B17" s="48"/>
      <c r="C17" s="156" t="s">
        <v>37</v>
      </c>
      <c r="D17" s="147">
        <f>D18</f>
        <v>116000000</v>
      </c>
      <c r="E17" s="147">
        <f>E18</f>
        <v>112500712</v>
      </c>
      <c r="F17" s="159">
        <f>E17/D17*100</f>
        <v>96.9833724137931</v>
      </c>
    </row>
    <row r="18" spans="1:6" ht="15" customHeight="1">
      <c r="A18" s="174">
        <v>54</v>
      </c>
      <c r="B18" s="49"/>
      <c r="C18" s="101" t="s">
        <v>292</v>
      </c>
      <c r="D18" s="147">
        <f>D19+D21+D24</f>
        <v>116000000</v>
      </c>
      <c r="E18" s="147">
        <f>E19+E21+E24</f>
        <v>112500712</v>
      </c>
      <c r="F18" s="159">
        <f aca="true" t="shared" si="1" ref="F18:F23">E18/D18*100</f>
        <v>96.9833724137931</v>
      </c>
    </row>
    <row r="19" spans="1:6" ht="24" customHeight="1">
      <c r="A19" s="174">
        <v>542</v>
      </c>
      <c r="B19" s="48"/>
      <c r="C19" s="35" t="s">
        <v>307</v>
      </c>
      <c r="D19" s="147">
        <f>D20</f>
        <v>50000000</v>
      </c>
      <c r="E19" s="147">
        <f>E20</f>
        <v>52573738</v>
      </c>
      <c r="F19" s="159">
        <f t="shared" si="1"/>
        <v>105.14747600000001</v>
      </c>
    </row>
    <row r="20" spans="1:6" ht="24.75" customHeight="1">
      <c r="A20" s="174"/>
      <c r="B20" s="49">
        <v>5422</v>
      </c>
      <c r="C20" s="36" t="s">
        <v>308</v>
      </c>
      <c r="D20" s="210">
        <v>50000000</v>
      </c>
      <c r="E20" s="148">
        <v>52573738</v>
      </c>
      <c r="F20" s="212">
        <f t="shared" si="1"/>
        <v>105.14747600000001</v>
      </c>
    </row>
    <row r="21" spans="1:6" ht="24" customHeight="1">
      <c r="A21" s="174">
        <v>544</v>
      </c>
      <c r="B21" s="48"/>
      <c r="C21" s="101" t="s">
        <v>309</v>
      </c>
      <c r="D21" s="147">
        <f>D22+D23</f>
        <v>66000000</v>
      </c>
      <c r="E21" s="147">
        <f>E22+E23</f>
        <v>59926974</v>
      </c>
      <c r="F21" s="159">
        <f t="shared" si="1"/>
        <v>90.79844545454546</v>
      </c>
    </row>
    <row r="22" spans="1:6" ht="24" customHeight="1">
      <c r="A22" s="174"/>
      <c r="B22" s="49">
        <v>5443</v>
      </c>
      <c r="C22" s="34" t="s">
        <v>312</v>
      </c>
      <c r="D22" s="210">
        <v>52000000</v>
      </c>
      <c r="E22" s="148">
        <v>45984771</v>
      </c>
      <c r="F22" s="212">
        <f t="shared" si="1"/>
        <v>88.43225192307692</v>
      </c>
    </row>
    <row r="23" spans="1:6" ht="13.5" customHeight="1">
      <c r="A23" s="174"/>
      <c r="B23" s="49">
        <v>5446</v>
      </c>
      <c r="C23" s="34" t="s">
        <v>310</v>
      </c>
      <c r="D23" s="210">
        <v>14000000</v>
      </c>
      <c r="E23" s="148">
        <v>13942203</v>
      </c>
      <c r="F23" s="212">
        <f t="shared" si="1"/>
        <v>99.58716428571428</v>
      </c>
    </row>
    <row r="24" spans="1:6" ht="15" customHeight="1" hidden="1">
      <c r="A24" s="174">
        <v>547</v>
      </c>
      <c r="B24" s="49"/>
      <c r="C24" s="101" t="s">
        <v>205</v>
      </c>
      <c r="D24" s="48">
        <f>D25</f>
        <v>0</v>
      </c>
      <c r="E24" s="48">
        <f>E25</f>
        <v>0</v>
      </c>
      <c r="F24" s="48"/>
    </row>
    <row r="25" spans="2:3" ht="15" customHeight="1" hidden="1">
      <c r="B25" s="75">
        <v>5471</v>
      </c>
      <c r="C25" s="157" t="s">
        <v>311</v>
      </c>
    </row>
  </sheetData>
  <sheetProtection/>
  <mergeCells count="2">
    <mergeCell ref="A1:F1"/>
    <mergeCell ref="A2:B2"/>
  </mergeCells>
  <printOptions horizontalCentered="1"/>
  <pageMargins left="0.2362204724409449" right="0.2362204724409449" top="0.6299212598425197" bottom="0.7" header="0.5118110236220472" footer="0.36"/>
  <pageSetup firstPageNumber="525" useFirstPageNumber="1" horizontalDpi="300" verticalDpi="3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8.421875" style="193" customWidth="1"/>
    <col min="2" max="2" width="57.140625" style="50" customWidth="1"/>
    <col min="3" max="3" width="12.28125" style="126" bestFit="1" customWidth="1"/>
    <col min="4" max="4" width="15.8515625" style="52" customWidth="1"/>
    <col min="5" max="5" width="7.57421875" style="165" bestFit="1" customWidth="1"/>
    <col min="6" max="6" width="8.28125" style="50" customWidth="1"/>
    <col min="7" max="7" width="14.28125" style="50" bestFit="1" customWidth="1"/>
    <col min="8" max="8" width="14.421875" style="50" customWidth="1"/>
    <col min="9" max="9" width="14.421875" style="50" hidden="1" customWidth="1"/>
    <col min="10" max="10" width="4.00390625" style="50" hidden="1" customWidth="1"/>
    <col min="11" max="11" width="14.28125" style="50" hidden="1" customWidth="1"/>
    <col min="12" max="12" width="2.57421875" style="50" customWidth="1"/>
    <col min="13" max="13" width="14.7109375" style="50" hidden="1" customWidth="1"/>
    <col min="14" max="16384" width="11.421875" style="50" customWidth="1"/>
  </cols>
  <sheetData>
    <row r="1" spans="1:6" ht="30" customHeight="1">
      <c r="A1" s="268" t="s">
        <v>122</v>
      </c>
      <c r="B1" s="268"/>
      <c r="C1" s="268"/>
      <c r="D1" s="268"/>
      <c r="E1" s="269"/>
      <c r="F1"/>
    </row>
    <row r="2" spans="1:6" ht="28.5" customHeight="1">
      <c r="A2" s="270" t="s">
        <v>390</v>
      </c>
      <c r="B2" s="270"/>
      <c r="C2" s="224" t="s">
        <v>388</v>
      </c>
      <c r="D2" s="225" t="s">
        <v>391</v>
      </c>
      <c r="E2" s="226" t="s">
        <v>389</v>
      </c>
      <c r="F2" s="115"/>
    </row>
    <row r="3" spans="1:6" ht="7.5" customHeight="1">
      <c r="A3" s="128"/>
      <c r="B3" s="129"/>
      <c r="C3" s="163"/>
      <c r="D3" s="163"/>
      <c r="E3" s="163"/>
      <c r="F3" s="115"/>
    </row>
    <row r="4" spans="1:13" s="86" customFormat="1" ht="22.5" customHeight="1">
      <c r="A4" s="104" t="s">
        <v>181</v>
      </c>
      <c r="B4" s="175" t="s">
        <v>123</v>
      </c>
      <c r="C4" s="147">
        <f>C6+C85+C107+C119+C349</f>
        <v>3127836546</v>
      </c>
      <c r="D4" s="147">
        <f>D6+D85+D107+D119+D349</f>
        <v>2757258242</v>
      </c>
      <c r="E4" s="159">
        <f>D4/C4*100</f>
        <v>88.15224841355888</v>
      </c>
      <c r="F4" s="162"/>
      <c r="G4" s="47"/>
      <c r="H4" s="47"/>
      <c r="I4" s="47">
        <f>'rashodi-opći dio'!D4+'rashodi-opći dio'!D67+'račun financiranja'!D17</f>
        <v>3127836546</v>
      </c>
      <c r="J4" s="90"/>
      <c r="K4" s="47">
        <f>'rashodi-opći dio'!E4+'rashodi-opći dio'!E67+'račun financiranja'!E17</f>
        <v>2757258242</v>
      </c>
      <c r="L4" s="90"/>
      <c r="M4" s="47" t="e">
        <f>'rashodi-opći dio'!#REF!+'rashodi-opći dio'!#REF!+'račun financiranja'!#REF!</f>
        <v>#REF!</v>
      </c>
    </row>
    <row r="5" spans="1:13" s="86" customFormat="1" ht="12.75" customHeight="1">
      <c r="A5" s="104"/>
      <c r="B5" s="175"/>
      <c r="C5" s="147"/>
      <c r="D5" s="147"/>
      <c r="E5" s="159"/>
      <c r="F5" s="162"/>
      <c r="G5" s="47"/>
      <c r="H5" s="47"/>
      <c r="I5" s="47"/>
      <c r="J5" s="90"/>
      <c r="K5" s="47"/>
      <c r="L5" s="90"/>
      <c r="M5" s="47"/>
    </row>
    <row r="6" spans="1:6" s="171" customFormat="1" ht="12.75">
      <c r="A6" s="176">
        <v>100</v>
      </c>
      <c r="B6" s="101" t="s">
        <v>153</v>
      </c>
      <c r="C6" s="147">
        <f>C8+C56+C65+C73+C79</f>
        <v>202965000</v>
      </c>
      <c r="D6" s="147">
        <f>D8+D56+D65+D73+D79</f>
        <v>174988467</v>
      </c>
      <c r="E6" s="159">
        <f aca="true" t="shared" si="0" ref="E6:E68">D6/C6*100</f>
        <v>86.21608011233464</v>
      </c>
      <c r="F6" s="170"/>
    </row>
    <row r="7" spans="1:6" ht="12.75">
      <c r="A7" s="182"/>
      <c r="B7" s="89"/>
      <c r="C7" s="147"/>
      <c r="D7" s="147"/>
      <c r="E7" s="159"/>
      <c r="F7" s="103"/>
    </row>
    <row r="8" spans="1:6" ht="12.75">
      <c r="A8" s="167" t="s">
        <v>105</v>
      </c>
      <c r="B8" s="92" t="s">
        <v>106</v>
      </c>
      <c r="C8" s="177">
        <f>C9</f>
        <v>187365000</v>
      </c>
      <c r="D8" s="177">
        <f>D9</f>
        <v>163686194</v>
      </c>
      <c r="E8" s="159">
        <f t="shared" si="0"/>
        <v>87.36220425372935</v>
      </c>
      <c r="F8" s="103"/>
    </row>
    <row r="9" spans="1:6" ht="12.75" hidden="1">
      <c r="A9" s="183">
        <v>3</v>
      </c>
      <c r="B9" s="92" t="s">
        <v>66</v>
      </c>
      <c r="C9" s="177">
        <f>C10+C20+C46+C50</f>
        <v>187365000</v>
      </c>
      <c r="D9" s="177">
        <f>D10+D20+D46+D50</f>
        <v>163686194</v>
      </c>
      <c r="E9" s="159">
        <f t="shared" si="0"/>
        <v>87.36220425372935</v>
      </c>
      <c r="F9" s="103"/>
    </row>
    <row r="10" spans="1:6" ht="12.75">
      <c r="A10" s="183">
        <v>31</v>
      </c>
      <c r="B10" s="92" t="s">
        <v>67</v>
      </c>
      <c r="C10" s="177">
        <f>C11+C15+C17</f>
        <v>129405000</v>
      </c>
      <c r="D10" s="177">
        <f>D11+D15+D17</f>
        <v>114912117</v>
      </c>
      <c r="E10" s="159">
        <f t="shared" si="0"/>
        <v>88.80036861017734</v>
      </c>
      <c r="F10" s="103"/>
    </row>
    <row r="11" spans="1:6" ht="12.75">
      <c r="A11" s="183">
        <v>311</v>
      </c>
      <c r="B11" s="92" t="s">
        <v>286</v>
      </c>
      <c r="C11" s="177">
        <f>SUM(C12:C14)</f>
        <v>105605000</v>
      </c>
      <c r="D11" s="177">
        <f>SUM(D12:D14)</f>
        <v>95347888</v>
      </c>
      <c r="E11" s="159">
        <f t="shared" si="0"/>
        <v>90.28728563988447</v>
      </c>
      <c r="F11" s="103"/>
    </row>
    <row r="12" spans="1:6" ht="12.75">
      <c r="A12" s="184">
        <v>3111</v>
      </c>
      <c r="B12" s="93" t="s">
        <v>68</v>
      </c>
      <c r="C12" s="210">
        <v>103500000</v>
      </c>
      <c r="D12" s="158">
        <v>94769254</v>
      </c>
      <c r="E12" s="212">
        <f t="shared" si="0"/>
        <v>91.56449661835748</v>
      </c>
      <c r="F12" s="102"/>
    </row>
    <row r="13" spans="1:6" ht="12.75">
      <c r="A13" s="184">
        <v>3113</v>
      </c>
      <c r="B13" s="93" t="s">
        <v>208</v>
      </c>
      <c r="C13" s="210">
        <v>1469000</v>
      </c>
      <c r="D13" s="158">
        <v>187234</v>
      </c>
      <c r="E13" s="212">
        <f t="shared" si="0"/>
        <v>12.74567733151804</v>
      </c>
      <c r="F13" s="102"/>
    </row>
    <row r="14" spans="1:6" ht="12.75">
      <c r="A14" s="184">
        <v>3114</v>
      </c>
      <c r="B14" s="93" t="s">
        <v>70</v>
      </c>
      <c r="C14" s="210">
        <v>636000</v>
      </c>
      <c r="D14" s="158">
        <v>391400</v>
      </c>
      <c r="E14" s="212">
        <f t="shared" si="0"/>
        <v>61.540880503144656</v>
      </c>
      <c r="F14" s="102"/>
    </row>
    <row r="15" spans="1:6" ht="12.75">
      <c r="A15" s="183">
        <v>312</v>
      </c>
      <c r="B15" s="92" t="s">
        <v>71</v>
      </c>
      <c r="C15" s="177">
        <f>C16</f>
        <v>5200000</v>
      </c>
      <c r="D15" s="177">
        <f>D16</f>
        <v>3107772</v>
      </c>
      <c r="E15" s="159">
        <f t="shared" si="0"/>
        <v>59.76484615384615</v>
      </c>
      <c r="F15" s="47"/>
    </row>
    <row r="16" spans="1:6" ht="12.75">
      <c r="A16" s="185">
        <v>3121</v>
      </c>
      <c r="B16" s="38" t="s">
        <v>71</v>
      </c>
      <c r="C16" s="206">
        <v>5200000</v>
      </c>
      <c r="D16" s="150">
        <v>3107772</v>
      </c>
      <c r="E16" s="212">
        <f t="shared" si="0"/>
        <v>59.76484615384615</v>
      </c>
      <c r="F16" s="102"/>
    </row>
    <row r="17" spans="1:6" ht="12.75">
      <c r="A17" s="183">
        <v>313</v>
      </c>
      <c r="B17" s="92" t="s">
        <v>72</v>
      </c>
      <c r="C17" s="177">
        <f>SUM(C18:C19)</f>
        <v>18600000</v>
      </c>
      <c r="D17" s="177">
        <f>SUM(D18:D19)</f>
        <v>16456457</v>
      </c>
      <c r="E17" s="159">
        <f t="shared" si="0"/>
        <v>88.47557526881721</v>
      </c>
      <c r="F17" s="102"/>
    </row>
    <row r="18" spans="1:6" ht="12.75">
      <c r="A18" s="185">
        <v>3132</v>
      </c>
      <c r="B18" s="38" t="s">
        <v>284</v>
      </c>
      <c r="C18" s="206">
        <v>16700000</v>
      </c>
      <c r="D18" s="150">
        <v>14744224</v>
      </c>
      <c r="E18" s="212">
        <f t="shared" si="0"/>
        <v>88.28876646706587</v>
      </c>
      <c r="F18" s="102"/>
    </row>
    <row r="19" spans="1:6" ht="12.75">
      <c r="A19" s="185">
        <v>3133</v>
      </c>
      <c r="B19" s="38" t="s">
        <v>285</v>
      </c>
      <c r="C19" s="206">
        <v>1900000</v>
      </c>
      <c r="D19" s="150">
        <v>1712233</v>
      </c>
      <c r="E19" s="212">
        <f t="shared" si="0"/>
        <v>90.11752631578948</v>
      </c>
      <c r="F19" s="102"/>
    </row>
    <row r="20" spans="1:6" s="51" customFormat="1" ht="12.75">
      <c r="A20" s="183">
        <v>32</v>
      </c>
      <c r="B20" s="97" t="s">
        <v>2</v>
      </c>
      <c r="C20" s="177">
        <f>C21+C25+C30+C39</f>
        <v>54080000</v>
      </c>
      <c r="D20" s="177">
        <f>D21+D25+D30+D39</f>
        <v>47428264</v>
      </c>
      <c r="E20" s="159">
        <f t="shared" si="0"/>
        <v>87.7001923076923</v>
      </c>
      <c r="F20" s="103"/>
    </row>
    <row r="21" spans="1:6" ht="12.75">
      <c r="A21" s="183">
        <v>321</v>
      </c>
      <c r="B21" s="92" t="s">
        <v>6</v>
      </c>
      <c r="C21" s="177">
        <f>SUM(C22:C24)</f>
        <v>8400000</v>
      </c>
      <c r="D21" s="177">
        <f>SUM(D22:D24)</f>
        <v>5902303</v>
      </c>
      <c r="E21" s="159">
        <f t="shared" si="0"/>
        <v>70.26551190476191</v>
      </c>
      <c r="F21" s="102"/>
    </row>
    <row r="22" spans="1:6" ht="12.75">
      <c r="A22" s="185">
        <v>3211</v>
      </c>
      <c r="B22" s="39" t="s">
        <v>73</v>
      </c>
      <c r="C22" s="206">
        <v>2400000</v>
      </c>
      <c r="D22" s="150">
        <v>1678318</v>
      </c>
      <c r="E22" s="212">
        <f t="shared" si="0"/>
        <v>69.92991666666667</v>
      </c>
      <c r="F22" s="102"/>
    </row>
    <row r="23" spans="1:6" ht="12.75">
      <c r="A23" s="185">
        <v>3212</v>
      </c>
      <c r="B23" s="39" t="s">
        <v>74</v>
      </c>
      <c r="C23" s="206">
        <v>4000000</v>
      </c>
      <c r="D23" s="150">
        <v>3415359</v>
      </c>
      <c r="E23" s="212">
        <f t="shared" si="0"/>
        <v>85.383975</v>
      </c>
      <c r="F23" s="102"/>
    </row>
    <row r="24" spans="1:6" ht="12.75">
      <c r="A24" s="186" t="s">
        <v>4</v>
      </c>
      <c r="B24" s="15" t="s">
        <v>5</v>
      </c>
      <c r="C24" s="206">
        <v>2000000</v>
      </c>
      <c r="D24" s="150">
        <v>808626</v>
      </c>
      <c r="E24" s="212">
        <f t="shared" si="0"/>
        <v>40.4313</v>
      </c>
      <c r="F24" s="102"/>
    </row>
    <row r="25" spans="1:6" ht="12.75">
      <c r="A25" s="183">
        <v>322</v>
      </c>
      <c r="B25" s="92" t="s">
        <v>75</v>
      </c>
      <c r="C25" s="177">
        <f>SUM(C26:C29)</f>
        <v>8600000</v>
      </c>
      <c r="D25" s="177">
        <f>SUM(D26:D29)</f>
        <v>7619070</v>
      </c>
      <c r="E25" s="159">
        <f t="shared" si="0"/>
        <v>88.59383720930232</v>
      </c>
      <c r="F25" s="102"/>
    </row>
    <row r="26" spans="1:6" ht="12.75">
      <c r="A26" s="187">
        <v>3221</v>
      </c>
      <c r="B26" s="93" t="s">
        <v>76</v>
      </c>
      <c r="C26" s="210">
        <v>2300000</v>
      </c>
      <c r="D26" s="158">
        <v>1856462</v>
      </c>
      <c r="E26" s="212">
        <f t="shared" si="0"/>
        <v>80.71573913043478</v>
      </c>
      <c r="F26" s="102"/>
    </row>
    <row r="27" spans="1:6" ht="12.75">
      <c r="A27" s="187">
        <v>3223</v>
      </c>
      <c r="B27" s="93" t="s">
        <v>78</v>
      </c>
      <c r="C27" s="210">
        <v>5700000</v>
      </c>
      <c r="D27" s="158">
        <v>5217496</v>
      </c>
      <c r="E27" s="212">
        <f t="shared" si="0"/>
        <v>91.53501754385965</v>
      </c>
      <c r="F27" s="102"/>
    </row>
    <row r="28" spans="1:6" ht="12.75">
      <c r="A28" s="187">
        <v>3224</v>
      </c>
      <c r="B28" s="95" t="s">
        <v>7</v>
      </c>
      <c r="C28" s="210">
        <v>200000</v>
      </c>
      <c r="D28" s="158">
        <v>156733</v>
      </c>
      <c r="E28" s="212">
        <f t="shared" si="0"/>
        <v>78.36649999999999</v>
      </c>
      <c r="F28" s="102"/>
    </row>
    <row r="29" spans="1:6" ht="12.75">
      <c r="A29" s="187" t="s">
        <v>8</v>
      </c>
      <c r="B29" s="95" t="s">
        <v>9</v>
      </c>
      <c r="C29" s="210">
        <v>400000</v>
      </c>
      <c r="D29" s="158">
        <v>388379</v>
      </c>
      <c r="E29" s="212">
        <f t="shared" si="0"/>
        <v>97.09474999999999</v>
      </c>
      <c r="F29" s="102"/>
    </row>
    <row r="30" spans="1:6" ht="12.75">
      <c r="A30" s="183">
        <v>323</v>
      </c>
      <c r="B30" s="92" t="s">
        <v>10</v>
      </c>
      <c r="C30" s="177">
        <f>SUM(C31:C38)</f>
        <v>30550000</v>
      </c>
      <c r="D30" s="177">
        <f>SUM(D31:D38)</f>
        <v>28632014</v>
      </c>
      <c r="E30" s="159">
        <f t="shared" si="0"/>
        <v>93.72181342062194</v>
      </c>
      <c r="F30" s="102"/>
    </row>
    <row r="31" spans="1:6" ht="12.75">
      <c r="A31" s="184">
        <v>3231</v>
      </c>
      <c r="B31" s="114" t="s">
        <v>79</v>
      </c>
      <c r="C31" s="210">
        <v>5000000</v>
      </c>
      <c r="D31" s="158">
        <v>4253185</v>
      </c>
      <c r="E31" s="212">
        <f t="shared" si="0"/>
        <v>85.0637</v>
      </c>
      <c r="F31" s="102"/>
    </row>
    <row r="32" spans="1:6" ht="12.75">
      <c r="A32" s="184">
        <v>3232</v>
      </c>
      <c r="B32" s="95" t="s">
        <v>11</v>
      </c>
      <c r="C32" s="210">
        <v>16000000</v>
      </c>
      <c r="D32" s="158">
        <v>16086627</v>
      </c>
      <c r="E32" s="212">
        <f t="shared" si="0"/>
        <v>100.54141875</v>
      </c>
      <c r="F32" s="102"/>
    </row>
    <row r="33" spans="1:6" ht="12.75">
      <c r="A33" s="184">
        <v>3233</v>
      </c>
      <c r="B33" s="94" t="s">
        <v>80</v>
      </c>
      <c r="C33" s="210">
        <v>700000</v>
      </c>
      <c r="D33" s="158">
        <v>698757</v>
      </c>
      <c r="E33" s="212">
        <f t="shared" si="0"/>
        <v>99.82242857142857</v>
      </c>
      <c r="F33" s="102"/>
    </row>
    <row r="34" spans="1:6" ht="12.75">
      <c r="A34" s="184">
        <v>3234</v>
      </c>
      <c r="B34" s="94" t="s">
        <v>81</v>
      </c>
      <c r="C34" s="210">
        <v>2000000</v>
      </c>
      <c r="D34" s="158">
        <v>2016783</v>
      </c>
      <c r="E34" s="212">
        <f t="shared" si="0"/>
        <v>100.83915000000002</v>
      </c>
      <c r="F34" s="102"/>
    </row>
    <row r="35" spans="1:6" ht="12.75">
      <c r="A35" s="184">
        <v>3235</v>
      </c>
      <c r="B35" s="94" t="s">
        <v>82</v>
      </c>
      <c r="C35" s="210">
        <v>600000</v>
      </c>
      <c r="D35" s="158">
        <v>500674</v>
      </c>
      <c r="E35" s="212">
        <f t="shared" si="0"/>
        <v>83.44566666666667</v>
      </c>
      <c r="F35" s="102"/>
    </row>
    <row r="36" spans="1:6" ht="12.75">
      <c r="A36" s="184">
        <v>3236</v>
      </c>
      <c r="B36" s="94" t="s">
        <v>186</v>
      </c>
      <c r="C36" s="210">
        <v>750000</v>
      </c>
      <c r="D36" s="158">
        <v>715150</v>
      </c>
      <c r="E36" s="212">
        <f t="shared" si="0"/>
        <v>95.35333333333334</v>
      </c>
      <c r="F36" s="102"/>
    </row>
    <row r="37" spans="1:6" ht="12.75">
      <c r="A37" s="184">
        <v>3237</v>
      </c>
      <c r="B37" s="95" t="s">
        <v>12</v>
      </c>
      <c r="C37" s="210">
        <v>4300000</v>
      </c>
      <c r="D37" s="158">
        <v>3213173</v>
      </c>
      <c r="E37" s="212">
        <f t="shared" si="0"/>
        <v>74.7249534883721</v>
      </c>
      <c r="F37" s="102"/>
    </row>
    <row r="38" spans="1:6" ht="12.75">
      <c r="A38" s="184">
        <v>3239</v>
      </c>
      <c r="B38" s="95" t="s">
        <v>83</v>
      </c>
      <c r="C38" s="210">
        <v>1200000</v>
      </c>
      <c r="D38" s="158">
        <v>1147665</v>
      </c>
      <c r="E38" s="212">
        <f t="shared" si="0"/>
        <v>95.63874999999999</v>
      </c>
      <c r="F38" s="102"/>
    </row>
    <row r="39" spans="1:6" ht="12.75">
      <c r="A39" s="183">
        <v>329</v>
      </c>
      <c r="B39" s="92" t="s">
        <v>85</v>
      </c>
      <c r="C39" s="177">
        <f>SUM(C40:C45)</f>
        <v>6530000</v>
      </c>
      <c r="D39" s="177">
        <f>SUM(D40:D45)</f>
        <v>5274877</v>
      </c>
      <c r="E39" s="159">
        <f t="shared" si="0"/>
        <v>80.77912710566616</v>
      </c>
      <c r="F39" s="102"/>
    </row>
    <row r="40" spans="1:6" ht="12.75">
      <c r="A40" s="184">
        <v>3291</v>
      </c>
      <c r="B40" s="93" t="s">
        <v>157</v>
      </c>
      <c r="C40" s="210">
        <v>200000</v>
      </c>
      <c r="D40" s="158">
        <v>197453</v>
      </c>
      <c r="E40" s="212">
        <f t="shared" si="0"/>
        <v>98.7265</v>
      </c>
      <c r="F40" s="102"/>
    </row>
    <row r="41" spans="1:6" ht="12.75">
      <c r="A41" s="184">
        <v>3292</v>
      </c>
      <c r="B41" s="93" t="s">
        <v>86</v>
      </c>
      <c r="C41" s="210">
        <v>3500000</v>
      </c>
      <c r="D41" s="158">
        <v>2886517</v>
      </c>
      <c r="E41" s="212">
        <f t="shared" si="0"/>
        <v>82.47191428571429</v>
      </c>
      <c r="F41" s="102"/>
    </row>
    <row r="42" spans="1:6" ht="12.75">
      <c r="A42" s="184">
        <v>3293</v>
      </c>
      <c r="B42" s="93" t="s">
        <v>87</v>
      </c>
      <c r="C42" s="210">
        <v>780000</v>
      </c>
      <c r="D42" s="158">
        <v>498491</v>
      </c>
      <c r="E42" s="212">
        <f t="shared" si="0"/>
        <v>63.90910256410256</v>
      </c>
      <c r="F42" s="102"/>
    </row>
    <row r="43" spans="1:6" ht="12.75">
      <c r="A43" s="184">
        <v>3294</v>
      </c>
      <c r="B43" s="93" t="s">
        <v>88</v>
      </c>
      <c r="C43" s="210">
        <v>300000</v>
      </c>
      <c r="D43" s="158">
        <v>257320</v>
      </c>
      <c r="E43" s="212">
        <f t="shared" si="0"/>
        <v>85.77333333333334</v>
      </c>
      <c r="F43" s="102"/>
    </row>
    <row r="44" spans="1:6" ht="12.75">
      <c r="A44" s="184">
        <v>3295</v>
      </c>
      <c r="B44" s="93" t="s">
        <v>287</v>
      </c>
      <c r="C44" s="210">
        <v>1250000</v>
      </c>
      <c r="D44" s="158">
        <v>815879</v>
      </c>
      <c r="E44" s="212">
        <f t="shared" si="0"/>
        <v>65.27032</v>
      </c>
      <c r="F44" s="102"/>
    </row>
    <row r="45" spans="1:6" ht="12.75">
      <c r="A45" s="184">
        <v>3299</v>
      </c>
      <c r="B45" s="93" t="s">
        <v>85</v>
      </c>
      <c r="C45" s="210">
        <v>500000</v>
      </c>
      <c r="D45" s="158">
        <v>619217</v>
      </c>
      <c r="E45" s="212">
        <f t="shared" si="0"/>
        <v>123.8434</v>
      </c>
      <c r="F45" s="102"/>
    </row>
    <row r="46" spans="1:6" ht="12.75">
      <c r="A46" s="183">
        <v>34</v>
      </c>
      <c r="B46" s="92" t="s">
        <v>189</v>
      </c>
      <c r="C46" s="177">
        <f>C47</f>
        <v>2280000</v>
      </c>
      <c r="D46" s="177">
        <f>D47</f>
        <v>1093194</v>
      </c>
      <c r="E46" s="159">
        <f t="shared" si="0"/>
        <v>47.947105263157894</v>
      </c>
      <c r="F46" s="102"/>
    </row>
    <row r="47" spans="1:6" ht="12.75">
      <c r="A47" s="183">
        <v>343</v>
      </c>
      <c r="B47" s="92" t="s">
        <v>101</v>
      </c>
      <c r="C47" s="177">
        <f>SUM(C48:C49)</f>
        <v>2280000</v>
      </c>
      <c r="D47" s="177">
        <f>SUM(D48:D49)</f>
        <v>1093194</v>
      </c>
      <c r="E47" s="159">
        <f t="shared" si="0"/>
        <v>47.947105263157894</v>
      </c>
      <c r="F47" s="102"/>
    </row>
    <row r="48" spans="1:6" ht="12.75">
      <c r="A48" s="182">
        <v>3431</v>
      </c>
      <c r="B48" s="96" t="s">
        <v>102</v>
      </c>
      <c r="C48" s="210">
        <v>2130000</v>
      </c>
      <c r="D48" s="158">
        <v>1080971</v>
      </c>
      <c r="E48" s="212">
        <f t="shared" si="0"/>
        <v>50.74981220657278</v>
      </c>
      <c r="F48" s="102"/>
    </row>
    <row r="49" spans="1:6" ht="12.75">
      <c r="A49" s="182">
        <v>3433</v>
      </c>
      <c r="B49" s="96" t="s">
        <v>103</v>
      </c>
      <c r="C49" s="210">
        <v>150000</v>
      </c>
      <c r="D49" s="158">
        <v>12223</v>
      </c>
      <c r="E49" s="212">
        <f t="shared" si="0"/>
        <v>8.148666666666667</v>
      </c>
      <c r="F49" s="102"/>
    </row>
    <row r="50" spans="1:6" ht="12.75">
      <c r="A50" s="183">
        <v>38</v>
      </c>
      <c r="B50" s="92" t="s">
        <v>288</v>
      </c>
      <c r="C50" s="177">
        <f>C51</f>
        <v>1600000</v>
      </c>
      <c r="D50" s="177">
        <f>D51</f>
        <v>252619</v>
      </c>
      <c r="E50" s="159">
        <f t="shared" si="0"/>
        <v>15.788687500000002</v>
      </c>
      <c r="F50" s="102"/>
    </row>
    <row r="51" spans="1:6" ht="12.75">
      <c r="A51" s="183">
        <v>381</v>
      </c>
      <c r="B51" s="92" t="s">
        <v>17</v>
      </c>
      <c r="C51" s="177">
        <f>C52</f>
        <v>1600000</v>
      </c>
      <c r="D51" s="177">
        <f>D52</f>
        <v>252619</v>
      </c>
      <c r="E51" s="159">
        <f t="shared" si="0"/>
        <v>15.788687500000002</v>
      </c>
      <c r="F51" s="102"/>
    </row>
    <row r="52" spans="1:6" ht="12.75">
      <c r="A52" s="187">
        <v>3811</v>
      </c>
      <c r="B52" s="93" t="s">
        <v>17</v>
      </c>
      <c r="C52" s="210">
        <v>1600000</v>
      </c>
      <c r="D52" s="158">
        <v>252619</v>
      </c>
      <c r="E52" s="212">
        <f t="shared" si="0"/>
        <v>15.788687500000002</v>
      </c>
      <c r="F52" s="102"/>
    </row>
    <row r="53" spans="1:6" ht="12.75" hidden="1">
      <c r="A53" s="183">
        <v>383</v>
      </c>
      <c r="B53" s="93" t="s">
        <v>194</v>
      </c>
      <c r="C53" s="158">
        <f>C54</f>
        <v>0</v>
      </c>
      <c r="D53" s="158">
        <f>D54</f>
        <v>0</v>
      </c>
      <c r="E53" s="159"/>
      <c r="F53" s="102"/>
    </row>
    <row r="54" spans="1:6" ht="12.75" hidden="1">
      <c r="A54" s="187">
        <v>3834</v>
      </c>
      <c r="B54" s="93" t="s">
        <v>207</v>
      </c>
      <c r="C54" s="158">
        <v>0</v>
      </c>
      <c r="D54" s="158">
        <v>0</v>
      </c>
      <c r="E54" s="159"/>
      <c r="F54" s="102"/>
    </row>
    <row r="55" spans="1:6" ht="12.75">
      <c r="A55" s="187"/>
      <c r="B55" s="93"/>
      <c r="C55" s="158"/>
      <c r="D55" s="158"/>
      <c r="E55" s="159"/>
      <c r="F55" s="103"/>
    </row>
    <row r="56" spans="1:6" ht="12.75">
      <c r="A56" s="167" t="s">
        <v>107</v>
      </c>
      <c r="B56" s="97" t="s">
        <v>108</v>
      </c>
      <c r="C56" s="177">
        <f aca="true" t="shared" si="1" ref="C56:D58">C57</f>
        <v>6966000</v>
      </c>
      <c r="D56" s="177">
        <f t="shared" si="1"/>
        <v>4633491</v>
      </c>
      <c r="E56" s="159">
        <f t="shared" si="0"/>
        <v>66.51580534022395</v>
      </c>
      <c r="F56" s="103"/>
    </row>
    <row r="57" spans="1:6" ht="12.75" hidden="1">
      <c r="A57" s="167">
        <v>4</v>
      </c>
      <c r="B57" s="97" t="s">
        <v>96</v>
      </c>
      <c r="C57" s="177">
        <f t="shared" si="1"/>
        <v>6966000</v>
      </c>
      <c r="D57" s="177">
        <f t="shared" si="1"/>
        <v>4633491</v>
      </c>
      <c r="E57" s="159">
        <f t="shared" si="0"/>
        <v>66.51580534022395</v>
      </c>
      <c r="F57" s="103"/>
    </row>
    <row r="58" spans="1:6" ht="12.75">
      <c r="A58" s="167">
        <v>42</v>
      </c>
      <c r="B58" s="97" t="s">
        <v>19</v>
      </c>
      <c r="C58" s="177">
        <f t="shared" si="1"/>
        <v>6966000</v>
      </c>
      <c r="D58" s="177">
        <f t="shared" si="1"/>
        <v>4633491</v>
      </c>
      <c r="E58" s="159">
        <f t="shared" si="0"/>
        <v>66.51580534022395</v>
      </c>
      <c r="F58" s="103"/>
    </row>
    <row r="59" spans="1:6" ht="12.75">
      <c r="A59" s="167">
        <v>422</v>
      </c>
      <c r="B59" s="97" t="s">
        <v>29</v>
      </c>
      <c r="C59" s="177">
        <f>SUM(C60:C63)</f>
        <v>6966000</v>
      </c>
      <c r="D59" s="177">
        <f>SUM(D60:D63)</f>
        <v>4633491</v>
      </c>
      <c r="E59" s="159">
        <f t="shared" si="0"/>
        <v>66.51580534022395</v>
      </c>
      <c r="F59" s="103"/>
    </row>
    <row r="60" spans="1:6" ht="12.75">
      <c r="A60" s="188" t="s">
        <v>25</v>
      </c>
      <c r="B60" s="45" t="s">
        <v>26</v>
      </c>
      <c r="C60" s="210">
        <v>1500000</v>
      </c>
      <c r="D60" s="158">
        <v>586273</v>
      </c>
      <c r="E60" s="212">
        <f t="shared" si="0"/>
        <v>39.08486666666667</v>
      </c>
      <c r="F60" s="102"/>
    </row>
    <row r="61" spans="1:6" ht="12.75">
      <c r="A61" s="187" t="s">
        <v>27</v>
      </c>
      <c r="B61" s="95" t="s">
        <v>28</v>
      </c>
      <c r="C61" s="210">
        <v>100000</v>
      </c>
      <c r="D61" s="158">
        <v>55003</v>
      </c>
      <c r="E61" s="212">
        <f t="shared" si="0"/>
        <v>55.003</v>
      </c>
      <c r="F61" s="102"/>
    </row>
    <row r="62" spans="1:6" ht="12.75">
      <c r="A62" s="187">
        <v>4224</v>
      </c>
      <c r="B62" s="93" t="s">
        <v>175</v>
      </c>
      <c r="C62" s="210">
        <v>1166000</v>
      </c>
      <c r="D62" s="158">
        <v>199648</v>
      </c>
      <c r="E62" s="212">
        <f t="shared" si="0"/>
        <v>17.122469982847342</v>
      </c>
      <c r="F62" s="102"/>
    </row>
    <row r="63" spans="1:6" ht="12.75">
      <c r="A63" s="187" t="s">
        <v>30</v>
      </c>
      <c r="B63" s="95" t="s">
        <v>1</v>
      </c>
      <c r="C63" s="210">
        <v>4200000</v>
      </c>
      <c r="D63" s="158">
        <v>3792567</v>
      </c>
      <c r="E63" s="212">
        <f t="shared" si="0"/>
        <v>90.29921428571429</v>
      </c>
      <c r="F63" s="102"/>
    </row>
    <row r="64" spans="1:6" ht="12.75">
      <c r="A64" s="187"/>
      <c r="B64" s="95"/>
      <c r="C64" s="158"/>
      <c r="D64" s="158"/>
      <c r="E64" s="159"/>
      <c r="F64" s="103"/>
    </row>
    <row r="65" spans="1:6" ht="12.75">
      <c r="A65" s="167" t="s">
        <v>109</v>
      </c>
      <c r="B65" s="97" t="s">
        <v>110</v>
      </c>
      <c r="C65" s="177">
        <f>C66</f>
        <v>6634000</v>
      </c>
      <c r="D65" s="177">
        <f>D66</f>
        <v>4678663</v>
      </c>
      <c r="E65" s="159">
        <f t="shared" si="0"/>
        <v>70.52552004823636</v>
      </c>
      <c r="F65" s="103"/>
    </row>
    <row r="66" spans="1:6" ht="12.75" hidden="1">
      <c r="A66" s="167">
        <v>4</v>
      </c>
      <c r="B66" s="97" t="s">
        <v>190</v>
      </c>
      <c r="C66" s="177">
        <f>C67</f>
        <v>6634000</v>
      </c>
      <c r="D66" s="177">
        <f>D67</f>
        <v>4678663</v>
      </c>
      <c r="E66" s="159">
        <f t="shared" si="0"/>
        <v>70.52552004823636</v>
      </c>
      <c r="F66" s="103"/>
    </row>
    <row r="67" spans="1:6" ht="12.75">
      <c r="A67" s="167">
        <v>42</v>
      </c>
      <c r="B67" s="97" t="s">
        <v>191</v>
      </c>
      <c r="C67" s="177">
        <f>C68+C70</f>
        <v>6634000</v>
      </c>
      <c r="D67" s="177">
        <f>D68+D70</f>
        <v>4678663</v>
      </c>
      <c r="E67" s="159">
        <f t="shared" si="0"/>
        <v>70.52552004823636</v>
      </c>
      <c r="F67" s="103"/>
    </row>
    <row r="68" spans="1:6" ht="12.75">
      <c r="A68" s="167">
        <v>422</v>
      </c>
      <c r="B68" s="97" t="s">
        <v>29</v>
      </c>
      <c r="C68" s="177">
        <f>C69</f>
        <v>2500000</v>
      </c>
      <c r="D68" s="177">
        <f>D69</f>
        <v>2253702</v>
      </c>
      <c r="E68" s="159">
        <f t="shared" si="0"/>
        <v>90.14808</v>
      </c>
      <c r="F68" s="103"/>
    </row>
    <row r="69" spans="1:6" ht="12.75">
      <c r="A69" s="188" t="s">
        <v>25</v>
      </c>
      <c r="B69" s="93" t="s">
        <v>26</v>
      </c>
      <c r="C69" s="210">
        <v>2500000</v>
      </c>
      <c r="D69" s="158">
        <v>2253702</v>
      </c>
      <c r="E69" s="212">
        <f aca="true" t="shared" si="2" ref="E69:E119">D69/C69*100</f>
        <v>90.14808</v>
      </c>
      <c r="F69" s="102"/>
    </row>
    <row r="70" spans="1:6" ht="12.75">
      <c r="A70" s="167">
        <v>426</v>
      </c>
      <c r="B70" s="97" t="s">
        <v>165</v>
      </c>
      <c r="C70" s="177">
        <f>C71</f>
        <v>4134000</v>
      </c>
      <c r="D70" s="177">
        <f>D71</f>
        <v>2424961</v>
      </c>
      <c r="E70" s="159">
        <f t="shared" si="2"/>
        <v>58.658950169327525</v>
      </c>
      <c r="F70" s="102"/>
    </row>
    <row r="71" spans="1:6" ht="12.75">
      <c r="A71" s="187">
        <v>4262</v>
      </c>
      <c r="B71" s="46" t="s">
        <v>164</v>
      </c>
      <c r="C71" s="210">
        <v>4134000</v>
      </c>
      <c r="D71" s="158">
        <v>2424961</v>
      </c>
      <c r="E71" s="212">
        <f t="shared" si="2"/>
        <v>58.658950169327525</v>
      </c>
      <c r="F71" s="102"/>
    </row>
    <row r="72" spans="1:6" ht="12.75" hidden="1">
      <c r="A72" s="187"/>
      <c r="B72" s="93"/>
      <c r="C72" s="158"/>
      <c r="D72" s="158"/>
      <c r="E72" s="159"/>
      <c r="F72" s="102"/>
    </row>
    <row r="73" spans="1:6" ht="12.75" hidden="1">
      <c r="A73" s="167" t="s">
        <v>111</v>
      </c>
      <c r="B73" s="97" t="s">
        <v>180</v>
      </c>
      <c r="C73" s="177">
        <f aca="true" t="shared" si="3" ref="C73:D76">C74</f>
        <v>0</v>
      </c>
      <c r="D73" s="177">
        <f t="shared" si="3"/>
        <v>0</v>
      </c>
      <c r="E73" s="159"/>
      <c r="F73" s="103"/>
    </row>
    <row r="74" spans="1:6" ht="12.75" hidden="1">
      <c r="A74" s="167">
        <v>4</v>
      </c>
      <c r="B74" s="97" t="s">
        <v>190</v>
      </c>
      <c r="C74" s="177">
        <f t="shared" si="3"/>
        <v>0</v>
      </c>
      <c r="D74" s="177">
        <f t="shared" si="3"/>
        <v>0</v>
      </c>
      <c r="E74" s="159"/>
      <c r="F74" s="103"/>
    </row>
    <row r="75" spans="1:6" ht="12.75" hidden="1">
      <c r="A75" s="167">
        <v>42</v>
      </c>
      <c r="B75" s="97" t="s">
        <v>19</v>
      </c>
      <c r="C75" s="177">
        <f t="shared" si="3"/>
        <v>0</v>
      </c>
      <c r="D75" s="177">
        <f t="shared" si="3"/>
        <v>0</v>
      </c>
      <c r="E75" s="159"/>
      <c r="F75" s="103"/>
    </row>
    <row r="76" spans="1:6" ht="12.75" hidden="1">
      <c r="A76" s="167">
        <v>423</v>
      </c>
      <c r="B76" s="97" t="s">
        <v>192</v>
      </c>
      <c r="C76" s="177">
        <f t="shared" si="3"/>
        <v>0</v>
      </c>
      <c r="D76" s="177">
        <f t="shared" si="3"/>
        <v>0</v>
      </c>
      <c r="E76" s="159"/>
      <c r="F76" s="103"/>
    </row>
    <row r="77" spans="1:6" ht="12.75" hidden="1">
      <c r="A77" s="187" t="s">
        <v>33</v>
      </c>
      <c r="B77" s="95" t="s">
        <v>32</v>
      </c>
      <c r="C77" s="158">
        <v>0</v>
      </c>
      <c r="D77" s="158">
        <v>0</v>
      </c>
      <c r="E77" s="159"/>
      <c r="F77" s="102"/>
    </row>
    <row r="78" spans="1:6" ht="12.75">
      <c r="A78" s="187"/>
      <c r="B78" s="95"/>
      <c r="C78" s="158"/>
      <c r="D78" s="158"/>
      <c r="E78" s="159"/>
      <c r="F78" s="103"/>
    </row>
    <row r="79" spans="1:6" ht="12.75">
      <c r="A79" s="167" t="s">
        <v>116</v>
      </c>
      <c r="B79" s="97" t="s">
        <v>117</v>
      </c>
      <c r="C79" s="177">
        <f aca="true" t="shared" si="4" ref="C79:D82">C80</f>
        <v>2000000</v>
      </c>
      <c r="D79" s="177">
        <f t="shared" si="4"/>
        <v>1990119</v>
      </c>
      <c r="E79" s="159">
        <f t="shared" si="2"/>
        <v>99.50595</v>
      </c>
      <c r="F79" s="103"/>
    </row>
    <row r="80" spans="1:6" ht="12.75" hidden="1">
      <c r="A80" s="167">
        <v>4</v>
      </c>
      <c r="B80" s="97" t="s">
        <v>190</v>
      </c>
      <c r="C80" s="177">
        <f t="shared" si="4"/>
        <v>2000000</v>
      </c>
      <c r="D80" s="177">
        <f t="shared" si="4"/>
        <v>1990119</v>
      </c>
      <c r="E80" s="159">
        <f t="shared" si="2"/>
        <v>99.50595</v>
      </c>
      <c r="F80" s="103"/>
    </row>
    <row r="81" spans="1:6" ht="12.75">
      <c r="A81" s="167">
        <v>42</v>
      </c>
      <c r="B81" s="97" t="s">
        <v>19</v>
      </c>
      <c r="C81" s="177">
        <f t="shared" si="4"/>
        <v>2000000</v>
      </c>
      <c r="D81" s="177">
        <f t="shared" si="4"/>
        <v>1990119</v>
      </c>
      <c r="E81" s="159">
        <f t="shared" si="2"/>
        <v>99.50595</v>
      </c>
      <c r="F81" s="103"/>
    </row>
    <row r="82" spans="1:6" ht="12.75">
      <c r="A82" s="167">
        <v>421</v>
      </c>
      <c r="B82" s="97" t="s">
        <v>20</v>
      </c>
      <c r="C82" s="177">
        <f t="shared" si="4"/>
        <v>2000000</v>
      </c>
      <c r="D82" s="177">
        <f t="shared" si="4"/>
        <v>1990119</v>
      </c>
      <c r="E82" s="159">
        <f t="shared" si="2"/>
        <v>99.50595</v>
      </c>
      <c r="F82" s="103"/>
    </row>
    <row r="83" spans="1:6" ht="12.75">
      <c r="A83" s="187" t="s">
        <v>21</v>
      </c>
      <c r="B83" s="95" t="s">
        <v>22</v>
      </c>
      <c r="C83" s="210">
        <v>2000000</v>
      </c>
      <c r="D83" s="158">
        <v>1990119</v>
      </c>
      <c r="E83" s="212">
        <f t="shared" si="2"/>
        <v>99.50595</v>
      </c>
      <c r="F83" s="102"/>
    </row>
    <row r="84" spans="1:6" ht="12.75">
      <c r="A84" s="187"/>
      <c r="B84" s="94"/>
      <c r="C84" s="158"/>
      <c r="D84" s="158"/>
      <c r="E84" s="159"/>
      <c r="F84" s="103"/>
    </row>
    <row r="85" spans="1:6" s="171" customFormat="1" ht="12.75">
      <c r="A85" s="169">
        <v>101</v>
      </c>
      <c r="B85" s="92" t="s">
        <v>151</v>
      </c>
      <c r="C85" s="147">
        <f>C87+C97</f>
        <v>130020000</v>
      </c>
      <c r="D85" s="147">
        <f>D87+D97</f>
        <v>127702392</v>
      </c>
      <c r="E85" s="159">
        <f t="shared" si="2"/>
        <v>98.21749884633132</v>
      </c>
      <c r="F85" s="170"/>
    </row>
    <row r="86" spans="1:6" ht="12.75">
      <c r="A86" s="168"/>
      <c r="B86" s="97"/>
      <c r="C86" s="158"/>
      <c r="D86" s="158"/>
      <c r="E86" s="159"/>
      <c r="F86" s="103"/>
    </row>
    <row r="87" spans="1:6" s="173" customFormat="1" ht="25.5">
      <c r="A87" s="99" t="s">
        <v>112</v>
      </c>
      <c r="B87" s="67" t="s">
        <v>113</v>
      </c>
      <c r="C87" s="177">
        <f>C88+C92</f>
        <v>54627000</v>
      </c>
      <c r="D87" s="177">
        <f>D88+D92</f>
        <v>56857416</v>
      </c>
      <c r="E87" s="159">
        <f t="shared" si="2"/>
        <v>104.08299192706903</v>
      </c>
      <c r="F87" s="172"/>
    </row>
    <row r="88" spans="1:6" ht="12.75" hidden="1">
      <c r="A88" s="167">
        <v>3</v>
      </c>
      <c r="B88" s="92" t="s">
        <v>66</v>
      </c>
      <c r="C88" s="177">
        <f aca="true" t="shared" si="5" ref="C88:D90">C89</f>
        <v>4627000</v>
      </c>
      <c r="D88" s="177">
        <f t="shared" si="5"/>
        <v>4283678</v>
      </c>
      <c r="E88" s="159">
        <f t="shared" si="2"/>
        <v>92.58003025718608</v>
      </c>
      <c r="F88" s="103"/>
    </row>
    <row r="89" spans="1:6" ht="12.75">
      <c r="A89" s="167">
        <v>34</v>
      </c>
      <c r="B89" s="92" t="s">
        <v>15</v>
      </c>
      <c r="C89" s="177">
        <f t="shared" si="5"/>
        <v>4627000</v>
      </c>
      <c r="D89" s="177">
        <f t="shared" si="5"/>
        <v>4283678</v>
      </c>
      <c r="E89" s="159">
        <f t="shared" si="2"/>
        <v>92.58003025718608</v>
      </c>
      <c r="F89" s="103"/>
    </row>
    <row r="90" spans="1:6" ht="12.75">
      <c r="A90" s="167">
        <v>342</v>
      </c>
      <c r="B90" s="92" t="s">
        <v>289</v>
      </c>
      <c r="C90" s="177">
        <f t="shared" si="5"/>
        <v>4627000</v>
      </c>
      <c r="D90" s="177">
        <f t="shared" si="5"/>
        <v>4283678</v>
      </c>
      <c r="E90" s="159">
        <f t="shared" si="2"/>
        <v>92.58003025718608</v>
      </c>
      <c r="F90" s="103"/>
    </row>
    <row r="91" spans="1:6" ht="25.5">
      <c r="A91" s="187" t="s">
        <v>14</v>
      </c>
      <c r="B91" s="91" t="s">
        <v>290</v>
      </c>
      <c r="C91" s="210">
        <v>4627000</v>
      </c>
      <c r="D91" s="158">
        <v>4283678</v>
      </c>
      <c r="E91" s="212">
        <f t="shared" si="2"/>
        <v>92.58003025718608</v>
      </c>
      <c r="F91" s="102"/>
    </row>
    <row r="92" spans="1:6" ht="12.75" hidden="1">
      <c r="A92" s="167">
        <v>5</v>
      </c>
      <c r="B92" s="92" t="s">
        <v>193</v>
      </c>
      <c r="C92" s="177">
        <f aca="true" t="shared" si="6" ref="C92:D94">C93</f>
        <v>50000000</v>
      </c>
      <c r="D92" s="177">
        <f t="shared" si="6"/>
        <v>52573738</v>
      </c>
      <c r="E92" s="159">
        <f t="shared" si="2"/>
        <v>105.14747600000001</v>
      </c>
      <c r="F92" s="102"/>
    </row>
    <row r="93" spans="1:6" ht="12.75">
      <c r="A93" s="167">
        <v>54</v>
      </c>
      <c r="B93" s="92" t="s">
        <v>292</v>
      </c>
      <c r="C93" s="177">
        <f t="shared" si="6"/>
        <v>50000000</v>
      </c>
      <c r="D93" s="177">
        <f t="shared" si="6"/>
        <v>52573738</v>
      </c>
      <c r="E93" s="159">
        <f t="shared" si="2"/>
        <v>105.14747600000001</v>
      </c>
      <c r="F93" s="102"/>
    </row>
    <row r="94" spans="1:6" ht="25.5">
      <c r="A94" s="167">
        <v>542</v>
      </c>
      <c r="B94" s="92" t="s">
        <v>293</v>
      </c>
      <c r="C94" s="177">
        <f t="shared" si="6"/>
        <v>50000000</v>
      </c>
      <c r="D94" s="177">
        <f t="shared" si="6"/>
        <v>52573738</v>
      </c>
      <c r="E94" s="159">
        <f t="shared" si="2"/>
        <v>105.14747600000001</v>
      </c>
      <c r="F94" s="102"/>
    </row>
    <row r="95" spans="1:6" ht="25.5">
      <c r="A95" s="182">
        <v>5422</v>
      </c>
      <c r="B95" s="36" t="s">
        <v>294</v>
      </c>
      <c r="C95" s="210">
        <v>50000000</v>
      </c>
      <c r="D95" s="158">
        <v>52573738</v>
      </c>
      <c r="E95" s="213">
        <f t="shared" si="2"/>
        <v>105.14747600000001</v>
      </c>
      <c r="F95" s="102"/>
    </row>
    <row r="96" spans="1:6" ht="12.75">
      <c r="A96" s="187"/>
      <c r="B96" s="95"/>
      <c r="C96" s="158"/>
      <c r="D96" s="177"/>
      <c r="E96" s="159"/>
      <c r="F96" s="103"/>
    </row>
    <row r="97" spans="1:6" s="173" customFormat="1" ht="25.5">
      <c r="A97" s="99" t="s">
        <v>115</v>
      </c>
      <c r="B97" s="67" t="s">
        <v>114</v>
      </c>
      <c r="C97" s="177">
        <f>C98+C102</f>
        <v>75393000</v>
      </c>
      <c r="D97" s="177">
        <f>D98+D102</f>
        <v>70844976</v>
      </c>
      <c r="E97" s="159">
        <f t="shared" si="2"/>
        <v>93.96757789184672</v>
      </c>
      <c r="F97" s="172"/>
    </row>
    <row r="98" spans="1:6" ht="12.75" hidden="1">
      <c r="A98" s="167">
        <v>3</v>
      </c>
      <c r="B98" s="92" t="s">
        <v>66</v>
      </c>
      <c r="C98" s="177">
        <f aca="true" t="shared" si="7" ref="C98:D100">C99</f>
        <v>23393000</v>
      </c>
      <c r="D98" s="177">
        <f t="shared" si="7"/>
        <v>24860205</v>
      </c>
      <c r="E98" s="159">
        <f t="shared" si="2"/>
        <v>106.2719830718591</v>
      </c>
      <c r="F98" s="103"/>
    </row>
    <row r="99" spans="1:6" ht="12.75">
      <c r="A99" s="167">
        <v>34</v>
      </c>
      <c r="B99" s="92" t="s">
        <v>15</v>
      </c>
      <c r="C99" s="177">
        <f t="shared" si="7"/>
        <v>23393000</v>
      </c>
      <c r="D99" s="177">
        <f t="shared" si="7"/>
        <v>24860205</v>
      </c>
      <c r="E99" s="159">
        <f t="shared" si="2"/>
        <v>106.2719830718591</v>
      </c>
      <c r="F99" s="103"/>
    </row>
    <row r="100" spans="1:6" ht="12.75">
      <c r="A100" s="167">
        <v>342</v>
      </c>
      <c r="B100" s="92" t="s">
        <v>13</v>
      </c>
      <c r="C100" s="177">
        <f t="shared" si="7"/>
        <v>23393000</v>
      </c>
      <c r="D100" s="177">
        <f t="shared" si="7"/>
        <v>24860205</v>
      </c>
      <c r="E100" s="159">
        <f t="shared" si="2"/>
        <v>106.2719830718591</v>
      </c>
      <c r="F100" s="103"/>
    </row>
    <row r="101" spans="1:6" ht="25.5">
      <c r="A101" s="187" t="s">
        <v>84</v>
      </c>
      <c r="B101" s="91" t="s">
        <v>291</v>
      </c>
      <c r="C101" s="210">
        <v>23393000</v>
      </c>
      <c r="D101" s="158">
        <v>24860205</v>
      </c>
      <c r="E101" s="212">
        <f t="shared" si="2"/>
        <v>106.2719830718591</v>
      </c>
      <c r="F101" s="102"/>
    </row>
    <row r="102" spans="1:6" ht="12.75" hidden="1">
      <c r="A102" s="189">
        <v>5</v>
      </c>
      <c r="B102" s="92" t="s">
        <v>193</v>
      </c>
      <c r="C102" s="177">
        <f aca="true" t="shared" si="8" ref="C102:D104">C103</f>
        <v>52000000</v>
      </c>
      <c r="D102" s="177">
        <f t="shared" si="8"/>
        <v>45984771</v>
      </c>
      <c r="E102" s="159">
        <f t="shared" si="2"/>
        <v>88.43225192307692</v>
      </c>
      <c r="F102" s="102"/>
    </row>
    <row r="103" spans="1:6" ht="12.75">
      <c r="A103" s="167">
        <v>54</v>
      </c>
      <c r="B103" s="92" t="s">
        <v>292</v>
      </c>
      <c r="C103" s="177">
        <f t="shared" si="8"/>
        <v>52000000</v>
      </c>
      <c r="D103" s="177">
        <f t="shared" si="8"/>
        <v>45984771</v>
      </c>
      <c r="E103" s="159">
        <f t="shared" si="2"/>
        <v>88.43225192307692</v>
      </c>
      <c r="F103" s="102"/>
    </row>
    <row r="104" spans="1:6" ht="25.5">
      <c r="A104" s="167">
        <v>544</v>
      </c>
      <c r="B104" s="92" t="s">
        <v>295</v>
      </c>
      <c r="C104" s="177">
        <f t="shared" si="8"/>
        <v>52000000</v>
      </c>
      <c r="D104" s="177">
        <f t="shared" si="8"/>
        <v>45984771</v>
      </c>
      <c r="E104" s="159">
        <f t="shared" si="2"/>
        <v>88.43225192307692</v>
      </c>
      <c r="F104" s="102"/>
    </row>
    <row r="105" spans="1:6" ht="25.5">
      <c r="A105" s="182">
        <v>5443</v>
      </c>
      <c r="B105" s="36" t="s">
        <v>296</v>
      </c>
      <c r="C105" s="210">
        <v>52000000</v>
      </c>
      <c r="D105" s="158">
        <v>45984771</v>
      </c>
      <c r="E105" s="212">
        <f t="shared" si="2"/>
        <v>88.43225192307692</v>
      </c>
      <c r="F105" s="102"/>
    </row>
    <row r="106" spans="1:6" ht="12.75">
      <c r="A106" s="187"/>
      <c r="B106" s="95"/>
      <c r="C106" s="158"/>
      <c r="D106" s="177"/>
      <c r="E106" s="159"/>
      <c r="F106" s="103"/>
    </row>
    <row r="107" spans="1:6" s="171" customFormat="1" ht="12.75">
      <c r="A107" s="169">
        <v>102</v>
      </c>
      <c r="B107" s="92" t="s">
        <v>118</v>
      </c>
      <c r="C107" s="147">
        <f>C109</f>
        <v>15615000</v>
      </c>
      <c r="D107" s="147">
        <f>D109</f>
        <v>15224197</v>
      </c>
      <c r="E107" s="159">
        <f t="shared" si="2"/>
        <v>97.4972590457893</v>
      </c>
      <c r="F107" s="170"/>
    </row>
    <row r="108" spans="1:6" ht="12.75">
      <c r="A108" s="187"/>
      <c r="B108" s="95"/>
      <c r="C108" s="158"/>
      <c r="D108" s="158"/>
      <c r="E108" s="159"/>
      <c r="F108" s="103"/>
    </row>
    <row r="109" spans="1:6" s="173" customFormat="1" ht="25.5">
      <c r="A109" s="99" t="s">
        <v>158</v>
      </c>
      <c r="B109" s="67" t="s">
        <v>119</v>
      </c>
      <c r="C109" s="177">
        <f>C110+C114</f>
        <v>15615000</v>
      </c>
      <c r="D109" s="177">
        <f>D110+D114</f>
        <v>15224197</v>
      </c>
      <c r="E109" s="159">
        <f t="shared" si="2"/>
        <v>97.4972590457893</v>
      </c>
      <c r="F109" s="172"/>
    </row>
    <row r="110" spans="1:6" ht="12.75" hidden="1">
      <c r="A110" s="167">
        <v>3</v>
      </c>
      <c r="B110" s="92" t="s">
        <v>66</v>
      </c>
      <c r="C110" s="177">
        <f aca="true" t="shared" si="9" ref="C110:D112">C111</f>
        <v>1615000</v>
      </c>
      <c r="D110" s="177">
        <f t="shared" si="9"/>
        <v>1281994</v>
      </c>
      <c r="E110" s="159">
        <f t="shared" si="2"/>
        <v>79.3804334365325</v>
      </c>
      <c r="F110" s="103"/>
    </row>
    <row r="111" spans="1:6" ht="12.75">
      <c r="A111" s="167">
        <v>34</v>
      </c>
      <c r="B111" s="92" t="s">
        <v>15</v>
      </c>
      <c r="C111" s="177">
        <f t="shared" si="9"/>
        <v>1615000</v>
      </c>
      <c r="D111" s="177">
        <f t="shared" si="9"/>
        <v>1281994</v>
      </c>
      <c r="E111" s="159">
        <f t="shared" si="2"/>
        <v>79.3804334365325</v>
      </c>
      <c r="F111" s="103"/>
    </row>
    <row r="112" spans="1:6" ht="12.75">
      <c r="A112" s="167">
        <v>342</v>
      </c>
      <c r="B112" s="92" t="s">
        <v>13</v>
      </c>
      <c r="C112" s="177">
        <f t="shared" si="9"/>
        <v>1615000</v>
      </c>
      <c r="D112" s="177">
        <f t="shared" si="9"/>
        <v>1281994</v>
      </c>
      <c r="E112" s="159">
        <f t="shared" si="2"/>
        <v>79.3804334365325</v>
      </c>
      <c r="F112" s="103"/>
    </row>
    <row r="113" spans="1:6" ht="25.5">
      <c r="A113" s="187" t="s">
        <v>84</v>
      </c>
      <c r="B113" s="96" t="s">
        <v>291</v>
      </c>
      <c r="C113" s="210">
        <v>1615000</v>
      </c>
      <c r="D113" s="158">
        <v>1281994</v>
      </c>
      <c r="E113" s="212">
        <f t="shared" si="2"/>
        <v>79.3804334365325</v>
      </c>
      <c r="F113" s="102"/>
    </row>
    <row r="114" spans="1:6" ht="12.75" hidden="1">
      <c r="A114" s="167">
        <v>5</v>
      </c>
      <c r="B114" s="92" t="s">
        <v>193</v>
      </c>
      <c r="C114" s="177">
        <f aca="true" t="shared" si="10" ref="C114:D116">C115</f>
        <v>14000000</v>
      </c>
      <c r="D114" s="177">
        <f t="shared" si="10"/>
        <v>13942203</v>
      </c>
      <c r="E114" s="159">
        <f t="shared" si="2"/>
        <v>99.58716428571428</v>
      </c>
      <c r="F114" s="102"/>
    </row>
    <row r="115" spans="1:6" ht="12.75">
      <c r="A115" s="167">
        <v>54</v>
      </c>
      <c r="B115" s="92" t="s">
        <v>99</v>
      </c>
      <c r="C115" s="177">
        <f t="shared" si="10"/>
        <v>14000000</v>
      </c>
      <c r="D115" s="177">
        <f t="shared" si="10"/>
        <v>13942203</v>
      </c>
      <c r="E115" s="159">
        <f t="shared" si="2"/>
        <v>99.58716428571428</v>
      </c>
      <c r="F115" s="102"/>
    </row>
    <row r="116" spans="1:6" ht="25.5">
      <c r="A116" s="167">
        <v>544</v>
      </c>
      <c r="B116" s="92" t="s">
        <v>295</v>
      </c>
      <c r="C116" s="177">
        <f t="shared" si="10"/>
        <v>14000000</v>
      </c>
      <c r="D116" s="177">
        <f t="shared" si="10"/>
        <v>13942203</v>
      </c>
      <c r="E116" s="159">
        <f t="shared" si="2"/>
        <v>99.58716428571428</v>
      </c>
      <c r="F116" s="102"/>
    </row>
    <row r="117" spans="1:6" ht="12.75">
      <c r="A117" s="182">
        <v>5446</v>
      </c>
      <c r="B117" s="36" t="s">
        <v>297</v>
      </c>
      <c r="C117" s="210">
        <v>14000000</v>
      </c>
      <c r="D117" s="158">
        <v>13942203</v>
      </c>
      <c r="E117" s="212">
        <f t="shared" si="2"/>
        <v>99.58716428571428</v>
      </c>
      <c r="F117" s="102"/>
    </row>
    <row r="118" spans="1:6" ht="12.75">
      <c r="A118" s="187"/>
      <c r="B118" s="95"/>
      <c r="C118" s="158"/>
      <c r="D118" s="177"/>
      <c r="E118" s="159"/>
      <c r="F118" s="103"/>
    </row>
    <row r="119" spans="1:6" s="171" customFormat="1" ht="25.5">
      <c r="A119" s="174">
        <v>103</v>
      </c>
      <c r="B119" s="92" t="s">
        <v>124</v>
      </c>
      <c r="C119" s="147">
        <f>C122+C141+C160+C177+C182+C187+C192+C197+C202+C207+C212+C217+C222+C227+C232+C237+C242+C247+C252+C257+C262+C267+C272+C278+C285+C291+C308+C327+C340</f>
        <v>958082000</v>
      </c>
      <c r="D119" s="147">
        <f>D122+D141+D160+D177+D182+D187+D192+D197+D202+D207+D212+D217+D222+D227+D232+D237+D242+D247+D252+D257+D262+D267+D272+D278+D285+D291+D308+D327+D340</f>
        <v>886965950</v>
      </c>
      <c r="E119" s="159">
        <f t="shared" si="2"/>
        <v>92.57724808523696</v>
      </c>
      <c r="F119" s="170"/>
    </row>
    <row r="120" spans="1:6" ht="12" customHeight="1">
      <c r="A120" s="190"/>
      <c r="B120" s="98"/>
      <c r="C120" s="158"/>
      <c r="D120" s="158"/>
      <c r="E120" s="159"/>
      <c r="F120" s="103"/>
    </row>
    <row r="121" spans="1:6" ht="12.75" hidden="1">
      <c r="A121" s="167">
        <v>3</v>
      </c>
      <c r="B121" s="35" t="s">
        <v>66</v>
      </c>
      <c r="C121" s="177" t="e">
        <f>#REF!+#REF!</f>
        <v>#REF!</v>
      </c>
      <c r="D121" s="177" t="e">
        <f>#REF!+#REF!</f>
        <v>#REF!</v>
      </c>
      <c r="E121" s="159"/>
      <c r="F121" s="103"/>
    </row>
    <row r="122" spans="1:6" ht="38.25">
      <c r="A122" s="99" t="s">
        <v>209</v>
      </c>
      <c r="B122" s="35" t="s">
        <v>324</v>
      </c>
      <c r="C122" s="177">
        <f>C123</f>
        <v>469499000</v>
      </c>
      <c r="D122" s="177">
        <f>D123</f>
        <v>453294881</v>
      </c>
      <c r="E122" s="159">
        <f aca="true" t="shared" si="11" ref="E122:E175">D122/C122*100</f>
        <v>96.54863609933142</v>
      </c>
      <c r="F122" s="102"/>
    </row>
    <row r="123" spans="1:6" ht="12.75" hidden="1">
      <c r="A123" s="167">
        <v>3</v>
      </c>
      <c r="B123" s="35" t="s">
        <v>66</v>
      </c>
      <c r="C123" s="177">
        <f>C124+C134</f>
        <v>469499000</v>
      </c>
      <c r="D123" s="177">
        <f>D124+D134</f>
        <v>453294881</v>
      </c>
      <c r="E123" s="159">
        <f t="shared" si="11"/>
        <v>96.54863609933142</v>
      </c>
      <c r="F123" s="103"/>
    </row>
    <row r="124" spans="1:6" ht="12.75">
      <c r="A124" s="167">
        <v>32</v>
      </c>
      <c r="B124" s="35" t="s">
        <v>2</v>
      </c>
      <c r="C124" s="177">
        <f>C125+C131</f>
        <v>468213000</v>
      </c>
      <c r="D124" s="177">
        <f>D125+D131</f>
        <v>452989037</v>
      </c>
      <c r="E124" s="159">
        <f t="shared" si="11"/>
        <v>96.74849630403257</v>
      </c>
      <c r="F124" s="103"/>
    </row>
    <row r="125" spans="1:6" ht="12.75">
      <c r="A125" s="167">
        <v>323</v>
      </c>
      <c r="B125" s="35" t="s">
        <v>10</v>
      </c>
      <c r="C125" s="177">
        <f>SUM(C126:C130)</f>
        <v>468009000</v>
      </c>
      <c r="D125" s="177">
        <f>SUM(D126:D130)</f>
        <v>452848958</v>
      </c>
      <c r="E125" s="159">
        <f t="shared" si="11"/>
        <v>96.76073707984249</v>
      </c>
      <c r="F125" s="103"/>
    </row>
    <row r="126" spans="1:6" ht="12.75">
      <c r="A126" s="187">
        <v>3232</v>
      </c>
      <c r="B126" s="93" t="s">
        <v>146</v>
      </c>
      <c r="C126" s="210">
        <v>467349400</v>
      </c>
      <c r="D126" s="158">
        <v>452032599</v>
      </c>
      <c r="E126" s="212">
        <f t="shared" si="11"/>
        <v>96.72262315946057</v>
      </c>
      <c r="F126" s="102"/>
    </row>
    <row r="127" spans="1:6" ht="12.75">
      <c r="A127" s="187">
        <v>3234</v>
      </c>
      <c r="B127" s="93" t="s">
        <v>81</v>
      </c>
      <c r="C127" s="210">
        <v>102000</v>
      </c>
      <c r="D127" s="158">
        <v>11206</v>
      </c>
      <c r="E127" s="212">
        <f t="shared" si="11"/>
        <v>10.986274509803922</v>
      </c>
      <c r="F127" s="102"/>
    </row>
    <row r="128" spans="1:6" ht="12.75">
      <c r="A128" s="187">
        <v>3235</v>
      </c>
      <c r="B128" s="93" t="s">
        <v>82</v>
      </c>
      <c r="C128" s="210">
        <v>149600</v>
      </c>
      <c r="D128" s="158">
        <v>123374</v>
      </c>
      <c r="E128" s="212">
        <f t="shared" si="11"/>
        <v>82.4692513368984</v>
      </c>
      <c r="F128" s="102"/>
    </row>
    <row r="129" spans="1:6" ht="12.75">
      <c r="A129" s="187">
        <v>3237</v>
      </c>
      <c r="B129" s="93" t="s">
        <v>143</v>
      </c>
      <c r="C129" s="210">
        <v>408000</v>
      </c>
      <c r="D129" s="158">
        <v>611239</v>
      </c>
      <c r="E129" s="212">
        <f t="shared" si="11"/>
        <v>149.81348039215686</v>
      </c>
      <c r="F129" s="102"/>
    </row>
    <row r="130" spans="1:6" ht="12.75">
      <c r="A130" s="187">
        <v>3239</v>
      </c>
      <c r="B130" s="46" t="s">
        <v>83</v>
      </c>
      <c r="C130" s="158"/>
      <c r="D130" s="158">
        <v>70540</v>
      </c>
      <c r="E130" s="212">
        <v>0</v>
      </c>
      <c r="F130" s="102"/>
    </row>
    <row r="131" spans="1:6" ht="12.75">
      <c r="A131" s="167">
        <v>329</v>
      </c>
      <c r="B131" s="47" t="s">
        <v>85</v>
      </c>
      <c r="C131" s="177">
        <f>C133+C132</f>
        <v>204000</v>
      </c>
      <c r="D131" s="177">
        <f>D133+D132</f>
        <v>140079</v>
      </c>
      <c r="E131" s="159">
        <f t="shared" si="11"/>
        <v>68.66617647058824</v>
      </c>
      <c r="F131" s="102"/>
    </row>
    <row r="132" spans="1:6" ht="12.75">
      <c r="A132" s="187">
        <v>3295</v>
      </c>
      <c r="B132" s="46" t="s">
        <v>287</v>
      </c>
      <c r="C132" s="210">
        <v>170000</v>
      </c>
      <c r="D132" s="158">
        <v>140079</v>
      </c>
      <c r="E132" s="212">
        <f t="shared" si="11"/>
        <v>82.39941176470589</v>
      </c>
      <c r="F132" s="102"/>
    </row>
    <row r="133" spans="1:6" ht="12.75" hidden="1">
      <c r="A133" s="187">
        <v>3299</v>
      </c>
      <c r="B133" s="93" t="s">
        <v>140</v>
      </c>
      <c r="C133" s="210">
        <v>34000</v>
      </c>
      <c r="D133" s="158">
        <v>0</v>
      </c>
      <c r="E133" s="212">
        <f t="shared" si="11"/>
        <v>0</v>
      </c>
      <c r="F133" s="102"/>
    </row>
    <row r="134" spans="1:6" ht="12.75">
      <c r="A134" s="167">
        <v>38</v>
      </c>
      <c r="B134" s="35" t="s">
        <v>92</v>
      </c>
      <c r="C134" s="177">
        <f>C135+C137</f>
        <v>1286000</v>
      </c>
      <c r="D134" s="177">
        <f>D135+D137</f>
        <v>305844</v>
      </c>
      <c r="E134" s="159">
        <f t="shared" si="11"/>
        <v>23.782581648522548</v>
      </c>
      <c r="F134" s="102"/>
    </row>
    <row r="135" spans="1:6" ht="12.75" hidden="1">
      <c r="A135" s="167">
        <v>381</v>
      </c>
      <c r="B135" s="35" t="s">
        <v>59</v>
      </c>
      <c r="C135" s="177">
        <f>C136</f>
        <v>0</v>
      </c>
      <c r="D135" s="177">
        <f>D136</f>
        <v>0</v>
      </c>
      <c r="E135" s="159" t="e">
        <f t="shared" si="11"/>
        <v>#DIV/0!</v>
      </c>
      <c r="F135" s="102"/>
    </row>
    <row r="136" spans="1:6" ht="12.75" hidden="1">
      <c r="A136" s="187">
        <v>3811</v>
      </c>
      <c r="B136" s="93" t="s">
        <v>17</v>
      </c>
      <c r="C136" s="158">
        <v>0</v>
      </c>
      <c r="D136" s="158">
        <v>0</v>
      </c>
      <c r="E136" s="159" t="e">
        <f t="shared" si="11"/>
        <v>#DIV/0!</v>
      </c>
      <c r="F136" s="102"/>
    </row>
    <row r="137" spans="1:6" ht="12.75">
      <c r="A137" s="167">
        <v>383</v>
      </c>
      <c r="B137" s="35" t="s">
        <v>194</v>
      </c>
      <c r="C137" s="177">
        <f>C138+C139</f>
        <v>1286000</v>
      </c>
      <c r="D137" s="177">
        <f>D138+D139</f>
        <v>305844</v>
      </c>
      <c r="E137" s="159">
        <f t="shared" si="11"/>
        <v>23.782581648522548</v>
      </c>
      <c r="F137" s="102"/>
    </row>
    <row r="138" spans="1:6" ht="12.75">
      <c r="A138" s="187">
        <v>3831</v>
      </c>
      <c r="B138" s="93" t="s">
        <v>142</v>
      </c>
      <c r="C138" s="210">
        <v>1224000</v>
      </c>
      <c r="D138" s="158">
        <v>305844</v>
      </c>
      <c r="E138" s="212">
        <f t="shared" si="11"/>
        <v>24.987254901960785</v>
      </c>
      <c r="F138" s="102"/>
    </row>
    <row r="139" spans="1:6" ht="12.75" hidden="1">
      <c r="A139" s="187">
        <v>3834</v>
      </c>
      <c r="B139" s="93" t="s">
        <v>207</v>
      </c>
      <c r="C139" s="210">
        <v>62000</v>
      </c>
      <c r="D139" s="158">
        <v>0</v>
      </c>
      <c r="E139" s="212">
        <f t="shared" si="11"/>
        <v>0</v>
      </c>
      <c r="F139" s="102"/>
    </row>
    <row r="140" spans="1:6" ht="12.75">
      <c r="A140" s="187"/>
      <c r="B140" s="93"/>
      <c r="C140" s="158"/>
      <c r="D140" s="158"/>
      <c r="E140" s="159"/>
      <c r="F140" s="102"/>
    </row>
    <row r="141" spans="1:6" ht="38.25">
      <c r="A141" s="99" t="s">
        <v>210</v>
      </c>
      <c r="B141" s="35" t="s">
        <v>325</v>
      </c>
      <c r="C141" s="177">
        <f>C142</f>
        <v>192033000</v>
      </c>
      <c r="D141" s="177">
        <f>D142</f>
        <v>189178614</v>
      </c>
      <c r="E141" s="159">
        <f t="shared" si="11"/>
        <v>98.5135961006702</v>
      </c>
      <c r="F141" s="102"/>
    </row>
    <row r="142" spans="1:6" ht="12.75" hidden="1">
      <c r="A142" s="167">
        <v>3</v>
      </c>
      <c r="B142" s="35" t="s">
        <v>66</v>
      </c>
      <c r="C142" s="177">
        <f>C143+C153</f>
        <v>192033000</v>
      </c>
      <c r="D142" s="177">
        <f>D143+D153</f>
        <v>189178614</v>
      </c>
      <c r="E142" s="159">
        <f t="shared" si="11"/>
        <v>98.5135961006702</v>
      </c>
      <c r="F142" s="103"/>
    </row>
    <row r="143" spans="1:6" ht="12.75">
      <c r="A143" s="167">
        <v>32</v>
      </c>
      <c r="B143" s="35" t="s">
        <v>2</v>
      </c>
      <c r="C143" s="177">
        <f>C144+C150</f>
        <v>191419000</v>
      </c>
      <c r="D143" s="177">
        <f>D144+D150</f>
        <v>189061944</v>
      </c>
      <c r="E143" s="159">
        <f t="shared" si="11"/>
        <v>98.76864052157832</v>
      </c>
      <c r="F143" s="103"/>
    </row>
    <row r="144" spans="1:6" ht="12.75">
      <c r="A144" s="167">
        <v>323</v>
      </c>
      <c r="B144" s="35" t="s">
        <v>10</v>
      </c>
      <c r="C144" s="177">
        <f>SUM(C145:C149)</f>
        <v>191323000</v>
      </c>
      <c r="D144" s="177">
        <f>SUM(D145:D149)</f>
        <v>188895752</v>
      </c>
      <c r="E144" s="159">
        <f t="shared" si="11"/>
        <v>98.73133496756793</v>
      </c>
      <c r="F144" s="103"/>
    </row>
    <row r="145" spans="1:6" ht="12.75">
      <c r="A145" s="187">
        <v>3232</v>
      </c>
      <c r="B145" s="93" t="s">
        <v>146</v>
      </c>
      <c r="C145" s="210">
        <v>191012600</v>
      </c>
      <c r="D145" s="158">
        <v>188647558</v>
      </c>
      <c r="E145" s="212">
        <f t="shared" si="11"/>
        <v>98.7618397948617</v>
      </c>
      <c r="F145" s="102"/>
    </row>
    <row r="146" spans="1:6" ht="12.75">
      <c r="A146" s="187">
        <v>3234</v>
      </c>
      <c r="B146" s="93" t="s">
        <v>81</v>
      </c>
      <c r="C146" s="210">
        <v>48000</v>
      </c>
      <c r="D146" s="158">
        <v>59350</v>
      </c>
      <c r="E146" s="212">
        <f t="shared" si="11"/>
        <v>123.64583333333334</v>
      </c>
      <c r="F146" s="102"/>
    </row>
    <row r="147" spans="1:6" ht="12.75">
      <c r="A147" s="187">
        <v>3235</v>
      </c>
      <c r="B147" s="93" t="s">
        <v>82</v>
      </c>
      <c r="C147" s="210">
        <v>70400</v>
      </c>
      <c r="D147" s="158">
        <v>147517</v>
      </c>
      <c r="E147" s="212">
        <f t="shared" si="11"/>
        <v>209.54119318181816</v>
      </c>
      <c r="F147" s="102"/>
    </row>
    <row r="148" spans="1:6" ht="12.75">
      <c r="A148" s="187">
        <v>3237</v>
      </c>
      <c r="B148" s="93" t="s">
        <v>143</v>
      </c>
      <c r="C148" s="210">
        <v>192000</v>
      </c>
      <c r="D148" s="158">
        <v>2160</v>
      </c>
      <c r="E148" s="212">
        <f t="shared" si="11"/>
        <v>1.125</v>
      </c>
      <c r="F148" s="102"/>
    </row>
    <row r="149" spans="1:6" ht="12.75">
      <c r="A149" s="187">
        <v>3239</v>
      </c>
      <c r="B149" s="93" t="s">
        <v>83</v>
      </c>
      <c r="C149" s="210">
        <v>0</v>
      </c>
      <c r="D149" s="158">
        <v>39167</v>
      </c>
      <c r="E149" s="212" t="s">
        <v>174</v>
      </c>
      <c r="F149" s="102"/>
    </row>
    <row r="150" spans="1:6" ht="12.75">
      <c r="A150" s="167">
        <v>329</v>
      </c>
      <c r="B150" s="46" t="s">
        <v>85</v>
      </c>
      <c r="C150" s="177">
        <f>C152+C151</f>
        <v>96000</v>
      </c>
      <c r="D150" s="177">
        <f>D152+D151</f>
        <v>166192</v>
      </c>
      <c r="E150" s="159">
        <f t="shared" si="11"/>
        <v>173.11666666666667</v>
      </c>
      <c r="F150" s="102"/>
    </row>
    <row r="151" spans="1:6" ht="12.75">
      <c r="A151" s="187">
        <v>3295</v>
      </c>
      <c r="B151" s="46" t="s">
        <v>287</v>
      </c>
      <c r="C151" s="210">
        <v>80000</v>
      </c>
      <c r="D151" s="158">
        <v>166192</v>
      </c>
      <c r="E151" s="212">
        <f t="shared" si="11"/>
        <v>207.73999999999998</v>
      </c>
      <c r="F151" s="102"/>
    </row>
    <row r="152" spans="1:6" ht="12.75" hidden="1">
      <c r="A152" s="187">
        <v>3299</v>
      </c>
      <c r="B152" s="93" t="s">
        <v>140</v>
      </c>
      <c r="C152" s="210">
        <v>16000</v>
      </c>
      <c r="D152" s="158">
        <v>0</v>
      </c>
      <c r="E152" s="212">
        <f t="shared" si="11"/>
        <v>0</v>
      </c>
      <c r="F152" s="102"/>
    </row>
    <row r="153" spans="1:6" ht="12.75">
      <c r="A153" s="167">
        <v>38</v>
      </c>
      <c r="B153" s="35" t="s">
        <v>92</v>
      </c>
      <c r="C153" s="177">
        <f>C154+C156</f>
        <v>614000</v>
      </c>
      <c r="D153" s="177">
        <f>D154+D156</f>
        <v>116670</v>
      </c>
      <c r="E153" s="159">
        <f t="shared" si="11"/>
        <v>19.00162866449511</v>
      </c>
      <c r="F153" s="102"/>
    </row>
    <row r="154" spans="1:6" ht="12.75" hidden="1">
      <c r="A154" s="167">
        <v>381</v>
      </c>
      <c r="B154" s="35" t="s">
        <v>59</v>
      </c>
      <c r="C154" s="177">
        <f>C155</f>
        <v>0</v>
      </c>
      <c r="D154" s="177">
        <f>D155</f>
        <v>0</v>
      </c>
      <c r="E154" s="159" t="e">
        <f t="shared" si="11"/>
        <v>#DIV/0!</v>
      </c>
      <c r="F154" s="102"/>
    </row>
    <row r="155" spans="1:6" ht="12.75" hidden="1">
      <c r="A155" s="187">
        <v>3811</v>
      </c>
      <c r="B155" s="93" t="s">
        <v>17</v>
      </c>
      <c r="C155" s="158">
        <v>0</v>
      </c>
      <c r="D155" s="158">
        <v>0</v>
      </c>
      <c r="E155" s="159" t="e">
        <f t="shared" si="11"/>
        <v>#DIV/0!</v>
      </c>
      <c r="F155" s="102"/>
    </row>
    <row r="156" spans="1:6" ht="12.75">
      <c r="A156" s="167">
        <v>383</v>
      </c>
      <c r="B156" s="35" t="s">
        <v>194</v>
      </c>
      <c r="C156" s="177">
        <f>C157+C158</f>
        <v>614000</v>
      </c>
      <c r="D156" s="177">
        <f>D157+D158</f>
        <v>116670</v>
      </c>
      <c r="E156" s="159">
        <f t="shared" si="11"/>
        <v>19.00162866449511</v>
      </c>
      <c r="F156" s="102"/>
    </row>
    <row r="157" spans="1:6" ht="12.75">
      <c r="A157" s="187">
        <v>3831</v>
      </c>
      <c r="B157" s="93" t="s">
        <v>142</v>
      </c>
      <c r="C157" s="210">
        <v>576000</v>
      </c>
      <c r="D157" s="158">
        <v>116670</v>
      </c>
      <c r="E157" s="212">
        <f t="shared" si="11"/>
        <v>20.255208333333332</v>
      </c>
      <c r="F157" s="102"/>
    </row>
    <row r="158" spans="1:6" ht="12.75" hidden="1">
      <c r="A158" s="187">
        <v>3834</v>
      </c>
      <c r="B158" s="93" t="s">
        <v>207</v>
      </c>
      <c r="C158" s="210">
        <v>38000</v>
      </c>
      <c r="D158" s="158">
        <v>0</v>
      </c>
      <c r="E158" s="212">
        <f t="shared" si="11"/>
        <v>0</v>
      </c>
      <c r="F158" s="103"/>
    </row>
    <row r="159" spans="1:6" ht="12.75">
      <c r="A159" s="187"/>
      <c r="B159" s="93"/>
      <c r="C159" s="158"/>
      <c r="D159" s="158"/>
      <c r="E159" s="159"/>
      <c r="F159" s="103"/>
    </row>
    <row r="160" spans="1:6" ht="12.75">
      <c r="A160" s="99" t="s">
        <v>120</v>
      </c>
      <c r="B160" s="35" t="s">
        <v>182</v>
      </c>
      <c r="C160" s="177">
        <f>C161</f>
        <v>47000000</v>
      </c>
      <c r="D160" s="177">
        <f>D161</f>
        <v>23541205</v>
      </c>
      <c r="E160" s="159">
        <f t="shared" si="11"/>
        <v>50.08767021276596</v>
      </c>
      <c r="F160" s="103"/>
    </row>
    <row r="161" spans="1:6" ht="12.75" hidden="1">
      <c r="A161" s="167">
        <v>3</v>
      </c>
      <c r="B161" s="35" t="s">
        <v>66</v>
      </c>
      <c r="C161" s="177">
        <f>C162</f>
        <v>47000000</v>
      </c>
      <c r="D161" s="177">
        <f>D162</f>
        <v>23541205</v>
      </c>
      <c r="E161" s="159">
        <f t="shared" si="11"/>
        <v>50.08767021276596</v>
      </c>
      <c r="F161" s="103"/>
    </row>
    <row r="162" spans="1:6" ht="12.75">
      <c r="A162" s="167">
        <v>32</v>
      </c>
      <c r="B162" s="35" t="s">
        <v>195</v>
      </c>
      <c r="C162" s="177">
        <f>C163+C167+C172</f>
        <v>47000000</v>
      </c>
      <c r="D162" s="177">
        <f>D163+D167+D172</f>
        <v>23541205</v>
      </c>
      <c r="E162" s="159">
        <f t="shared" si="11"/>
        <v>50.08767021276596</v>
      </c>
      <c r="F162" s="103"/>
    </row>
    <row r="163" spans="1:6" ht="12.75">
      <c r="A163" s="167">
        <v>322</v>
      </c>
      <c r="B163" s="35" t="s">
        <v>78</v>
      </c>
      <c r="C163" s="177">
        <f>SUM(C164:C166)</f>
        <v>11400000</v>
      </c>
      <c r="D163" s="177">
        <f>SUM(D164:D166)</f>
        <v>3682545</v>
      </c>
      <c r="E163" s="159">
        <f t="shared" si="11"/>
        <v>32.303026315789474</v>
      </c>
      <c r="F163" s="103"/>
    </row>
    <row r="164" spans="1:6" ht="12.75">
      <c r="A164" s="184">
        <v>3223</v>
      </c>
      <c r="B164" s="93" t="s">
        <v>78</v>
      </c>
      <c r="C164" s="210">
        <v>10000000</v>
      </c>
      <c r="D164" s="158">
        <v>3175693</v>
      </c>
      <c r="E164" s="212">
        <f t="shared" si="11"/>
        <v>31.75693</v>
      </c>
      <c r="F164" s="102"/>
    </row>
    <row r="165" spans="1:6" ht="12.75">
      <c r="A165" s="184">
        <v>3224</v>
      </c>
      <c r="B165" s="93" t="s">
        <v>7</v>
      </c>
      <c r="C165" s="210">
        <v>900000</v>
      </c>
      <c r="D165" s="158">
        <v>504792</v>
      </c>
      <c r="E165" s="212">
        <f t="shared" si="11"/>
        <v>56.08800000000001</v>
      </c>
      <c r="F165" s="102"/>
    </row>
    <row r="166" spans="1:6" ht="12.75">
      <c r="A166" s="184">
        <v>3225</v>
      </c>
      <c r="B166" s="93" t="s">
        <v>206</v>
      </c>
      <c r="C166" s="210">
        <v>500000</v>
      </c>
      <c r="D166" s="158">
        <v>2060</v>
      </c>
      <c r="E166" s="212">
        <f t="shared" si="11"/>
        <v>0.41200000000000003</v>
      </c>
      <c r="F166" s="102"/>
    </row>
    <row r="167" spans="1:6" ht="12.75">
      <c r="A167" s="167">
        <v>323</v>
      </c>
      <c r="B167" s="35" t="s">
        <v>10</v>
      </c>
      <c r="C167" s="177">
        <f>SUM(C168:C171)</f>
        <v>35400000</v>
      </c>
      <c r="D167" s="177">
        <f>SUM(D168:D171)</f>
        <v>19795153</v>
      </c>
      <c r="E167" s="159">
        <f t="shared" si="11"/>
        <v>55.918511299435025</v>
      </c>
      <c r="F167" s="102"/>
    </row>
    <row r="168" spans="1:6" ht="12.75">
      <c r="A168" s="184">
        <v>3231</v>
      </c>
      <c r="B168" s="93" t="s">
        <v>79</v>
      </c>
      <c r="C168" s="210">
        <v>80000</v>
      </c>
      <c r="D168" s="158">
        <v>70924</v>
      </c>
      <c r="E168" s="212">
        <f t="shared" si="11"/>
        <v>88.655</v>
      </c>
      <c r="F168" s="102"/>
    </row>
    <row r="169" spans="1:6" ht="12.75">
      <c r="A169" s="187">
        <v>3232</v>
      </c>
      <c r="B169" s="93" t="s">
        <v>146</v>
      </c>
      <c r="C169" s="210">
        <v>35287000</v>
      </c>
      <c r="D169" s="158">
        <v>19712545</v>
      </c>
      <c r="E169" s="212">
        <f t="shared" si="11"/>
        <v>55.863476634454614</v>
      </c>
      <c r="F169" s="102"/>
    </row>
    <row r="170" spans="1:6" ht="12.75">
      <c r="A170" s="187">
        <v>3234</v>
      </c>
      <c r="B170" s="93" t="s">
        <v>81</v>
      </c>
      <c r="C170" s="210">
        <v>3000</v>
      </c>
      <c r="D170" s="158">
        <v>592</v>
      </c>
      <c r="E170" s="212">
        <f t="shared" si="11"/>
        <v>19.733333333333334</v>
      </c>
      <c r="F170" s="102"/>
    </row>
    <row r="171" spans="1:6" ht="12.75">
      <c r="A171" s="187">
        <v>3239</v>
      </c>
      <c r="B171" s="93" t="s">
        <v>83</v>
      </c>
      <c r="C171" s="210">
        <v>30000</v>
      </c>
      <c r="D171" s="158">
        <v>11092</v>
      </c>
      <c r="E171" s="212">
        <f t="shared" si="11"/>
        <v>36.973333333333336</v>
      </c>
      <c r="F171" s="102"/>
    </row>
    <row r="172" spans="1:6" ht="12.75">
      <c r="A172" s="167">
        <v>329</v>
      </c>
      <c r="B172" s="35" t="s">
        <v>85</v>
      </c>
      <c r="C172" s="177">
        <f>SUM(C173:C175)</f>
        <v>200000</v>
      </c>
      <c r="D172" s="177">
        <f>SUM(D173:D175)</f>
        <v>63507</v>
      </c>
      <c r="E172" s="159">
        <f t="shared" si="11"/>
        <v>31.753500000000003</v>
      </c>
      <c r="F172" s="102"/>
    </row>
    <row r="173" spans="1:6" ht="12.75">
      <c r="A173" s="187">
        <v>3292</v>
      </c>
      <c r="B173" s="93" t="s">
        <v>139</v>
      </c>
      <c r="C173" s="210">
        <v>100000</v>
      </c>
      <c r="D173" s="158">
        <v>61284</v>
      </c>
      <c r="E173" s="160">
        <f t="shared" si="11"/>
        <v>61.284000000000006</v>
      </c>
      <c r="F173" s="102"/>
    </row>
    <row r="174" spans="1:6" ht="12.75">
      <c r="A174" s="187">
        <v>3295</v>
      </c>
      <c r="B174" s="93" t="s">
        <v>287</v>
      </c>
      <c r="C174" s="210">
        <v>80000</v>
      </c>
      <c r="D174" s="158">
        <v>2223</v>
      </c>
      <c r="E174" s="160">
        <f t="shared" si="11"/>
        <v>2.77875</v>
      </c>
      <c r="F174" s="102"/>
    </row>
    <row r="175" spans="1:6" ht="12.75" hidden="1">
      <c r="A175" s="187">
        <v>3299</v>
      </c>
      <c r="B175" s="93" t="s">
        <v>140</v>
      </c>
      <c r="C175" s="210">
        <v>20000</v>
      </c>
      <c r="D175" s="158">
        <v>0</v>
      </c>
      <c r="E175" s="160">
        <f t="shared" si="11"/>
        <v>0</v>
      </c>
      <c r="F175" s="102"/>
    </row>
    <row r="176" spans="1:6" ht="12.75">
      <c r="A176" s="184"/>
      <c r="B176" s="93"/>
      <c r="C176" s="148"/>
      <c r="D176" s="158"/>
      <c r="E176" s="159"/>
      <c r="F176" s="102"/>
    </row>
    <row r="177" spans="1:6" ht="24" customHeight="1">
      <c r="A177" s="99" t="s">
        <v>363</v>
      </c>
      <c r="B177" s="67" t="s">
        <v>320</v>
      </c>
      <c r="C177" s="177">
        <f aca="true" t="shared" si="12" ref="C177:D179">C178</f>
        <v>15634050</v>
      </c>
      <c r="D177" s="177">
        <f t="shared" si="12"/>
        <v>12464395</v>
      </c>
      <c r="E177" s="159">
        <f aca="true" t="shared" si="13" ref="E177:E237">D177/C177*100</f>
        <v>79.72595072933757</v>
      </c>
      <c r="F177" s="102"/>
    </row>
    <row r="178" spans="1:6" ht="12.75">
      <c r="A178" s="167">
        <v>32</v>
      </c>
      <c r="B178" s="35" t="s">
        <v>2</v>
      </c>
      <c r="C178" s="177">
        <f t="shared" si="12"/>
        <v>15634050</v>
      </c>
      <c r="D178" s="177">
        <f t="shared" si="12"/>
        <v>12464395</v>
      </c>
      <c r="E178" s="159">
        <f t="shared" si="13"/>
        <v>79.72595072933757</v>
      </c>
      <c r="F178" s="102"/>
    </row>
    <row r="179" spans="1:6" ht="12.75">
      <c r="A179" s="167">
        <v>323</v>
      </c>
      <c r="B179" s="35" t="s">
        <v>10</v>
      </c>
      <c r="C179" s="177">
        <f t="shared" si="12"/>
        <v>15634050</v>
      </c>
      <c r="D179" s="177">
        <f>D180+D181</f>
        <v>12464395</v>
      </c>
      <c r="E179" s="159">
        <f t="shared" si="13"/>
        <v>79.72595072933757</v>
      </c>
      <c r="F179" s="102"/>
    </row>
    <row r="180" spans="1:6" ht="12.75">
      <c r="A180" s="184">
        <v>3232</v>
      </c>
      <c r="B180" s="93" t="s">
        <v>147</v>
      </c>
      <c r="C180" s="210">
        <v>15634050</v>
      </c>
      <c r="D180" s="158">
        <v>12401125</v>
      </c>
      <c r="E180" s="212">
        <f t="shared" si="13"/>
        <v>79.32125712787153</v>
      </c>
      <c r="F180" s="102"/>
    </row>
    <row r="181" spans="1:6" ht="12.75">
      <c r="A181" s="184">
        <v>3239</v>
      </c>
      <c r="B181" s="93" t="s">
        <v>83</v>
      </c>
      <c r="C181" s="210">
        <v>0</v>
      </c>
      <c r="D181" s="158">
        <v>63270</v>
      </c>
      <c r="E181" s="212" t="s">
        <v>174</v>
      </c>
      <c r="F181" s="102"/>
    </row>
    <row r="182" spans="1:6" ht="25.5">
      <c r="A182" s="99" t="s">
        <v>211</v>
      </c>
      <c r="B182" s="67" t="s">
        <v>212</v>
      </c>
      <c r="C182" s="177">
        <f aca="true" t="shared" si="14" ref="C182:D184">C183</f>
        <v>560610</v>
      </c>
      <c r="D182" s="177">
        <f t="shared" si="14"/>
        <v>326725</v>
      </c>
      <c r="E182" s="159">
        <f t="shared" si="13"/>
        <v>58.28026613867038</v>
      </c>
      <c r="F182" s="102"/>
    </row>
    <row r="183" spans="1:6" ht="12.75">
      <c r="A183" s="167">
        <v>32</v>
      </c>
      <c r="B183" s="35" t="s">
        <v>2</v>
      </c>
      <c r="C183" s="177">
        <f t="shared" si="14"/>
        <v>560610</v>
      </c>
      <c r="D183" s="177">
        <f t="shared" si="14"/>
        <v>326725</v>
      </c>
      <c r="E183" s="159">
        <f t="shared" si="13"/>
        <v>58.28026613867038</v>
      </c>
      <c r="F183" s="102"/>
    </row>
    <row r="184" spans="1:6" ht="12.75">
      <c r="A184" s="167">
        <v>323</v>
      </c>
      <c r="B184" s="35" t="s">
        <v>10</v>
      </c>
      <c r="C184" s="177">
        <f t="shared" si="14"/>
        <v>560610</v>
      </c>
      <c r="D184" s="177">
        <f>D185+D186</f>
        <v>326725</v>
      </c>
      <c r="E184" s="159">
        <f t="shared" si="13"/>
        <v>58.28026613867038</v>
      </c>
      <c r="F184" s="102"/>
    </row>
    <row r="185" spans="1:6" ht="12.75">
      <c r="A185" s="184">
        <v>3232</v>
      </c>
      <c r="B185" s="93" t="s">
        <v>11</v>
      </c>
      <c r="C185" s="210">
        <v>560610</v>
      </c>
      <c r="D185" s="158">
        <v>323736</v>
      </c>
      <c r="E185" s="212">
        <f t="shared" si="13"/>
        <v>57.74709691229197</v>
      </c>
      <c r="F185" s="102"/>
    </row>
    <row r="186" spans="1:6" ht="12.75">
      <c r="A186" s="184">
        <v>3239</v>
      </c>
      <c r="B186" s="93" t="s">
        <v>83</v>
      </c>
      <c r="C186" s="210">
        <v>0</v>
      </c>
      <c r="D186" s="158">
        <v>2989</v>
      </c>
      <c r="E186" s="213" t="s">
        <v>174</v>
      </c>
      <c r="F186" s="102"/>
    </row>
    <row r="187" spans="1:6" ht="25.5">
      <c r="A187" s="99" t="s">
        <v>213</v>
      </c>
      <c r="B187" s="67" t="s">
        <v>214</v>
      </c>
      <c r="C187" s="177">
        <f aca="true" t="shared" si="15" ref="C187:D189">C188</f>
        <v>13540270</v>
      </c>
      <c r="D187" s="177">
        <f t="shared" si="15"/>
        <v>12585931</v>
      </c>
      <c r="E187" s="159">
        <f t="shared" si="13"/>
        <v>92.95184660276345</v>
      </c>
      <c r="F187" s="102"/>
    </row>
    <row r="188" spans="1:6" ht="12.75">
      <c r="A188" s="167">
        <v>32</v>
      </c>
      <c r="B188" s="35" t="s">
        <v>2</v>
      </c>
      <c r="C188" s="177">
        <f t="shared" si="15"/>
        <v>13540270</v>
      </c>
      <c r="D188" s="177">
        <f t="shared" si="15"/>
        <v>12585931</v>
      </c>
      <c r="E188" s="159">
        <f t="shared" si="13"/>
        <v>92.95184660276345</v>
      </c>
      <c r="F188" s="102"/>
    </row>
    <row r="189" spans="1:6" ht="12.75">
      <c r="A189" s="167">
        <v>323</v>
      </c>
      <c r="B189" s="35" t="s">
        <v>10</v>
      </c>
      <c r="C189" s="177">
        <f t="shared" si="15"/>
        <v>13540270</v>
      </c>
      <c r="D189" s="177">
        <f>D190+D191</f>
        <v>12585931</v>
      </c>
      <c r="E189" s="159">
        <f t="shared" si="13"/>
        <v>92.95184660276345</v>
      </c>
      <c r="F189" s="102"/>
    </row>
    <row r="190" spans="1:6" ht="12.75">
      <c r="A190" s="184">
        <v>3232</v>
      </c>
      <c r="B190" s="93" t="s">
        <v>11</v>
      </c>
      <c r="C190" s="210">
        <v>13540270</v>
      </c>
      <c r="D190" s="158">
        <v>12570047</v>
      </c>
      <c r="E190" s="212">
        <f t="shared" si="13"/>
        <v>92.83453727289043</v>
      </c>
      <c r="F190" s="102"/>
    </row>
    <row r="191" spans="1:6" ht="12.75">
      <c r="A191" s="184">
        <v>3239</v>
      </c>
      <c r="B191" s="93" t="s">
        <v>83</v>
      </c>
      <c r="C191" s="210">
        <v>0</v>
      </c>
      <c r="D191" s="158">
        <v>15884</v>
      </c>
      <c r="E191" s="212" t="s">
        <v>174</v>
      </c>
      <c r="F191" s="102"/>
    </row>
    <row r="192" spans="1:6" ht="25.5">
      <c r="A192" s="99" t="s">
        <v>215</v>
      </c>
      <c r="B192" s="67" t="s">
        <v>216</v>
      </c>
      <c r="C192" s="177">
        <f aca="true" t="shared" si="16" ref="C192:D194">C193</f>
        <v>1308550</v>
      </c>
      <c r="D192" s="177">
        <f t="shared" si="16"/>
        <v>1119875</v>
      </c>
      <c r="E192" s="159">
        <f t="shared" si="13"/>
        <v>85.58136869053531</v>
      </c>
      <c r="F192" s="102"/>
    </row>
    <row r="193" spans="1:6" ht="12.75">
      <c r="A193" s="167">
        <v>32</v>
      </c>
      <c r="B193" s="35" t="s">
        <v>2</v>
      </c>
      <c r="C193" s="177">
        <f t="shared" si="16"/>
        <v>1308550</v>
      </c>
      <c r="D193" s="177">
        <f t="shared" si="16"/>
        <v>1119875</v>
      </c>
      <c r="E193" s="159">
        <f t="shared" si="13"/>
        <v>85.58136869053531</v>
      </c>
      <c r="F193" s="102"/>
    </row>
    <row r="194" spans="1:6" ht="12.75">
      <c r="A194" s="167">
        <v>323</v>
      </c>
      <c r="B194" s="35" t="s">
        <v>10</v>
      </c>
      <c r="C194" s="177">
        <f t="shared" si="16"/>
        <v>1308550</v>
      </c>
      <c r="D194" s="177">
        <f>D195+D196</f>
        <v>1119875</v>
      </c>
      <c r="E194" s="159">
        <f t="shared" si="13"/>
        <v>85.58136869053531</v>
      </c>
      <c r="F194" s="102"/>
    </row>
    <row r="195" spans="1:6" ht="12.75">
      <c r="A195" s="184">
        <v>3232</v>
      </c>
      <c r="B195" s="93" t="s">
        <v>11</v>
      </c>
      <c r="C195" s="210">
        <v>1308550</v>
      </c>
      <c r="D195" s="158">
        <v>1113726</v>
      </c>
      <c r="E195" s="212">
        <f t="shared" si="13"/>
        <v>85.11145924878683</v>
      </c>
      <c r="F195" s="102"/>
    </row>
    <row r="196" spans="1:6" ht="12.75">
      <c r="A196" s="184">
        <v>3239</v>
      </c>
      <c r="B196" s="93" t="s">
        <v>83</v>
      </c>
      <c r="C196" s="210">
        <v>0</v>
      </c>
      <c r="D196" s="158">
        <v>6149</v>
      </c>
      <c r="E196" s="212" t="s">
        <v>174</v>
      </c>
      <c r="F196" s="102"/>
    </row>
    <row r="197" spans="1:6" ht="25.5">
      <c r="A197" s="99" t="s">
        <v>217</v>
      </c>
      <c r="B197" s="67" t="s">
        <v>218</v>
      </c>
      <c r="C197" s="177">
        <f aca="true" t="shared" si="17" ref="C197:D199">C198</f>
        <v>600000</v>
      </c>
      <c r="D197" s="177">
        <f t="shared" si="17"/>
        <v>495435</v>
      </c>
      <c r="E197" s="159">
        <f t="shared" si="13"/>
        <v>82.5725</v>
      </c>
      <c r="F197" s="102"/>
    </row>
    <row r="198" spans="1:6" ht="12.75">
      <c r="A198" s="167">
        <v>32</v>
      </c>
      <c r="B198" s="35" t="s">
        <v>2</v>
      </c>
      <c r="C198" s="177">
        <f t="shared" si="17"/>
        <v>600000</v>
      </c>
      <c r="D198" s="177">
        <f t="shared" si="17"/>
        <v>495435</v>
      </c>
      <c r="E198" s="159">
        <f t="shared" si="13"/>
        <v>82.5725</v>
      </c>
      <c r="F198" s="102"/>
    </row>
    <row r="199" spans="1:6" ht="12.75">
      <c r="A199" s="167">
        <v>323</v>
      </c>
      <c r="B199" s="35" t="s">
        <v>10</v>
      </c>
      <c r="C199" s="177">
        <f t="shared" si="17"/>
        <v>600000</v>
      </c>
      <c r="D199" s="177">
        <f>D200+D201</f>
        <v>495435</v>
      </c>
      <c r="E199" s="159">
        <f t="shared" si="13"/>
        <v>82.5725</v>
      </c>
      <c r="F199" s="102"/>
    </row>
    <row r="200" spans="1:6" ht="12.75">
      <c r="A200" s="184">
        <v>3232</v>
      </c>
      <c r="B200" s="93" t="s">
        <v>11</v>
      </c>
      <c r="C200" s="210">
        <v>600000</v>
      </c>
      <c r="D200" s="158">
        <v>494239</v>
      </c>
      <c r="E200" s="212">
        <f t="shared" si="13"/>
        <v>82.37316666666666</v>
      </c>
      <c r="F200" s="102"/>
    </row>
    <row r="201" spans="1:6" ht="12.75">
      <c r="A201" s="184">
        <v>3239</v>
      </c>
      <c r="B201" s="93" t="s">
        <v>83</v>
      </c>
      <c r="C201" s="210">
        <v>0</v>
      </c>
      <c r="D201" s="158">
        <v>1196</v>
      </c>
      <c r="E201" s="212" t="s">
        <v>174</v>
      </c>
      <c r="F201" s="102"/>
    </row>
    <row r="202" spans="1:6" ht="25.5">
      <c r="A202" s="99" t="s">
        <v>219</v>
      </c>
      <c r="B202" s="67" t="s">
        <v>220</v>
      </c>
      <c r="C202" s="177">
        <f aca="true" t="shared" si="18" ref="C202:D204">C203</f>
        <v>4611810</v>
      </c>
      <c r="D202" s="177">
        <f t="shared" si="18"/>
        <v>4453291</v>
      </c>
      <c r="E202" s="159">
        <f t="shared" si="13"/>
        <v>96.56275952391795</v>
      </c>
      <c r="F202" s="102"/>
    </row>
    <row r="203" spans="1:6" ht="12.75">
      <c r="A203" s="167">
        <v>32</v>
      </c>
      <c r="B203" s="35" t="s">
        <v>2</v>
      </c>
      <c r="C203" s="177">
        <f t="shared" si="18"/>
        <v>4611810</v>
      </c>
      <c r="D203" s="177">
        <f t="shared" si="18"/>
        <v>4453291</v>
      </c>
      <c r="E203" s="159">
        <f t="shared" si="13"/>
        <v>96.56275952391795</v>
      </c>
      <c r="F203" s="102"/>
    </row>
    <row r="204" spans="1:6" ht="12.75">
      <c r="A204" s="167">
        <v>323</v>
      </c>
      <c r="B204" s="35" t="s">
        <v>10</v>
      </c>
      <c r="C204" s="177">
        <f t="shared" si="18"/>
        <v>4611810</v>
      </c>
      <c r="D204" s="177">
        <f>D205+D206</f>
        <v>4453291</v>
      </c>
      <c r="E204" s="159">
        <f t="shared" si="13"/>
        <v>96.56275952391795</v>
      </c>
      <c r="F204" s="102"/>
    </row>
    <row r="205" spans="1:6" ht="12.75">
      <c r="A205" s="184">
        <v>3232</v>
      </c>
      <c r="B205" s="93" t="s">
        <v>11</v>
      </c>
      <c r="C205" s="210">
        <v>4611810</v>
      </c>
      <c r="D205" s="158">
        <v>4431429</v>
      </c>
      <c r="E205" s="212">
        <f t="shared" si="13"/>
        <v>96.08871571031764</v>
      </c>
      <c r="F205" s="102"/>
    </row>
    <row r="206" spans="1:6" ht="12.75">
      <c r="A206" s="184">
        <v>3239</v>
      </c>
      <c r="B206" s="93" t="s">
        <v>83</v>
      </c>
      <c r="C206" s="210">
        <v>0</v>
      </c>
      <c r="D206" s="158">
        <v>21862</v>
      </c>
      <c r="E206" s="212" t="s">
        <v>174</v>
      </c>
      <c r="F206" s="102"/>
    </row>
    <row r="207" spans="1:6" ht="25.5" customHeight="1">
      <c r="A207" s="99" t="s">
        <v>221</v>
      </c>
      <c r="B207" s="67" t="s">
        <v>222</v>
      </c>
      <c r="C207" s="177">
        <f aca="true" t="shared" si="19" ref="C207:D209">C208</f>
        <v>4759320</v>
      </c>
      <c r="D207" s="177">
        <f t="shared" si="19"/>
        <v>4084474</v>
      </c>
      <c r="E207" s="159">
        <f t="shared" si="13"/>
        <v>85.82053738769405</v>
      </c>
      <c r="F207" s="102"/>
    </row>
    <row r="208" spans="1:6" ht="12.75">
      <c r="A208" s="167">
        <v>32</v>
      </c>
      <c r="B208" s="35" t="s">
        <v>2</v>
      </c>
      <c r="C208" s="177">
        <f t="shared" si="19"/>
        <v>4759320</v>
      </c>
      <c r="D208" s="177">
        <f t="shared" si="19"/>
        <v>4084474</v>
      </c>
      <c r="E208" s="159">
        <f t="shared" si="13"/>
        <v>85.82053738769405</v>
      </c>
      <c r="F208" s="102"/>
    </row>
    <row r="209" spans="1:6" ht="12.75">
      <c r="A209" s="167">
        <v>323</v>
      </c>
      <c r="B209" s="35" t="s">
        <v>10</v>
      </c>
      <c r="C209" s="177">
        <f t="shared" si="19"/>
        <v>4759320</v>
      </c>
      <c r="D209" s="177">
        <f>D210+D211</f>
        <v>4084474</v>
      </c>
      <c r="E209" s="159">
        <f t="shared" si="13"/>
        <v>85.82053738769405</v>
      </c>
      <c r="F209" s="102"/>
    </row>
    <row r="210" spans="1:6" ht="12.75">
      <c r="A210" s="184">
        <v>3232</v>
      </c>
      <c r="B210" s="93" t="s">
        <v>11</v>
      </c>
      <c r="C210" s="210">
        <v>4759320</v>
      </c>
      <c r="D210" s="158">
        <v>4070810</v>
      </c>
      <c r="E210" s="212">
        <f t="shared" si="13"/>
        <v>85.53343754990209</v>
      </c>
      <c r="F210" s="102"/>
    </row>
    <row r="211" spans="1:6" ht="12.75">
      <c r="A211" s="184">
        <v>3239</v>
      </c>
      <c r="B211" s="93" t="s">
        <v>83</v>
      </c>
      <c r="C211" s="210">
        <v>0</v>
      </c>
      <c r="D211" s="158">
        <v>13664</v>
      </c>
      <c r="E211" s="212" t="s">
        <v>174</v>
      </c>
      <c r="F211" s="102"/>
    </row>
    <row r="212" spans="1:6" ht="25.5">
      <c r="A212" s="99" t="s">
        <v>223</v>
      </c>
      <c r="B212" s="67" t="s">
        <v>224</v>
      </c>
      <c r="C212" s="177">
        <f aca="true" t="shared" si="20" ref="C212:D214">C213</f>
        <v>226600</v>
      </c>
      <c r="D212" s="177">
        <f t="shared" si="20"/>
        <v>89658</v>
      </c>
      <c r="E212" s="159">
        <f t="shared" si="13"/>
        <v>39.566637246248895</v>
      </c>
      <c r="F212" s="102"/>
    </row>
    <row r="213" spans="1:6" ht="12.75">
      <c r="A213" s="167">
        <v>32</v>
      </c>
      <c r="B213" s="35" t="s">
        <v>2</v>
      </c>
      <c r="C213" s="177">
        <f t="shared" si="20"/>
        <v>226600</v>
      </c>
      <c r="D213" s="177">
        <f t="shared" si="20"/>
        <v>89658</v>
      </c>
      <c r="E213" s="159">
        <f t="shared" si="13"/>
        <v>39.566637246248895</v>
      </c>
      <c r="F213" s="102"/>
    </row>
    <row r="214" spans="1:6" ht="12.75">
      <c r="A214" s="167">
        <v>323</v>
      </c>
      <c r="B214" s="35" t="s">
        <v>10</v>
      </c>
      <c r="C214" s="177">
        <f t="shared" si="20"/>
        <v>226600</v>
      </c>
      <c r="D214" s="177">
        <f>D215+D216</f>
        <v>89658</v>
      </c>
      <c r="E214" s="159">
        <f t="shared" si="13"/>
        <v>39.566637246248895</v>
      </c>
      <c r="F214" s="102"/>
    </row>
    <row r="215" spans="1:6" ht="12.75">
      <c r="A215" s="184">
        <v>3232</v>
      </c>
      <c r="B215" s="93" t="s">
        <v>11</v>
      </c>
      <c r="C215" s="210">
        <v>226600</v>
      </c>
      <c r="D215" s="158">
        <v>88463</v>
      </c>
      <c r="E215" s="212">
        <f t="shared" si="13"/>
        <v>39.03927625772286</v>
      </c>
      <c r="F215" s="102"/>
    </row>
    <row r="216" spans="1:6" ht="12.75">
      <c r="A216" s="184">
        <v>3239</v>
      </c>
      <c r="B216" s="93" t="s">
        <v>83</v>
      </c>
      <c r="C216" s="210">
        <v>0</v>
      </c>
      <c r="D216" s="158">
        <v>1195</v>
      </c>
      <c r="E216" s="212" t="s">
        <v>174</v>
      </c>
      <c r="F216" s="102"/>
    </row>
    <row r="217" spans="1:6" ht="25.5">
      <c r="A217" s="99" t="s">
        <v>225</v>
      </c>
      <c r="B217" s="67" t="s">
        <v>227</v>
      </c>
      <c r="C217" s="177">
        <f aca="true" t="shared" si="21" ref="C217:D219">C218</f>
        <v>11936000</v>
      </c>
      <c r="D217" s="177">
        <f t="shared" si="21"/>
        <v>8946427</v>
      </c>
      <c r="E217" s="159">
        <f t="shared" si="13"/>
        <v>74.9533093163539</v>
      </c>
      <c r="F217" s="102"/>
    </row>
    <row r="218" spans="1:6" ht="12.75">
      <c r="A218" s="167">
        <v>32</v>
      </c>
      <c r="B218" s="35" t="s">
        <v>2</v>
      </c>
      <c r="C218" s="177">
        <f t="shared" si="21"/>
        <v>11936000</v>
      </c>
      <c r="D218" s="177">
        <f t="shared" si="21"/>
        <v>8946427</v>
      </c>
      <c r="E218" s="159">
        <f t="shared" si="13"/>
        <v>74.9533093163539</v>
      </c>
      <c r="F218" s="102"/>
    </row>
    <row r="219" spans="1:6" ht="12.75">
      <c r="A219" s="167">
        <v>323</v>
      </c>
      <c r="B219" s="35" t="s">
        <v>10</v>
      </c>
      <c r="C219" s="177">
        <f t="shared" si="21"/>
        <v>11936000</v>
      </c>
      <c r="D219" s="177">
        <f>D220+D221</f>
        <v>8946427</v>
      </c>
      <c r="E219" s="159">
        <f t="shared" si="13"/>
        <v>74.9533093163539</v>
      </c>
      <c r="F219" s="102"/>
    </row>
    <row r="220" spans="1:6" ht="12.75">
      <c r="A220" s="184">
        <v>3232</v>
      </c>
      <c r="B220" s="93" t="s">
        <v>11</v>
      </c>
      <c r="C220" s="210">
        <v>11936000</v>
      </c>
      <c r="D220" s="158">
        <v>8925931</v>
      </c>
      <c r="E220" s="212">
        <f t="shared" si="13"/>
        <v>74.78159349865952</v>
      </c>
      <c r="F220" s="102"/>
    </row>
    <row r="221" spans="1:6" ht="12.75">
      <c r="A221" s="184">
        <v>3239</v>
      </c>
      <c r="B221" s="93" t="s">
        <v>83</v>
      </c>
      <c r="C221" s="210">
        <v>0</v>
      </c>
      <c r="D221" s="158">
        <v>20496</v>
      </c>
      <c r="E221" s="212" t="s">
        <v>174</v>
      </c>
      <c r="F221" s="102"/>
    </row>
    <row r="222" spans="1:6" ht="25.5">
      <c r="A222" s="99" t="s">
        <v>226</v>
      </c>
      <c r="B222" s="67" t="s">
        <v>229</v>
      </c>
      <c r="C222" s="177">
        <f aca="true" t="shared" si="22" ref="C222:D224">C223</f>
        <v>3575400</v>
      </c>
      <c r="D222" s="177">
        <f t="shared" si="22"/>
        <v>2625569</v>
      </c>
      <c r="E222" s="159">
        <f t="shared" si="13"/>
        <v>73.43427308832578</v>
      </c>
      <c r="F222" s="102"/>
    </row>
    <row r="223" spans="1:6" ht="12.75">
      <c r="A223" s="167">
        <v>32</v>
      </c>
      <c r="B223" s="35" t="s">
        <v>2</v>
      </c>
      <c r="C223" s="177">
        <f t="shared" si="22"/>
        <v>3575400</v>
      </c>
      <c r="D223" s="177">
        <f t="shared" si="22"/>
        <v>2625569</v>
      </c>
      <c r="E223" s="159">
        <f t="shared" si="13"/>
        <v>73.43427308832578</v>
      </c>
      <c r="F223" s="102"/>
    </row>
    <row r="224" spans="1:6" ht="12.75">
      <c r="A224" s="167">
        <v>323</v>
      </c>
      <c r="B224" s="35" t="s">
        <v>10</v>
      </c>
      <c r="C224" s="177">
        <f t="shared" si="22"/>
        <v>3575400</v>
      </c>
      <c r="D224" s="177">
        <f>D225+D226</f>
        <v>2625569</v>
      </c>
      <c r="E224" s="159">
        <f t="shared" si="13"/>
        <v>73.43427308832578</v>
      </c>
      <c r="F224" s="102"/>
    </row>
    <row r="225" spans="1:6" ht="12.75">
      <c r="A225" s="184">
        <v>3232</v>
      </c>
      <c r="B225" s="93" t="s">
        <v>11</v>
      </c>
      <c r="C225" s="210">
        <v>3575400</v>
      </c>
      <c r="D225" s="158">
        <v>2611222</v>
      </c>
      <c r="E225" s="212">
        <f t="shared" si="13"/>
        <v>73.03300330033004</v>
      </c>
      <c r="F225" s="102"/>
    </row>
    <row r="226" spans="1:6" ht="12.75">
      <c r="A226" s="184">
        <v>3239</v>
      </c>
      <c r="B226" s="93" t="s">
        <v>83</v>
      </c>
      <c r="C226" s="210">
        <v>0</v>
      </c>
      <c r="D226" s="158">
        <v>14347</v>
      </c>
      <c r="E226" s="212" t="s">
        <v>174</v>
      </c>
      <c r="F226" s="102"/>
    </row>
    <row r="227" spans="1:6" ht="25.5">
      <c r="A227" s="99" t="s">
        <v>228</v>
      </c>
      <c r="B227" s="67" t="s">
        <v>231</v>
      </c>
      <c r="C227" s="177">
        <f aca="true" t="shared" si="23" ref="C227:D229">C228</f>
        <v>13446200</v>
      </c>
      <c r="D227" s="177">
        <f t="shared" si="23"/>
        <v>12956288</v>
      </c>
      <c r="E227" s="159">
        <f t="shared" si="13"/>
        <v>96.35650220880248</v>
      </c>
      <c r="F227" s="102"/>
    </row>
    <row r="228" spans="1:6" ht="12.75">
      <c r="A228" s="167">
        <v>32</v>
      </c>
      <c r="B228" s="35" t="s">
        <v>2</v>
      </c>
      <c r="C228" s="177">
        <f t="shared" si="23"/>
        <v>13446200</v>
      </c>
      <c r="D228" s="177">
        <f t="shared" si="23"/>
        <v>12956288</v>
      </c>
      <c r="E228" s="159">
        <f t="shared" si="13"/>
        <v>96.35650220880248</v>
      </c>
      <c r="F228" s="102"/>
    </row>
    <row r="229" spans="1:6" ht="12.75">
      <c r="A229" s="167">
        <v>323</v>
      </c>
      <c r="B229" s="35" t="s">
        <v>10</v>
      </c>
      <c r="C229" s="177">
        <f t="shared" si="23"/>
        <v>13446200</v>
      </c>
      <c r="D229" s="177">
        <f>D230+D231</f>
        <v>12956288</v>
      </c>
      <c r="E229" s="159">
        <f t="shared" si="13"/>
        <v>96.35650220880248</v>
      </c>
      <c r="F229" s="102"/>
    </row>
    <row r="230" spans="1:6" ht="12.75">
      <c r="A230" s="184">
        <v>3232</v>
      </c>
      <c r="B230" s="93" t="s">
        <v>11</v>
      </c>
      <c r="C230" s="210">
        <v>13446200</v>
      </c>
      <c r="D230" s="158">
        <v>12939720</v>
      </c>
      <c r="E230" s="212">
        <f t="shared" si="13"/>
        <v>96.23328524043968</v>
      </c>
      <c r="F230" s="102"/>
    </row>
    <row r="231" spans="1:6" ht="12.75">
      <c r="A231" s="184">
        <v>3239</v>
      </c>
      <c r="B231" s="93" t="s">
        <v>83</v>
      </c>
      <c r="C231" s="210">
        <v>0</v>
      </c>
      <c r="D231" s="158">
        <v>16568</v>
      </c>
      <c r="E231" s="212" t="s">
        <v>174</v>
      </c>
      <c r="F231" s="102"/>
    </row>
    <row r="232" spans="1:6" ht="24.75" customHeight="1">
      <c r="A232" s="99" t="s">
        <v>230</v>
      </c>
      <c r="B232" s="67" t="s">
        <v>234</v>
      </c>
      <c r="C232" s="177">
        <f aca="true" t="shared" si="24" ref="C232:D234">C233</f>
        <v>836500</v>
      </c>
      <c r="D232" s="177">
        <f t="shared" si="24"/>
        <v>766861</v>
      </c>
      <c r="E232" s="159">
        <f t="shared" si="13"/>
        <v>91.67495517035266</v>
      </c>
      <c r="F232" s="102"/>
    </row>
    <row r="233" spans="1:6" ht="12.75">
      <c r="A233" s="167">
        <v>32</v>
      </c>
      <c r="B233" s="35" t="s">
        <v>2</v>
      </c>
      <c r="C233" s="177">
        <f t="shared" si="24"/>
        <v>836500</v>
      </c>
      <c r="D233" s="177">
        <f t="shared" si="24"/>
        <v>766861</v>
      </c>
      <c r="E233" s="159">
        <f t="shared" si="13"/>
        <v>91.67495517035266</v>
      </c>
      <c r="F233" s="102"/>
    </row>
    <row r="234" spans="1:6" ht="12.75">
      <c r="A234" s="167">
        <v>323</v>
      </c>
      <c r="B234" s="35" t="s">
        <v>10</v>
      </c>
      <c r="C234" s="177">
        <f t="shared" si="24"/>
        <v>836500</v>
      </c>
      <c r="D234" s="177">
        <f>D235+D236</f>
        <v>766861</v>
      </c>
      <c r="E234" s="159">
        <f t="shared" si="13"/>
        <v>91.67495517035266</v>
      </c>
      <c r="F234" s="102"/>
    </row>
    <row r="235" spans="1:6" ht="12.75">
      <c r="A235" s="184">
        <v>3232</v>
      </c>
      <c r="B235" s="93" t="s">
        <v>11</v>
      </c>
      <c r="C235" s="210">
        <v>836500</v>
      </c>
      <c r="D235" s="158">
        <v>763018</v>
      </c>
      <c r="E235" s="212">
        <f t="shared" si="13"/>
        <v>91.21554094441123</v>
      </c>
      <c r="F235" s="102"/>
    </row>
    <row r="236" spans="1:6" ht="12.75">
      <c r="A236" s="184">
        <v>3239</v>
      </c>
      <c r="B236" s="93" t="s">
        <v>83</v>
      </c>
      <c r="C236" s="210">
        <v>0</v>
      </c>
      <c r="D236" s="158">
        <v>3843</v>
      </c>
      <c r="E236" s="212" t="s">
        <v>174</v>
      </c>
      <c r="F236" s="102"/>
    </row>
    <row r="237" spans="1:6" ht="25.5">
      <c r="A237" s="99" t="s">
        <v>367</v>
      </c>
      <c r="B237" s="67" t="s">
        <v>235</v>
      </c>
      <c r="C237" s="177">
        <f aca="true" t="shared" si="25" ref="C237:D239">C238</f>
        <v>23857630</v>
      </c>
      <c r="D237" s="177">
        <f t="shared" si="25"/>
        <v>19836428</v>
      </c>
      <c r="E237" s="159">
        <f t="shared" si="13"/>
        <v>83.14500644028766</v>
      </c>
      <c r="F237" s="102"/>
    </row>
    <row r="238" spans="1:6" ht="12.75">
      <c r="A238" s="167">
        <v>32</v>
      </c>
      <c r="B238" s="35" t="s">
        <v>2</v>
      </c>
      <c r="C238" s="177">
        <f t="shared" si="25"/>
        <v>23857630</v>
      </c>
      <c r="D238" s="177">
        <f t="shared" si="25"/>
        <v>19836428</v>
      </c>
      <c r="E238" s="159">
        <f aca="true" t="shared" si="26" ref="E238:E301">D238/C238*100</f>
        <v>83.14500644028766</v>
      </c>
      <c r="F238" s="102"/>
    </row>
    <row r="239" spans="1:6" ht="12.75">
      <c r="A239" s="167">
        <v>323</v>
      </c>
      <c r="B239" s="35" t="s">
        <v>10</v>
      </c>
      <c r="C239" s="177">
        <f t="shared" si="25"/>
        <v>23857630</v>
      </c>
      <c r="D239" s="177">
        <f>D240+D241</f>
        <v>19836428</v>
      </c>
      <c r="E239" s="159">
        <f t="shared" si="26"/>
        <v>83.14500644028766</v>
      </c>
      <c r="F239" s="102"/>
    </row>
    <row r="240" spans="1:6" ht="12.75">
      <c r="A240" s="184">
        <v>3232</v>
      </c>
      <c r="B240" s="93" t="s">
        <v>11</v>
      </c>
      <c r="C240" s="210">
        <v>23857630</v>
      </c>
      <c r="D240" s="158">
        <v>19804745</v>
      </c>
      <c r="E240" s="212">
        <f t="shared" si="26"/>
        <v>83.01220615794611</v>
      </c>
      <c r="F240" s="102"/>
    </row>
    <row r="241" spans="1:6" ht="12.75">
      <c r="A241" s="184">
        <v>3239</v>
      </c>
      <c r="B241" s="93" t="s">
        <v>83</v>
      </c>
      <c r="C241" s="210">
        <v>0</v>
      </c>
      <c r="D241" s="158">
        <v>31683</v>
      </c>
      <c r="E241" s="212" t="s">
        <v>174</v>
      </c>
      <c r="F241" s="102"/>
    </row>
    <row r="242" spans="1:6" ht="25.5">
      <c r="A242" s="99" t="s">
        <v>242</v>
      </c>
      <c r="B242" s="67" t="s">
        <v>236</v>
      </c>
      <c r="C242" s="177">
        <f aca="true" t="shared" si="27" ref="C242:D244">C243</f>
        <v>660900</v>
      </c>
      <c r="D242" s="177">
        <f t="shared" si="27"/>
        <v>653704</v>
      </c>
      <c r="E242" s="159">
        <f t="shared" si="26"/>
        <v>98.91118172189438</v>
      </c>
      <c r="F242" s="102"/>
    </row>
    <row r="243" spans="1:6" ht="12.75">
      <c r="A243" s="167">
        <v>32</v>
      </c>
      <c r="B243" s="35" t="s">
        <v>2</v>
      </c>
      <c r="C243" s="177">
        <f t="shared" si="27"/>
        <v>660900</v>
      </c>
      <c r="D243" s="177">
        <f t="shared" si="27"/>
        <v>653704</v>
      </c>
      <c r="E243" s="159">
        <f t="shared" si="26"/>
        <v>98.91118172189438</v>
      </c>
      <c r="F243" s="102"/>
    </row>
    <row r="244" spans="1:6" ht="12.75">
      <c r="A244" s="167">
        <v>323</v>
      </c>
      <c r="B244" s="35" t="s">
        <v>10</v>
      </c>
      <c r="C244" s="177">
        <f t="shared" si="27"/>
        <v>660900</v>
      </c>
      <c r="D244" s="177">
        <f>D245+D246</f>
        <v>653704</v>
      </c>
      <c r="E244" s="159">
        <f t="shared" si="26"/>
        <v>98.91118172189438</v>
      </c>
      <c r="F244" s="102"/>
    </row>
    <row r="245" spans="1:6" ht="12.75">
      <c r="A245" s="184">
        <v>3232</v>
      </c>
      <c r="B245" s="93" t="s">
        <v>11</v>
      </c>
      <c r="C245" s="210">
        <v>660900</v>
      </c>
      <c r="D245" s="158">
        <v>649434</v>
      </c>
      <c r="E245" s="212">
        <f t="shared" si="26"/>
        <v>98.2650930549251</v>
      </c>
      <c r="F245" s="102"/>
    </row>
    <row r="246" spans="1:6" ht="12.75">
      <c r="A246" s="184">
        <v>3239</v>
      </c>
      <c r="B246" s="93" t="s">
        <v>83</v>
      </c>
      <c r="C246" s="210">
        <v>0</v>
      </c>
      <c r="D246" s="158">
        <v>4270</v>
      </c>
      <c r="E246" s="212" t="s">
        <v>174</v>
      </c>
      <c r="F246" s="102"/>
    </row>
    <row r="247" spans="1:6" ht="25.5">
      <c r="A247" s="99" t="s">
        <v>243</v>
      </c>
      <c r="B247" s="67" t="s">
        <v>237</v>
      </c>
      <c r="C247" s="177">
        <f aca="true" t="shared" si="28" ref="C247:D249">C248</f>
        <v>18520200</v>
      </c>
      <c r="D247" s="177">
        <f t="shared" si="28"/>
        <v>17754990</v>
      </c>
      <c r="E247" s="159">
        <f t="shared" si="26"/>
        <v>95.86824116370234</v>
      </c>
      <c r="F247" s="102"/>
    </row>
    <row r="248" spans="1:6" ht="12.75">
      <c r="A248" s="167">
        <v>32</v>
      </c>
      <c r="B248" s="35" t="s">
        <v>2</v>
      </c>
      <c r="C248" s="177">
        <f t="shared" si="28"/>
        <v>18520200</v>
      </c>
      <c r="D248" s="177">
        <f t="shared" si="28"/>
        <v>17754990</v>
      </c>
      <c r="E248" s="159">
        <f t="shared" si="26"/>
        <v>95.86824116370234</v>
      </c>
      <c r="F248" s="102"/>
    </row>
    <row r="249" spans="1:6" ht="12.75">
      <c r="A249" s="167">
        <v>323</v>
      </c>
      <c r="B249" s="35" t="s">
        <v>10</v>
      </c>
      <c r="C249" s="177">
        <f t="shared" si="28"/>
        <v>18520200</v>
      </c>
      <c r="D249" s="177">
        <f>D250+D251</f>
        <v>17754990</v>
      </c>
      <c r="E249" s="159">
        <f t="shared" si="26"/>
        <v>95.86824116370234</v>
      </c>
      <c r="F249" s="102"/>
    </row>
    <row r="250" spans="1:6" ht="12.75">
      <c r="A250" s="184">
        <v>3232</v>
      </c>
      <c r="B250" s="93" t="s">
        <v>11</v>
      </c>
      <c r="C250" s="210">
        <v>18520200</v>
      </c>
      <c r="D250" s="158">
        <v>17737056</v>
      </c>
      <c r="E250" s="212">
        <f t="shared" si="26"/>
        <v>95.77140635630285</v>
      </c>
      <c r="F250" s="102"/>
    </row>
    <row r="251" spans="1:6" ht="12.75">
      <c r="A251" s="184">
        <v>3239</v>
      </c>
      <c r="B251" s="93" t="s">
        <v>83</v>
      </c>
      <c r="C251" s="210">
        <v>0</v>
      </c>
      <c r="D251" s="158">
        <v>17934</v>
      </c>
      <c r="E251" s="212" t="s">
        <v>174</v>
      </c>
      <c r="F251" s="102"/>
    </row>
    <row r="252" spans="1:6" ht="25.5">
      <c r="A252" s="99" t="s">
        <v>244</v>
      </c>
      <c r="B252" s="67" t="s">
        <v>238</v>
      </c>
      <c r="C252" s="177">
        <f aca="true" t="shared" si="29" ref="C252:D254">C253</f>
        <v>2282400</v>
      </c>
      <c r="D252" s="177">
        <f t="shared" si="29"/>
        <v>2114470</v>
      </c>
      <c r="E252" s="159">
        <f t="shared" si="26"/>
        <v>92.64239397125833</v>
      </c>
      <c r="F252" s="102"/>
    </row>
    <row r="253" spans="1:6" ht="12.75">
      <c r="A253" s="167">
        <v>32</v>
      </c>
      <c r="B253" s="35" t="s">
        <v>2</v>
      </c>
      <c r="C253" s="177">
        <f t="shared" si="29"/>
        <v>2282400</v>
      </c>
      <c r="D253" s="177">
        <f t="shared" si="29"/>
        <v>2114470</v>
      </c>
      <c r="E253" s="159">
        <f t="shared" si="26"/>
        <v>92.64239397125833</v>
      </c>
      <c r="F253" s="102"/>
    </row>
    <row r="254" spans="1:6" ht="12.75">
      <c r="A254" s="167">
        <v>323</v>
      </c>
      <c r="B254" s="35" t="s">
        <v>10</v>
      </c>
      <c r="C254" s="177">
        <f t="shared" si="29"/>
        <v>2282400</v>
      </c>
      <c r="D254" s="177">
        <f>D255+D256</f>
        <v>2114470</v>
      </c>
      <c r="E254" s="159">
        <f t="shared" si="26"/>
        <v>92.64239397125833</v>
      </c>
      <c r="F254" s="102"/>
    </row>
    <row r="255" spans="1:6" ht="12.75">
      <c r="A255" s="184">
        <v>3232</v>
      </c>
      <c r="B255" s="93" t="s">
        <v>11</v>
      </c>
      <c r="C255" s="210">
        <v>2282400</v>
      </c>
      <c r="D255" s="148">
        <v>2104307</v>
      </c>
      <c r="E255" s="212">
        <f t="shared" si="26"/>
        <v>92.19711706975114</v>
      </c>
      <c r="F255" s="102"/>
    </row>
    <row r="256" spans="1:6" ht="12.75">
      <c r="A256" s="184">
        <v>3239</v>
      </c>
      <c r="B256" s="93" t="s">
        <v>83</v>
      </c>
      <c r="C256" s="210">
        <v>0</v>
      </c>
      <c r="D256" s="158">
        <v>10163</v>
      </c>
      <c r="E256" s="212" t="s">
        <v>174</v>
      </c>
      <c r="F256" s="102"/>
    </row>
    <row r="257" spans="1:6" ht="25.5">
      <c r="A257" s="99" t="s">
        <v>245</v>
      </c>
      <c r="B257" s="67" t="s">
        <v>239</v>
      </c>
      <c r="C257" s="177">
        <f aca="true" t="shared" si="30" ref="C257:D259">C258</f>
        <v>436200</v>
      </c>
      <c r="D257" s="177">
        <f t="shared" si="30"/>
        <v>347043</v>
      </c>
      <c r="E257" s="159">
        <f t="shared" si="26"/>
        <v>79.560522696011</v>
      </c>
      <c r="F257" s="102"/>
    </row>
    <row r="258" spans="1:6" ht="12.75">
      <c r="A258" s="167">
        <v>32</v>
      </c>
      <c r="B258" s="35" t="s">
        <v>2</v>
      </c>
      <c r="C258" s="177">
        <f t="shared" si="30"/>
        <v>436200</v>
      </c>
      <c r="D258" s="177">
        <f t="shared" si="30"/>
        <v>347043</v>
      </c>
      <c r="E258" s="159">
        <f t="shared" si="26"/>
        <v>79.560522696011</v>
      </c>
      <c r="F258" s="102"/>
    </row>
    <row r="259" spans="1:6" ht="12.75">
      <c r="A259" s="167">
        <v>323</v>
      </c>
      <c r="B259" s="35" t="s">
        <v>10</v>
      </c>
      <c r="C259" s="177">
        <f t="shared" si="30"/>
        <v>436200</v>
      </c>
      <c r="D259" s="177">
        <f>D260+D261</f>
        <v>347043</v>
      </c>
      <c r="E259" s="159">
        <f t="shared" si="26"/>
        <v>79.560522696011</v>
      </c>
      <c r="F259" s="102"/>
    </row>
    <row r="260" spans="1:6" ht="12.75">
      <c r="A260" s="184">
        <v>3232</v>
      </c>
      <c r="B260" s="93" t="s">
        <v>11</v>
      </c>
      <c r="C260" s="210">
        <v>436200</v>
      </c>
      <c r="D260" s="148">
        <v>343456</v>
      </c>
      <c r="E260" s="212">
        <f t="shared" si="26"/>
        <v>78.73819348922513</v>
      </c>
      <c r="F260" s="102"/>
    </row>
    <row r="261" spans="1:6" ht="12.75">
      <c r="A261" s="184">
        <v>3239</v>
      </c>
      <c r="B261" s="93" t="s">
        <v>83</v>
      </c>
      <c r="C261" s="210">
        <v>0</v>
      </c>
      <c r="D261" s="158">
        <v>3587</v>
      </c>
      <c r="E261" s="212" t="s">
        <v>174</v>
      </c>
      <c r="F261" s="102"/>
    </row>
    <row r="262" spans="1:6" ht="25.5" customHeight="1">
      <c r="A262" s="99" t="s">
        <v>246</v>
      </c>
      <c r="B262" s="67" t="s">
        <v>240</v>
      </c>
      <c r="C262" s="177">
        <f aca="true" t="shared" si="31" ref="C262:D264">C263</f>
        <v>2522100</v>
      </c>
      <c r="D262" s="177">
        <f t="shared" si="31"/>
        <v>6633561</v>
      </c>
      <c r="E262" s="159">
        <f t="shared" si="26"/>
        <v>263.017366480314</v>
      </c>
      <c r="F262" s="102"/>
    </row>
    <row r="263" spans="1:6" ht="12.75">
      <c r="A263" s="167">
        <v>32</v>
      </c>
      <c r="B263" s="35" t="s">
        <v>2</v>
      </c>
      <c r="C263" s="177">
        <f t="shared" si="31"/>
        <v>2522100</v>
      </c>
      <c r="D263" s="177">
        <f t="shared" si="31"/>
        <v>6633561</v>
      </c>
      <c r="E263" s="159">
        <f t="shared" si="26"/>
        <v>263.017366480314</v>
      </c>
      <c r="F263" s="102"/>
    </row>
    <row r="264" spans="1:6" ht="12.75">
      <c r="A264" s="167">
        <v>323</v>
      </c>
      <c r="B264" s="35" t="s">
        <v>10</v>
      </c>
      <c r="C264" s="177">
        <f t="shared" si="31"/>
        <v>2522100</v>
      </c>
      <c r="D264" s="177">
        <f>D265+D266</f>
        <v>6633561</v>
      </c>
      <c r="E264" s="159">
        <f t="shared" si="26"/>
        <v>263.017366480314</v>
      </c>
      <c r="F264" s="102"/>
    </row>
    <row r="265" spans="1:6" ht="12.75">
      <c r="A265" s="184">
        <v>3232</v>
      </c>
      <c r="B265" s="93" t="s">
        <v>11</v>
      </c>
      <c r="C265" s="210">
        <v>2522100</v>
      </c>
      <c r="D265" s="148">
        <v>6623313</v>
      </c>
      <c r="E265" s="212">
        <f t="shared" si="26"/>
        <v>262.61103842036397</v>
      </c>
      <c r="F265" s="102"/>
    </row>
    <row r="266" spans="1:6" ht="12.75">
      <c r="A266" s="184">
        <v>3239</v>
      </c>
      <c r="B266" s="93" t="s">
        <v>83</v>
      </c>
      <c r="C266" s="210"/>
      <c r="D266" s="158">
        <v>10248</v>
      </c>
      <c r="E266" s="159"/>
      <c r="F266" s="102"/>
    </row>
    <row r="267" spans="1:6" ht="25.5" customHeight="1">
      <c r="A267" s="99" t="s">
        <v>247</v>
      </c>
      <c r="B267" s="67" t="s">
        <v>241</v>
      </c>
      <c r="C267" s="177">
        <f aca="true" t="shared" si="32" ref="C267:D269">C268</f>
        <v>550000</v>
      </c>
      <c r="D267" s="177">
        <f t="shared" si="32"/>
        <v>529413</v>
      </c>
      <c r="E267" s="159">
        <f t="shared" si="26"/>
        <v>96.25690909090909</v>
      </c>
      <c r="F267" s="102"/>
    </row>
    <row r="268" spans="1:6" ht="12.75">
      <c r="A268" s="167">
        <v>32</v>
      </c>
      <c r="B268" s="35" t="s">
        <v>2</v>
      </c>
      <c r="C268" s="177">
        <f t="shared" si="32"/>
        <v>550000</v>
      </c>
      <c r="D268" s="177">
        <f t="shared" si="32"/>
        <v>529413</v>
      </c>
      <c r="E268" s="159">
        <f t="shared" si="26"/>
        <v>96.25690909090909</v>
      </c>
      <c r="F268" s="102"/>
    </row>
    <row r="269" spans="1:6" ht="12.75">
      <c r="A269" s="167">
        <v>323</v>
      </c>
      <c r="B269" s="35" t="s">
        <v>10</v>
      </c>
      <c r="C269" s="177">
        <f t="shared" si="32"/>
        <v>550000</v>
      </c>
      <c r="D269" s="177">
        <f>D270+D271</f>
        <v>529413</v>
      </c>
      <c r="E269" s="159">
        <f t="shared" si="26"/>
        <v>96.25690909090909</v>
      </c>
      <c r="F269" s="102"/>
    </row>
    <row r="270" spans="1:6" ht="12.75">
      <c r="A270" s="184">
        <v>3232</v>
      </c>
      <c r="B270" s="93" t="s">
        <v>11</v>
      </c>
      <c r="C270" s="210">
        <v>550000</v>
      </c>
      <c r="D270" s="148">
        <v>526936</v>
      </c>
      <c r="E270" s="212">
        <f t="shared" si="26"/>
        <v>95.80654545454546</v>
      </c>
      <c r="F270" s="102"/>
    </row>
    <row r="271" spans="1:6" ht="12" customHeight="1">
      <c r="A271" s="184">
        <v>3239</v>
      </c>
      <c r="B271" s="93" t="s">
        <v>83</v>
      </c>
      <c r="C271" s="210">
        <v>0</v>
      </c>
      <c r="D271" s="158">
        <v>2477</v>
      </c>
      <c r="E271" s="212" t="s">
        <v>174</v>
      </c>
      <c r="F271" s="102"/>
    </row>
    <row r="272" spans="1:6" ht="25.5">
      <c r="A272" s="99" t="s">
        <v>248</v>
      </c>
      <c r="B272" s="67" t="s">
        <v>319</v>
      </c>
      <c r="C272" s="177">
        <f aca="true" t="shared" si="33" ref="C272:D274">C273</f>
        <v>135260</v>
      </c>
      <c r="D272" s="177">
        <f t="shared" si="33"/>
        <v>112813</v>
      </c>
      <c r="E272" s="159">
        <f t="shared" si="26"/>
        <v>83.40455419192666</v>
      </c>
      <c r="F272" s="102"/>
    </row>
    <row r="273" spans="1:6" ht="12.75">
      <c r="A273" s="167">
        <v>32</v>
      </c>
      <c r="B273" s="35" t="s">
        <v>2</v>
      </c>
      <c r="C273" s="177">
        <f t="shared" si="33"/>
        <v>135260</v>
      </c>
      <c r="D273" s="177">
        <f t="shared" si="33"/>
        <v>112813</v>
      </c>
      <c r="E273" s="159">
        <f t="shared" si="26"/>
        <v>83.40455419192666</v>
      </c>
      <c r="F273" s="102"/>
    </row>
    <row r="274" spans="1:6" ht="12.75">
      <c r="A274" s="167">
        <v>323</v>
      </c>
      <c r="B274" s="35" t="s">
        <v>10</v>
      </c>
      <c r="C274" s="177">
        <f t="shared" si="33"/>
        <v>135260</v>
      </c>
      <c r="D274" s="177">
        <f>D275+D276</f>
        <v>112813</v>
      </c>
      <c r="E274" s="159">
        <f t="shared" si="26"/>
        <v>83.40455419192666</v>
      </c>
      <c r="F274" s="102"/>
    </row>
    <row r="275" spans="1:6" ht="12.75">
      <c r="A275" s="184">
        <v>3232</v>
      </c>
      <c r="B275" s="93" t="s">
        <v>11</v>
      </c>
      <c r="C275" s="210">
        <v>135260</v>
      </c>
      <c r="D275" s="148">
        <v>111020</v>
      </c>
      <c r="E275" s="212">
        <f t="shared" si="26"/>
        <v>82.07895904184534</v>
      </c>
      <c r="F275" s="102"/>
    </row>
    <row r="276" spans="1:6" ht="12.75">
      <c r="A276" s="184">
        <v>3239</v>
      </c>
      <c r="B276" s="93" t="s">
        <v>83</v>
      </c>
      <c r="C276" s="210">
        <v>0</v>
      </c>
      <c r="D276" s="158">
        <v>1793</v>
      </c>
      <c r="E276" s="212" t="s">
        <v>174</v>
      </c>
      <c r="F276" s="102"/>
    </row>
    <row r="277" spans="1:6" ht="12.75" hidden="1">
      <c r="A277" s="187"/>
      <c r="B277" s="89"/>
      <c r="C277" s="158"/>
      <c r="D277" s="158"/>
      <c r="E277" s="159" t="e">
        <f t="shared" si="26"/>
        <v>#DIV/0!</v>
      </c>
      <c r="F277" s="103"/>
    </row>
    <row r="278" spans="1:6" s="173" customFormat="1" ht="25.5">
      <c r="A278" s="99" t="s">
        <v>125</v>
      </c>
      <c r="B278" s="67" t="s">
        <v>183</v>
      </c>
      <c r="C278" s="177">
        <f aca="true" t="shared" si="34" ref="C278:D280">C279</f>
        <v>45000000</v>
      </c>
      <c r="D278" s="177">
        <f t="shared" si="34"/>
        <v>40063388</v>
      </c>
      <c r="E278" s="159">
        <f t="shared" si="26"/>
        <v>89.02975111111111</v>
      </c>
      <c r="F278" s="172"/>
    </row>
    <row r="279" spans="1:6" ht="12.75" hidden="1">
      <c r="A279" s="167">
        <v>3</v>
      </c>
      <c r="B279" s="35" t="s">
        <v>66</v>
      </c>
      <c r="C279" s="177">
        <f t="shared" si="34"/>
        <v>45000000</v>
      </c>
      <c r="D279" s="177">
        <f t="shared" si="34"/>
        <v>40063388</v>
      </c>
      <c r="E279" s="159">
        <f t="shared" si="26"/>
        <v>89.02975111111111</v>
      </c>
      <c r="F279" s="103"/>
    </row>
    <row r="280" spans="1:6" ht="12.75">
      <c r="A280" s="167">
        <v>32</v>
      </c>
      <c r="B280" s="35" t="s">
        <v>2</v>
      </c>
      <c r="C280" s="177">
        <f t="shared" si="34"/>
        <v>45000000</v>
      </c>
      <c r="D280" s="177">
        <f t="shared" si="34"/>
        <v>40063388</v>
      </c>
      <c r="E280" s="159">
        <f t="shared" si="26"/>
        <v>89.02975111111111</v>
      </c>
      <c r="F280" s="103"/>
    </row>
    <row r="281" spans="1:6" ht="12.75">
      <c r="A281" s="167">
        <v>323</v>
      </c>
      <c r="B281" s="35" t="s">
        <v>10</v>
      </c>
      <c r="C281" s="177">
        <f>SUM(C282:C283)</f>
        <v>45000000</v>
      </c>
      <c r="D281" s="177">
        <f>SUM(D282:D283)</f>
        <v>40063388</v>
      </c>
      <c r="E281" s="159">
        <f t="shared" si="26"/>
        <v>89.02975111111111</v>
      </c>
      <c r="F281" s="103"/>
    </row>
    <row r="282" spans="1:6" ht="12.75">
      <c r="A282" s="184">
        <v>3237</v>
      </c>
      <c r="B282" s="93" t="s">
        <v>143</v>
      </c>
      <c r="C282" s="214">
        <v>600000</v>
      </c>
      <c r="D282" s="158">
        <v>254295</v>
      </c>
      <c r="E282" s="212">
        <f t="shared" si="26"/>
        <v>42.3825</v>
      </c>
      <c r="F282" s="102"/>
    </row>
    <row r="283" spans="1:6" ht="12.75">
      <c r="A283" s="184">
        <v>3239</v>
      </c>
      <c r="B283" s="93" t="s">
        <v>83</v>
      </c>
      <c r="C283" s="210">
        <v>44400000</v>
      </c>
      <c r="D283" s="158">
        <v>39809093</v>
      </c>
      <c r="E283" s="212">
        <f t="shared" si="26"/>
        <v>89.66011936936937</v>
      </c>
      <c r="F283" s="102"/>
    </row>
    <row r="284" spans="1:6" ht="12.75">
      <c r="A284" s="184"/>
      <c r="B284" s="93"/>
      <c r="C284" s="178"/>
      <c r="D284" s="158"/>
      <c r="E284" s="159"/>
      <c r="F284" s="102"/>
    </row>
    <row r="285" spans="1:5" s="166" customFormat="1" ht="12.75" customHeight="1">
      <c r="A285" s="167" t="s">
        <v>126</v>
      </c>
      <c r="B285" s="166" t="s">
        <v>184</v>
      </c>
      <c r="C285" s="179">
        <f aca="true" t="shared" si="35" ref="C285:D288">C286</f>
        <v>11000000</v>
      </c>
      <c r="D285" s="179">
        <f t="shared" si="35"/>
        <v>281392</v>
      </c>
      <c r="E285" s="159">
        <f t="shared" si="26"/>
        <v>2.558109090909091</v>
      </c>
    </row>
    <row r="286" spans="1:6" ht="12.75" hidden="1">
      <c r="A286" s="167">
        <v>3</v>
      </c>
      <c r="B286" s="35" t="s">
        <v>66</v>
      </c>
      <c r="C286" s="177">
        <f t="shared" si="35"/>
        <v>11000000</v>
      </c>
      <c r="D286" s="177">
        <f t="shared" si="35"/>
        <v>281392</v>
      </c>
      <c r="E286" s="159">
        <f t="shared" si="26"/>
        <v>2.558109090909091</v>
      </c>
      <c r="F286" s="103"/>
    </row>
    <row r="287" spans="1:6" ht="12.75">
      <c r="A287" s="167">
        <v>32</v>
      </c>
      <c r="B287" s="35" t="s">
        <v>2</v>
      </c>
      <c r="C287" s="177">
        <f t="shared" si="35"/>
        <v>11000000</v>
      </c>
      <c r="D287" s="177">
        <f t="shared" si="35"/>
        <v>281392</v>
      </c>
      <c r="E287" s="159">
        <f t="shared" si="26"/>
        <v>2.558109090909091</v>
      </c>
      <c r="F287" s="103"/>
    </row>
    <row r="288" spans="1:6" ht="12.75">
      <c r="A288" s="167">
        <v>323</v>
      </c>
      <c r="B288" s="35" t="s">
        <v>10</v>
      </c>
      <c r="C288" s="177">
        <f t="shared" si="35"/>
        <v>11000000</v>
      </c>
      <c r="D288" s="177">
        <f t="shared" si="35"/>
        <v>281392</v>
      </c>
      <c r="E288" s="159">
        <f t="shared" si="26"/>
        <v>2.558109090909091</v>
      </c>
      <c r="F288" s="103"/>
    </row>
    <row r="289" spans="1:6" ht="12.75">
      <c r="A289" s="184">
        <v>3239</v>
      </c>
      <c r="B289" s="93" t="s">
        <v>83</v>
      </c>
      <c r="C289" s="210">
        <v>11000000</v>
      </c>
      <c r="D289" s="158">
        <v>281392</v>
      </c>
      <c r="E289" s="213">
        <f t="shared" si="26"/>
        <v>2.558109090909091</v>
      </c>
      <c r="F289" s="102"/>
    </row>
    <row r="290" spans="1:6" ht="12.75">
      <c r="A290" s="184"/>
      <c r="B290" s="93"/>
      <c r="C290" s="158"/>
      <c r="D290" s="158"/>
      <c r="E290" s="159"/>
      <c r="F290" s="103"/>
    </row>
    <row r="291" spans="1:5" s="166" customFormat="1" ht="12.75">
      <c r="A291" s="167" t="s">
        <v>127</v>
      </c>
      <c r="B291" s="166" t="s">
        <v>129</v>
      </c>
      <c r="C291" s="179">
        <f>C292</f>
        <v>59000000</v>
      </c>
      <c r="D291" s="179">
        <f>D292</f>
        <v>61218430</v>
      </c>
      <c r="E291" s="159">
        <f t="shared" si="26"/>
        <v>103.76005084745763</v>
      </c>
    </row>
    <row r="292" spans="1:6" ht="12.75" hidden="1">
      <c r="A292" s="167">
        <v>3</v>
      </c>
      <c r="B292" s="35" t="s">
        <v>66</v>
      </c>
      <c r="C292" s="177">
        <f>C293+C303</f>
        <v>59000000</v>
      </c>
      <c r="D292" s="177">
        <f>D293+D303</f>
        <v>61218430</v>
      </c>
      <c r="E292" s="159">
        <f t="shared" si="26"/>
        <v>103.76005084745763</v>
      </c>
      <c r="F292" s="103"/>
    </row>
    <row r="293" spans="1:6" ht="12.75">
      <c r="A293" s="167">
        <v>32</v>
      </c>
      <c r="B293" s="35" t="s">
        <v>196</v>
      </c>
      <c r="C293" s="177">
        <f>C294+C296+C300</f>
        <v>58980000</v>
      </c>
      <c r="D293" s="177">
        <f>D294+D296+D300</f>
        <v>61207321</v>
      </c>
      <c r="E293" s="159">
        <f t="shared" si="26"/>
        <v>103.7764004747372</v>
      </c>
      <c r="F293" s="103"/>
    </row>
    <row r="294" spans="1:6" ht="12.75">
      <c r="A294" s="167">
        <v>322</v>
      </c>
      <c r="B294" s="35" t="s">
        <v>75</v>
      </c>
      <c r="C294" s="177">
        <f>C295</f>
        <v>1100000</v>
      </c>
      <c r="D294" s="177">
        <f>D295</f>
        <v>1414739</v>
      </c>
      <c r="E294" s="159">
        <f t="shared" si="26"/>
        <v>128.61263636363637</v>
      </c>
      <c r="F294" s="103"/>
    </row>
    <row r="295" spans="1:6" ht="12.75">
      <c r="A295" s="184">
        <v>3221</v>
      </c>
      <c r="B295" s="93" t="s">
        <v>76</v>
      </c>
      <c r="C295" s="210">
        <v>1100000</v>
      </c>
      <c r="D295" s="158">
        <v>1414739</v>
      </c>
      <c r="E295" s="212">
        <f t="shared" si="26"/>
        <v>128.61263636363637</v>
      </c>
      <c r="F295" s="102"/>
    </row>
    <row r="296" spans="1:6" ht="12.75">
      <c r="A296" s="167">
        <v>323</v>
      </c>
      <c r="B296" s="35" t="s">
        <v>10</v>
      </c>
      <c r="C296" s="177">
        <f>SUM(C297:C299)</f>
        <v>57680000</v>
      </c>
      <c r="D296" s="177">
        <f>SUM(D297:D299)</f>
        <v>59760311</v>
      </c>
      <c r="E296" s="159">
        <f t="shared" si="26"/>
        <v>103.60664181692094</v>
      </c>
      <c r="F296" s="102"/>
    </row>
    <row r="297" spans="1:6" ht="12.75">
      <c r="A297" s="184">
        <v>3231</v>
      </c>
      <c r="B297" s="93" t="s">
        <v>79</v>
      </c>
      <c r="C297" s="210">
        <v>12000000</v>
      </c>
      <c r="D297" s="158">
        <v>17565137</v>
      </c>
      <c r="E297" s="212">
        <f t="shared" si="26"/>
        <v>146.37614166666665</v>
      </c>
      <c r="F297" s="102"/>
    </row>
    <row r="298" spans="1:6" ht="12.75">
      <c r="A298" s="184">
        <v>3237</v>
      </c>
      <c r="B298" s="93" t="s">
        <v>143</v>
      </c>
      <c r="C298" s="210">
        <v>45660000</v>
      </c>
      <c r="D298" s="158">
        <v>42192612</v>
      </c>
      <c r="E298" s="212">
        <f t="shared" si="26"/>
        <v>92.40607095926413</v>
      </c>
      <c r="F298" s="102"/>
    </row>
    <row r="299" spans="1:6" ht="12.75">
      <c r="A299" s="184">
        <v>3239</v>
      </c>
      <c r="B299" s="93" t="s">
        <v>83</v>
      </c>
      <c r="C299" s="210">
        <v>20000</v>
      </c>
      <c r="D299" s="158">
        <v>2562</v>
      </c>
      <c r="E299" s="212">
        <f t="shared" si="26"/>
        <v>12.809999999999999</v>
      </c>
      <c r="F299" s="102"/>
    </row>
    <row r="300" spans="1:6" ht="12.75">
      <c r="A300" s="167">
        <v>329</v>
      </c>
      <c r="B300" s="35" t="s">
        <v>85</v>
      </c>
      <c r="C300" s="177">
        <f>C302+C301</f>
        <v>200000</v>
      </c>
      <c r="D300" s="177">
        <f>D302+D301</f>
        <v>32271</v>
      </c>
      <c r="E300" s="159">
        <f t="shared" si="26"/>
        <v>16.1355</v>
      </c>
      <c r="F300" s="102"/>
    </row>
    <row r="301" spans="1:6" ht="12.75">
      <c r="A301" s="184">
        <v>3295</v>
      </c>
      <c r="B301" s="93" t="s">
        <v>287</v>
      </c>
      <c r="C301" s="210">
        <v>180000</v>
      </c>
      <c r="D301" s="158">
        <v>3764</v>
      </c>
      <c r="E301" s="212">
        <f t="shared" si="26"/>
        <v>2.091111111111111</v>
      </c>
      <c r="F301" s="102"/>
    </row>
    <row r="302" spans="1:6" ht="12.75">
      <c r="A302" s="184">
        <v>3299</v>
      </c>
      <c r="B302" s="93" t="s">
        <v>85</v>
      </c>
      <c r="C302" s="210">
        <v>20000</v>
      </c>
      <c r="D302" s="158">
        <v>28507</v>
      </c>
      <c r="E302" s="212">
        <f aca="true" t="shared" si="36" ref="E302:E361">D302/C302*100</f>
        <v>142.535</v>
      </c>
      <c r="F302" s="102"/>
    </row>
    <row r="303" spans="1:6" ht="12.75">
      <c r="A303" s="167">
        <v>34</v>
      </c>
      <c r="B303" s="35" t="s">
        <v>15</v>
      </c>
      <c r="C303" s="177">
        <f>C304</f>
        <v>20000</v>
      </c>
      <c r="D303" s="177">
        <f>D304</f>
        <v>11109</v>
      </c>
      <c r="E303" s="159">
        <f t="shared" si="36"/>
        <v>55.545</v>
      </c>
      <c r="F303" s="102"/>
    </row>
    <row r="304" spans="1:6" ht="12.75">
      <c r="A304" s="167">
        <v>343</v>
      </c>
      <c r="B304" s="35" t="s">
        <v>101</v>
      </c>
      <c r="C304" s="177">
        <f>SUM(C305:C306)</f>
        <v>20000</v>
      </c>
      <c r="D304" s="177">
        <f>SUM(D305:D306)</f>
        <v>11109</v>
      </c>
      <c r="E304" s="159">
        <f t="shared" si="36"/>
        <v>55.545</v>
      </c>
      <c r="F304" s="102"/>
    </row>
    <row r="305" spans="1:6" ht="12.75">
      <c r="A305" s="184">
        <v>3431</v>
      </c>
      <c r="B305" s="93" t="s">
        <v>144</v>
      </c>
      <c r="C305" s="210">
        <v>10000</v>
      </c>
      <c r="D305" s="158">
        <v>11109</v>
      </c>
      <c r="E305" s="212">
        <f t="shared" si="36"/>
        <v>111.09</v>
      </c>
      <c r="F305" s="102"/>
    </row>
    <row r="306" spans="1:6" ht="12.75" hidden="1">
      <c r="A306" s="184">
        <v>3433</v>
      </c>
      <c r="B306" s="36" t="s">
        <v>103</v>
      </c>
      <c r="C306" s="210">
        <v>10000</v>
      </c>
      <c r="D306" s="158">
        <v>0</v>
      </c>
      <c r="E306" s="212">
        <f t="shared" si="36"/>
        <v>0</v>
      </c>
      <c r="F306" s="102"/>
    </row>
    <row r="307" spans="1:6" ht="12.75">
      <c r="A307" s="184"/>
      <c r="B307" s="93"/>
      <c r="C307" s="158"/>
      <c r="D307" s="158"/>
      <c r="E307" s="159"/>
      <c r="F307" s="103"/>
    </row>
    <row r="308" spans="1:6" ht="12.75">
      <c r="A308" s="167" t="s">
        <v>128</v>
      </c>
      <c r="B308" s="97" t="s">
        <v>149</v>
      </c>
      <c r="C308" s="177">
        <f>C309</f>
        <v>4000000</v>
      </c>
      <c r="D308" s="177">
        <f>D309</f>
        <v>3642172</v>
      </c>
      <c r="E308" s="159">
        <f t="shared" si="36"/>
        <v>91.0543</v>
      </c>
      <c r="F308" s="103"/>
    </row>
    <row r="309" spans="1:6" ht="12.75" hidden="1">
      <c r="A309" s="167">
        <v>3</v>
      </c>
      <c r="B309" s="35" t="s">
        <v>66</v>
      </c>
      <c r="C309" s="177">
        <f>C310</f>
        <v>4000000</v>
      </c>
      <c r="D309" s="177">
        <f>D310</f>
        <v>3642172</v>
      </c>
      <c r="E309" s="159">
        <f t="shared" si="36"/>
        <v>91.0543</v>
      </c>
      <c r="F309" s="103"/>
    </row>
    <row r="310" spans="1:6" ht="12.75">
      <c r="A310" s="167">
        <v>32</v>
      </c>
      <c r="B310" s="97" t="s">
        <v>2</v>
      </c>
      <c r="C310" s="177">
        <f>C311+C315+C323</f>
        <v>4000000</v>
      </c>
      <c r="D310" s="177">
        <f>D311+D315+D323</f>
        <v>3642172</v>
      </c>
      <c r="E310" s="159">
        <f t="shared" si="36"/>
        <v>91.0543</v>
      </c>
      <c r="F310" s="103"/>
    </row>
    <row r="311" spans="1:6" ht="12.75">
      <c r="A311" s="167">
        <v>322</v>
      </c>
      <c r="B311" s="97" t="s">
        <v>75</v>
      </c>
      <c r="C311" s="177">
        <f>SUM(C312:C314)</f>
        <v>1200000</v>
      </c>
      <c r="D311" s="177">
        <f>SUM(D312:D314)</f>
        <v>623566</v>
      </c>
      <c r="E311" s="159">
        <f t="shared" si="36"/>
        <v>51.96383333333333</v>
      </c>
      <c r="F311" s="103"/>
    </row>
    <row r="312" spans="1:6" ht="12.75">
      <c r="A312" s="187">
        <v>3222</v>
      </c>
      <c r="B312" s="93" t="s">
        <v>77</v>
      </c>
      <c r="C312" s="210">
        <v>750000</v>
      </c>
      <c r="D312" s="158">
        <v>174789</v>
      </c>
      <c r="E312" s="212">
        <f t="shared" si="36"/>
        <v>23.3052</v>
      </c>
      <c r="F312" s="102"/>
    </row>
    <row r="313" spans="1:6" ht="12.75">
      <c r="A313" s="187">
        <v>3223</v>
      </c>
      <c r="B313" s="93" t="s">
        <v>78</v>
      </c>
      <c r="C313" s="210">
        <v>400000</v>
      </c>
      <c r="D313" s="158">
        <v>421919</v>
      </c>
      <c r="E313" s="212">
        <f t="shared" si="36"/>
        <v>105.47975000000001</v>
      </c>
      <c r="F313" s="102"/>
    </row>
    <row r="314" spans="1:6" ht="12.75">
      <c r="A314" s="187">
        <v>3225</v>
      </c>
      <c r="B314" s="93" t="s">
        <v>137</v>
      </c>
      <c r="C314" s="210">
        <v>50000</v>
      </c>
      <c r="D314" s="158">
        <v>26858</v>
      </c>
      <c r="E314" s="212">
        <f t="shared" si="36"/>
        <v>53.715999999999994</v>
      </c>
      <c r="F314" s="102"/>
    </row>
    <row r="315" spans="1:6" ht="12.75">
      <c r="A315" s="167">
        <v>323</v>
      </c>
      <c r="B315" s="97" t="s">
        <v>10</v>
      </c>
      <c r="C315" s="177">
        <f>SUM(C316:C321)</f>
        <v>2790000</v>
      </c>
      <c r="D315" s="177">
        <f>SUM(D316:D322)</f>
        <v>3000968</v>
      </c>
      <c r="E315" s="159">
        <f t="shared" si="36"/>
        <v>107.5615770609319</v>
      </c>
      <c r="F315" s="102"/>
    </row>
    <row r="316" spans="1:6" ht="12.75">
      <c r="A316" s="187">
        <v>3231</v>
      </c>
      <c r="B316" s="93" t="s">
        <v>145</v>
      </c>
      <c r="C316" s="210">
        <v>80000</v>
      </c>
      <c r="D316" s="158">
        <v>62897</v>
      </c>
      <c r="E316" s="212">
        <f t="shared" si="36"/>
        <v>78.62125</v>
      </c>
      <c r="F316" s="102"/>
    </row>
    <row r="317" spans="1:6" ht="12.75">
      <c r="A317" s="187">
        <v>3232</v>
      </c>
      <c r="B317" s="93" t="s">
        <v>147</v>
      </c>
      <c r="C317" s="210">
        <v>1900000</v>
      </c>
      <c r="D317" s="158">
        <v>2143645</v>
      </c>
      <c r="E317" s="212">
        <f t="shared" si="36"/>
        <v>112.82342105263159</v>
      </c>
      <c r="F317" s="102"/>
    </row>
    <row r="318" spans="1:6" ht="12.75">
      <c r="A318" s="187">
        <v>3234</v>
      </c>
      <c r="B318" s="93" t="s">
        <v>81</v>
      </c>
      <c r="C318" s="210">
        <v>75000</v>
      </c>
      <c r="D318" s="158">
        <v>75660</v>
      </c>
      <c r="E318" s="212">
        <f t="shared" si="36"/>
        <v>100.88</v>
      </c>
      <c r="F318" s="102"/>
    </row>
    <row r="319" spans="1:6" ht="12.75">
      <c r="A319" s="187">
        <v>3235</v>
      </c>
      <c r="B319" s="93" t="s">
        <v>82</v>
      </c>
      <c r="C319" s="210">
        <v>720000</v>
      </c>
      <c r="D319" s="158">
        <v>715823</v>
      </c>
      <c r="E319" s="212">
        <f t="shared" si="36"/>
        <v>99.4198611111111</v>
      </c>
      <c r="F319" s="102"/>
    </row>
    <row r="320" spans="1:6" ht="12.75">
      <c r="A320" s="184">
        <v>3237</v>
      </c>
      <c r="B320" s="93" t="s">
        <v>143</v>
      </c>
      <c r="C320" s="210">
        <v>15000</v>
      </c>
      <c r="D320" s="158">
        <v>47</v>
      </c>
      <c r="E320" s="212">
        <f t="shared" si="36"/>
        <v>0.31333333333333335</v>
      </c>
      <c r="F320" s="102"/>
    </row>
    <row r="321" spans="1:6" ht="12.75" hidden="1">
      <c r="A321" s="184">
        <v>3239</v>
      </c>
      <c r="B321" s="93" t="s">
        <v>83</v>
      </c>
      <c r="C321" s="210">
        <v>0</v>
      </c>
      <c r="D321" s="158">
        <v>0</v>
      </c>
      <c r="E321" s="212" t="e">
        <f t="shared" si="36"/>
        <v>#DIV/0!</v>
      </c>
      <c r="F321" s="102"/>
    </row>
    <row r="322" spans="1:6" ht="12.75">
      <c r="A322" s="184">
        <v>3239</v>
      </c>
      <c r="B322" s="93" t="s">
        <v>83</v>
      </c>
      <c r="C322" s="210">
        <v>0</v>
      </c>
      <c r="D322" s="158">
        <v>2896</v>
      </c>
      <c r="E322" s="212" t="s">
        <v>174</v>
      </c>
      <c r="F322" s="102"/>
    </row>
    <row r="323" spans="1:6" ht="12.75">
      <c r="A323" s="167">
        <v>329</v>
      </c>
      <c r="B323" s="97" t="s">
        <v>85</v>
      </c>
      <c r="C323" s="177">
        <f>C325+C324</f>
        <v>10000</v>
      </c>
      <c r="D323" s="177">
        <f>D325+D324</f>
        <v>17638</v>
      </c>
      <c r="E323" s="159">
        <f t="shared" si="36"/>
        <v>176.38</v>
      </c>
      <c r="F323" s="102"/>
    </row>
    <row r="324" spans="1:6" ht="12.75">
      <c r="A324" s="184">
        <v>3295</v>
      </c>
      <c r="B324" s="93" t="s">
        <v>287</v>
      </c>
      <c r="C324" s="210">
        <v>8000</v>
      </c>
      <c r="D324" s="158">
        <v>3817</v>
      </c>
      <c r="E324" s="212">
        <f t="shared" si="36"/>
        <v>47.712500000000006</v>
      </c>
      <c r="F324" s="102"/>
    </row>
    <row r="325" spans="1:6" ht="12.75">
      <c r="A325" s="184">
        <v>3299</v>
      </c>
      <c r="B325" s="93" t="s">
        <v>85</v>
      </c>
      <c r="C325" s="210">
        <v>2000</v>
      </c>
      <c r="D325" s="158">
        <v>13821</v>
      </c>
      <c r="E325" s="212">
        <f t="shared" si="36"/>
        <v>691.05</v>
      </c>
      <c r="F325" s="102"/>
    </row>
    <row r="326" spans="1:6" ht="12.75">
      <c r="A326" s="187"/>
      <c r="B326" s="93"/>
      <c r="C326" s="158"/>
      <c r="D326" s="158"/>
      <c r="E326" s="159"/>
      <c r="F326" s="103"/>
    </row>
    <row r="327" spans="1:6" ht="12.75">
      <c r="A327" s="167" t="s">
        <v>130</v>
      </c>
      <c r="B327" s="35" t="s">
        <v>176</v>
      </c>
      <c r="C327" s="177">
        <f>C328</f>
        <v>6000000</v>
      </c>
      <c r="D327" s="177">
        <f>D328</f>
        <v>4426179</v>
      </c>
      <c r="E327" s="159">
        <f t="shared" si="36"/>
        <v>73.76965</v>
      </c>
      <c r="F327" s="103"/>
    </row>
    <row r="328" spans="1:6" ht="12.75" hidden="1">
      <c r="A328" s="167">
        <v>3</v>
      </c>
      <c r="B328" s="35" t="s">
        <v>66</v>
      </c>
      <c r="C328" s="177">
        <f>C329+C336</f>
        <v>6000000</v>
      </c>
      <c r="D328" s="177">
        <f>D329+D336</f>
        <v>4426179</v>
      </c>
      <c r="E328" s="159">
        <f t="shared" si="36"/>
        <v>73.76965</v>
      </c>
      <c r="F328" s="103"/>
    </row>
    <row r="329" spans="1:6" ht="12.75">
      <c r="A329" s="167">
        <v>32</v>
      </c>
      <c r="B329" s="35" t="s">
        <v>2</v>
      </c>
      <c r="C329" s="177">
        <f>C330+C333</f>
        <v>6000000</v>
      </c>
      <c r="D329" s="177">
        <f>D330+D333</f>
        <v>4426179</v>
      </c>
      <c r="E329" s="159">
        <f t="shared" si="36"/>
        <v>73.76965</v>
      </c>
      <c r="F329" s="103"/>
    </row>
    <row r="330" spans="1:6" ht="12.75">
      <c r="A330" s="167">
        <v>323</v>
      </c>
      <c r="B330" s="99" t="s">
        <v>10</v>
      </c>
      <c r="C330" s="177">
        <f>SUM(C331:C332)</f>
        <v>5900000</v>
      </c>
      <c r="D330" s="177">
        <f>SUM(D331:D332)</f>
        <v>4414939</v>
      </c>
      <c r="E330" s="159">
        <f t="shared" si="36"/>
        <v>74.82947457627118</v>
      </c>
      <c r="F330" s="103"/>
    </row>
    <row r="331" spans="1:6" ht="12.75">
      <c r="A331" s="184">
        <v>3237</v>
      </c>
      <c r="B331" s="93" t="s">
        <v>143</v>
      </c>
      <c r="C331" s="210">
        <v>1000000</v>
      </c>
      <c r="D331" s="158">
        <v>1154350</v>
      </c>
      <c r="E331" s="212">
        <f t="shared" si="36"/>
        <v>115.435</v>
      </c>
      <c r="F331" s="102"/>
    </row>
    <row r="332" spans="1:6" ht="12.75">
      <c r="A332" s="184">
        <v>3239</v>
      </c>
      <c r="B332" s="93" t="s">
        <v>83</v>
      </c>
      <c r="C332" s="210">
        <v>4900000</v>
      </c>
      <c r="D332" s="158">
        <v>3260589</v>
      </c>
      <c r="E332" s="212">
        <f t="shared" si="36"/>
        <v>66.54263265306123</v>
      </c>
      <c r="F332" s="102"/>
    </row>
    <row r="333" spans="1:6" ht="12.75">
      <c r="A333" s="167">
        <v>329</v>
      </c>
      <c r="B333" s="99" t="s">
        <v>85</v>
      </c>
      <c r="C333" s="177">
        <f>C334+C335</f>
        <v>100000</v>
      </c>
      <c r="D333" s="177">
        <f>D334+D335</f>
        <v>11240</v>
      </c>
      <c r="E333" s="159">
        <f t="shared" si="36"/>
        <v>11.24</v>
      </c>
      <c r="F333" s="102"/>
    </row>
    <row r="334" spans="1:6" ht="12.75">
      <c r="A334" s="187">
        <v>3295</v>
      </c>
      <c r="B334" s="93" t="s">
        <v>287</v>
      </c>
      <c r="C334" s="210">
        <v>80000</v>
      </c>
      <c r="D334" s="158">
        <v>11240</v>
      </c>
      <c r="E334" s="212">
        <f t="shared" si="36"/>
        <v>14.05</v>
      </c>
      <c r="F334" s="102"/>
    </row>
    <row r="335" spans="1:6" ht="12.75" hidden="1">
      <c r="A335" s="187">
        <v>3299</v>
      </c>
      <c r="B335" s="93" t="s">
        <v>85</v>
      </c>
      <c r="C335" s="210">
        <v>20000</v>
      </c>
      <c r="D335" s="158">
        <v>0</v>
      </c>
      <c r="E335" s="212">
        <f t="shared" si="36"/>
        <v>0</v>
      </c>
      <c r="F335" s="102"/>
    </row>
    <row r="336" spans="1:6" ht="12.75" hidden="1">
      <c r="A336" s="167">
        <v>36</v>
      </c>
      <c r="B336" s="99" t="s">
        <v>197</v>
      </c>
      <c r="C336" s="177">
        <f>C337</f>
        <v>0</v>
      </c>
      <c r="D336" s="177">
        <f>D337</f>
        <v>0</v>
      </c>
      <c r="E336" s="159"/>
      <c r="F336" s="102"/>
    </row>
    <row r="337" spans="1:6" ht="12.75" hidden="1">
      <c r="A337" s="167">
        <v>363</v>
      </c>
      <c r="B337" s="99" t="s">
        <v>300</v>
      </c>
      <c r="C337" s="177">
        <f>C338</f>
        <v>0</v>
      </c>
      <c r="D337" s="177">
        <f>D338</f>
        <v>0</v>
      </c>
      <c r="E337" s="159"/>
      <c r="F337" s="102"/>
    </row>
    <row r="338" spans="1:6" ht="12.75" hidden="1">
      <c r="A338" s="187">
        <v>3631</v>
      </c>
      <c r="B338" s="93" t="s">
        <v>299</v>
      </c>
      <c r="C338" s="158">
        <v>0</v>
      </c>
      <c r="D338" s="158">
        <v>0</v>
      </c>
      <c r="E338" s="159"/>
      <c r="F338" s="102"/>
    </row>
    <row r="339" spans="1:6" ht="12.75">
      <c r="A339" s="187"/>
      <c r="B339" s="93"/>
      <c r="C339" s="158"/>
      <c r="D339" s="158"/>
      <c r="E339" s="159"/>
      <c r="F339" s="102"/>
    </row>
    <row r="340" spans="1:6" ht="12.75">
      <c r="A340" s="167" t="s">
        <v>148</v>
      </c>
      <c r="B340" s="35" t="s">
        <v>177</v>
      </c>
      <c r="C340" s="177">
        <f>C341</f>
        <v>4550000</v>
      </c>
      <c r="D340" s="177">
        <f>D341</f>
        <v>2422338</v>
      </c>
      <c r="E340" s="159">
        <f t="shared" si="36"/>
        <v>53.2381978021978</v>
      </c>
      <c r="F340" s="111"/>
    </row>
    <row r="341" spans="1:6" ht="12.75" hidden="1">
      <c r="A341" s="167">
        <v>3</v>
      </c>
      <c r="B341" s="35" t="s">
        <v>66</v>
      </c>
      <c r="C341" s="177">
        <f>C342+C345</f>
        <v>4550000</v>
      </c>
      <c r="D341" s="177">
        <f>D342+D345</f>
        <v>2422338</v>
      </c>
      <c r="E341" s="159">
        <f t="shared" si="36"/>
        <v>53.2381978021978</v>
      </c>
      <c r="F341" s="111"/>
    </row>
    <row r="342" spans="1:6" ht="12.75">
      <c r="A342" s="167">
        <v>32</v>
      </c>
      <c r="B342" s="35" t="s">
        <v>2</v>
      </c>
      <c r="C342" s="177">
        <f>C343</f>
        <v>3450000</v>
      </c>
      <c r="D342" s="177">
        <f>D343</f>
        <v>1589066</v>
      </c>
      <c r="E342" s="159">
        <f t="shared" si="36"/>
        <v>46.05988405797101</v>
      </c>
      <c r="F342" s="111"/>
    </row>
    <row r="343" spans="1:6" ht="12.75">
      <c r="A343" s="167">
        <v>329</v>
      </c>
      <c r="B343" s="35" t="s">
        <v>85</v>
      </c>
      <c r="C343" s="177">
        <f>C344</f>
        <v>3450000</v>
      </c>
      <c r="D343" s="177">
        <f>D344</f>
        <v>1589066</v>
      </c>
      <c r="E343" s="159">
        <f t="shared" si="36"/>
        <v>46.05988405797101</v>
      </c>
      <c r="F343" s="111"/>
    </row>
    <row r="344" spans="1:6" ht="12.75">
      <c r="A344" s="184">
        <v>3299</v>
      </c>
      <c r="B344" s="93" t="s">
        <v>85</v>
      </c>
      <c r="C344" s="210">
        <v>3450000</v>
      </c>
      <c r="D344" s="158">
        <v>1589066</v>
      </c>
      <c r="E344" s="212">
        <f t="shared" si="36"/>
        <v>46.05988405797101</v>
      </c>
      <c r="F344" s="120"/>
    </row>
    <row r="345" spans="1:6" ht="12.75">
      <c r="A345" s="167">
        <v>38</v>
      </c>
      <c r="B345" s="35" t="s">
        <v>92</v>
      </c>
      <c r="C345" s="177">
        <f>C346</f>
        <v>1100000</v>
      </c>
      <c r="D345" s="177">
        <f>D346</f>
        <v>833272</v>
      </c>
      <c r="E345" s="159">
        <f t="shared" si="36"/>
        <v>75.752</v>
      </c>
      <c r="F345" s="120"/>
    </row>
    <row r="346" spans="1:6" ht="12.75">
      <c r="A346" s="167">
        <v>383</v>
      </c>
      <c r="B346" s="35" t="s">
        <v>194</v>
      </c>
      <c r="C346" s="177">
        <f>C347</f>
        <v>1100000</v>
      </c>
      <c r="D346" s="177">
        <f>D347</f>
        <v>833272</v>
      </c>
      <c r="E346" s="159">
        <f t="shared" si="36"/>
        <v>75.752</v>
      </c>
      <c r="F346" s="120"/>
    </row>
    <row r="347" spans="1:6" ht="12.75">
      <c r="A347" s="184">
        <v>3831</v>
      </c>
      <c r="B347" s="93" t="s">
        <v>187</v>
      </c>
      <c r="C347" s="210">
        <v>1100000</v>
      </c>
      <c r="D347" s="158">
        <v>833272</v>
      </c>
      <c r="E347" s="212">
        <f t="shared" si="36"/>
        <v>75.752</v>
      </c>
      <c r="F347" s="102"/>
    </row>
    <row r="348" spans="1:6" ht="12.75">
      <c r="A348" s="167"/>
      <c r="B348" s="35"/>
      <c r="C348" s="177"/>
      <c r="D348" s="177"/>
      <c r="E348" s="159"/>
      <c r="F348" s="103"/>
    </row>
    <row r="349" spans="1:6" s="171" customFormat="1" ht="12.75">
      <c r="A349" s="169">
        <v>104</v>
      </c>
      <c r="B349" s="92" t="s">
        <v>150</v>
      </c>
      <c r="C349" s="147">
        <f>C353+C366+C372+C384+C389+C394+C399+C404+C409+C414+C419+C424+C429+C434+C439+C444+C449+C462+C467+C472+C477+C482+C487+C492+C497+C502+C507+C512+C528+C536+C544+C549+C557+C565+C570+C575+C580+C585+C590+C601+C607+C612+C617+C622+C627+C632+C457</f>
        <v>1821154546</v>
      </c>
      <c r="D349" s="147">
        <f>D353+D366+D372+D384+D389+D394+D399+D404+D409+D414+D419+D424+D429+D434+D439+D444+D449+D462+D467+D472+D477+D482+D487+D492+D497+D502+D507+D512+D528+D536+D544+D549+D557+D565+D570+D575+D580+D585+D590+D601+D607+D612+D617+D622+D627+D632+D457</f>
        <v>1552377236</v>
      </c>
      <c r="E349" s="159">
        <f t="shared" si="36"/>
        <v>85.2413783009056</v>
      </c>
      <c r="F349" s="170"/>
    </row>
    <row r="350" spans="1:6" ht="15" customHeight="1" hidden="1">
      <c r="A350" s="167">
        <v>3</v>
      </c>
      <c r="B350" s="35" t="s">
        <v>66</v>
      </c>
      <c r="C350" s="177" t="e">
        <f>#REF!+#REF!</f>
        <v>#REF!</v>
      </c>
      <c r="D350" s="177" t="e">
        <f>#REF!+#REF!</f>
        <v>#REF!</v>
      </c>
      <c r="E350" s="159"/>
      <c r="F350" s="103"/>
    </row>
    <row r="351" spans="1:6" ht="12.75" hidden="1">
      <c r="A351" s="167">
        <v>4</v>
      </c>
      <c r="B351" s="35" t="s">
        <v>96</v>
      </c>
      <c r="C351" s="177" t="e">
        <f>#REF!</f>
        <v>#REF!</v>
      </c>
      <c r="D351" s="177" t="e">
        <f>#REF!</f>
        <v>#REF!</v>
      </c>
      <c r="E351" s="159"/>
      <c r="F351" s="120"/>
    </row>
    <row r="352" spans="1:6" ht="12.75">
      <c r="A352" s="187"/>
      <c r="B352" s="93"/>
      <c r="C352" s="178"/>
      <c r="D352" s="158"/>
      <c r="E352" s="159"/>
      <c r="F352" s="102"/>
    </row>
    <row r="353" spans="1:6" ht="38.25">
      <c r="A353" s="99" t="s">
        <v>232</v>
      </c>
      <c r="B353" s="35" t="s">
        <v>361</v>
      </c>
      <c r="C353" s="177">
        <f>C354</f>
        <v>108100000</v>
      </c>
      <c r="D353" s="177">
        <f>D354+D358+D355</f>
        <v>109663055</v>
      </c>
      <c r="E353" s="159">
        <f t="shared" si="36"/>
        <v>101.445934320074</v>
      </c>
      <c r="F353" s="103"/>
    </row>
    <row r="354" spans="1:6" ht="12.75" hidden="1">
      <c r="A354" s="167">
        <v>4</v>
      </c>
      <c r="B354" s="35" t="s">
        <v>96</v>
      </c>
      <c r="C354" s="177">
        <f>C361</f>
        <v>108100000</v>
      </c>
      <c r="D354" s="177">
        <f>D361</f>
        <v>104971368</v>
      </c>
      <c r="E354" s="159">
        <f t="shared" si="36"/>
        <v>97.10579833487512</v>
      </c>
      <c r="F354" s="120"/>
    </row>
    <row r="355" spans="1:6" ht="12.75">
      <c r="A355" s="167">
        <v>36</v>
      </c>
      <c r="B355" s="35" t="s">
        <v>197</v>
      </c>
      <c r="C355" s="177">
        <f>C356</f>
        <v>0</v>
      </c>
      <c r="D355" s="177">
        <f>D356</f>
        <v>1424020</v>
      </c>
      <c r="E355" s="159" t="s">
        <v>174</v>
      </c>
      <c r="F355" s="120"/>
    </row>
    <row r="356" spans="1:6" ht="12.75">
      <c r="A356" s="167">
        <v>363</v>
      </c>
      <c r="B356" s="35" t="s">
        <v>301</v>
      </c>
      <c r="C356" s="177">
        <f>C357</f>
        <v>0</v>
      </c>
      <c r="D356" s="177">
        <f>D357</f>
        <v>1424020</v>
      </c>
      <c r="E356" s="159" t="s">
        <v>174</v>
      </c>
      <c r="F356" s="120"/>
    </row>
    <row r="357" spans="1:6" ht="12.75">
      <c r="A357" s="187">
        <v>3632</v>
      </c>
      <c r="B357" s="93" t="s">
        <v>298</v>
      </c>
      <c r="C357" s="215">
        <v>0</v>
      </c>
      <c r="D357" s="158">
        <v>1424020</v>
      </c>
      <c r="E357" s="159"/>
      <c r="F357" s="120"/>
    </row>
    <row r="358" spans="1:6" ht="12.75">
      <c r="A358" s="167">
        <v>38</v>
      </c>
      <c r="B358" s="35" t="s">
        <v>381</v>
      </c>
      <c r="C358" s="177">
        <v>0</v>
      </c>
      <c r="D358" s="177">
        <f>D359</f>
        <v>3267667</v>
      </c>
      <c r="E358" s="159" t="s">
        <v>174</v>
      </c>
      <c r="F358" s="120"/>
    </row>
    <row r="359" spans="1:6" ht="12.75">
      <c r="A359" s="167">
        <v>386</v>
      </c>
      <c r="B359" s="35" t="s">
        <v>95</v>
      </c>
      <c r="C359" s="177">
        <v>0</v>
      </c>
      <c r="D359" s="177">
        <f>D360</f>
        <v>3267667</v>
      </c>
      <c r="E359" s="159" t="s">
        <v>174</v>
      </c>
      <c r="F359" s="120"/>
    </row>
    <row r="360" spans="1:6" ht="12.75">
      <c r="A360" s="187">
        <v>3862</v>
      </c>
      <c r="B360" s="93" t="s">
        <v>138</v>
      </c>
      <c r="C360" s="210">
        <v>0</v>
      </c>
      <c r="D360" s="158">
        <v>3267667</v>
      </c>
      <c r="E360" s="159"/>
      <c r="F360" s="120"/>
    </row>
    <row r="361" spans="1:6" ht="12.75">
      <c r="A361" s="167">
        <v>45</v>
      </c>
      <c r="B361" s="35" t="s">
        <v>34</v>
      </c>
      <c r="C361" s="177">
        <f>C362</f>
        <v>108100000</v>
      </c>
      <c r="D361" s="177">
        <f>D362</f>
        <v>104971368</v>
      </c>
      <c r="E361" s="159">
        <f t="shared" si="36"/>
        <v>97.10579833487512</v>
      </c>
      <c r="F361" s="120"/>
    </row>
    <row r="362" spans="1:6" ht="12.75">
      <c r="A362" s="167">
        <v>451</v>
      </c>
      <c r="B362" s="35" t="s">
        <v>198</v>
      </c>
      <c r="C362" s="177">
        <f>C363</f>
        <v>108100000</v>
      </c>
      <c r="D362" s="177">
        <f>D363+D364</f>
        <v>104971368</v>
      </c>
      <c r="E362" s="159">
        <f aca="true" t="shared" si="37" ref="E362:E426">D362/C362*100</f>
        <v>97.10579833487512</v>
      </c>
      <c r="F362" s="120"/>
    </row>
    <row r="363" spans="1:6" ht="12.75">
      <c r="A363" s="187">
        <v>4511</v>
      </c>
      <c r="B363" s="93" t="s">
        <v>0</v>
      </c>
      <c r="C363" s="214">
        <v>108100000</v>
      </c>
      <c r="D363" s="158">
        <v>104971368</v>
      </c>
      <c r="E363" s="212">
        <f t="shared" si="37"/>
        <v>97.10579833487512</v>
      </c>
      <c r="F363" s="102"/>
    </row>
    <row r="364" spans="1:6" ht="12.75" hidden="1">
      <c r="A364" s="187"/>
      <c r="B364" s="93"/>
      <c r="C364" s="178"/>
      <c r="D364" s="158"/>
      <c r="E364" s="159"/>
      <c r="F364" s="102"/>
    </row>
    <row r="365" spans="1:6" ht="12.75">
      <c r="A365" s="187"/>
      <c r="B365" s="93"/>
      <c r="C365" s="178"/>
      <c r="D365" s="158"/>
      <c r="E365" s="159"/>
      <c r="F365" s="102"/>
    </row>
    <row r="366" spans="1:6" ht="38.25">
      <c r="A366" s="99" t="s">
        <v>233</v>
      </c>
      <c r="B366" s="35" t="s">
        <v>362</v>
      </c>
      <c r="C366" s="177">
        <f>C367</f>
        <v>12000000</v>
      </c>
      <c r="D366" s="177">
        <f>D367</f>
        <v>10213145</v>
      </c>
      <c r="E366" s="159">
        <f t="shared" si="37"/>
        <v>85.10954166666667</v>
      </c>
      <c r="F366" s="103"/>
    </row>
    <row r="367" spans="1:6" ht="12.75" hidden="1">
      <c r="A367" s="167">
        <v>4</v>
      </c>
      <c r="B367" s="35" t="s">
        <v>96</v>
      </c>
      <c r="C367" s="177">
        <f aca="true" t="shared" si="38" ref="C367:D369">C368</f>
        <v>12000000</v>
      </c>
      <c r="D367" s="177">
        <f t="shared" si="38"/>
        <v>10213145</v>
      </c>
      <c r="E367" s="159">
        <f t="shared" si="37"/>
        <v>85.10954166666667</v>
      </c>
      <c r="F367" s="120"/>
    </row>
    <row r="368" spans="1:6" ht="12.75">
      <c r="A368" s="167">
        <v>45</v>
      </c>
      <c r="B368" s="35" t="s">
        <v>34</v>
      </c>
      <c r="C368" s="177">
        <f t="shared" si="38"/>
        <v>12000000</v>
      </c>
      <c r="D368" s="177">
        <f t="shared" si="38"/>
        <v>10213145</v>
      </c>
      <c r="E368" s="159">
        <f t="shared" si="37"/>
        <v>85.10954166666667</v>
      </c>
      <c r="F368" s="120"/>
    </row>
    <row r="369" spans="1:6" ht="12.75">
      <c r="A369" s="167">
        <v>451</v>
      </c>
      <c r="B369" s="35" t="s">
        <v>198</v>
      </c>
      <c r="C369" s="177">
        <f t="shared" si="38"/>
        <v>12000000</v>
      </c>
      <c r="D369" s="177">
        <f t="shared" si="38"/>
        <v>10213145</v>
      </c>
      <c r="E369" s="159">
        <f t="shared" si="37"/>
        <v>85.10954166666667</v>
      </c>
      <c r="F369" s="120"/>
    </row>
    <row r="370" spans="1:6" ht="12.75">
      <c r="A370" s="187">
        <v>4511</v>
      </c>
      <c r="B370" s="93" t="s">
        <v>0</v>
      </c>
      <c r="C370" s="214">
        <v>12000000</v>
      </c>
      <c r="D370" s="158">
        <v>10213145</v>
      </c>
      <c r="E370" s="212">
        <f t="shared" si="37"/>
        <v>85.10954166666667</v>
      </c>
      <c r="F370" s="102"/>
    </row>
    <row r="371" spans="1:6" ht="12.75">
      <c r="A371" s="187"/>
      <c r="B371" s="93"/>
      <c r="C371" s="158"/>
      <c r="D371" s="158"/>
      <c r="E371" s="159"/>
      <c r="F371" s="103"/>
    </row>
    <row r="372" spans="1:6" ht="12.75">
      <c r="A372" s="167" t="s">
        <v>131</v>
      </c>
      <c r="B372" s="90" t="s">
        <v>178</v>
      </c>
      <c r="C372" s="177">
        <f>C373+C380</f>
        <v>266614000</v>
      </c>
      <c r="D372" s="177">
        <f>D374+D377+D380</f>
        <v>238974244</v>
      </c>
      <c r="E372" s="159">
        <f t="shared" si="37"/>
        <v>89.63304402619518</v>
      </c>
      <c r="F372" s="103"/>
    </row>
    <row r="373" spans="1:6" ht="13.5" customHeight="1" hidden="1">
      <c r="A373" s="167">
        <v>3</v>
      </c>
      <c r="B373" s="90" t="s">
        <v>66</v>
      </c>
      <c r="C373" s="177">
        <f>C374+C377</f>
        <v>48181000</v>
      </c>
      <c r="D373" s="177">
        <f>D374+D377</f>
        <v>41001958</v>
      </c>
      <c r="E373" s="159">
        <f t="shared" si="37"/>
        <v>85.09984848799319</v>
      </c>
      <c r="F373" s="103"/>
    </row>
    <row r="374" spans="1:6" ht="12.75">
      <c r="A374" s="167">
        <v>36</v>
      </c>
      <c r="B374" s="90" t="s">
        <v>197</v>
      </c>
      <c r="C374" s="177">
        <f>C375</f>
        <v>480364</v>
      </c>
      <c r="D374" s="177">
        <f>D375</f>
        <v>480364</v>
      </c>
      <c r="E374" s="159">
        <f t="shared" si="37"/>
        <v>100</v>
      </c>
      <c r="F374" s="103"/>
    </row>
    <row r="375" spans="1:6" ht="12.75">
      <c r="A375" s="167">
        <v>363</v>
      </c>
      <c r="B375" s="90" t="s">
        <v>301</v>
      </c>
      <c r="C375" s="177">
        <f>C376</f>
        <v>480364</v>
      </c>
      <c r="D375" s="177">
        <f>D376</f>
        <v>480364</v>
      </c>
      <c r="E375" s="159">
        <f t="shared" si="37"/>
        <v>100</v>
      </c>
      <c r="F375" s="103"/>
    </row>
    <row r="376" spans="1:6" ht="12.75">
      <c r="A376" s="184">
        <v>3632</v>
      </c>
      <c r="B376" s="93" t="s">
        <v>298</v>
      </c>
      <c r="C376" s="210">
        <v>480364</v>
      </c>
      <c r="D376" s="158">
        <v>480364</v>
      </c>
      <c r="E376" s="212">
        <f t="shared" si="37"/>
        <v>100</v>
      </c>
      <c r="F376" s="102"/>
    </row>
    <row r="377" spans="1:6" ht="12.75">
      <c r="A377" s="167">
        <v>38</v>
      </c>
      <c r="B377" s="90" t="s">
        <v>92</v>
      </c>
      <c r="C377" s="177">
        <f>C378</f>
        <v>47700636</v>
      </c>
      <c r="D377" s="177">
        <f>D378</f>
        <v>40521594</v>
      </c>
      <c r="E377" s="159">
        <f t="shared" si="37"/>
        <v>84.94979815363467</v>
      </c>
      <c r="F377" s="102"/>
    </row>
    <row r="378" spans="1:6" ht="12.75">
      <c r="A378" s="167">
        <v>386</v>
      </c>
      <c r="B378" s="90" t="s">
        <v>95</v>
      </c>
      <c r="C378" s="177">
        <f>C379</f>
        <v>47700636</v>
      </c>
      <c r="D378" s="177">
        <f>D379</f>
        <v>40521594</v>
      </c>
      <c r="E378" s="159">
        <f t="shared" si="37"/>
        <v>84.94979815363467</v>
      </c>
      <c r="F378" s="102"/>
    </row>
    <row r="379" spans="1:6" ht="12.75">
      <c r="A379" s="184">
        <v>3862</v>
      </c>
      <c r="B379" s="93" t="s">
        <v>138</v>
      </c>
      <c r="C379" s="210">
        <v>47700636</v>
      </c>
      <c r="D379" s="158">
        <v>40521594</v>
      </c>
      <c r="E379" s="212">
        <f t="shared" si="37"/>
        <v>84.94979815363467</v>
      </c>
      <c r="F379" s="102"/>
    </row>
    <row r="380" spans="1:6" ht="12.75">
      <c r="A380" s="167">
        <v>42</v>
      </c>
      <c r="B380" s="90" t="s">
        <v>19</v>
      </c>
      <c r="C380" s="177">
        <f>C381</f>
        <v>218433000</v>
      </c>
      <c r="D380" s="177">
        <f>D381</f>
        <v>197972286</v>
      </c>
      <c r="E380" s="159">
        <f t="shared" si="37"/>
        <v>90.63295655876172</v>
      </c>
      <c r="F380" s="177"/>
    </row>
    <row r="381" spans="1:6" ht="12.75">
      <c r="A381" s="167">
        <v>421</v>
      </c>
      <c r="B381" s="90" t="s">
        <v>20</v>
      </c>
      <c r="C381" s="177">
        <f>C382</f>
        <v>218433000</v>
      </c>
      <c r="D381" s="177">
        <f>D382</f>
        <v>197972286</v>
      </c>
      <c r="E381" s="159">
        <f t="shared" si="37"/>
        <v>90.63295655876172</v>
      </c>
      <c r="F381" s="102"/>
    </row>
    <row r="382" spans="1:6" ht="12.75">
      <c r="A382" s="184">
        <v>4214</v>
      </c>
      <c r="B382" s="93" t="s">
        <v>24</v>
      </c>
      <c r="C382" s="210">
        <v>218433000</v>
      </c>
      <c r="D382" s="158">
        <v>197972286</v>
      </c>
      <c r="E382" s="212">
        <f t="shared" si="37"/>
        <v>90.63295655876172</v>
      </c>
      <c r="F382" s="102"/>
    </row>
    <row r="383" spans="1:6" ht="12.75">
      <c r="A383" s="184"/>
      <c r="B383" s="93"/>
      <c r="C383" s="158"/>
      <c r="D383" s="158"/>
      <c r="E383" s="159"/>
      <c r="F383" s="102"/>
    </row>
    <row r="384" spans="1:6" ht="25.5">
      <c r="A384" s="167" t="s">
        <v>249</v>
      </c>
      <c r="B384" s="35" t="s">
        <v>355</v>
      </c>
      <c r="C384" s="177">
        <f aca="true" t="shared" si="39" ref="C384:D386">C385</f>
        <v>27356000</v>
      </c>
      <c r="D384" s="177">
        <f t="shared" si="39"/>
        <v>18704579</v>
      </c>
      <c r="E384" s="159">
        <f t="shared" si="37"/>
        <v>68.37468562655359</v>
      </c>
      <c r="F384" s="102"/>
    </row>
    <row r="385" spans="1:6" ht="12.75">
      <c r="A385" s="167">
        <v>38</v>
      </c>
      <c r="B385" s="90" t="s">
        <v>92</v>
      </c>
      <c r="C385" s="177">
        <f t="shared" si="39"/>
        <v>27356000</v>
      </c>
      <c r="D385" s="177">
        <f t="shared" si="39"/>
        <v>18704579</v>
      </c>
      <c r="E385" s="159">
        <f t="shared" si="37"/>
        <v>68.37468562655359</v>
      </c>
      <c r="F385" s="102"/>
    </row>
    <row r="386" spans="1:6" ht="12.75">
      <c r="A386" s="167">
        <v>386</v>
      </c>
      <c r="B386" s="90" t="s">
        <v>95</v>
      </c>
      <c r="C386" s="177">
        <f t="shared" si="39"/>
        <v>27356000</v>
      </c>
      <c r="D386" s="177">
        <f t="shared" si="39"/>
        <v>18704579</v>
      </c>
      <c r="E386" s="159">
        <f t="shared" si="37"/>
        <v>68.37468562655359</v>
      </c>
      <c r="F386" s="102"/>
    </row>
    <row r="387" spans="1:6" ht="12.75">
      <c r="A387" s="184">
        <v>3862</v>
      </c>
      <c r="B387" s="93" t="s">
        <v>138</v>
      </c>
      <c r="C387" s="210">
        <v>27356000</v>
      </c>
      <c r="D387" s="158">
        <v>18704579</v>
      </c>
      <c r="E387" s="212">
        <f t="shared" si="37"/>
        <v>68.37468562655359</v>
      </c>
      <c r="F387" s="102"/>
    </row>
    <row r="388" spans="1:6" ht="12.75">
      <c r="A388" s="184"/>
      <c r="B388" s="93"/>
      <c r="C388" s="158"/>
      <c r="D388" s="158"/>
      <c r="E388" s="159"/>
      <c r="F388" s="102"/>
    </row>
    <row r="389" spans="1:6" ht="12.75">
      <c r="A389" s="167" t="s">
        <v>250</v>
      </c>
      <c r="B389" s="90" t="s">
        <v>326</v>
      </c>
      <c r="C389" s="177">
        <f aca="true" t="shared" si="40" ref="C389:D391">C390</f>
        <v>3000000</v>
      </c>
      <c r="D389" s="177">
        <f t="shared" si="40"/>
        <v>2999963</v>
      </c>
      <c r="E389" s="159">
        <f t="shared" si="37"/>
        <v>99.99876666666667</v>
      </c>
      <c r="F389" s="102"/>
    </row>
    <row r="390" spans="1:6" ht="12.75">
      <c r="A390" s="167">
        <v>36</v>
      </c>
      <c r="B390" s="90" t="s">
        <v>197</v>
      </c>
      <c r="C390" s="177">
        <f t="shared" si="40"/>
        <v>3000000</v>
      </c>
      <c r="D390" s="177">
        <f t="shared" si="40"/>
        <v>2999963</v>
      </c>
      <c r="E390" s="159">
        <f t="shared" si="37"/>
        <v>99.99876666666667</v>
      </c>
      <c r="F390" s="102"/>
    </row>
    <row r="391" spans="1:6" ht="12.75">
      <c r="A391" s="167">
        <v>363</v>
      </c>
      <c r="B391" s="90" t="s">
        <v>301</v>
      </c>
      <c r="C391" s="177">
        <f t="shared" si="40"/>
        <v>3000000</v>
      </c>
      <c r="D391" s="177">
        <f t="shared" si="40"/>
        <v>2999963</v>
      </c>
      <c r="E391" s="159">
        <f t="shared" si="37"/>
        <v>99.99876666666667</v>
      </c>
      <c r="F391" s="102"/>
    </row>
    <row r="392" spans="1:6" ht="12.75">
      <c r="A392" s="184">
        <v>3632</v>
      </c>
      <c r="B392" s="93" t="s">
        <v>298</v>
      </c>
      <c r="C392" s="210">
        <v>3000000</v>
      </c>
      <c r="D392" s="158">
        <v>2999963</v>
      </c>
      <c r="E392" s="212">
        <f t="shared" si="37"/>
        <v>99.99876666666667</v>
      </c>
      <c r="F392" s="102"/>
    </row>
    <row r="393" spans="1:6" ht="12.75">
      <c r="A393" s="184"/>
      <c r="B393" s="93"/>
      <c r="C393" s="158"/>
      <c r="D393" s="158"/>
      <c r="E393" s="159"/>
      <c r="F393" s="102"/>
    </row>
    <row r="394" spans="1:6" ht="12.75">
      <c r="A394" s="167" t="s">
        <v>251</v>
      </c>
      <c r="B394" s="90" t="s">
        <v>327</v>
      </c>
      <c r="C394" s="177">
        <f aca="true" t="shared" si="41" ref="C394:D396">C395</f>
        <v>23400000</v>
      </c>
      <c r="D394" s="177">
        <f t="shared" si="41"/>
        <v>19307940</v>
      </c>
      <c r="E394" s="159">
        <f t="shared" si="37"/>
        <v>82.5125641025641</v>
      </c>
      <c r="F394" s="102"/>
    </row>
    <row r="395" spans="1:6" ht="12.75">
      <c r="A395" s="167">
        <v>38</v>
      </c>
      <c r="B395" s="90" t="s">
        <v>92</v>
      </c>
      <c r="C395" s="177">
        <f t="shared" si="41"/>
        <v>23400000</v>
      </c>
      <c r="D395" s="177">
        <f t="shared" si="41"/>
        <v>19307940</v>
      </c>
      <c r="E395" s="159">
        <f t="shared" si="37"/>
        <v>82.5125641025641</v>
      </c>
      <c r="F395" s="102"/>
    </row>
    <row r="396" spans="1:6" ht="12.75">
      <c r="A396" s="167">
        <v>386</v>
      </c>
      <c r="B396" s="90" t="s">
        <v>95</v>
      </c>
      <c r="C396" s="177">
        <f t="shared" si="41"/>
        <v>23400000</v>
      </c>
      <c r="D396" s="177">
        <f t="shared" si="41"/>
        <v>19307940</v>
      </c>
      <c r="E396" s="159">
        <f t="shared" si="37"/>
        <v>82.5125641025641</v>
      </c>
      <c r="F396" s="102"/>
    </row>
    <row r="397" spans="1:6" ht="12.75">
      <c r="A397" s="184">
        <v>3862</v>
      </c>
      <c r="B397" s="93" t="s">
        <v>138</v>
      </c>
      <c r="C397" s="210">
        <v>23400000</v>
      </c>
      <c r="D397" s="158">
        <v>19307940</v>
      </c>
      <c r="E397" s="212">
        <f t="shared" si="37"/>
        <v>82.5125641025641</v>
      </c>
      <c r="F397" s="102"/>
    </row>
    <row r="398" spans="1:6" ht="12.75">
      <c r="A398" s="184"/>
      <c r="B398" s="93"/>
      <c r="C398" s="158"/>
      <c r="D398" s="158"/>
      <c r="E398" s="159"/>
      <c r="F398" s="102"/>
    </row>
    <row r="399" spans="1:6" ht="12.75">
      <c r="A399" s="167" t="s">
        <v>252</v>
      </c>
      <c r="B399" s="90" t="s">
        <v>328</v>
      </c>
      <c r="C399" s="177">
        <f aca="true" t="shared" si="42" ref="C399:D401">C400</f>
        <v>24350000</v>
      </c>
      <c r="D399" s="177">
        <f t="shared" si="42"/>
        <v>17496970</v>
      </c>
      <c r="E399" s="159">
        <f t="shared" si="37"/>
        <v>71.85613963039015</v>
      </c>
      <c r="F399" s="102"/>
    </row>
    <row r="400" spans="1:6" ht="12.75">
      <c r="A400" s="167">
        <v>38</v>
      </c>
      <c r="B400" s="90" t="s">
        <v>92</v>
      </c>
      <c r="C400" s="177">
        <f t="shared" si="42"/>
        <v>24350000</v>
      </c>
      <c r="D400" s="177">
        <f t="shared" si="42"/>
        <v>17496970</v>
      </c>
      <c r="E400" s="159">
        <f t="shared" si="37"/>
        <v>71.85613963039015</v>
      </c>
      <c r="F400" s="102"/>
    </row>
    <row r="401" spans="1:6" ht="12.75">
      <c r="A401" s="167">
        <v>386</v>
      </c>
      <c r="B401" s="90" t="s">
        <v>95</v>
      </c>
      <c r="C401" s="177">
        <f t="shared" si="42"/>
        <v>24350000</v>
      </c>
      <c r="D401" s="177">
        <f t="shared" si="42"/>
        <v>17496970</v>
      </c>
      <c r="E401" s="159">
        <f t="shared" si="37"/>
        <v>71.85613963039015</v>
      </c>
      <c r="F401" s="102"/>
    </row>
    <row r="402" spans="1:6" ht="12.75">
      <c r="A402" s="184">
        <v>3862</v>
      </c>
      <c r="B402" s="93" t="s">
        <v>138</v>
      </c>
      <c r="C402" s="210">
        <v>24350000</v>
      </c>
      <c r="D402" s="158">
        <v>17496970</v>
      </c>
      <c r="E402" s="212">
        <f t="shared" si="37"/>
        <v>71.85613963039015</v>
      </c>
      <c r="F402" s="102"/>
    </row>
    <row r="403" spans="1:6" ht="12.75">
      <c r="A403" s="184"/>
      <c r="B403" s="93"/>
      <c r="C403" s="158"/>
      <c r="D403" s="158"/>
      <c r="E403" s="159"/>
      <c r="F403" s="102"/>
    </row>
    <row r="404" spans="1:6" ht="25.5">
      <c r="A404" s="167" t="s">
        <v>253</v>
      </c>
      <c r="B404" s="35" t="s">
        <v>329</v>
      </c>
      <c r="C404" s="177">
        <f aca="true" t="shared" si="43" ref="C404:D406">C405</f>
        <v>14150000</v>
      </c>
      <c r="D404" s="177">
        <f t="shared" si="43"/>
        <v>12040033</v>
      </c>
      <c r="E404" s="159">
        <f t="shared" si="37"/>
        <v>85.08857243816254</v>
      </c>
      <c r="F404" s="102"/>
    </row>
    <row r="405" spans="1:6" ht="12.75">
      <c r="A405" s="167">
        <v>38</v>
      </c>
      <c r="B405" s="90" t="s">
        <v>92</v>
      </c>
      <c r="C405" s="177">
        <f t="shared" si="43"/>
        <v>14150000</v>
      </c>
      <c r="D405" s="177">
        <f t="shared" si="43"/>
        <v>12040033</v>
      </c>
      <c r="E405" s="159">
        <f t="shared" si="37"/>
        <v>85.08857243816254</v>
      </c>
      <c r="F405" s="102"/>
    </row>
    <row r="406" spans="1:6" ht="12.75">
      <c r="A406" s="167">
        <v>386</v>
      </c>
      <c r="B406" s="90" t="s">
        <v>95</v>
      </c>
      <c r="C406" s="177">
        <f t="shared" si="43"/>
        <v>14150000</v>
      </c>
      <c r="D406" s="177">
        <f t="shared" si="43"/>
        <v>12040033</v>
      </c>
      <c r="E406" s="159">
        <f t="shared" si="37"/>
        <v>85.08857243816254</v>
      </c>
      <c r="F406" s="102"/>
    </row>
    <row r="407" spans="1:6" ht="12.75">
      <c r="A407" s="184">
        <v>3862</v>
      </c>
      <c r="B407" s="93" t="s">
        <v>138</v>
      </c>
      <c r="C407" s="210">
        <v>14150000</v>
      </c>
      <c r="D407" s="158">
        <v>12040033</v>
      </c>
      <c r="E407" s="212">
        <f t="shared" si="37"/>
        <v>85.08857243816254</v>
      </c>
      <c r="F407" s="102"/>
    </row>
    <row r="408" spans="1:6" ht="12.75">
      <c r="A408" s="184"/>
      <c r="B408" s="93"/>
      <c r="C408" s="158"/>
      <c r="D408" s="158"/>
      <c r="E408" s="159"/>
      <c r="F408" s="102"/>
    </row>
    <row r="409" spans="1:6" ht="25.5">
      <c r="A409" s="167" t="s">
        <v>254</v>
      </c>
      <c r="B409" s="35" t="s">
        <v>330</v>
      </c>
      <c r="C409" s="177">
        <f aca="true" t="shared" si="44" ref="C409:D411">C410</f>
        <v>13100000</v>
      </c>
      <c r="D409" s="177">
        <f t="shared" si="44"/>
        <v>12060904</v>
      </c>
      <c r="E409" s="159">
        <f t="shared" si="37"/>
        <v>92.06796946564886</v>
      </c>
      <c r="F409" s="102"/>
    </row>
    <row r="410" spans="1:6" ht="12.75">
      <c r="A410" s="167">
        <v>38</v>
      </c>
      <c r="B410" s="90" t="s">
        <v>92</v>
      </c>
      <c r="C410" s="177">
        <f t="shared" si="44"/>
        <v>13100000</v>
      </c>
      <c r="D410" s="177">
        <f t="shared" si="44"/>
        <v>12060904</v>
      </c>
      <c r="E410" s="159">
        <f t="shared" si="37"/>
        <v>92.06796946564886</v>
      </c>
      <c r="F410" s="102"/>
    </row>
    <row r="411" spans="1:6" ht="12.75">
      <c r="A411" s="167">
        <v>386</v>
      </c>
      <c r="B411" s="90" t="s">
        <v>95</v>
      </c>
      <c r="C411" s="177">
        <f t="shared" si="44"/>
        <v>13100000</v>
      </c>
      <c r="D411" s="177">
        <f t="shared" si="44"/>
        <v>12060904</v>
      </c>
      <c r="E411" s="159">
        <f t="shared" si="37"/>
        <v>92.06796946564886</v>
      </c>
      <c r="F411" s="102"/>
    </row>
    <row r="412" spans="1:6" ht="12.75">
      <c r="A412" s="184">
        <v>3862</v>
      </c>
      <c r="B412" s="93" t="s">
        <v>138</v>
      </c>
      <c r="C412" s="210">
        <v>13100000</v>
      </c>
      <c r="D412" s="158">
        <v>12060904</v>
      </c>
      <c r="E412" s="212">
        <f t="shared" si="37"/>
        <v>92.06796946564886</v>
      </c>
      <c r="F412" s="102"/>
    </row>
    <row r="413" spans="1:6" ht="12.75">
      <c r="A413" s="184"/>
      <c r="B413" s="93"/>
      <c r="C413" s="158"/>
      <c r="D413" s="158"/>
      <c r="E413" s="159"/>
      <c r="F413" s="102"/>
    </row>
    <row r="414" spans="1:6" ht="25.5">
      <c r="A414" s="167" t="s">
        <v>255</v>
      </c>
      <c r="B414" s="35" t="s">
        <v>369</v>
      </c>
      <c r="C414" s="177">
        <f aca="true" t="shared" si="45" ref="C414:D416">C415</f>
        <v>18550000</v>
      </c>
      <c r="D414" s="177">
        <f t="shared" si="45"/>
        <v>12025696</v>
      </c>
      <c r="E414" s="159">
        <f t="shared" si="37"/>
        <v>64.8285498652291</v>
      </c>
      <c r="F414" s="102"/>
    </row>
    <row r="415" spans="1:6" ht="12.75">
      <c r="A415" s="167">
        <v>38</v>
      </c>
      <c r="B415" s="90" t="s">
        <v>92</v>
      </c>
      <c r="C415" s="177">
        <f t="shared" si="45"/>
        <v>18550000</v>
      </c>
      <c r="D415" s="177">
        <f t="shared" si="45"/>
        <v>12025696</v>
      </c>
      <c r="E415" s="159">
        <f t="shared" si="37"/>
        <v>64.8285498652291</v>
      </c>
      <c r="F415" s="102"/>
    </row>
    <row r="416" spans="1:6" ht="12.75">
      <c r="A416" s="167">
        <v>386</v>
      </c>
      <c r="B416" s="90" t="s">
        <v>95</v>
      </c>
      <c r="C416" s="177">
        <f t="shared" si="45"/>
        <v>18550000</v>
      </c>
      <c r="D416" s="177">
        <f t="shared" si="45"/>
        <v>12025696</v>
      </c>
      <c r="E416" s="159">
        <f t="shared" si="37"/>
        <v>64.8285498652291</v>
      </c>
      <c r="F416" s="102"/>
    </row>
    <row r="417" spans="1:6" ht="12.75">
      <c r="A417" s="184">
        <v>3862</v>
      </c>
      <c r="B417" s="93" t="s">
        <v>138</v>
      </c>
      <c r="C417" s="210">
        <v>18550000</v>
      </c>
      <c r="D417" s="158">
        <v>12025696</v>
      </c>
      <c r="E417" s="212">
        <f t="shared" si="37"/>
        <v>64.8285498652291</v>
      </c>
      <c r="F417" s="102"/>
    </row>
    <row r="418" spans="1:6" ht="12.75">
      <c r="A418" s="184"/>
      <c r="B418" s="93"/>
      <c r="C418" s="158"/>
      <c r="D418" s="158"/>
      <c r="E418" s="159"/>
      <c r="F418" s="102"/>
    </row>
    <row r="419" spans="1:6" ht="25.5">
      <c r="A419" s="167" t="s">
        <v>256</v>
      </c>
      <c r="B419" s="35" t="s">
        <v>331</v>
      </c>
      <c r="C419" s="177">
        <f aca="true" t="shared" si="46" ref="C419:D421">C420</f>
        <v>9450000</v>
      </c>
      <c r="D419" s="177">
        <f t="shared" si="46"/>
        <v>8320452</v>
      </c>
      <c r="E419" s="159">
        <f t="shared" si="37"/>
        <v>88.04711111111111</v>
      </c>
      <c r="F419" s="102"/>
    </row>
    <row r="420" spans="1:6" ht="12.75">
      <c r="A420" s="167">
        <v>38</v>
      </c>
      <c r="B420" s="90" t="s">
        <v>92</v>
      </c>
      <c r="C420" s="177">
        <f t="shared" si="46"/>
        <v>9450000</v>
      </c>
      <c r="D420" s="177">
        <f t="shared" si="46"/>
        <v>8320452</v>
      </c>
      <c r="E420" s="159">
        <f t="shared" si="37"/>
        <v>88.04711111111111</v>
      </c>
      <c r="F420" s="102"/>
    </row>
    <row r="421" spans="1:6" ht="12.75">
      <c r="A421" s="167">
        <v>386</v>
      </c>
      <c r="B421" s="90" t="s">
        <v>95</v>
      </c>
      <c r="C421" s="177">
        <f t="shared" si="46"/>
        <v>9450000</v>
      </c>
      <c r="D421" s="177">
        <f t="shared" si="46"/>
        <v>8320452</v>
      </c>
      <c r="E421" s="159">
        <f t="shared" si="37"/>
        <v>88.04711111111111</v>
      </c>
      <c r="F421" s="102"/>
    </row>
    <row r="422" spans="1:6" ht="12.75">
      <c r="A422" s="184">
        <v>3862</v>
      </c>
      <c r="B422" s="93" t="s">
        <v>138</v>
      </c>
      <c r="C422" s="210">
        <v>9450000</v>
      </c>
      <c r="D422" s="158">
        <v>8320452</v>
      </c>
      <c r="E422" s="212">
        <f t="shared" si="37"/>
        <v>88.04711111111111</v>
      </c>
      <c r="F422" s="102"/>
    </row>
    <row r="423" spans="1:6" ht="12.75">
      <c r="A423" s="184"/>
      <c r="B423" s="93"/>
      <c r="C423" s="158"/>
      <c r="D423" s="158"/>
      <c r="E423" s="159"/>
      <c r="F423" s="102"/>
    </row>
    <row r="424" spans="1:6" ht="25.5">
      <c r="A424" s="167" t="s">
        <v>257</v>
      </c>
      <c r="B424" s="35" t="s">
        <v>332</v>
      </c>
      <c r="C424" s="177">
        <f aca="true" t="shared" si="47" ref="C424:D426">C425</f>
        <v>6300000</v>
      </c>
      <c r="D424" s="177">
        <f t="shared" si="47"/>
        <v>5614286</v>
      </c>
      <c r="E424" s="159">
        <f t="shared" si="37"/>
        <v>89.11565079365079</v>
      </c>
      <c r="F424" s="102"/>
    </row>
    <row r="425" spans="1:6" ht="12.75">
      <c r="A425" s="167">
        <v>38</v>
      </c>
      <c r="B425" s="90" t="s">
        <v>92</v>
      </c>
      <c r="C425" s="177">
        <f t="shared" si="47"/>
        <v>6300000</v>
      </c>
      <c r="D425" s="177">
        <f t="shared" si="47"/>
        <v>5614286</v>
      </c>
      <c r="E425" s="159">
        <f t="shared" si="37"/>
        <v>89.11565079365079</v>
      </c>
      <c r="F425" s="102"/>
    </row>
    <row r="426" spans="1:6" ht="12.75">
      <c r="A426" s="167">
        <v>386</v>
      </c>
      <c r="B426" s="90" t="s">
        <v>95</v>
      </c>
      <c r="C426" s="177">
        <f t="shared" si="47"/>
        <v>6300000</v>
      </c>
      <c r="D426" s="177">
        <f t="shared" si="47"/>
        <v>5614286</v>
      </c>
      <c r="E426" s="159">
        <f t="shared" si="37"/>
        <v>89.11565079365079</v>
      </c>
      <c r="F426" s="102"/>
    </row>
    <row r="427" spans="1:6" ht="12.75">
      <c r="A427" s="184">
        <v>3862</v>
      </c>
      <c r="B427" s="93" t="s">
        <v>138</v>
      </c>
      <c r="C427" s="210">
        <v>6300000</v>
      </c>
      <c r="D427" s="158">
        <v>5614286</v>
      </c>
      <c r="E427" s="212">
        <f aca="true" t="shared" si="48" ref="E427:E485">D427/C427*100</f>
        <v>89.11565079365079</v>
      </c>
      <c r="F427" s="102"/>
    </row>
    <row r="428" spans="1:6" ht="12.75">
      <c r="A428" s="184"/>
      <c r="B428" s="93"/>
      <c r="C428" s="158"/>
      <c r="D428" s="158"/>
      <c r="E428" s="159"/>
      <c r="F428" s="102"/>
    </row>
    <row r="429" spans="1:6" ht="25.5">
      <c r="A429" s="167" t="s">
        <v>258</v>
      </c>
      <c r="B429" s="35" t="s">
        <v>365</v>
      </c>
      <c r="C429" s="177">
        <f aca="true" t="shared" si="49" ref="C429:D431">C430</f>
        <v>8000000</v>
      </c>
      <c r="D429" s="177">
        <f t="shared" si="49"/>
        <v>7000000</v>
      </c>
      <c r="E429" s="159">
        <f t="shared" si="48"/>
        <v>87.5</v>
      </c>
      <c r="F429" s="102"/>
    </row>
    <row r="430" spans="1:6" ht="12.75">
      <c r="A430" s="167">
        <v>38</v>
      </c>
      <c r="B430" s="90" t="s">
        <v>92</v>
      </c>
      <c r="C430" s="177">
        <f t="shared" si="49"/>
        <v>8000000</v>
      </c>
      <c r="D430" s="177">
        <f t="shared" si="49"/>
        <v>7000000</v>
      </c>
      <c r="E430" s="159">
        <f t="shared" si="48"/>
        <v>87.5</v>
      </c>
      <c r="F430" s="102"/>
    </row>
    <row r="431" spans="1:6" ht="12.75">
      <c r="A431" s="167">
        <v>386</v>
      </c>
      <c r="B431" s="90" t="s">
        <v>95</v>
      </c>
      <c r="C431" s="177">
        <f t="shared" si="49"/>
        <v>8000000</v>
      </c>
      <c r="D431" s="177">
        <f t="shared" si="49"/>
        <v>7000000</v>
      </c>
      <c r="E431" s="159">
        <f t="shared" si="48"/>
        <v>87.5</v>
      </c>
      <c r="F431" s="102"/>
    </row>
    <row r="432" spans="1:6" ht="12.75">
      <c r="A432" s="184">
        <v>3862</v>
      </c>
      <c r="B432" s="93" t="s">
        <v>138</v>
      </c>
      <c r="C432" s="210">
        <v>8000000</v>
      </c>
      <c r="D432" s="158">
        <v>7000000</v>
      </c>
      <c r="E432" s="212">
        <f t="shared" si="48"/>
        <v>87.5</v>
      </c>
      <c r="F432" s="102"/>
    </row>
    <row r="433" spans="1:6" ht="12.75">
      <c r="A433" s="184"/>
      <c r="B433" s="93"/>
      <c r="C433" s="158"/>
      <c r="D433" s="158"/>
      <c r="E433" s="159"/>
      <c r="F433" s="120"/>
    </row>
    <row r="434" spans="1:6" ht="12.75">
      <c r="A434" s="167" t="s">
        <v>282</v>
      </c>
      <c r="B434" s="90" t="s">
        <v>333</v>
      </c>
      <c r="C434" s="177">
        <f aca="true" t="shared" si="50" ref="C434:D436">C435</f>
        <v>7100000</v>
      </c>
      <c r="D434" s="177">
        <f t="shared" si="50"/>
        <v>4300296</v>
      </c>
      <c r="E434" s="159">
        <f t="shared" si="48"/>
        <v>60.56754929577465</v>
      </c>
      <c r="F434" s="102"/>
    </row>
    <row r="435" spans="1:6" ht="12.75">
      <c r="A435" s="167">
        <v>38</v>
      </c>
      <c r="B435" s="90" t="s">
        <v>92</v>
      </c>
      <c r="C435" s="177">
        <f t="shared" si="50"/>
        <v>7100000</v>
      </c>
      <c r="D435" s="177">
        <f t="shared" si="50"/>
        <v>4300296</v>
      </c>
      <c r="E435" s="159">
        <f t="shared" si="48"/>
        <v>60.56754929577465</v>
      </c>
      <c r="F435" s="102"/>
    </row>
    <row r="436" spans="1:6" ht="12.75">
      <c r="A436" s="167">
        <v>386</v>
      </c>
      <c r="B436" s="90" t="s">
        <v>95</v>
      </c>
      <c r="C436" s="177">
        <f t="shared" si="50"/>
        <v>7100000</v>
      </c>
      <c r="D436" s="177">
        <f t="shared" si="50"/>
        <v>4300296</v>
      </c>
      <c r="E436" s="159">
        <f t="shared" si="48"/>
        <v>60.56754929577465</v>
      </c>
      <c r="F436" s="102"/>
    </row>
    <row r="437" spans="1:6" ht="12.75">
      <c r="A437" s="184">
        <v>3862</v>
      </c>
      <c r="B437" s="93" t="s">
        <v>138</v>
      </c>
      <c r="C437" s="158">
        <v>7100000</v>
      </c>
      <c r="D437" s="158">
        <v>4300296</v>
      </c>
      <c r="E437" s="159">
        <f t="shared" si="48"/>
        <v>60.56754929577465</v>
      </c>
      <c r="F437" s="102"/>
    </row>
    <row r="438" spans="1:6" ht="12.75">
      <c r="A438" s="184"/>
      <c r="B438" s="93"/>
      <c r="C438" s="158"/>
      <c r="D438" s="158"/>
      <c r="E438" s="159"/>
      <c r="F438" s="102"/>
    </row>
    <row r="439" spans="1:6" ht="12.75">
      <c r="A439" s="167" t="s">
        <v>368</v>
      </c>
      <c r="B439" s="90" t="s">
        <v>334</v>
      </c>
      <c r="C439" s="177">
        <f aca="true" t="shared" si="51" ref="C439:D441">C440</f>
        <v>3800000</v>
      </c>
      <c r="D439" s="177">
        <f t="shared" si="51"/>
        <v>3391580</v>
      </c>
      <c r="E439" s="159">
        <f t="shared" si="48"/>
        <v>89.2521052631579</v>
      </c>
      <c r="F439" s="120"/>
    </row>
    <row r="440" spans="1:6" ht="12.75">
      <c r="A440" s="167">
        <v>38</v>
      </c>
      <c r="B440" s="90" t="s">
        <v>92</v>
      </c>
      <c r="C440" s="177">
        <f t="shared" si="51"/>
        <v>3800000</v>
      </c>
      <c r="D440" s="177">
        <f t="shared" si="51"/>
        <v>3391580</v>
      </c>
      <c r="E440" s="159">
        <f t="shared" si="48"/>
        <v>89.2521052631579</v>
      </c>
      <c r="F440" s="102"/>
    </row>
    <row r="441" spans="1:6" ht="12.75">
      <c r="A441" s="167">
        <v>386</v>
      </c>
      <c r="B441" s="90" t="s">
        <v>95</v>
      </c>
      <c r="C441" s="177">
        <f t="shared" si="51"/>
        <v>3800000</v>
      </c>
      <c r="D441" s="177">
        <f t="shared" si="51"/>
        <v>3391580</v>
      </c>
      <c r="E441" s="159">
        <f t="shared" si="48"/>
        <v>89.2521052631579</v>
      </c>
      <c r="F441" s="102"/>
    </row>
    <row r="442" spans="1:6" ht="12.75">
      <c r="A442" s="184">
        <v>3862</v>
      </c>
      <c r="B442" s="93" t="s">
        <v>138</v>
      </c>
      <c r="C442" s="210">
        <v>3800000</v>
      </c>
      <c r="D442" s="158">
        <v>3391580</v>
      </c>
      <c r="E442" s="212">
        <f t="shared" si="48"/>
        <v>89.2521052631579</v>
      </c>
      <c r="F442" s="102"/>
    </row>
    <row r="443" spans="1:6" ht="12.75">
      <c r="A443" s="184"/>
      <c r="B443" s="93"/>
      <c r="C443" s="158"/>
      <c r="D443" s="158"/>
      <c r="E443" s="159"/>
      <c r="F443" s="102"/>
    </row>
    <row r="444" spans="1:6" ht="12.75" hidden="1">
      <c r="A444" s="167"/>
      <c r="B444" s="90" t="s">
        <v>178</v>
      </c>
      <c r="C444" s="158"/>
      <c r="D444" s="158"/>
      <c r="E444" s="159" t="e">
        <f t="shared" si="48"/>
        <v>#DIV/0!</v>
      </c>
      <c r="F444" s="120"/>
    </row>
    <row r="445" spans="1:6" ht="12.75" hidden="1">
      <c r="A445" s="167">
        <v>38</v>
      </c>
      <c r="B445" s="90" t="s">
        <v>92</v>
      </c>
      <c r="C445" s="158"/>
      <c r="D445" s="158"/>
      <c r="E445" s="159" t="e">
        <f t="shared" si="48"/>
        <v>#DIV/0!</v>
      </c>
      <c r="F445" s="120"/>
    </row>
    <row r="446" spans="1:6" ht="12.75" hidden="1">
      <c r="A446" s="167">
        <v>386</v>
      </c>
      <c r="B446" s="90" t="s">
        <v>95</v>
      </c>
      <c r="C446" s="158"/>
      <c r="D446" s="158"/>
      <c r="E446" s="159" t="e">
        <f t="shared" si="48"/>
        <v>#DIV/0!</v>
      </c>
      <c r="F446" s="120"/>
    </row>
    <row r="447" spans="1:6" ht="12.75" hidden="1">
      <c r="A447" s="184">
        <v>3862</v>
      </c>
      <c r="B447" s="93" t="s">
        <v>138</v>
      </c>
      <c r="C447" s="158"/>
      <c r="D447" s="177"/>
      <c r="E447" s="159" t="e">
        <f t="shared" si="48"/>
        <v>#DIV/0!</v>
      </c>
      <c r="F447" s="103"/>
    </row>
    <row r="448" spans="1:6" ht="12.75" hidden="1">
      <c r="A448" s="184"/>
      <c r="B448" s="93"/>
      <c r="C448" s="158"/>
      <c r="D448" s="177"/>
      <c r="E448" s="159" t="e">
        <f t="shared" si="48"/>
        <v>#DIV/0!</v>
      </c>
      <c r="F448" s="103"/>
    </row>
    <row r="449" spans="1:6" ht="25.5">
      <c r="A449" s="99" t="s">
        <v>132</v>
      </c>
      <c r="B449" s="67" t="s">
        <v>179</v>
      </c>
      <c r="C449" s="177">
        <f>C450+C453</f>
        <v>534758000</v>
      </c>
      <c r="D449" s="177">
        <f>D450+D453</f>
        <v>430873569</v>
      </c>
      <c r="E449" s="159">
        <f t="shared" si="48"/>
        <v>80.57356205984763</v>
      </c>
      <c r="F449" s="103"/>
    </row>
    <row r="450" spans="1:6" ht="12.75">
      <c r="A450" s="167">
        <v>38</v>
      </c>
      <c r="B450" s="90" t="s">
        <v>92</v>
      </c>
      <c r="C450" s="177">
        <f>C451</f>
        <v>8191000</v>
      </c>
      <c r="D450" s="177">
        <f>D451</f>
        <v>6833120</v>
      </c>
      <c r="E450" s="159">
        <f t="shared" si="48"/>
        <v>83.42229276034672</v>
      </c>
      <c r="F450" s="102"/>
    </row>
    <row r="451" spans="1:6" ht="12.75">
      <c r="A451" s="167">
        <v>386</v>
      </c>
      <c r="B451" s="90" t="s">
        <v>199</v>
      </c>
      <c r="C451" s="177">
        <f>C452</f>
        <v>8191000</v>
      </c>
      <c r="D451" s="177">
        <f>D452</f>
        <v>6833120</v>
      </c>
      <c r="E451" s="159">
        <f t="shared" si="48"/>
        <v>83.42229276034672</v>
      </c>
      <c r="F451" s="102"/>
    </row>
    <row r="452" spans="1:6" ht="12.75">
      <c r="A452" s="184">
        <v>3862</v>
      </c>
      <c r="B452" s="93" t="s">
        <v>141</v>
      </c>
      <c r="C452" s="210">
        <v>8191000</v>
      </c>
      <c r="D452" s="158">
        <v>6833120</v>
      </c>
      <c r="E452" s="212">
        <f t="shared" si="48"/>
        <v>83.42229276034672</v>
      </c>
      <c r="F452" s="102"/>
    </row>
    <row r="453" spans="1:6" ht="12.75">
      <c r="A453" s="167">
        <v>42</v>
      </c>
      <c r="B453" s="90" t="s">
        <v>19</v>
      </c>
      <c r="C453" s="177">
        <f>C454</f>
        <v>526567000</v>
      </c>
      <c r="D453" s="177">
        <f>D454</f>
        <v>424040449</v>
      </c>
      <c r="E453" s="159">
        <f t="shared" si="48"/>
        <v>80.52924869959568</v>
      </c>
      <c r="F453" s="102"/>
    </row>
    <row r="454" spans="1:6" ht="12.75">
      <c r="A454" s="167">
        <v>421</v>
      </c>
      <c r="B454" s="90" t="s">
        <v>283</v>
      </c>
      <c r="C454" s="177">
        <f>C455</f>
        <v>526567000</v>
      </c>
      <c r="D454" s="177">
        <f>D455</f>
        <v>424040449</v>
      </c>
      <c r="E454" s="159">
        <f t="shared" si="48"/>
        <v>80.52924869959568</v>
      </c>
      <c r="F454" s="102"/>
    </row>
    <row r="455" spans="1:6" ht="12.75">
      <c r="A455" s="184">
        <v>4214</v>
      </c>
      <c r="B455" s="93" t="s">
        <v>24</v>
      </c>
      <c r="C455" s="210">
        <v>526567000</v>
      </c>
      <c r="D455" s="158">
        <v>424040449</v>
      </c>
      <c r="E455" s="212">
        <f t="shared" si="48"/>
        <v>80.52924869959568</v>
      </c>
      <c r="F455" s="102"/>
    </row>
    <row r="456" spans="1:6" ht="12.75">
      <c r="A456" s="184"/>
      <c r="B456" s="93"/>
      <c r="C456" s="158"/>
      <c r="D456" s="158"/>
      <c r="E456" s="159"/>
      <c r="F456" s="102"/>
    </row>
    <row r="457" spans="1:6" ht="25.5">
      <c r="A457" s="99" t="s">
        <v>259</v>
      </c>
      <c r="B457" s="67" t="s">
        <v>366</v>
      </c>
      <c r="C457" s="177">
        <f aca="true" t="shared" si="52" ref="C457:D459">C458</f>
        <v>9287000</v>
      </c>
      <c r="D457" s="177">
        <f t="shared" si="52"/>
        <v>5868580</v>
      </c>
      <c r="E457" s="159">
        <f t="shared" si="48"/>
        <v>63.191342737159474</v>
      </c>
      <c r="F457" s="102"/>
    </row>
    <row r="458" spans="1:6" ht="12.75">
      <c r="A458" s="167">
        <v>38</v>
      </c>
      <c r="B458" s="93" t="s">
        <v>92</v>
      </c>
      <c r="C458" s="177">
        <f t="shared" si="52"/>
        <v>9287000</v>
      </c>
      <c r="D458" s="177">
        <f t="shared" si="52"/>
        <v>5868580</v>
      </c>
      <c r="E458" s="159">
        <f t="shared" si="48"/>
        <v>63.191342737159474</v>
      </c>
      <c r="F458" s="102"/>
    </row>
    <row r="459" spans="1:6" ht="12.75">
      <c r="A459" s="167">
        <v>386</v>
      </c>
      <c r="B459" s="93" t="s">
        <v>199</v>
      </c>
      <c r="C459" s="177">
        <f t="shared" si="52"/>
        <v>9287000</v>
      </c>
      <c r="D459" s="177">
        <f t="shared" si="52"/>
        <v>5868580</v>
      </c>
      <c r="E459" s="159">
        <f t="shared" si="48"/>
        <v>63.191342737159474</v>
      </c>
      <c r="F459" s="102"/>
    </row>
    <row r="460" spans="1:6" ht="12.75">
      <c r="A460" s="184">
        <v>3862</v>
      </c>
      <c r="B460" s="93" t="s">
        <v>138</v>
      </c>
      <c r="C460" s="210">
        <v>9287000</v>
      </c>
      <c r="D460" s="158">
        <v>5868580</v>
      </c>
      <c r="E460" s="212">
        <f t="shared" si="48"/>
        <v>63.191342737159474</v>
      </c>
      <c r="F460" s="102"/>
    </row>
    <row r="461" spans="1:6" ht="12.75">
      <c r="A461" s="184"/>
      <c r="B461" s="93"/>
      <c r="C461" s="158"/>
      <c r="D461" s="158"/>
      <c r="E461" s="159"/>
      <c r="F461" s="102"/>
    </row>
    <row r="462" spans="1:6" ht="25.5">
      <c r="A462" s="99" t="s">
        <v>260</v>
      </c>
      <c r="B462" s="67" t="s">
        <v>335</v>
      </c>
      <c r="C462" s="177">
        <f aca="true" t="shared" si="53" ref="C462:D464">C463</f>
        <v>7000000</v>
      </c>
      <c r="D462" s="177">
        <f t="shared" si="53"/>
        <v>2000000</v>
      </c>
      <c r="E462" s="159">
        <f t="shared" si="48"/>
        <v>28.57142857142857</v>
      </c>
      <c r="F462" s="103"/>
    </row>
    <row r="463" spans="1:6" ht="12.75">
      <c r="A463" s="167">
        <v>36</v>
      </c>
      <c r="B463" s="90" t="s">
        <v>197</v>
      </c>
      <c r="C463" s="177">
        <f t="shared" si="53"/>
        <v>7000000</v>
      </c>
      <c r="D463" s="177">
        <f t="shared" si="53"/>
        <v>2000000</v>
      </c>
      <c r="E463" s="159">
        <f t="shared" si="48"/>
        <v>28.57142857142857</v>
      </c>
      <c r="F463" s="102"/>
    </row>
    <row r="464" spans="1:6" ht="12.75">
      <c r="A464" s="167">
        <v>363</v>
      </c>
      <c r="B464" s="90" t="s">
        <v>301</v>
      </c>
      <c r="C464" s="177">
        <f t="shared" si="53"/>
        <v>7000000</v>
      </c>
      <c r="D464" s="177">
        <f t="shared" si="53"/>
        <v>2000000</v>
      </c>
      <c r="E464" s="159">
        <f t="shared" si="48"/>
        <v>28.57142857142857</v>
      </c>
      <c r="F464" s="102"/>
    </row>
    <row r="465" spans="1:6" ht="12.75">
      <c r="A465" s="184">
        <v>3632</v>
      </c>
      <c r="B465" s="93" t="s">
        <v>298</v>
      </c>
      <c r="C465" s="210">
        <v>7000000</v>
      </c>
      <c r="D465" s="158">
        <v>2000000</v>
      </c>
      <c r="E465" s="212">
        <f t="shared" si="48"/>
        <v>28.57142857142857</v>
      </c>
      <c r="F465" s="102"/>
    </row>
    <row r="466" spans="1:6" ht="12.75">
      <c r="A466" s="184"/>
      <c r="B466" s="93"/>
      <c r="C466" s="158"/>
      <c r="D466" s="158"/>
      <c r="E466" s="159"/>
      <c r="F466" s="102"/>
    </row>
    <row r="467" spans="1:6" ht="25.5">
      <c r="A467" s="99" t="s">
        <v>261</v>
      </c>
      <c r="B467" s="67" t="s">
        <v>341</v>
      </c>
      <c r="C467" s="177">
        <f aca="true" t="shared" si="54" ref="C467:D469">C468</f>
        <v>3870000</v>
      </c>
      <c r="D467" s="177">
        <f t="shared" si="54"/>
        <v>3671268</v>
      </c>
      <c r="E467" s="159">
        <f t="shared" si="48"/>
        <v>94.8648062015504</v>
      </c>
      <c r="F467" s="103"/>
    </row>
    <row r="468" spans="1:6" ht="12.75">
      <c r="A468" s="167">
        <v>38</v>
      </c>
      <c r="B468" s="90" t="s">
        <v>92</v>
      </c>
      <c r="C468" s="177">
        <f t="shared" si="54"/>
        <v>3870000</v>
      </c>
      <c r="D468" s="177">
        <f t="shared" si="54"/>
        <v>3671268</v>
      </c>
      <c r="E468" s="159">
        <f t="shared" si="48"/>
        <v>94.8648062015504</v>
      </c>
      <c r="F468" s="102"/>
    </row>
    <row r="469" spans="1:6" ht="12.75">
      <c r="A469" s="167">
        <v>386</v>
      </c>
      <c r="B469" s="90" t="s">
        <v>199</v>
      </c>
      <c r="C469" s="177">
        <f t="shared" si="54"/>
        <v>3870000</v>
      </c>
      <c r="D469" s="177">
        <f t="shared" si="54"/>
        <v>3671268</v>
      </c>
      <c r="E469" s="159">
        <f t="shared" si="48"/>
        <v>94.8648062015504</v>
      </c>
      <c r="F469" s="102"/>
    </row>
    <row r="470" spans="1:6" ht="12.75">
      <c r="A470" s="184">
        <v>3862</v>
      </c>
      <c r="B470" s="93" t="s">
        <v>141</v>
      </c>
      <c r="C470" s="210">
        <v>3870000</v>
      </c>
      <c r="D470" s="158">
        <v>3671268</v>
      </c>
      <c r="E470" s="212">
        <f t="shared" si="48"/>
        <v>94.8648062015504</v>
      </c>
      <c r="F470" s="102"/>
    </row>
    <row r="471" spans="1:6" ht="12.75">
      <c r="A471" s="184"/>
      <c r="B471" s="93"/>
      <c r="C471" s="158"/>
      <c r="D471" s="158"/>
      <c r="E471" s="159"/>
      <c r="F471" s="102"/>
    </row>
    <row r="472" spans="1:6" ht="25.5" customHeight="1">
      <c r="A472" s="99" t="s">
        <v>262</v>
      </c>
      <c r="B472" s="67" t="s">
        <v>336</v>
      </c>
      <c r="C472" s="177">
        <f aca="true" t="shared" si="55" ref="C472:D474">C473</f>
        <v>83270000</v>
      </c>
      <c r="D472" s="177">
        <f t="shared" si="55"/>
        <v>63999391</v>
      </c>
      <c r="E472" s="159">
        <f t="shared" si="48"/>
        <v>76.85768103758856</v>
      </c>
      <c r="F472" s="103"/>
    </row>
    <row r="473" spans="1:6" ht="12.75">
      <c r="A473" s="167">
        <v>38</v>
      </c>
      <c r="B473" s="90" t="s">
        <v>92</v>
      </c>
      <c r="C473" s="177">
        <f t="shared" si="55"/>
        <v>83270000</v>
      </c>
      <c r="D473" s="177">
        <f t="shared" si="55"/>
        <v>63999391</v>
      </c>
      <c r="E473" s="159">
        <f t="shared" si="48"/>
        <v>76.85768103758856</v>
      </c>
      <c r="F473" s="102"/>
    </row>
    <row r="474" spans="1:6" ht="12.75">
      <c r="A474" s="167">
        <v>386</v>
      </c>
      <c r="B474" s="90" t="s">
        <v>199</v>
      </c>
      <c r="C474" s="177">
        <f t="shared" si="55"/>
        <v>83270000</v>
      </c>
      <c r="D474" s="177">
        <f t="shared" si="55"/>
        <v>63999391</v>
      </c>
      <c r="E474" s="159">
        <f t="shared" si="48"/>
        <v>76.85768103758856</v>
      </c>
      <c r="F474" s="102"/>
    </row>
    <row r="475" spans="1:6" ht="12.75">
      <c r="A475" s="184">
        <v>3862</v>
      </c>
      <c r="B475" s="93" t="s">
        <v>141</v>
      </c>
      <c r="C475" s="210">
        <v>83270000</v>
      </c>
      <c r="D475" s="158">
        <v>63999391</v>
      </c>
      <c r="E475" s="212">
        <f t="shared" si="48"/>
        <v>76.85768103758856</v>
      </c>
      <c r="F475" s="102"/>
    </row>
    <row r="476" spans="1:6" ht="12.75">
      <c r="A476" s="184"/>
      <c r="B476" s="93"/>
      <c r="C476" s="158"/>
      <c r="D476" s="158"/>
      <c r="E476" s="159"/>
      <c r="F476" s="102"/>
    </row>
    <row r="477" spans="1:6" ht="25.5">
      <c r="A477" s="99" t="s">
        <v>263</v>
      </c>
      <c r="B477" s="67" t="s">
        <v>337</v>
      </c>
      <c r="C477" s="177">
        <f aca="true" t="shared" si="56" ref="C477:D479">C478</f>
        <v>4500000</v>
      </c>
      <c r="D477" s="177">
        <f t="shared" si="56"/>
        <v>3461946</v>
      </c>
      <c r="E477" s="159">
        <f t="shared" si="48"/>
        <v>76.93213333333333</v>
      </c>
      <c r="F477" s="103"/>
    </row>
    <row r="478" spans="1:6" ht="12.75">
      <c r="A478" s="167">
        <v>38</v>
      </c>
      <c r="B478" s="90" t="s">
        <v>92</v>
      </c>
      <c r="C478" s="177">
        <f t="shared" si="56"/>
        <v>4500000</v>
      </c>
      <c r="D478" s="177">
        <f t="shared" si="56"/>
        <v>3461946</v>
      </c>
      <c r="E478" s="159">
        <f t="shared" si="48"/>
        <v>76.93213333333333</v>
      </c>
      <c r="F478" s="102"/>
    </row>
    <row r="479" spans="1:6" ht="12.75">
      <c r="A479" s="167">
        <v>386</v>
      </c>
      <c r="B479" s="90" t="s">
        <v>199</v>
      </c>
      <c r="C479" s="177">
        <f t="shared" si="56"/>
        <v>4500000</v>
      </c>
      <c r="D479" s="177">
        <f t="shared" si="56"/>
        <v>3461946</v>
      </c>
      <c r="E479" s="159">
        <f t="shared" si="48"/>
        <v>76.93213333333333</v>
      </c>
      <c r="F479" s="102"/>
    </row>
    <row r="480" spans="1:6" ht="12.75">
      <c r="A480" s="184">
        <v>3862</v>
      </c>
      <c r="B480" s="93" t="s">
        <v>141</v>
      </c>
      <c r="C480" s="210">
        <v>4500000</v>
      </c>
      <c r="D480" s="158">
        <v>3461946</v>
      </c>
      <c r="E480" s="212">
        <f t="shared" si="48"/>
        <v>76.93213333333333</v>
      </c>
      <c r="F480" s="102"/>
    </row>
    <row r="481" spans="1:6" ht="12.75">
      <c r="A481" s="184"/>
      <c r="B481" s="93"/>
      <c r="C481" s="158"/>
      <c r="D481" s="158"/>
      <c r="E481" s="159"/>
      <c r="F481" s="102"/>
    </row>
    <row r="482" spans="1:6" ht="25.5">
      <c r="A482" s="99" t="s">
        <v>264</v>
      </c>
      <c r="B482" s="67" t="s">
        <v>338</v>
      </c>
      <c r="C482" s="177">
        <f aca="true" t="shared" si="57" ref="C482:D484">C483</f>
        <v>4900000</v>
      </c>
      <c r="D482" s="177">
        <f t="shared" si="57"/>
        <v>2480572</v>
      </c>
      <c r="E482" s="159">
        <f t="shared" si="48"/>
        <v>50.623918367346946</v>
      </c>
      <c r="F482" s="103"/>
    </row>
    <row r="483" spans="1:6" ht="12.75">
      <c r="A483" s="167">
        <v>38</v>
      </c>
      <c r="B483" s="90" t="s">
        <v>92</v>
      </c>
      <c r="C483" s="177">
        <f t="shared" si="57"/>
        <v>4900000</v>
      </c>
      <c r="D483" s="177">
        <f t="shared" si="57"/>
        <v>2480572</v>
      </c>
      <c r="E483" s="159">
        <f t="shared" si="48"/>
        <v>50.623918367346946</v>
      </c>
      <c r="F483" s="102"/>
    </row>
    <row r="484" spans="1:6" ht="12.75">
      <c r="A484" s="167">
        <v>386</v>
      </c>
      <c r="B484" s="90" t="s">
        <v>199</v>
      </c>
      <c r="C484" s="177">
        <f t="shared" si="57"/>
        <v>4900000</v>
      </c>
      <c r="D484" s="177">
        <f t="shared" si="57"/>
        <v>2480572</v>
      </c>
      <c r="E484" s="159">
        <f t="shared" si="48"/>
        <v>50.623918367346946</v>
      </c>
      <c r="F484" s="102"/>
    </row>
    <row r="485" spans="1:6" ht="12.75">
      <c r="A485" s="184">
        <v>3862</v>
      </c>
      <c r="B485" s="93" t="s">
        <v>141</v>
      </c>
      <c r="C485" s="210">
        <v>4900000</v>
      </c>
      <c r="D485" s="158">
        <v>2480572</v>
      </c>
      <c r="E485" s="212">
        <f t="shared" si="48"/>
        <v>50.623918367346946</v>
      </c>
      <c r="F485" s="102"/>
    </row>
    <row r="486" spans="1:6" ht="12.75">
      <c r="A486" s="184"/>
      <c r="B486" s="93"/>
      <c r="C486" s="158"/>
      <c r="D486" s="158"/>
      <c r="E486" s="159"/>
      <c r="F486" s="102"/>
    </row>
    <row r="487" spans="1:6" ht="25.5">
      <c r="A487" s="99" t="s">
        <v>265</v>
      </c>
      <c r="B487" s="67" t="s">
        <v>339</v>
      </c>
      <c r="C487" s="177">
        <f aca="true" t="shared" si="58" ref="C487:D489">C488</f>
        <v>4900000</v>
      </c>
      <c r="D487" s="177">
        <f t="shared" si="58"/>
        <v>4900000</v>
      </c>
      <c r="E487" s="159">
        <f aca="true" t="shared" si="59" ref="E487:E536">D487/C487*100</f>
        <v>100</v>
      </c>
      <c r="F487" s="103"/>
    </row>
    <row r="488" spans="1:6" ht="12.75">
      <c r="A488" s="167">
        <v>38</v>
      </c>
      <c r="B488" s="90" t="s">
        <v>92</v>
      </c>
      <c r="C488" s="177">
        <f t="shared" si="58"/>
        <v>4900000</v>
      </c>
      <c r="D488" s="177">
        <f t="shared" si="58"/>
        <v>4900000</v>
      </c>
      <c r="E488" s="159">
        <f t="shared" si="59"/>
        <v>100</v>
      </c>
      <c r="F488" s="102"/>
    </row>
    <row r="489" spans="1:6" ht="12.75">
      <c r="A489" s="167">
        <v>386</v>
      </c>
      <c r="B489" s="90" t="s">
        <v>199</v>
      </c>
      <c r="C489" s="177">
        <f t="shared" si="58"/>
        <v>4900000</v>
      </c>
      <c r="D489" s="177">
        <f t="shared" si="58"/>
        <v>4900000</v>
      </c>
      <c r="E489" s="159">
        <f t="shared" si="59"/>
        <v>100</v>
      </c>
      <c r="F489" s="102"/>
    </row>
    <row r="490" spans="1:6" ht="12.75">
      <c r="A490" s="184">
        <v>3862</v>
      </c>
      <c r="B490" s="93" t="s">
        <v>141</v>
      </c>
      <c r="C490" s="210">
        <v>4900000</v>
      </c>
      <c r="D490" s="158">
        <v>4900000</v>
      </c>
      <c r="E490" s="212">
        <f t="shared" si="59"/>
        <v>100</v>
      </c>
      <c r="F490" s="102"/>
    </row>
    <row r="491" spans="1:6" ht="12.75">
      <c r="A491" s="184"/>
      <c r="B491" s="93"/>
      <c r="C491" s="158"/>
      <c r="D491" s="158"/>
      <c r="E491" s="159"/>
      <c r="F491" s="102"/>
    </row>
    <row r="492" spans="1:6" ht="25.5">
      <c r="A492" s="99" t="s">
        <v>266</v>
      </c>
      <c r="B492" s="67" t="s">
        <v>340</v>
      </c>
      <c r="C492" s="177">
        <f aca="true" t="shared" si="60" ref="C492:D494">C493</f>
        <v>7200000</v>
      </c>
      <c r="D492" s="177">
        <f t="shared" si="60"/>
        <v>6972214</v>
      </c>
      <c r="E492" s="159">
        <f t="shared" si="59"/>
        <v>96.83630555555555</v>
      </c>
      <c r="F492" s="103"/>
    </row>
    <row r="493" spans="1:6" ht="12.75">
      <c r="A493" s="167">
        <v>38</v>
      </c>
      <c r="B493" s="90" t="s">
        <v>92</v>
      </c>
      <c r="C493" s="177">
        <f t="shared" si="60"/>
        <v>7200000</v>
      </c>
      <c r="D493" s="177">
        <f t="shared" si="60"/>
        <v>6972214</v>
      </c>
      <c r="E493" s="159">
        <f t="shared" si="59"/>
        <v>96.83630555555555</v>
      </c>
      <c r="F493" s="102"/>
    </row>
    <row r="494" spans="1:6" ht="12.75">
      <c r="A494" s="167">
        <v>386</v>
      </c>
      <c r="B494" s="90" t="s">
        <v>199</v>
      </c>
      <c r="C494" s="177">
        <f t="shared" si="60"/>
        <v>7200000</v>
      </c>
      <c r="D494" s="177">
        <f t="shared" si="60"/>
        <v>6972214</v>
      </c>
      <c r="E494" s="159">
        <f t="shared" si="59"/>
        <v>96.83630555555555</v>
      </c>
      <c r="F494" s="102"/>
    </row>
    <row r="495" spans="1:6" ht="12.75">
      <c r="A495" s="184">
        <v>3862</v>
      </c>
      <c r="B495" s="93" t="s">
        <v>141</v>
      </c>
      <c r="C495" s="210">
        <v>7200000</v>
      </c>
      <c r="D495" s="158">
        <v>6972214</v>
      </c>
      <c r="E495" s="212">
        <f t="shared" si="59"/>
        <v>96.83630555555555</v>
      </c>
      <c r="F495" s="102"/>
    </row>
    <row r="496" spans="1:6" ht="12.75">
      <c r="A496" s="184"/>
      <c r="B496" s="93"/>
      <c r="C496" s="158"/>
      <c r="D496" s="158"/>
      <c r="E496" s="159"/>
      <c r="F496" s="102"/>
    </row>
    <row r="497" spans="1:6" ht="25.5">
      <c r="A497" s="99" t="s">
        <v>267</v>
      </c>
      <c r="B497" s="67" t="s">
        <v>342</v>
      </c>
      <c r="C497" s="177">
        <f aca="true" t="shared" si="61" ref="C497:D499">C498</f>
        <v>5000000</v>
      </c>
      <c r="D497" s="177">
        <f t="shared" si="61"/>
        <v>3685084</v>
      </c>
      <c r="E497" s="159">
        <f t="shared" si="59"/>
        <v>73.70168</v>
      </c>
      <c r="F497" s="103"/>
    </row>
    <row r="498" spans="1:6" ht="12.75">
      <c r="A498" s="167">
        <v>38</v>
      </c>
      <c r="B498" s="90" t="s">
        <v>92</v>
      </c>
      <c r="C498" s="177">
        <f t="shared" si="61"/>
        <v>5000000</v>
      </c>
      <c r="D498" s="177">
        <f t="shared" si="61"/>
        <v>3685084</v>
      </c>
      <c r="E498" s="159">
        <f t="shared" si="59"/>
        <v>73.70168</v>
      </c>
      <c r="F498" s="102"/>
    </row>
    <row r="499" spans="1:6" ht="12.75">
      <c r="A499" s="167">
        <v>386</v>
      </c>
      <c r="B499" s="90" t="s">
        <v>199</v>
      </c>
      <c r="C499" s="177">
        <f t="shared" si="61"/>
        <v>5000000</v>
      </c>
      <c r="D499" s="177">
        <f t="shared" si="61"/>
        <v>3685084</v>
      </c>
      <c r="E499" s="159">
        <f t="shared" si="59"/>
        <v>73.70168</v>
      </c>
      <c r="F499" s="102"/>
    </row>
    <row r="500" spans="1:6" ht="12.75">
      <c r="A500" s="184">
        <v>3862</v>
      </c>
      <c r="B500" s="93" t="s">
        <v>141</v>
      </c>
      <c r="C500" s="210">
        <v>5000000</v>
      </c>
      <c r="D500" s="158">
        <v>3685084</v>
      </c>
      <c r="E500" s="212">
        <f t="shared" si="59"/>
        <v>73.70168</v>
      </c>
      <c r="F500" s="102"/>
    </row>
    <row r="501" spans="1:6" ht="12.75">
      <c r="A501" s="184"/>
      <c r="B501" s="93"/>
      <c r="C501" s="158"/>
      <c r="D501" s="158"/>
      <c r="E501" s="159"/>
      <c r="F501" s="102"/>
    </row>
    <row r="502" spans="1:6" ht="25.5">
      <c r="A502" s="99" t="s">
        <v>268</v>
      </c>
      <c r="B502" s="67" t="s">
        <v>343</v>
      </c>
      <c r="C502" s="177">
        <f aca="true" t="shared" si="62" ref="C502:D504">C503</f>
        <v>500000</v>
      </c>
      <c r="D502" s="177">
        <f t="shared" si="62"/>
        <v>0</v>
      </c>
      <c r="E502" s="159">
        <f t="shared" si="59"/>
        <v>0</v>
      </c>
      <c r="F502" s="103"/>
    </row>
    <row r="503" spans="1:6" ht="12.75">
      <c r="A503" s="167">
        <v>38</v>
      </c>
      <c r="B503" s="90" t="s">
        <v>92</v>
      </c>
      <c r="C503" s="177">
        <f t="shared" si="62"/>
        <v>500000</v>
      </c>
      <c r="D503" s="177">
        <f t="shared" si="62"/>
        <v>0</v>
      </c>
      <c r="E503" s="159">
        <f t="shared" si="59"/>
        <v>0</v>
      </c>
      <c r="F503" s="102"/>
    </row>
    <row r="504" spans="1:6" ht="12.75">
      <c r="A504" s="167">
        <v>386</v>
      </c>
      <c r="B504" s="90" t="s">
        <v>199</v>
      </c>
      <c r="C504" s="177">
        <f t="shared" si="62"/>
        <v>500000</v>
      </c>
      <c r="D504" s="177">
        <f t="shared" si="62"/>
        <v>0</v>
      </c>
      <c r="E504" s="159">
        <f t="shared" si="59"/>
        <v>0</v>
      </c>
      <c r="F504" s="102"/>
    </row>
    <row r="505" spans="1:6" ht="12.75" hidden="1">
      <c r="A505" s="184">
        <v>3862</v>
      </c>
      <c r="B505" s="93" t="s">
        <v>141</v>
      </c>
      <c r="C505" s="210">
        <v>500000</v>
      </c>
      <c r="D505" s="158">
        <v>0</v>
      </c>
      <c r="E505" s="212">
        <f t="shared" si="59"/>
        <v>0</v>
      </c>
      <c r="F505" s="102"/>
    </row>
    <row r="506" spans="1:6" ht="12.75">
      <c r="A506" s="184"/>
      <c r="B506" s="93"/>
      <c r="C506" s="158"/>
      <c r="D506" s="158"/>
      <c r="E506" s="159"/>
      <c r="F506" s="102"/>
    </row>
    <row r="507" spans="1:6" ht="25.5" customHeight="1">
      <c r="A507" s="99" t="s">
        <v>269</v>
      </c>
      <c r="B507" s="67" t="s">
        <v>344</v>
      </c>
      <c r="C507" s="177">
        <f aca="true" t="shared" si="63" ref="C507:D509">C508</f>
        <v>1500000</v>
      </c>
      <c r="D507" s="177">
        <f t="shared" si="63"/>
        <v>1092028</v>
      </c>
      <c r="E507" s="159">
        <f t="shared" si="59"/>
        <v>72.80186666666667</v>
      </c>
      <c r="F507" s="103"/>
    </row>
    <row r="508" spans="1:6" ht="12.75">
      <c r="A508" s="167">
        <v>38</v>
      </c>
      <c r="B508" s="90" t="s">
        <v>92</v>
      </c>
      <c r="C508" s="177">
        <f t="shared" si="63"/>
        <v>1500000</v>
      </c>
      <c r="D508" s="177">
        <f t="shared" si="63"/>
        <v>1092028</v>
      </c>
      <c r="E508" s="159">
        <f t="shared" si="59"/>
        <v>72.80186666666667</v>
      </c>
      <c r="F508" s="102"/>
    </row>
    <row r="509" spans="1:6" ht="12.75">
      <c r="A509" s="167">
        <v>386</v>
      </c>
      <c r="B509" s="90" t="s">
        <v>199</v>
      </c>
      <c r="C509" s="177">
        <f t="shared" si="63"/>
        <v>1500000</v>
      </c>
      <c r="D509" s="177">
        <f t="shared" si="63"/>
        <v>1092028</v>
      </c>
      <c r="E509" s="159">
        <f t="shared" si="59"/>
        <v>72.80186666666667</v>
      </c>
      <c r="F509" s="102"/>
    </row>
    <row r="510" spans="1:6" ht="12.75">
      <c r="A510" s="184">
        <v>3862</v>
      </c>
      <c r="B510" s="93" t="s">
        <v>141</v>
      </c>
      <c r="C510" s="210">
        <v>1500000</v>
      </c>
      <c r="D510" s="158">
        <v>1092028</v>
      </c>
      <c r="E510" s="212">
        <f t="shared" si="59"/>
        <v>72.80186666666667</v>
      </c>
      <c r="F510" s="102"/>
    </row>
    <row r="511" spans="1:6" ht="12.75">
      <c r="A511" s="184"/>
      <c r="B511" s="93"/>
      <c r="C511" s="158"/>
      <c r="D511" s="158"/>
      <c r="E511" s="159"/>
      <c r="F511" s="103"/>
    </row>
    <row r="512" spans="1:6" ht="12.75">
      <c r="A512" s="167" t="s">
        <v>133</v>
      </c>
      <c r="B512" s="35" t="s">
        <v>134</v>
      </c>
      <c r="C512" s="177">
        <f>C513+C517+C523</f>
        <v>193000000</v>
      </c>
      <c r="D512" s="177">
        <f>D513+D517+D523</f>
        <v>145650286</v>
      </c>
      <c r="E512" s="159">
        <f t="shared" si="59"/>
        <v>75.4664694300518</v>
      </c>
      <c r="F512" s="103"/>
    </row>
    <row r="513" spans="1:6" ht="12.75" hidden="1">
      <c r="A513" s="167">
        <v>3</v>
      </c>
      <c r="B513" s="35" t="s">
        <v>66</v>
      </c>
      <c r="C513" s="177">
        <f aca="true" t="shared" si="64" ref="C513:D515">C514</f>
        <v>13100000</v>
      </c>
      <c r="D513" s="177">
        <f t="shared" si="64"/>
        <v>12477611</v>
      </c>
      <c r="E513" s="159">
        <f t="shared" si="59"/>
        <v>95.24893893129772</v>
      </c>
      <c r="F513" s="102"/>
    </row>
    <row r="514" spans="1:6" ht="12.75">
      <c r="A514" s="167">
        <v>38</v>
      </c>
      <c r="B514" s="35" t="s">
        <v>199</v>
      </c>
      <c r="C514" s="177">
        <f t="shared" si="64"/>
        <v>13100000</v>
      </c>
      <c r="D514" s="177">
        <f t="shared" si="64"/>
        <v>12477611</v>
      </c>
      <c r="E514" s="159">
        <f t="shared" si="59"/>
        <v>95.24893893129772</v>
      </c>
      <c r="F514" s="102"/>
    </row>
    <row r="515" spans="1:6" ht="12.75">
      <c r="A515" s="167">
        <v>386</v>
      </c>
      <c r="B515" s="35" t="s">
        <v>138</v>
      </c>
      <c r="C515" s="177">
        <f t="shared" si="64"/>
        <v>13100000</v>
      </c>
      <c r="D515" s="177">
        <f t="shared" si="64"/>
        <v>12477611</v>
      </c>
      <c r="E515" s="159">
        <f t="shared" si="59"/>
        <v>95.24893893129772</v>
      </c>
      <c r="F515" s="102"/>
    </row>
    <row r="516" spans="1:6" ht="12.75">
      <c r="A516" s="184">
        <v>3862</v>
      </c>
      <c r="B516" s="93" t="s">
        <v>138</v>
      </c>
      <c r="C516" s="210">
        <v>13100000</v>
      </c>
      <c r="D516" s="158">
        <v>12477611</v>
      </c>
      <c r="E516" s="212">
        <f t="shared" si="59"/>
        <v>95.24893893129772</v>
      </c>
      <c r="F516" s="102"/>
    </row>
    <row r="517" spans="1:6" ht="12.75" hidden="1">
      <c r="A517" s="167">
        <v>4</v>
      </c>
      <c r="B517" s="35" t="s">
        <v>96</v>
      </c>
      <c r="C517" s="177">
        <f>C518</f>
        <v>179900000</v>
      </c>
      <c r="D517" s="177">
        <f>D518</f>
        <v>133172675</v>
      </c>
      <c r="E517" s="159">
        <f t="shared" si="59"/>
        <v>74.02594496942746</v>
      </c>
      <c r="F517" s="102"/>
    </row>
    <row r="518" spans="1:6" ht="12.75">
      <c r="A518" s="167">
        <v>42</v>
      </c>
      <c r="B518" s="35" t="s">
        <v>19</v>
      </c>
      <c r="C518" s="177">
        <f>C519+C521</f>
        <v>179900000</v>
      </c>
      <c r="D518" s="177">
        <f>D519+D521</f>
        <v>133172675</v>
      </c>
      <c r="E518" s="159">
        <f t="shared" si="59"/>
        <v>74.02594496942746</v>
      </c>
      <c r="F518" s="102"/>
    </row>
    <row r="519" spans="1:6" ht="12.75">
      <c r="A519" s="167">
        <v>421</v>
      </c>
      <c r="B519" s="35" t="s">
        <v>20</v>
      </c>
      <c r="C519" s="177">
        <f>C520</f>
        <v>179900000</v>
      </c>
      <c r="D519" s="177">
        <f>D520</f>
        <v>133172675</v>
      </c>
      <c r="E519" s="159">
        <f t="shared" si="59"/>
        <v>74.02594496942746</v>
      </c>
      <c r="F519" s="102"/>
    </row>
    <row r="520" spans="1:6" ht="12.75">
      <c r="A520" s="187">
        <v>4214</v>
      </c>
      <c r="B520" s="93" t="s">
        <v>24</v>
      </c>
      <c r="C520" s="210">
        <v>179900000</v>
      </c>
      <c r="D520" s="158">
        <v>133172675</v>
      </c>
      <c r="E520" s="212">
        <f t="shared" si="59"/>
        <v>74.02594496942746</v>
      </c>
      <c r="F520" s="102"/>
    </row>
    <row r="521" spans="1:6" ht="12.75" hidden="1">
      <c r="A521" s="167">
        <v>422</v>
      </c>
      <c r="B521" s="35" t="s">
        <v>29</v>
      </c>
      <c r="C521" s="177">
        <f>C522</f>
        <v>0</v>
      </c>
      <c r="D521" s="177">
        <f>D522</f>
        <v>0</v>
      </c>
      <c r="E521" s="159"/>
      <c r="F521" s="102"/>
    </row>
    <row r="522" spans="1:6" ht="12.75" hidden="1">
      <c r="A522" s="187">
        <v>4227</v>
      </c>
      <c r="B522" s="93" t="s">
        <v>1</v>
      </c>
      <c r="C522" s="158">
        <v>0</v>
      </c>
      <c r="D522" s="158">
        <v>0</v>
      </c>
      <c r="E522" s="159"/>
      <c r="F522" s="102"/>
    </row>
    <row r="523" spans="1:6" ht="12.75" hidden="1">
      <c r="A523" s="167">
        <v>5</v>
      </c>
      <c r="B523" s="35" t="s">
        <v>193</v>
      </c>
      <c r="C523" s="177">
        <f aca="true" t="shared" si="65" ref="C523:D525">C524</f>
        <v>0</v>
      </c>
      <c r="D523" s="177">
        <f t="shared" si="65"/>
        <v>0</v>
      </c>
      <c r="E523" s="159" t="e">
        <f t="shared" si="59"/>
        <v>#DIV/0!</v>
      </c>
      <c r="F523" s="102"/>
    </row>
    <row r="524" spans="1:6" ht="12.75" hidden="1">
      <c r="A524" s="167">
        <v>51</v>
      </c>
      <c r="B524" s="35" t="s">
        <v>38</v>
      </c>
      <c r="C524" s="177">
        <f t="shared" si="65"/>
        <v>0</v>
      </c>
      <c r="D524" s="177">
        <f t="shared" si="65"/>
        <v>0</v>
      </c>
      <c r="E524" s="159"/>
      <c r="F524" s="103"/>
    </row>
    <row r="525" spans="1:6" ht="25.5" hidden="1">
      <c r="A525" s="167">
        <v>516</v>
      </c>
      <c r="B525" s="35" t="s">
        <v>306</v>
      </c>
      <c r="C525" s="177">
        <f t="shared" si="65"/>
        <v>0</v>
      </c>
      <c r="D525" s="177">
        <f t="shared" si="65"/>
        <v>0</v>
      </c>
      <c r="E525" s="159"/>
      <c r="F525" s="103"/>
    </row>
    <row r="526" spans="1:6" ht="12.75" hidden="1">
      <c r="A526" s="184">
        <v>5163</v>
      </c>
      <c r="B526" s="93" t="s">
        <v>152</v>
      </c>
      <c r="C526" s="178">
        <v>0</v>
      </c>
      <c r="D526" s="158">
        <v>0</v>
      </c>
      <c r="E526" s="159"/>
      <c r="F526" s="103"/>
    </row>
    <row r="527" spans="1:6" ht="12.75">
      <c r="A527" s="184"/>
      <c r="B527" s="93"/>
      <c r="C527" s="178"/>
      <c r="D527" s="158"/>
      <c r="E527" s="159"/>
      <c r="F527" s="103"/>
    </row>
    <row r="528" spans="1:6" ht="25.5">
      <c r="A528" s="167" t="s">
        <v>135</v>
      </c>
      <c r="B528" s="35" t="s">
        <v>136</v>
      </c>
      <c r="C528" s="177">
        <f aca="true" t="shared" si="66" ref="C528:D531">C529</f>
        <v>34400000</v>
      </c>
      <c r="D528" s="177">
        <f t="shared" si="66"/>
        <v>24880341</v>
      </c>
      <c r="E528" s="159">
        <f t="shared" si="59"/>
        <v>72.32657267441861</v>
      </c>
      <c r="F528" s="103"/>
    </row>
    <row r="529" spans="1:6" ht="12.75" hidden="1">
      <c r="A529" s="167">
        <v>4</v>
      </c>
      <c r="B529" s="35" t="s">
        <v>96</v>
      </c>
      <c r="C529" s="177">
        <f t="shared" si="66"/>
        <v>34400000</v>
      </c>
      <c r="D529" s="177">
        <f t="shared" si="66"/>
        <v>24880341</v>
      </c>
      <c r="E529" s="159">
        <f t="shared" si="59"/>
        <v>72.32657267441861</v>
      </c>
      <c r="F529" s="102"/>
    </row>
    <row r="530" spans="1:6" ht="12.75">
      <c r="A530" s="167">
        <v>41</v>
      </c>
      <c r="B530" s="35" t="s">
        <v>18</v>
      </c>
      <c r="C530" s="177">
        <f t="shared" si="66"/>
        <v>34400000</v>
      </c>
      <c r="D530" s="177">
        <f t="shared" si="66"/>
        <v>24880341</v>
      </c>
      <c r="E530" s="159">
        <f t="shared" si="59"/>
        <v>72.32657267441861</v>
      </c>
      <c r="F530" s="102"/>
    </row>
    <row r="531" spans="1:6" ht="12.75">
      <c r="A531" s="167">
        <v>411</v>
      </c>
      <c r="B531" s="35" t="s">
        <v>97</v>
      </c>
      <c r="C531" s="177">
        <f t="shared" si="66"/>
        <v>34400000</v>
      </c>
      <c r="D531" s="177">
        <f t="shared" si="66"/>
        <v>24880341</v>
      </c>
      <c r="E531" s="159">
        <f t="shared" si="59"/>
        <v>72.32657267441861</v>
      </c>
      <c r="F531" s="103"/>
    </row>
    <row r="532" spans="1:6" ht="12.75">
      <c r="A532" s="184">
        <v>4111</v>
      </c>
      <c r="B532" s="93" t="s">
        <v>62</v>
      </c>
      <c r="C532" s="210">
        <v>34400000</v>
      </c>
      <c r="D532" s="158">
        <v>24880341</v>
      </c>
      <c r="E532" s="212">
        <f t="shared" si="59"/>
        <v>72.32657267441861</v>
      </c>
      <c r="F532" s="103"/>
    </row>
    <row r="533" spans="1:6" ht="12.75">
      <c r="A533" s="184"/>
      <c r="B533" s="99"/>
      <c r="C533" s="178"/>
      <c r="D533" s="178"/>
      <c r="E533" s="159"/>
      <c r="F533" s="103"/>
    </row>
    <row r="534" spans="1:6" ht="12.75" hidden="1">
      <c r="A534" s="167">
        <v>3</v>
      </c>
      <c r="B534" s="35" t="s">
        <v>66</v>
      </c>
      <c r="C534" s="177" t="e">
        <f>#REF!</f>
        <v>#REF!</v>
      </c>
      <c r="D534" s="177" t="e">
        <f>#REF!</f>
        <v>#REF!</v>
      </c>
      <c r="E534" s="159"/>
      <c r="F534" s="102"/>
    </row>
    <row r="535" spans="1:6" ht="12.75" hidden="1">
      <c r="A535" s="167">
        <v>4</v>
      </c>
      <c r="B535" s="35" t="s">
        <v>96</v>
      </c>
      <c r="C535" s="177" t="e">
        <f>#REF!+#REF!+#REF!</f>
        <v>#REF!</v>
      </c>
      <c r="D535" s="177" t="e">
        <f>#REF!+#REF!+#REF!</f>
        <v>#REF!</v>
      </c>
      <c r="E535" s="159"/>
      <c r="F535" s="120"/>
    </row>
    <row r="536" spans="1:6" ht="25.5">
      <c r="A536" s="167" t="s">
        <v>270</v>
      </c>
      <c r="B536" s="35" t="s">
        <v>346</v>
      </c>
      <c r="C536" s="177">
        <f>C537+C540</f>
        <v>41956000</v>
      </c>
      <c r="D536" s="177">
        <f>D537+D540</f>
        <v>36058452</v>
      </c>
      <c r="E536" s="159">
        <f t="shared" si="59"/>
        <v>85.94349318333492</v>
      </c>
      <c r="F536" s="102"/>
    </row>
    <row r="537" spans="1:6" ht="12.75">
      <c r="A537" s="167">
        <v>41</v>
      </c>
      <c r="B537" s="35" t="s">
        <v>18</v>
      </c>
      <c r="C537" s="177">
        <f>C538</f>
        <v>200000</v>
      </c>
      <c r="D537" s="177">
        <f>D538</f>
        <v>274620</v>
      </c>
      <c r="E537" s="159">
        <f aca="true" t="shared" si="67" ref="E537:E599">D537/C537*100</f>
        <v>137.31</v>
      </c>
      <c r="F537" s="120"/>
    </row>
    <row r="538" spans="1:6" ht="12.75">
      <c r="A538" s="167">
        <v>411</v>
      </c>
      <c r="B538" s="35" t="s">
        <v>97</v>
      </c>
      <c r="C538" s="177">
        <f>C539</f>
        <v>200000</v>
      </c>
      <c r="D538" s="177">
        <f>D539</f>
        <v>274620</v>
      </c>
      <c r="E538" s="159">
        <f t="shared" si="67"/>
        <v>137.31</v>
      </c>
      <c r="F538" s="120"/>
    </row>
    <row r="539" spans="1:6" ht="12.75">
      <c r="A539" s="184">
        <v>4111</v>
      </c>
      <c r="B539" s="93" t="s">
        <v>185</v>
      </c>
      <c r="C539" s="210">
        <v>200000</v>
      </c>
      <c r="D539" s="158">
        <v>274620</v>
      </c>
      <c r="E539" s="212">
        <f t="shared" si="67"/>
        <v>137.31</v>
      </c>
      <c r="F539" s="102"/>
    </row>
    <row r="540" spans="1:6" ht="12.75">
      <c r="A540" s="167">
        <v>42</v>
      </c>
      <c r="B540" s="35" t="s">
        <v>19</v>
      </c>
      <c r="C540" s="177">
        <f>C541</f>
        <v>41756000</v>
      </c>
      <c r="D540" s="177">
        <f>D541</f>
        <v>35783832</v>
      </c>
      <c r="E540" s="159">
        <f t="shared" si="67"/>
        <v>85.69746144266692</v>
      </c>
      <c r="F540" s="102"/>
    </row>
    <row r="541" spans="1:6" ht="12.75">
      <c r="A541" s="167">
        <v>421</v>
      </c>
      <c r="B541" s="35" t="s">
        <v>20</v>
      </c>
      <c r="C541" s="177">
        <f>C542</f>
        <v>41756000</v>
      </c>
      <c r="D541" s="177">
        <f>D542</f>
        <v>35783832</v>
      </c>
      <c r="E541" s="159">
        <f t="shared" si="67"/>
        <v>85.69746144266692</v>
      </c>
      <c r="F541" s="102"/>
    </row>
    <row r="542" spans="1:6" ht="12.75">
      <c r="A542" s="184">
        <v>4214</v>
      </c>
      <c r="B542" s="93" t="s">
        <v>24</v>
      </c>
      <c r="C542" s="210">
        <v>41756000</v>
      </c>
      <c r="D542" s="158">
        <v>35783832</v>
      </c>
      <c r="E542" s="212">
        <f t="shared" si="67"/>
        <v>85.69746144266692</v>
      </c>
      <c r="F542" s="102"/>
    </row>
    <row r="543" spans="1:6" ht="12.75">
      <c r="A543" s="184"/>
      <c r="B543" s="93"/>
      <c r="C543" s="158"/>
      <c r="D543" s="158"/>
      <c r="E543" s="159"/>
      <c r="F543" s="102"/>
    </row>
    <row r="544" spans="1:6" ht="12.75">
      <c r="A544" s="167" t="s">
        <v>271</v>
      </c>
      <c r="B544" s="35" t="s">
        <v>345</v>
      </c>
      <c r="C544" s="177">
        <f aca="true" t="shared" si="68" ref="C544:D546">C545</f>
        <v>2625000</v>
      </c>
      <c r="D544" s="177">
        <f t="shared" si="68"/>
        <v>2621011</v>
      </c>
      <c r="E544" s="159">
        <f t="shared" si="67"/>
        <v>99.8480380952381</v>
      </c>
      <c r="F544" s="103"/>
    </row>
    <row r="545" spans="1:6" ht="12.75">
      <c r="A545" s="167">
        <v>42</v>
      </c>
      <c r="B545" s="35" t="s">
        <v>19</v>
      </c>
      <c r="C545" s="177">
        <f t="shared" si="68"/>
        <v>2625000</v>
      </c>
      <c r="D545" s="177">
        <f t="shared" si="68"/>
        <v>2621011</v>
      </c>
      <c r="E545" s="159">
        <f t="shared" si="67"/>
        <v>99.8480380952381</v>
      </c>
      <c r="F545" s="102"/>
    </row>
    <row r="546" spans="1:6" ht="12.75">
      <c r="A546" s="167">
        <v>421</v>
      </c>
      <c r="B546" s="35" t="s">
        <v>20</v>
      </c>
      <c r="C546" s="177">
        <f t="shared" si="68"/>
        <v>2625000</v>
      </c>
      <c r="D546" s="177">
        <f t="shared" si="68"/>
        <v>2621011</v>
      </c>
      <c r="E546" s="159">
        <f t="shared" si="67"/>
        <v>99.8480380952381</v>
      </c>
      <c r="F546" s="102"/>
    </row>
    <row r="547" spans="1:6" ht="12.75">
      <c r="A547" s="184">
        <v>4214</v>
      </c>
      <c r="B547" s="35" t="s">
        <v>24</v>
      </c>
      <c r="C547" s="210">
        <v>2625000</v>
      </c>
      <c r="D547" s="158">
        <v>2621011</v>
      </c>
      <c r="E547" s="212">
        <f t="shared" si="67"/>
        <v>99.8480380952381</v>
      </c>
      <c r="F547" s="102"/>
    </row>
    <row r="548" spans="1:6" ht="12.75">
      <c r="A548" s="184"/>
      <c r="B548" s="35"/>
      <c r="C548" s="158"/>
      <c r="D548" s="158"/>
      <c r="E548" s="159"/>
      <c r="F548" s="102"/>
    </row>
    <row r="549" spans="1:6" ht="12.75">
      <c r="A549" s="167" t="s">
        <v>272</v>
      </c>
      <c r="B549" s="35" t="s">
        <v>347</v>
      </c>
      <c r="C549" s="177">
        <f>C550+C553</f>
        <v>2317000</v>
      </c>
      <c r="D549" s="177">
        <f>D550+D553</f>
        <v>1816979</v>
      </c>
      <c r="E549" s="159">
        <f t="shared" si="67"/>
        <v>78.41946482520501</v>
      </c>
      <c r="F549" s="103"/>
    </row>
    <row r="550" spans="1:6" ht="12.75" hidden="1">
      <c r="A550" s="167">
        <v>41</v>
      </c>
      <c r="B550" s="35" t="s">
        <v>18</v>
      </c>
      <c r="C550" s="177">
        <f>C551</f>
        <v>0</v>
      </c>
      <c r="D550" s="177">
        <f>D551</f>
        <v>0</v>
      </c>
      <c r="E550" s="159" t="e">
        <f t="shared" si="67"/>
        <v>#DIV/0!</v>
      </c>
      <c r="F550" s="120"/>
    </row>
    <row r="551" spans="1:6" ht="12.75" hidden="1">
      <c r="A551" s="167">
        <v>411</v>
      </c>
      <c r="B551" s="35" t="s">
        <v>97</v>
      </c>
      <c r="C551" s="177">
        <f>C552</f>
        <v>0</v>
      </c>
      <c r="D551" s="177">
        <f>D552</f>
        <v>0</v>
      </c>
      <c r="E551" s="159" t="e">
        <f t="shared" si="67"/>
        <v>#DIV/0!</v>
      </c>
      <c r="F551" s="120"/>
    </row>
    <row r="552" spans="1:6" ht="12.75" hidden="1">
      <c r="A552" s="184">
        <v>4111</v>
      </c>
      <c r="B552" s="93" t="s">
        <v>185</v>
      </c>
      <c r="C552" s="158">
        <v>0</v>
      </c>
      <c r="D552" s="158"/>
      <c r="E552" s="159" t="e">
        <f t="shared" si="67"/>
        <v>#DIV/0!</v>
      </c>
      <c r="F552" s="102"/>
    </row>
    <row r="553" spans="1:6" ht="12.75">
      <c r="A553" s="167">
        <v>42</v>
      </c>
      <c r="B553" s="35" t="s">
        <v>19</v>
      </c>
      <c r="C553" s="177">
        <f>C554</f>
        <v>2317000</v>
      </c>
      <c r="D553" s="177">
        <f>D554</f>
        <v>1816979</v>
      </c>
      <c r="E553" s="159">
        <f t="shared" si="67"/>
        <v>78.41946482520501</v>
      </c>
      <c r="F553" s="102"/>
    </row>
    <row r="554" spans="1:6" ht="12.75">
      <c r="A554" s="167">
        <v>421</v>
      </c>
      <c r="B554" s="35" t="s">
        <v>20</v>
      </c>
      <c r="C554" s="177">
        <f>C555</f>
        <v>2317000</v>
      </c>
      <c r="D554" s="177">
        <f>D555</f>
        <v>1816979</v>
      </c>
      <c r="E554" s="159">
        <f t="shared" si="67"/>
        <v>78.41946482520501</v>
      </c>
      <c r="F554" s="102"/>
    </row>
    <row r="555" spans="1:6" ht="12.75">
      <c r="A555" s="184">
        <v>4214</v>
      </c>
      <c r="B555" s="93" t="s">
        <v>24</v>
      </c>
      <c r="C555" s="210">
        <v>2317000</v>
      </c>
      <c r="D555" s="158">
        <v>1816979</v>
      </c>
      <c r="E555" s="212">
        <f t="shared" si="67"/>
        <v>78.41946482520501</v>
      </c>
      <c r="F555" s="102"/>
    </row>
    <row r="556" spans="1:6" ht="12.75">
      <c r="A556" s="184"/>
      <c r="B556" s="93"/>
      <c r="C556" s="158"/>
      <c r="D556" s="158"/>
      <c r="E556" s="159"/>
      <c r="F556" s="102"/>
    </row>
    <row r="557" spans="1:6" ht="12.75">
      <c r="A557" s="167" t="s">
        <v>273</v>
      </c>
      <c r="B557" s="35" t="s">
        <v>348</v>
      </c>
      <c r="C557" s="177">
        <f>C558+C561</f>
        <v>2357000</v>
      </c>
      <c r="D557" s="177">
        <f>D558+D561</f>
        <v>753322</v>
      </c>
      <c r="E557" s="159">
        <f t="shared" si="67"/>
        <v>31.961052184980907</v>
      </c>
      <c r="F557" s="103"/>
    </row>
    <row r="558" spans="1:6" ht="12.75" hidden="1">
      <c r="A558" s="167">
        <v>41</v>
      </c>
      <c r="B558" s="35" t="s">
        <v>18</v>
      </c>
      <c r="C558" s="177">
        <f>C559</f>
        <v>0</v>
      </c>
      <c r="D558" s="177">
        <f>D559</f>
        <v>0</v>
      </c>
      <c r="E558" s="159"/>
      <c r="F558" s="120"/>
    </row>
    <row r="559" spans="1:6" ht="12.75" hidden="1">
      <c r="A559" s="167">
        <v>411</v>
      </c>
      <c r="B559" s="35" t="s">
        <v>97</v>
      </c>
      <c r="C559" s="177">
        <f>C560</f>
        <v>0</v>
      </c>
      <c r="D559" s="177">
        <f>D560</f>
        <v>0</v>
      </c>
      <c r="E559" s="159"/>
      <c r="F559" s="120"/>
    </row>
    <row r="560" spans="1:6" ht="12.75" hidden="1">
      <c r="A560" s="184">
        <v>4111</v>
      </c>
      <c r="B560" s="93" t="s">
        <v>185</v>
      </c>
      <c r="C560" s="158">
        <v>0</v>
      </c>
      <c r="D560" s="158">
        <v>0</v>
      </c>
      <c r="E560" s="159"/>
      <c r="F560" s="102"/>
    </row>
    <row r="561" spans="1:6" ht="12.75">
      <c r="A561" s="167">
        <v>42</v>
      </c>
      <c r="B561" s="35" t="s">
        <v>19</v>
      </c>
      <c r="C561" s="177">
        <f>C562</f>
        <v>2357000</v>
      </c>
      <c r="D561" s="177">
        <f>D562</f>
        <v>753322</v>
      </c>
      <c r="E561" s="159">
        <f t="shared" si="67"/>
        <v>31.961052184980907</v>
      </c>
      <c r="F561" s="102"/>
    </row>
    <row r="562" spans="1:6" ht="12.75">
      <c r="A562" s="167">
        <v>421</v>
      </c>
      <c r="B562" s="35" t="s">
        <v>20</v>
      </c>
      <c r="C562" s="177">
        <f>C563</f>
        <v>2357000</v>
      </c>
      <c r="D562" s="177">
        <f>D563</f>
        <v>753322</v>
      </c>
      <c r="E562" s="159">
        <f t="shared" si="67"/>
        <v>31.961052184980907</v>
      </c>
      <c r="F562" s="102"/>
    </row>
    <row r="563" spans="1:6" ht="12.75">
      <c r="A563" s="184">
        <v>4214</v>
      </c>
      <c r="B563" s="93" t="s">
        <v>24</v>
      </c>
      <c r="C563" s="210">
        <v>2357000</v>
      </c>
      <c r="D563" s="158">
        <v>753322</v>
      </c>
      <c r="E563" s="212">
        <f t="shared" si="67"/>
        <v>31.961052184980907</v>
      </c>
      <c r="F563" s="102"/>
    </row>
    <row r="564" spans="1:6" ht="12.75">
      <c r="A564" s="184"/>
      <c r="B564" s="93"/>
      <c r="C564" s="158"/>
      <c r="D564" s="158"/>
      <c r="E564" s="159"/>
      <c r="F564" s="102"/>
    </row>
    <row r="565" spans="1:6" ht="25.5">
      <c r="A565" s="167" t="s">
        <v>274</v>
      </c>
      <c r="B565" s="35" t="s">
        <v>349</v>
      </c>
      <c r="C565" s="177">
        <f aca="true" t="shared" si="69" ref="C565:D567">C566</f>
        <v>1100000</v>
      </c>
      <c r="D565" s="177">
        <f t="shared" si="69"/>
        <v>0</v>
      </c>
      <c r="E565" s="159">
        <f t="shared" si="67"/>
        <v>0</v>
      </c>
      <c r="F565" s="103"/>
    </row>
    <row r="566" spans="1:6" ht="12.75">
      <c r="A566" s="167">
        <v>36</v>
      </c>
      <c r="B566" s="35" t="s">
        <v>197</v>
      </c>
      <c r="C566" s="177">
        <f t="shared" si="69"/>
        <v>1100000</v>
      </c>
      <c r="D566" s="177">
        <f t="shared" si="69"/>
        <v>0</v>
      </c>
      <c r="E566" s="159">
        <f t="shared" si="67"/>
        <v>0</v>
      </c>
      <c r="F566" s="102"/>
    </row>
    <row r="567" spans="1:6" ht="12.75">
      <c r="A567" s="167">
        <v>363</v>
      </c>
      <c r="B567" s="35" t="s">
        <v>301</v>
      </c>
      <c r="C567" s="177">
        <f t="shared" si="69"/>
        <v>1100000</v>
      </c>
      <c r="D567" s="177">
        <f t="shared" si="69"/>
        <v>0</v>
      </c>
      <c r="E567" s="159">
        <f t="shared" si="67"/>
        <v>0</v>
      </c>
      <c r="F567" s="102"/>
    </row>
    <row r="568" spans="1:6" ht="12.75" hidden="1">
      <c r="A568" s="184">
        <v>3632</v>
      </c>
      <c r="B568" s="93" t="s">
        <v>298</v>
      </c>
      <c r="C568" s="210">
        <v>1100000</v>
      </c>
      <c r="D568" s="158">
        <v>0</v>
      </c>
      <c r="E568" s="213">
        <f t="shared" si="67"/>
        <v>0</v>
      </c>
      <c r="F568" s="102"/>
    </row>
    <row r="569" spans="1:6" ht="12.75">
      <c r="A569" s="184"/>
      <c r="B569" s="93"/>
      <c r="C569" s="158"/>
      <c r="D569" s="158"/>
      <c r="E569" s="159"/>
      <c r="F569" s="102"/>
    </row>
    <row r="570" spans="1:6" ht="25.5">
      <c r="A570" s="167" t="s">
        <v>275</v>
      </c>
      <c r="B570" s="35" t="s">
        <v>350</v>
      </c>
      <c r="C570" s="177">
        <f aca="true" t="shared" si="70" ref="C570:D572">C571</f>
        <v>1200000</v>
      </c>
      <c r="D570" s="177">
        <f t="shared" si="70"/>
        <v>0</v>
      </c>
      <c r="E570" s="159">
        <f t="shared" si="67"/>
        <v>0</v>
      </c>
      <c r="F570" s="103"/>
    </row>
    <row r="571" spans="1:6" ht="12.75">
      <c r="A571" s="167">
        <v>36</v>
      </c>
      <c r="B571" s="35" t="s">
        <v>197</v>
      </c>
      <c r="C571" s="177">
        <f t="shared" si="70"/>
        <v>1200000</v>
      </c>
      <c r="D571" s="177">
        <f t="shared" si="70"/>
        <v>0</v>
      </c>
      <c r="E571" s="159">
        <f t="shared" si="67"/>
        <v>0</v>
      </c>
      <c r="F571" s="102"/>
    </row>
    <row r="572" spans="1:6" ht="12.75">
      <c r="A572" s="167">
        <v>363</v>
      </c>
      <c r="B572" s="35" t="s">
        <v>301</v>
      </c>
      <c r="C572" s="177">
        <f t="shared" si="70"/>
        <v>1200000</v>
      </c>
      <c r="D572" s="177">
        <f t="shared" si="70"/>
        <v>0</v>
      </c>
      <c r="E572" s="159">
        <f t="shared" si="67"/>
        <v>0</v>
      </c>
      <c r="F572" s="102"/>
    </row>
    <row r="573" spans="1:6" ht="12.75" hidden="1">
      <c r="A573" s="184">
        <v>3632</v>
      </c>
      <c r="B573" s="93" t="s">
        <v>298</v>
      </c>
      <c r="C573" s="210">
        <v>1200000</v>
      </c>
      <c r="D573" s="158">
        <v>0</v>
      </c>
      <c r="E573" s="213">
        <f t="shared" si="67"/>
        <v>0</v>
      </c>
      <c r="F573" s="102"/>
    </row>
    <row r="574" spans="1:6" ht="12.75">
      <c r="A574" s="184"/>
      <c r="B574" s="93"/>
      <c r="C574" s="158"/>
      <c r="D574" s="158"/>
      <c r="E574" s="159"/>
      <c r="F574" s="102"/>
    </row>
    <row r="575" spans="1:6" ht="25.5">
      <c r="A575" s="167" t="s">
        <v>276</v>
      </c>
      <c r="B575" s="35" t="s">
        <v>351</v>
      </c>
      <c r="C575" s="177">
        <f aca="true" t="shared" si="71" ref="C575:D577">C576</f>
        <v>4546000</v>
      </c>
      <c r="D575" s="177">
        <f t="shared" si="71"/>
        <v>3435422</v>
      </c>
      <c r="E575" s="159">
        <f t="shared" si="67"/>
        <v>75.57021557413111</v>
      </c>
      <c r="F575" s="103"/>
    </row>
    <row r="576" spans="1:6" ht="12.75">
      <c r="A576" s="167">
        <v>36</v>
      </c>
      <c r="B576" s="35" t="s">
        <v>197</v>
      </c>
      <c r="C576" s="177">
        <f t="shared" si="71"/>
        <v>4546000</v>
      </c>
      <c r="D576" s="177">
        <f t="shared" si="71"/>
        <v>3435422</v>
      </c>
      <c r="E576" s="159">
        <f t="shared" si="67"/>
        <v>75.57021557413111</v>
      </c>
      <c r="F576" s="102"/>
    </row>
    <row r="577" spans="1:6" ht="12.75">
      <c r="A577" s="167">
        <v>363</v>
      </c>
      <c r="B577" s="35" t="s">
        <v>301</v>
      </c>
      <c r="C577" s="177">
        <f t="shared" si="71"/>
        <v>4546000</v>
      </c>
      <c r="D577" s="177">
        <f t="shared" si="71"/>
        <v>3435422</v>
      </c>
      <c r="E577" s="159">
        <f t="shared" si="67"/>
        <v>75.57021557413111</v>
      </c>
      <c r="F577" s="102"/>
    </row>
    <row r="578" spans="1:6" ht="12.75">
      <c r="A578" s="184">
        <v>3632</v>
      </c>
      <c r="B578" s="93" t="s">
        <v>298</v>
      </c>
      <c r="C578" s="210">
        <v>4546000</v>
      </c>
      <c r="D578" s="158">
        <v>3435422</v>
      </c>
      <c r="E578" s="212">
        <f t="shared" si="67"/>
        <v>75.57021557413111</v>
      </c>
      <c r="F578" s="102"/>
    </row>
    <row r="579" spans="1:6" ht="12.75">
      <c r="A579" s="184"/>
      <c r="B579" s="93"/>
      <c r="C579" s="158"/>
      <c r="D579" s="158"/>
      <c r="E579" s="159"/>
      <c r="F579" s="102"/>
    </row>
    <row r="580" spans="1:6" ht="25.5">
      <c r="A580" s="167" t="s">
        <v>277</v>
      </c>
      <c r="B580" s="35" t="s">
        <v>352</v>
      </c>
      <c r="C580" s="177">
        <f aca="true" t="shared" si="72" ref="C580:D582">C581</f>
        <v>9200000</v>
      </c>
      <c r="D580" s="177">
        <f t="shared" si="72"/>
        <v>7633936</v>
      </c>
      <c r="E580" s="159">
        <f t="shared" si="67"/>
        <v>82.9775652173913</v>
      </c>
      <c r="F580" s="103"/>
    </row>
    <row r="581" spans="1:6" ht="12.75">
      <c r="A581" s="167">
        <v>36</v>
      </c>
      <c r="B581" s="35" t="s">
        <v>197</v>
      </c>
      <c r="C581" s="177">
        <f t="shared" si="72"/>
        <v>9200000</v>
      </c>
      <c r="D581" s="177">
        <f t="shared" si="72"/>
        <v>7633936</v>
      </c>
      <c r="E581" s="159">
        <f t="shared" si="67"/>
        <v>82.9775652173913</v>
      </c>
      <c r="F581" s="102"/>
    </row>
    <row r="582" spans="1:6" ht="12.75">
      <c r="A582" s="167">
        <v>363</v>
      </c>
      <c r="B582" s="35" t="s">
        <v>301</v>
      </c>
      <c r="C582" s="177">
        <f t="shared" si="72"/>
        <v>9200000</v>
      </c>
      <c r="D582" s="177">
        <f t="shared" si="72"/>
        <v>7633936</v>
      </c>
      <c r="E582" s="159">
        <f t="shared" si="67"/>
        <v>82.9775652173913</v>
      </c>
      <c r="F582" s="102"/>
    </row>
    <row r="583" spans="1:6" ht="12.75">
      <c r="A583" s="184">
        <v>3632</v>
      </c>
      <c r="B583" s="93" t="s">
        <v>298</v>
      </c>
      <c r="C583" s="210">
        <v>9200000</v>
      </c>
      <c r="D583" s="158">
        <v>7633936</v>
      </c>
      <c r="E583" s="212">
        <f t="shared" si="67"/>
        <v>82.9775652173913</v>
      </c>
      <c r="F583" s="102"/>
    </row>
    <row r="584" spans="1:6" ht="12.75">
      <c r="A584" s="184"/>
      <c r="B584" s="93"/>
      <c r="C584" s="158"/>
      <c r="D584" s="158"/>
      <c r="E584" s="159"/>
      <c r="F584" s="102"/>
    </row>
    <row r="585" spans="1:6" ht="13.5" customHeight="1">
      <c r="A585" s="167" t="s">
        <v>278</v>
      </c>
      <c r="B585" s="35" t="s">
        <v>353</v>
      </c>
      <c r="C585" s="177">
        <f aca="true" t="shared" si="73" ref="C585:D587">C586</f>
        <v>3482000</v>
      </c>
      <c r="D585" s="177">
        <f t="shared" si="73"/>
        <v>2422953</v>
      </c>
      <c r="E585" s="159">
        <f t="shared" si="67"/>
        <v>69.5850947731189</v>
      </c>
      <c r="F585" s="103"/>
    </row>
    <row r="586" spans="1:6" ht="12.75">
      <c r="A586" s="167">
        <v>36</v>
      </c>
      <c r="B586" s="35" t="s">
        <v>197</v>
      </c>
      <c r="C586" s="177">
        <f t="shared" si="73"/>
        <v>3482000</v>
      </c>
      <c r="D586" s="177">
        <f t="shared" si="73"/>
        <v>2422953</v>
      </c>
      <c r="E586" s="159">
        <f t="shared" si="67"/>
        <v>69.5850947731189</v>
      </c>
      <c r="F586" s="102"/>
    </row>
    <row r="587" spans="1:6" ht="12.75">
      <c r="A587" s="167">
        <v>363</v>
      </c>
      <c r="B587" s="35" t="s">
        <v>301</v>
      </c>
      <c r="C587" s="177">
        <f t="shared" si="73"/>
        <v>3482000</v>
      </c>
      <c r="D587" s="177">
        <f t="shared" si="73"/>
        <v>2422953</v>
      </c>
      <c r="E587" s="159">
        <f t="shared" si="67"/>
        <v>69.5850947731189</v>
      </c>
      <c r="F587" s="102"/>
    </row>
    <row r="588" spans="1:6" ht="12.75">
      <c r="A588" s="184">
        <v>3632</v>
      </c>
      <c r="B588" s="93" t="s">
        <v>298</v>
      </c>
      <c r="C588" s="210">
        <v>3482000</v>
      </c>
      <c r="D588" s="158">
        <v>2422953</v>
      </c>
      <c r="E588" s="212">
        <f t="shared" si="67"/>
        <v>69.5850947731189</v>
      </c>
      <c r="F588" s="102"/>
    </row>
    <row r="589" spans="1:6" ht="12.75">
      <c r="A589" s="184"/>
      <c r="B589" s="93"/>
      <c r="C589" s="158"/>
      <c r="D589" s="158"/>
      <c r="E589" s="159"/>
      <c r="F589" s="102"/>
    </row>
    <row r="590" spans="1:6" ht="12.75">
      <c r="A590" s="167" t="s">
        <v>279</v>
      </c>
      <c r="B590" s="35" t="s">
        <v>354</v>
      </c>
      <c r="C590" s="177">
        <f>C591+C594+C597</f>
        <v>13922000</v>
      </c>
      <c r="D590" s="177">
        <f>D591+D594+D597</f>
        <v>10134544</v>
      </c>
      <c r="E590" s="159">
        <f t="shared" si="67"/>
        <v>72.79517310731217</v>
      </c>
      <c r="F590" s="103"/>
    </row>
    <row r="591" spans="1:6" ht="12.75">
      <c r="A591" s="167">
        <v>36</v>
      </c>
      <c r="B591" s="35" t="s">
        <v>197</v>
      </c>
      <c r="C591" s="177">
        <f>C592</f>
        <v>11022000</v>
      </c>
      <c r="D591" s="177">
        <f>D592</f>
        <v>8050219</v>
      </c>
      <c r="E591" s="159">
        <f t="shared" si="67"/>
        <v>73.03773362366177</v>
      </c>
      <c r="F591" s="102"/>
    </row>
    <row r="592" spans="1:6" ht="12.75">
      <c r="A592" s="167">
        <v>363</v>
      </c>
      <c r="B592" s="35" t="s">
        <v>301</v>
      </c>
      <c r="C592" s="177">
        <f>C593</f>
        <v>11022000</v>
      </c>
      <c r="D592" s="177">
        <f>D593</f>
        <v>8050219</v>
      </c>
      <c r="E592" s="159">
        <f t="shared" si="67"/>
        <v>73.03773362366177</v>
      </c>
      <c r="F592" s="102"/>
    </row>
    <row r="593" spans="1:6" ht="12.75">
      <c r="A593" s="184">
        <v>3632</v>
      </c>
      <c r="B593" s="93" t="s">
        <v>298</v>
      </c>
      <c r="C593" s="210">
        <v>11022000</v>
      </c>
      <c r="D593" s="158">
        <v>8050219</v>
      </c>
      <c r="E593" s="212">
        <f t="shared" si="67"/>
        <v>73.03773362366177</v>
      </c>
      <c r="F593" s="102"/>
    </row>
    <row r="594" spans="1:6" ht="12.75">
      <c r="A594" s="167">
        <v>42</v>
      </c>
      <c r="B594" s="35" t="s">
        <v>364</v>
      </c>
      <c r="C594" s="151">
        <f>C595</f>
        <v>800000</v>
      </c>
      <c r="D594" s="151">
        <f>D595</f>
        <v>773578</v>
      </c>
      <c r="E594" s="159">
        <f t="shared" si="67"/>
        <v>96.69725</v>
      </c>
      <c r="F594" s="102"/>
    </row>
    <row r="595" spans="1:6" ht="12.75">
      <c r="A595" s="167">
        <v>421</v>
      </c>
      <c r="B595" s="116" t="s">
        <v>20</v>
      </c>
      <c r="C595" s="151">
        <f>C596</f>
        <v>800000</v>
      </c>
      <c r="D595" s="151">
        <f>D596</f>
        <v>773578</v>
      </c>
      <c r="E595" s="159">
        <f t="shared" si="67"/>
        <v>96.69725</v>
      </c>
      <c r="F595" s="102"/>
    </row>
    <row r="596" spans="1:6" ht="12.75">
      <c r="A596" s="184">
        <v>4214</v>
      </c>
      <c r="B596" s="93" t="s">
        <v>24</v>
      </c>
      <c r="C596" s="210">
        <v>800000</v>
      </c>
      <c r="D596" s="158">
        <v>773578</v>
      </c>
      <c r="E596" s="212">
        <f t="shared" si="67"/>
        <v>96.69725</v>
      </c>
      <c r="F596" s="102"/>
    </row>
    <row r="597" spans="1:6" ht="12.75">
      <c r="A597" s="167">
        <v>45</v>
      </c>
      <c r="B597" s="35" t="s">
        <v>34</v>
      </c>
      <c r="C597" s="151">
        <f>C598</f>
        <v>2100000</v>
      </c>
      <c r="D597" s="151">
        <f>D598</f>
        <v>1310747</v>
      </c>
      <c r="E597" s="159">
        <f t="shared" si="67"/>
        <v>62.4165238095238</v>
      </c>
      <c r="F597" s="102"/>
    </row>
    <row r="598" spans="1:6" ht="12.75">
      <c r="A598" s="167">
        <v>451</v>
      </c>
      <c r="B598" s="35" t="s">
        <v>0</v>
      </c>
      <c r="C598" s="151">
        <f>C599</f>
        <v>2100000</v>
      </c>
      <c r="D598" s="151">
        <f>D599</f>
        <v>1310747</v>
      </c>
      <c r="E598" s="159">
        <f t="shared" si="67"/>
        <v>62.4165238095238</v>
      </c>
      <c r="F598" s="102"/>
    </row>
    <row r="599" spans="1:6" ht="12.75">
      <c r="A599" s="184">
        <v>4511</v>
      </c>
      <c r="B599" s="93" t="s">
        <v>0</v>
      </c>
      <c r="C599" s="210">
        <v>2100000</v>
      </c>
      <c r="D599" s="158">
        <v>1310747</v>
      </c>
      <c r="E599" s="212">
        <f t="shared" si="67"/>
        <v>62.4165238095238</v>
      </c>
      <c r="F599" s="102"/>
    </row>
    <row r="600" spans="1:6" ht="12.75">
      <c r="A600" s="184"/>
      <c r="B600" s="93"/>
      <c r="C600" s="158"/>
      <c r="D600" s="158"/>
      <c r="E600" s="159"/>
      <c r="F600" s="102"/>
    </row>
    <row r="601" spans="1:6" ht="12.75">
      <c r="A601" s="167" t="s">
        <v>169</v>
      </c>
      <c r="B601" s="116" t="s">
        <v>170</v>
      </c>
      <c r="C601" s="177">
        <f>C602</f>
        <v>146500000</v>
      </c>
      <c r="D601" s="177">
        <f>D602</f>
        <v>233653481</v>
      </c>
      <c r="E601" s="159">
        <f aca="true" t="shared" si="74" ref="E601:E635">D601/C601*100</f>
        <v>159.49043071672355</v>
      </c>
      <c r="F601" s="103"/>
    </row>
    <row r="602" spans="1:6" ht="12.75" hidden="1">
      <c r="A602" s="167">
        <v>4</v>
      </c>
      <c r="B602" s="116" t="s">
        <v>96</v>
      </c>
      <c r="C602" s="177">
        <f aca="true" t="shared" si="75" ref="C602:D604">C603</f>
        <v>146500000</v>
      </c>
      <c r="D602" s="177">
        <f t="shared" si="75"/>
        <v>233653481</v>
      </c>
      <c r="E602" s="159">
        <f t="shared" si="74"/>
        <v>159.49043071672355</v>
      </c>
      <c r="F602" s="102"/>
    </row>
    <row r="603" spans="1:5" ht="12.75">
      <c r="A603" s="167">
        <v>42</v>
      </c>
      <c r="B603" s="116" t="s">
        <v>200</v>
      </c>
      <c r="C603" s="177">
        <f t="shared" si="75"/>
        <v>146500000</v>
      </c>
      <c r="D603" s="177">
        <f t="shared" si="75"/>
        <v>233653481</v>
      </c>
      <c r="E603" s="159">
        <f t="shared" si="74"/>
        <v>159.49043071672355</v>
      </c>
    </row>
    <row r="604" spans="1:6" ht="12.75">
      <c r="A604" s="167">
        <v>421</v>
      </c>
      <c r="B604" s="116" t="s">
        <v>20</v>
      </c>
      <c r="C604" s="177">
        <f t="shared" si="75"/>
        <v>146500000</v>
      </c>
      <c r="D604" s="177">
        <f t="shared" si="75"/>
        <v>233653481</v>
      </c>
      <c r="E604" s="159">
        <f t="shared" si="74"/>
        <v>159.49043071672355</v>
      </c>
      <c r="F604" s="103"/>
    </row>
    <row r="605" spans="1:6" ht="12.75">
      <c r="A605" s="184">
        <v>4214</v>
      </c>
      <c r="B605" s="93" t="s">
        <v>24</v>
      </c>
      <c r="C605" s="210">
        <v>146500000</v>
      </c>
      <c r="D605" s="158">
        <v>233653481</v>
      </c>
      <c r="E605" s="212">
        <f t="shared" si="74"/>
        <v>159.49043071672355</v>
      </c>
      <c r="F605" s="103"/>
    </row>
    <row r="606" spans="1:5" ht="12.75">
      <c r="A606" s="184"/>
      <c r="B606" s="93"/>
      <c r="C606" s="158"/>
      <c r="D606" s="158"/>
      <c r="E606" s="159"/>
    </row>
    <row r="607" spans="1:6" ht="12.75">
      <c r="A607" s="167" t="s">
        <v>280</v>
      </c>
      <c r="B607" s="116" t="s">
        <v>356</v>
      </c>
      <c r="C607" s="180">
        <f aca="true" t="shared" si="76" ref="C607:D609">C608</f>
        <v>52320448</v>
      </c>
      <c r="D607" s="180">
        <f t="shared" si="76"/>
        <v>43592866</v>
      </c>
      <c r="E607" s="159">
        <f t="shared" si="74"/>
        <v>83.31898457750209</v>
      </c>
      <c r="F607" s="103"/>
    </row>
    <row r="608" spans="1:6" ht="12.75">
      <c r="A608" s="167">
        <v>38</v>
      </c>
      <c r="B608" s="116" t="s">
        <v>92</v>
      </c>
      <c r="C608" s="180">
        <f t="shared" si="76"/>
        <v>52320448</v>
      </c>
      <c r="D608" s="180">
        <f t="shared" si="76"/>
        <v>43592866</v>
      </c>
      <c r="E608" s="159">
        <f t="shared" si="74"/>
        <v>83.31898457750209</v>
      </c>
      <c r="F608" s="102"/>
    </row>
    <row r="609" spans="1:6" ht="12.75">
      <c r="A609" s="167">
        <v>386</v>
      </c>
      <c r="B609" s="116" t="s">
        <v>199</v>
      </c>
      <c r="C609" s="180">
        <f t="shared" si="76"/>
        <v>52320448</v>
      </c>
      <c r="D609" s="180">
        <f t="shared" si="76"/>
        <v>43592866</v>
      </c>
      <c r="E609" s="159">
        <f t="shared" si="74"/>
        <v>83.31898457750209</v>
      </c>
      <c r="F609" s="102"/>
    </row>
    <row r="610" spans="1:6" ht="12.75">
      <c r="A610" s="184">
        <v>3862</v>
      </c>
      <c r="B610" s="93" t="s">
        <v>138</v>
      </c>
      <c r="C610" s="210">
        <v>52320448</v>
      </c>
      <c r="D610" s="158">
        <v>43592866</v>
      </c>
      <c r="E610" s="212">
        <f t="shared" si="74"/>
        <v>83.31898457750209</v>
      </c>
      <c r="F610" s="102"/>
    </row>
    <row r="611" spans="1:6" ht="12.75">
      <c r="A611" s="184"/>
      <c r="B611" s="93"/>
      <c r="C611" s="158"/>
      <c r="D611" s="158"/>
      <c r="E611" s="159"/>
      <c r="F611" s="102"/>
    </row>
    <row r="612" spans="1:6" ht="12.75">
      <c r="A612" s="167" t="s">
        <v>321</v>
      </c>
      <c r="B612" s="116" t="s">
        <v>357</v>
      </c>
      <c r="C612" s="180">
        <f aca="true" t="shared" si="77" ref="C612:D614">C613</f>
        <v>20717779</v>
      </c>
      <c r="D612" s="180">
        <f t="shared" si="77"/>
        <v>8644114</v>
      </c>
      <c r="E612" s="159">
        <f t="shared" si="74"/>
        <v>41.723169264427426</v>
      </c>
      <c r="F612" s="103"/>
    </row>
    <row r="613" spans="1:6" ht="12.75">
      <c r="A613" s="167">
        <v>38</v>
      </c>
      <c r="B613" s="116" t="s">
        <v>92</v>
      </c>
      <c r="C613" s="180">
        <f t="shared" si="77"/>
        <v>20717779</v>
      </c>
      <c r="D613" s="180">
        <f t="shared" si="77"/>
        <v>8644114</v>
      </c>
      <c r="E613" s="159">
        <f t="shared" si="74"/>
        <v>41.723169264427426</v>
      </c>
      <c r="F613" s="102"/>
    </row>
    <row r="614" spans="1:6" ht="12.75">
      <c r="A614" s="167">
        <v>386</v>
      </c>
      <c r="B614" s="116" t="s">
        <v>199</v>
      </c>
      <c r="C614" s="180">
        <f t="shared" si="77"/>
        <v>20717779</v>
      </c>
      <c r="D614" s="180">
        <f t="shared" si="77"/>
        <v>8644114</v>
      </c>
      <c r="E614" s="159">
        <f t="shared" si="74"/>
        <v>41.723169264427426</v>
      </c>
      <c r="F614" s="102"/>
    </row>
    <row r="615" spans="1:6" ht="12.75">
      <c r="A615" s="184">
        <v>3862</v>
      </c>
      <c r="B615" s="93" t="s">
        <v>138</v>
      </c>
      <c r="C615" s="210">
        <v>20717779</v>
      </c>
      <c r="D615" s="158">
        <v>8644114</v>
      </c>
      <c r="E615" s="212">
        <f t="shared" si="74"/>
        <v>41.723169264427426</v>
      </c>
      <c r="F615" s="102"/>
    </row>
    <row r="616" spans="1:6" ht="12.75">
      <c r="A616" s="184"/>
      <c r="B616" s="93"/>
      <c r="C616" s="158"/>
      <c r="D616" s="158"/>
      <c r="E616" s="159"/>
      <c r="F616" s="102"/>
    </row>
    <row r="617" spans="1:6" ht="12.75">
      <c r="A617" s="167" t="s">
        <v>322</v>
      </c>
      <c r="B617" s="116" t="s">
        <v>358</v>
      </c>
      <c r="C617" s="180">
        <f aca="true" t="shared" si="78" ref="C617:D619">C618</f>
        <v>46930319</v>
      </c>
      <c r="D617" s="180">
        <f t="shared" si="78"/>
        <v>16091485</v>
      </c>
      <c r="E617" s="159">
        <f t="shared" si="74"/>
        <v>34.28803669542498</v>
      </c>
      <c r="F617" s="103"/>
    </row>
    <row r="618" spans="1:6" ht="12.75">
      <c r="A618" s="167">
        <v>38</v>
      </c>
      <c r="B618" s="116" t="s">
        <v>92</v>
      </c>
      <c r="C618" s="180">
        <f t="shared" si="78"/>
        <v>46930319</v>
      </c>
      <c r="D618" s="180">
        <f t="shared" si="78"/>
        <v>16091485</v>
      </c>
      <c r="E618" s="159">
        <f t="shared" si="74"/>
        <v>34.28803669542498</v>
      </c>
      <c r="F618" s="102"/>
    </row>
    <row r="619" spans="1:6" ht="12.75">
      <c r="A619" s="167">
        <v>386</v>
      </c>
      <c r="B619" s="116" t="s">
        <v>199</v>
      </c>
      <c r="C619" s="180">
        <f t="shared" si="78"/>
        <v>46930319</v>
      </c>
      <c r="D619" s="180">
        <f t="shared" si="78"/>
        <v>16091485</v>
      </c>
      <c r="E619" s="159">
        <f t="shared" si="74"/>
        <v>34.28803669542498</v>
      </c>
      <c r="F619" s="102"/>
    </row>
    <row r="620" spans="1:6" ht="12.75">
      <c r="A620" s="184">
        <v>3862</v>
      </c>
      <c r="B620" s="93" t="s">
        <v>138</v>
      </c>
      <c r="C620" s="210">
        <v>46930319</v>
      </c>
      <c r="D620" s="158">
        <v>16091485</v>
      </c>
      <c r="E620" s="212">
        <f t="shared" si="74"/>
        <v>34.28803669542498</v>
      </c>
      <c r="F620" s="102"/>
    </row>
    <row r="621" spans="1:6" ht="12.75">
      <c r="A621" s="184"/>
      <c r="B621" s="93"/>
      <c r="C621" s="158"/>
      <c r="D621" s="158"/>
      <c r="E621" s="159"/>
      <c r="F621" s="102"/>
    </row>
    <row r="622" spans="1:6" ht="12.75">
      <c r="A622" s="167" t="s">
        <v>323</v>
      </c>
      <c r="B622" s="116" t="s">
        <v>359</v>
      </c>
      <c r="C622" s="180">
        <f aca="true" t="shared" si="79" ref="C622:D624">C623</f>
        <v>21900000</v>
      </c>
      <c r="D622" s="180">
        <f t="shared" si="79"/>
        <v>0</v>
      </c>
      <c r="E622" s="159">
        <f t="shared" si="74"/>
        <v>0</v>
      </c>
      <c r="F622" s="103"/>
    </row>
    <row r="623" spans="1:6" ht="12.75">
      <c r="A623" s="167">
        <v>38</v>
      </c>
      <c r="B623" s="116" t="s">
        <v>92</v>
      </c>
      <c r="C623" s="180">
        <f t="shared" si="79"/>
        <v>21900000</v>
      </c>
      <c r="D623" s="180">
        <f t="shared" si="79"/>
        <v>0</v>
      </c>
      <c r="E623" s="159">
        <f t="shared" si="74"/>
        <v>0</v>
      </c>
      <c r="F623" s="102"/>
    </row>
    <row r="624" spans="1:6" ht="12.75">
      <c r="A624" s="167">
        <v>386</v>
      </c>
      <c r="B624" s="116" t="s">
        <v>199</v>
      </c>
      <c r="C624" s="180">
        <f t="shared" si="79"/>
        <v>21900000</v>
      </c>
      <c r="D624" s="180">
        <f t="shared" si="79"/>
        <v>0</v>
      </c>
      <c r="E624" s="159">
        <f t="shared" si="74"/>
        <v>0</v>
      </c>
      <c r="F624" s="102"/>
    </row>
    <row r="625" spans="1:6" ht="12.75" hidden="1">
      <c r="A625" s="184">
        <v>3862</v>
      </c>
      <c r="B625" s="93" t="s">
        <v>138</v>
      </c>
      <c r="C625" s="210">
        <v>21900000</v>
      </c>
      <c r="D625" s="158">
        <v>0</v>
      </c>
      <c r="E625" s="212">
        <f t="shared" si="74"/>
        <v>0</v>
      </c>
      <c r="F625" s="102"/>
    </row>
    <row r="626" spans="1:6" ht="12.75">
      <c r="A626" s="184"/>
      <c r="B626" s="93"/>
      <c r="C626" s="158"/>
      <c r="D626" s="158"/>
      <c r="E626" s="159"/>
      <c r="F626" s="102"/>
    </row>
    <row r="627" spans="1:6" ht="23.25" customHeight="1">
      <c r="A627" s="167" t="s">
        <v>370</v>
      </c>
      <c r="B627" s="35" t="s">
        <v>360</v>
      </c>
      <c r="C627" s="180">
        <f aca="true" t="shared" si="80" ref="C627:D629">C628</f>
        <v>4540000</v>
      </c>
      <c r="D627" s="180">
        <f t="shared" si="80"/>
        <v>2287364</v>
      </c>
      <c r="E627" s="159">
        <f t="shared" si="74"/>
        <v>50.382466960352424</v>
      </c>
      <c r="F627" s="102"/>
    </row>
    <row r="628" spans="1:6" ht="12.75">
      <c r="A628" s="167">
        <v>38</v>
      </c>
      <c r="B628" s="116" t="s">
        <v>92</v>
      </c>
      <c r="C628" s="180">
        <f t="shared" si="80"/>
        <v>4540000</v>
      </c>
      <c r="D628" s="180">
        <f t="shared" si="80"/>
        <v>2287364</v>
      </c>
      <c r="E628" s="159">
        <f t="shared" si="74"/>
        <v>50.382466960352424</v>
      </c>
      <c r="F628" s="102"/>
    </row>
    <row r="629" spans="1:6" ht="12.75">
      <c r="A629" s="167">
        <v>386</v>
      </c>
      <c r="B629" s="116" t="s">
        <v>95</v>
      </c>
      <c r="C629" s="180">
        <f t="shared" si="80"/>
        <v>4540000</v>
      </c>
      <c r="D629" s="180">
        <f t="shared" si="80"/>
        <v>2287364</v>
      </c>
      <c r="E629" s="159">
        <f t="shared" si="74"/>
        <v>50.382466960352424</v>
      </c>
      <c r="F629" s="102"/>
    </row>
    <row r="630" spans="1:6" ht="12.75">
      <c r="A630" s="184">
        <v>3862</v>
      </c>
      <c r="B630" s="93" t="s">
        <v>138</v>
      </c>
      <c r="C630" s="210">
        <v>4540000</v>
      </c>
      <c r="D630" s="158">
        <v>2287364</v>
      </c>
      <c r="E630" s="212">
        <f t="shared" si="74"/>
        <v>50.382466960352424</v>
      </c>
      <c r="F630" s="102"/>
    </row>
    <row r="631" spans="1:6" ht="12.75">
      <c r="A631" s="184"/>
      <c r="B631" s="93"/>
      <c r="C631" s="158"/>
      <c r="D631" s="158"/>
      <c r="E631" s="159"/>
      <c r="F631" s="102"/>
    </row>
    <row r="632" spans="1:6" ht="12.75">
      <c r="A632" s="167" t="s">
        <v>371</v>
      </c>
      <c r="B632" s="116" t="s">
        <v>281</v>
      </c>
      <c r="C632" s="180">
        <f aca="true" t="shared" si="81" ref="C632:D634">C633</f>
        <v>6186000</v>
      </c>
      <c r="D632" s="180">
        <f t="shared" si="81"/>
        <v>1582885</v>
      </c>
      <c r="E632" s="159">
        <f t="shared" si="74"/>
        <v>25.588182993857096</v>
      </c>
      <c r="F632" s="103"/>
    </row>
    <row r="633" spans="1:6" ht="12.75">
      <c r="A633" s="167">
        <v>42</v>
      </c>
      <c r="B633" s="116" t="s">
        <v>19</v>
      </c>
      <c r="C633" s="180">
        <f t="shared" si="81"/>
        <v>6186000</v>
      </c>
      <c r="D633" s="180">
        <f t="shared" si="81"/>
        <v>1582885</v>
      </c>
      <c r="E633" s="159">
        <f t="shared" si="74"/>
        <v>25.588182993857096</v>
      </c>
      <c r="F633" s="120"/>
    </row>
    <row r="634" spans="1:5" ht="12.75">
      <c r="A634" s="167">
        <v>421</v>
      </c>
      <c r="B634" s="116" t="s">
        <v>20</v>
      </c>
      <c r="C634" s="180">
        <f t="shared" si="81"/>
        <v>6186000</v>
      </c>
      <c r="D634" s="180">
        <f t="shared" si="81"/>
        <v>1582885</v>
      </c>
      <c r="E634" s="159">
        <f t="shared" si="74"/>
        <v>25.588182993857096</v>
      </c>
    </row>
    <row r="635" spans="1:5" ht="12.75">
      <c r="A635" s="184">
        <v>4214</v>
      </c>
      <c r="B635" s="93" t="s">
        <v>24</v>
      </c>
      <c r="C635" s="210">
        <v>6186000</v>
      </c>
      <c r="D635" s="158">
        <v>1582885</v>
      </c>
      <c r="E635" s="212">
        <f t="shared" si="74"/>
        <v>25.588182993857096</v>
      </c>
    </row>
    <row r="636" spans="1:3" ht="12">
      <c r="A636" s="191"/>
      <c r="B636" s="53"/>
      <c r="C636" s="127"/>
    </row>
    <row r="638" spans="1:2" ht="12">
      <c r="A638" s="76"/>
      <c r="B638" s="56"/>
    </row>
    <row r="639" spans="1:2" ht="12">
      <c r="A639" s="191"/>
      <c r="B639" s="53"/>
    </row>
    <row r="640" spans="1:3" ht="12">
      <c r="A640" s="82"/>
      <c r="B640" s="57"/>
      <c r="C640" s="124"/>
    </row>
    <row r="642" spans="1:3" ht="12">
      <c r="A642" s="192"/>
      <c r="B642" s="55"/>
      <c r="C642" s="125"/>
    </row>
    <row r="644" spans="1:3" ht="12">
      <c r="A644" s="77"/>
      <c r="B644" s="56"/>
      <c r="C644" s="125"/>
    </row>
    <row r="646" spans="1:2" ht="12">
      <c r="A646" s="77"/>
      <c r="B646" s="56"/>
    </row>
    <row r="648" spans="1:3" ht="12">
      <c r="A648" s="82"/>
      <c r="B648" s="57"/>
      <c r="C648" s="124"/>
    </row>
    <row r="650" spans="1:3" ht="12">
      <c r="A650" s="192"/>
      <c r="B650" s="55"/>
      <c r="C650" s="125"/>
    </row>
    <row r="652" spans="1:3" ht="12">
      <c r="A652" s="77"/>
      <c r="B652" s="56"/>
      <c r="C652" s="125"/>
    </row>
    <row r="654" spans="1:2" ht="12">
      <c r="A654" s="77"/>
      <c r="B654" s="56"/>
    </row>
    <row r="656" spans="1:3" ht="12">
      <c r="A656" s="82"/>
      <c r="B656" s="57"/>
      <c r="C656" s="124"/>
    </row>
    <row r="657" ht="12">
      <c r="C657" s="124"/>
    </row>
    <row r="658" spans="1:2" ht="12">
      <c r="A658" s="192"/>
      <c r="B658" s="55"/>
    </row>
    <row r="659" spans="1:3" ht="12">
      <c r="A659" s="192"/>
      <c r="B659" s="55"/>
      <c r="C659" s="125"/>
    </row>
    <row r="661" spans="1:3" ht="12">
      <c r="A661" s="77"/>
      <c r="B661" s="56"/>
      <c r="C661" s="125"/>
    </row>
    <row r="663" spans="1:3" ht="12">
      <c r="A663" s="77"/>
      <c r="B663" s="56"/>
      <c r="C663" s="125"/>
    </row>
    <row r="665" spans="1:3" ht="12">
      <c r="A665" s="77"/>
      <c r="B665" s="56"/>
      <c r="C665" s="125"/>
    </row>
    <row r="667" spans="1:2" ht="12">
      <c r="A667" s="77"/>
      <c r="B667" s="56"/>
    </row>
    <row r="670" spans="1:2" ht="12">
      <c r="A670" s="194"/>
      <c r="B670" s="56"/>
    </row>
    <row r="672" spans="1:3" ht="12">
      <c r="A672" s="194"/>
      <c r="B672" s="56"/>
      <c r="C672" s="164"/>
    </row>
    <row r="673" ht="12">
      <c r="C673" s="124"/>
    </row>
    <row r="674" spans="1:2" ht="12">
      <c r="A674" s="194"/>
      <c r="B674" s="57"/>
    </row>
    <row r="675" spans="1:3" ht="12">
      <c r="A675" s="192"/>
      <c r="B675" s="55"/>
      <c r="C675" s="125"/>
    </row>
    <row r="677" spans="1:3" ht="12">
      <c r="A677" s="77"/>
      <c r="B677" s="56"/>
      <c r="C677" s="125"/>
    </row>
    <row r="679" spans="1:3" ht="12">
      <c r="A679" s="77"/>
      <c r="B679" s="56"/>
      <c r="C679" s="125"/>
    </row>
    <row r="681" spans="1:2" ht="12">
      <c r="A681" s="77"/>
      <c r="B681" s="56"/>
    </row>
    <row r="684" spans="1:2" ht="12">
      <c r="A684" s="194"/>
      <c r="B684" s="56"/>
    </row>
    <row r="686" spans="1:2" ht="12">
      <c r="A686" s="194"/>
      <c r="B686" s="56"/>
    </row>
    <row r="687" ht="12">
      <c r="C687" s="124"/>
    </row>
    <row r="688" spans="1:2" ht="12">
      <c r="A688" s="82"/>
      <c r="B688" s="57"/>
    </row>
    <row r="689" spans="1:3" ht="12">
      <c r="A689" s="192"/>
      <c r="B689" s="55"/>
      <c r="C689" s="125"/>
    </row>
    <row r="691" spans="1:3" ht="12">
      <c r="A691" s="77"/>
      <c r="B691" s="56"/>
      <c r="C691" s="125"/>
    </row>
    <row r="693" spans="1:3" ht="12">
      <c r="A693" s="77"/>
      <c r="B693" s="56"/>
      <c r="C693" s="125"/>
    </row>
    <row r="695" spans="1:2" ht="12">
      <c r="A695" s="77"/>
      <c r="B695" s="56"/>
    </row>
    <row r="697" spans="1:3" ht="12">
      <c r="A697" s="194"/>
      <c r="B697" s="56"/>
      <c r="C697" s="164"/>
    </row>
    <row r="698" ht="12">
      <c r="C698" s="124"/>
    </row>
    <row r="699" spans="1:2" ht="12">
      <c r="A699" s="194"/>
      <c r="B699" s="57"/>
    </row>
    <row r="700" spans="1:3" ht="12">
      <c r="A700" s="192"/>
      <c r="B700" s="55"/>
      <c r="C700" s="125"/>
    </row>
    <row r="702" spans="1:3" ht="12">
      <c r="A702" s="77"/>
      <c r="B702" s="56"/>
      <c r="C702" s="125"/>
    </row>
    <row r="704" spans="1:3" ht="12">
      <c r="A704" s="77"/>
      <c r="B704" s="56"/>
      <c r="C704" s="125"/>
    </row>
    <row r="706" spans="1:2" ht="12">
      <c r="A706" s="77"/>
      <c r="B706" s="56"/>
    </row>
    <row r="709" spans="1:2" ht="12">
      <c r="A709" s="194"/>
      <c r="B709" s="56"/>
    </row>
    <row r="711" spans="1:3" ht="12">
      <c r="A711" s="194"/>
      <c r="B711" s="56"/>
      <c r="C711" s="164"/>
    </row>
    <row r="712" ht="12">
      <c r="C712" s="124"/>
    </row>
    <row r="713" spans="1:2" ht="12">
      <c r="A713" s="194"/>
      <c r="B713" s="58"/>
    </row>
    <row r="714" spans="1:3" ht="12">
      <c r="A714" s="78"/>
      <c r="B714" s="55"/>
      <c r="C714" s="125"/>
    </row>
    <row r="716" spans="1:3" ht="12">
      <c r="A716" s="77"/>
      <c r="B716" s="56"/>
      <c r="C716" s="125"/>
    </row>
    <row r="718" spans="1:3" ht="12">
      <c r="A718" s="77"/>
      <c r="B718" s="56"/>
      <c r="C718" s="125"/>
    </row>
    <row r="720" spans="1:2" ht="12">
      <c r="A720" s="77"/>
      <c r="B720" s="56"/>
    </row>
    <row r="723" spans="1:2" ht="12">
      <c r="A723" s="194"/>
      <c r="B723" s="56"/>
    </row>
    <row r="725" spans="1:3" ht="12">
      <c r="A725" s="194"/>
      <c r="B725" s="56"/>
      <c r="C725" s="164"/>
    </row>
    <row r="726" ht="12">
      <c r="C726" s="124"/>
    </row>
    <row r="727" spans="1:2" ht="12">
      <c r="A727" s="194"/>
      <c r="B727" s="57"/>
    </row>
    <row r="728" spans="1:3" ht="12">
      <c r="A728" s="192"/>
      <c r="B728" s="55"/>
      <c r="C728" s="125"/>
    </row>
    <row r="730" spans="1:3" ht="12">
      <c r="A730" s="77"/>
      <c r="B730" s="56"/>
      <c r="C730" s="164"/>
    </row>
    <row r="731" ht="12">
      <c r="C731" s="124"/>
    </row>
    <row r="732" spans="1:2" ht="12">
      <c r="A732" s="194"/>
      <c r="B732" s="57"/>
    </row>
    <row r="733" spans="1:3" ht="12">
      <c r="A733" s="192"/>
      <c r="B733" s="55"/>
      <c r="C733" s="125"/>
    </row>
    <row r="735" spans="1:3" ht="12">
      <c r="A735" s="77"/>
      <c r="B735" s="56"/>
      <c r="C735" s="125"/>
    </row>
    <row r="737" spans="1:3" ht="12">
      <c r="A737" s="77"/>
      <c r="B737" s="56"/>
      <c r="C737" s="125"/>
    </row>
    <row r="739" spans="1:2" ht="12">
      <c r="A739" s="77"/>
      <c r="B739" s="56"/>
    </row>
    <row r="742" spans="1:2" ht="12">
      <c r="A742" s="194"/>
      <c r="B742" s="56"/>
    </row>
    <row r="744" spans="1:2" ht="12">
      <c r="A744" s="194"/>
      <c r="B744" s="56"/>
    </row>
    <row r="745" ht="12">
      <c r="C745" s="124"/>
    </row>
    <row r="746" spans="1:2" ht="12">
      <c r="A746" s="82"/>
      <c r="B746" s="57"/>
    </row>
    <row r="747" spans="1:3" ht="12">
      <c r="A747" s="192"/>
      <c r="B747" s="55"/>
      <c r="C747" s="125"/>
    </row>
    <row r="749" spans="1:3" ht="12">
      <c r="A749" s="77"/>
      <c r="B749" s="56"/>
      <c r="C749" s="125"/>
    </row>
    <row r="751" spans="1:2" ht="12">
      <c r="A751" s="77"/>
      <c r="B751" s="56"/>
    </row>
    <row r="752" ht="12">
      <c r="C752" s="124"/>
    </row>
    <row r="753" spans="1:2" ht="12">
      <c r="A753" s="82"/>
      <c r="B753" s="57"/>
    </row>
    <row r="754" spans="1:3" ht="12">
      <c r="A754" s="192"/>
      <c r="B754" s="55"/>
      <c r="C754" s="125"/>
    </row>
    <row r="756" spans="1:3" ht="12">
      <c r="A756" s="77"/>
      <c r="B756" s="56"/>
      <c r="C756" s="125"/>
    </row>
    <row r="758" spans="1:2" ht="12">
      <c r="A758" s="77"/>
      <c r="B758" s="56"/>
    </row>
    <row r="759" ht="12">
      <c r="C759" s="124"/>
    </row>
    <row r="760" spans="1:3" ht="12">
      <c r="A760" s="82"/>
      <c r="B760" s="57"/>
      <c r="C760" s="124"/>
    </row>
    <row r="761" spans="1:2" ht="12">
      <c r="A761" s="192"/>
      <c r="B761" s="55"/>
    </row>
    <row r="762" spans="1:3" ht="12">
      <c r="A762" s="78"/>
      <c r="B762" s="55"/>
      <c r="C762" s="125"/>
    </row>
    <row r="764" spans="1:3" ht="12">
      <c r="A764" s="77"/>
      <c r="B764" s="56"/>
      <c r="C764" s="125"/>
    </row>
    <row r="766" spans="1:2" ht="12">
      <c r="A766" s="77"/>
      <c r="B766" s="56"/>
    </row>
    <row r="767" ht="12">
      <c r="C767" s="124"/>
    </row>
    <row r="768" spans="1:3" ht="12">
      <c r="A768" s="82"/>
      <c r="B768" s="57"/>
      <c r="C768" s="124"/>
    </row>
    <row r="769" spans="1:3" ht="12">
      <c r="A769" s="192"/>
      <c r="B769" s="55"/>
      <c r="C769" s="124"/>
    </row>
    <row r="770" spans="1:3" ht="12">
      <c r="A770" s="192"/>
      <c r="B770" s="55"/>
      <c r="C770" s="124"/>
    </row>
    <row r="771" spans="1:3" ht="12">
      <c r="A771" s="192"/>
      <c r="B771" s="55"/>
      <c r="C771" s="124"/>
    </row>
    <row r="772" spans="1:3" ht="12">
      <c r="A772" s="192"/>
      <c r="B772" s="55"/>
      <c r="C772" s="124"/>
    </row>
    <row r="773" spans="1:3" ht="12">
      <c r="A773" s="192"/>
      <c r="B773" s="55"/>
      <c r="C773" s="124"/>
    </row>
    <row r="774" spans="1:2" ht="12">
      <c r="A774" s="192"/>
      <c r="B774" s="55"/>
    </row>
    <row r="775" spans="1:3" ht="12">
      <c r="A775" s="192"/>
      <c r="B775" s="55"/>
      <c r="C775" s="125"/>
    </row>
    <row r="777" spans="1:3" ht="12">
      <c r="A777" s="77"/>
      <c r="B777" s="56"/>
      <c r="C777" s="125"/>
    </row>
    <row r="779" spans="1:2" ht="12">
      <c r="A779" s="77"/>
      <c r="B779" s="56"/>
    </row>
    <row r="780" ht="12">
      <c r="C780" s="124"/>
    </row>
    <row r="781" spans="1:3" ht="12">
      <c r="A781" s="82"/>
      <c r="B781" s="57"/>
      <c r="C781" s="124"/>
    </row>
    <row r="782" spans="1:2" ht="12">
      <c r="A782" s="192"/>
      <c r="B782" s="55"/>
    </row>
    <row r="783" spans="1:3" ht="12">
      <c r="A783" s="192"/>
      <c r="B783" s="55"/>
      <c r="C783" s="125"/>
    </row>
    <row r="785" spans="1:3" ht="12">
      <c r="A785" s="77"/>
      <c r="B785" s="56"/>
      <c r="C785" s="125"/>
    </row>
    <row r="787" spans="1:2" ht="12">
      <c r="A787" s="77"/>
      <c r="B787" s="56"/>
    </row>
    <row r="788" ht="12">
      <c r="C788" s="124"/>
    </row>
    <row r="789" spans="1:3" ht="12">
      <c r="A789" s="82"/>
      <c r="B789" s="57"/>
      <c r="C789" s="124"/>
    </row>
    <row r="790" spans="1:2" ht="12">
      <c r="A790" s="192"/>
      <c r="B790" s="55"/>
    </row>
    <row r="791" spans="1:3" ht="12">
      <c r="A791" s="192"/>
      <c r="B791" s="55"/>
      <c r="C791" s="125"/>
    </row>
    <row r="793" spans="1:3" ht="12">
      <c r="A793" s="77"/>
      <c r="B793" s="56"/>
      <c r="C793" s="125"/>
    </row>
    <row r="795" spans="1:2" ht="12">
      <c r="A795" s="77"/>
      <c r="B795" s="56"/>
    </row>
    <row r="796" ht="12">
      <c r="C796" s="124"/>
    </row>
    <row r="797" spans="1:2" ht="12">
      <c r="A797" s="82"/>
      <c r="B797" s="57"/>
    </row>
    <row r="798" spans="1:3" ht="12">
      <c r="A798" s="192"/>
      <c r="B798" s="55"/>
      <c r="C798" s="125"/>
    </row>
    <row r="800" spans="1:3" ht="12">
      <c r="A800" s="77"/>
      <c r="B800" s="56"/>
      <c r="C800" s="125"/>
    </row>
    <row r="802" spans="1:2" ht="12">
      <c r="A802" s="77"/>
      <c r="B802" s="56"/>
    </row>
    <row r="803" ht="12">
      <c r="C803" s="124"/>
    </row>
    <row r="804" spans="1:3" ht="12">
      <c r="A804" s="82"/>
      <c r="B804" s="57"/>
      <c r="C804" s="124"/>
    </row>
    <row r="805" spans="1:2" ht="12">
      <c r="A805" s="192"/>
      <c r="B805" s="55"/>
    </row>
    <row r="806" spans="1:3" ht="12">
      <c r="A806" s="192"/>
      <c r="B806" s="55"/>
      <c r="C806" s="125"/>
    </row>
    <row r="808" spans="1:3" ht="12">
      <c r="A808" s="77"/>
      <c r="B808" s="56"/>
      <c r="C808" s="125"/>
    </row>
    <row r="810" spans="1:2" ht="12">
      <c r="A810" s="77"/>
      <c r="B810" s="56"/>
    </row>
    <row r="811" ht="12">
      <c r="C811" s="124"/>
    </row>
    <row r="812" spans="1:2" ht="12">
      <c r="A812" s="82"/>
      <c r="B812" s="57"/>
    </row>
    <row r="813" spans="1:3" ht="12">
      <c r="A813" s="192"/>
      <c r="B813" s="55"/>
      <c r="C813" s="125"/>
    </row>
    <row r="815" spans="1:3" ht="12">
      <c r="A815" s="77"/>
      <c r="B815" s="56"/>
      <c r="C815" s="125"/>
    </row>
    <row r="817" spans="1:2" ht="12">
      <c r="A817" s="77"/>
      <c r="B817" s="56"/>
    </row>
    <row r="818" ht="12">
      <c r="C818" s="124"/>
    </row>
    <row r="819" spans="1:3" ht="12">
      <c r="A819" s="82"/>
      <c r="B819" s="57"/>
      <c r="C819" s="124"/>
    </row>
    <row r="820" spans="1:2" ht="12">
      <c r="A820" s="192"/>
      <c r="B820" s="55"/>
    </row>
    <row r="821" spans="1:3" ht="12">
      <c r="A821" s="192"/>
      <c r="B821" s="55"/>
      <c r="C821" s="125"/>
    </row>
    <row r="823" spans="1:3" ht="12">
      <c r="A823" s="77"/>
      <c r="B823" s="56"/>
      <c r="C823" s="125"/>
    </row>
    <row r="825" spans="1:2" ht="12">
      <c r="A825" s="77"/>
      <c r="B825" s="56"/>
    </row>
    <row r="826" ht="12">
      <c r="C826" s="124"/>
    </row>
    <row r="827" spans="1:2" ht="12">
      <c r="A827" s="82"/>
      <c r="B827" s="57"/>
    </row>
    <row r="828" spans="1:3" ht="12">
      <c r="A828" s="192"/>
      <c r="B828" s="55"/>
      <c r="C828" s="125"/>
    </row>
    <row r="830" spans="1:3" ht="12">
      <c r="A830" s="77"/>
      <c r="B830" s="56"/>
      <c r="C830" s="125"/>
    </row>
    <row r="832" spans="1:2" ht="12">
      <c r="A832" s="77"/>
      <c r="B832" s="56"/>
    </row>
    <row r="833" ht="12">
      <c r="C833" s="124"/>
    </row>
    <row r="834" spans="1:2" ht="12">
      <c r="A834" s="82"/>
      <c r="B834" s="57"/>
    </row>
    <row r="835" spans="1:3" ht="12">
      <c r="A835" s="192"/>
      <c r="B835" s="55"/>
      <c r="C835" s="125"/>
    </row>
    <row r="837" spans="1:3" ht="12">
      <c r="A837" s="77"/>
      <c r="B837" s="56"/>
      <c r="C837" s="125"/>
    </row>
    <row r="839" spans="1:2" ht="12">
      <c r="A839" s="77"/>
      <c r="B839" s="56"/>
    </row>
    <row r="840" ht="12">
      <c r="C840" s="124"/>
    </row>
    <row r="841" spans="1:2" ht="12">
      <c r="A841" s="82"/>
      <c r="B841" s="57"/>
    </row>
    <row r="842" spans="1:3" ht="12">
      <c r="A842" s="192"/>
      <c r="B842" s="55"/>
      <c r="C842" s="125"/>
    </row>
    <row r="844" spans="1:3" ht="12">
      <c r="A844" s="77"/>
      <c r="B844" s="56"/>
      <c r="C844" s="125"/>
    </row>
    <row r="846" spans="1:2" ht="12">
      <c r="A846" s="77"/>
      <c r="B846" s="56"/>
    </row>
    <row r="847" ht="12">
      <c r="C847" s="124"/>
    </row>
    <row r="848" spans="1:2" ht="12">
      <c r="A848" s="82"/>
      <c r="B848" s="57"/>
    </row>
    <row r="849" spans="1:3" ht="12">
      <c r="A849" s="192"/>
      <c r="B849" s="55"/>
      <c r="C849" s="125"/>
    </row>
    <row r="850" ht="12">
      <c r="C850" s="125"/>
    </row>
    <row r="851" spans="1:3" ht="12">
      <c r="A851" s="77"/>
      <c r="B851" s="56"/>
      <c r="C851" s="125"/>
    </row>
    <row r="853" spans="1:2" ht="12">
      <c r="A853" s="77"/>
      <c r="B853" s="56"/>
    </row>
    <row r="854" ht="12">
      <c r="C854" s="124"/>
    </row>
    <row r="855" spans="1:2" ht="12">
      <c r="A855" s="82"/>
      <c r="B855" s="57"/>
    </row>
    <row r="856" spans="1:3" ht="12">
      <c r="A856" s="192"/>
      <c r="B856" s="55"/>
      <c r="C856" s="125"/>
    </row>
    <row r="858" spans="1:3" ht="12">
      <c r="A858" s="77"/>
      <c r="B858" s="56"/>
      <c r="C858" s="125"/>
    </row>
    <row r="860" spans="1:2" ht="12">
      <c r="A860" s="77"/>
      <c r="B860" s="56"/>
    </row>
    <row r="861" ht="12">
      <c r="C861" s="124"/>
    </row>
    <row r="862" spans="1:2" ht="12">
      <c r="A862" s="82"/>
      <c r="B862" s="57"/>
    </row>
    <row r="863" spans="1:3" ht="12">
      <c r="A863" s="192"/>
      <c r="B863" s="55"/>
      <c r="C863" s="125"/>
    </row>
    <row r="865" spans="1:3" ht="12">
      <c r="A865" s="77"/>
      <c r="B865" s="56"/>
      <c r="C865" s="125"/>
    </row>
    <row r="867" spans="1:2" ht="12">
      <c r="A867" s="77"/>
      <c r="B867" s="56"/>
    </row>
    <row r="868" ht="12">
      <c r="C868" s="124"/>
    </row>
    <row r="869" spans="1:2" ht="12">
      <c r="A869" s="82"/>
      <c r="B869" s="57"/>
    </row>
    <row r="870" spans="1:3" ht="12">
      <c r="A870" s="192"/>
      <c r="B870" s="55"/>
      <c r="C870" s="125"/>
    </row>
    <row r="872" spans="1:3" ht="12">
      <c r="A872" s="77"/>
      <c r="B872" s="56"/>
      <c r="C872" s="125"/>
    </row>
    <row r="874" spans="1:2" ht="12">
      <c r="A874" s="77"/>
      <c r="B874" s="56"/>
    </row>
    <row r="875" ht="12">
      <c r="C875" s="124"/>
    </row>
    <row r="876" spans="1:3" ht="12">
      <c r="A876" s="82"/>
      <c r="B876" s="57"/>
      <c r="C876" s="124"/>
    </row>
    <row r="877" spans="1:3" ht="12">
      <c r="A877" s="192"/>
      <c r="B877" s="55"/>
      <c r="C877" s="125"/>
    </row>
    <row r="878" spans="1:2" ht="12">
      <c r="A878" s="192"/>
      <c r="B878" s="55"/>
    </row>
    <row r="879" spans="1:3" ht="12">
      <c r="A879" s="77"/>
      <c r="B879" s="56"/>
      <c r="C879" s="125"/>
    </row>
    <row r="881" spans="1:2" ht="12">
      <c r="A881" s="77"/>
      <c r="B881" s="56"/>
    </row>
    <row r="882" ht="12">
      <c r="C882" s="124"/>
    </row>
    <row r="883" spans="1:3" ht="12">
      <c r="A883" s="82"/>
      <c r="B883" s="57"/>
      <c r="C883" s="124"/>
    </row>
    <row r="884" spans="1:2" ht="12">
      <c r="A884" s="192"/>
      <c r="B884" s="55"/>
    </row>
    <row r="885" spans="1:3" ht="12">
      <c r="A885" s="192"/>
      <c r="B885" s="55"/>
      <c r="C885" s="125"/>
    </row>
    <row r="887" spans="1:3" ht="12">
      <c r="A887" s="77"/>
      <c r="B887" s="56"/>
      <c r="C887" s="125"/>
    </row>
    <row r="889" spans="1:2" ht="12">
      <c r="A889" s="77"/>
      <c r="B889" s="56"/>
    </row>
    <row r="890" ht="12">
      <c r="C890" s="124"/>
    </row>
    <row r="891" spans="1:2" ht="12">
      <c r="A891" s="82"/>
      <c r="B891" s="57"/>
    </row>
    <row r="892" spans="1:3" ht="12">
      <c r="A892" s="192"/>
      <c r="B892" s="55"/>
      <c r="C892" s="125"/>
    </row>
    <row r="894" spans="1:3" ht="12">
      <c r="A894" s="77"/>
      <c r="B894" s="56"/>
      <c r="C894" s="125"/>
    </row>
    <row r="896" spans="1:2" ht="12">
      <c r="A896" s="77"/>
      <c r="B896" s="56"/>
    </row>
    <row r="897" ht="12">
      <c r="C897" s="124"/>
    </row>
    <row r="898" spans="1:2" ht="12">
      <c r="A898" s="82"/>
      <c r="B898" s="57"/>
    </row>
    <row r="899" spans="1:3" ht="12">
      <c r="A899" s="192"/>
      <c r="B899" s="55"/>
      <c r="C899" s="125"/>
    </row>
    <row r="901" spans="1:3" ht="12">
      <c r="A901" s="77"/>
      <c r="B901" s="56"/>
      <c r="C901" s="125"/>
    </row>
    <row r="903" spans="1:2" ht="12">
      <c r="A903" s="77"/>
      <c r="B903" s="56"/>
    </row>
    <row r="904" ht="12">
      <c r="C904" s="124"/>
    </row>
    <row r="905" spans="1:2" ht="12">
      <c r="A905" s="82"/>
      <c r="B905" s="57"/>
    </row>
    <row r="906" spans="1:3" ht="12">
      <c r="A906" s="192"/>
      <c r="B906" s="55"/>
      <c r="C906" s="125"/>
    </row>
    <row r="907" ht="12">
      <c r="C907" s="125"/>
    </row>
    <row r="908" spans="1:3" ht="12">
      <c r="A908" s="77"/>
      <c r="B908" s="56"/>
      <c r="C908" s="125"/>
    </row>
    <row r="910" spans="1:2" ht="12">
      <c r="A910" s="77"/>
      <c r="B910" s="56"/>
    </row>
    <row r="911" ht="12">
      <c r="C911" s="124"/>
    </row>
    <row r="912" spans="1:2" ht="12">
      <c r="A912" s="82"/>
      <c r="B912" s="57"/>
    </row>
    <row r="913" spans="1:3" ht="12">
      <c r="A913" s="192"/>
      <c r="B913" s="55"/>
      <c r="C913" s="125"/>
    </row>
    <row r="915" spans="1:3" ht="12">
      <c r="A915" s="77"/>
      <c r="B915" s="56"/>
      <c r="C915" s="125"/>
    </row>
    <row r="917" spans="1:2" ht="12">
      <c r="A917" s="77"/>
      <c r="B917" s="56"/>
    </row>
    <row r="918" ht="12">
      <c r="C918" s="124"/>
    </row>
    <row r="919" spans="1:2" ht="12">
      <c r="A919" s="82"/>
      <c r="B919" s="57"/>
    </row>
    <row r="920" spans="1:3" ht="12">
      <c r="A920" s="192"/>
      <c r="B920" s="55"/>
      <c r="C920" s="125"/>
    </row>
    <row r="922" spans="1:3" ht="12">
      <c r="A922" s="77"/>
      <c r="B922" s="56"/>
      <c r="C922" s="125"/>
    </row>
    <row r="924" spans="1:2" ht="12">
      <c r="A924" s="77"/>
      <c r="B924" s="56"/>
    </row>
    <row r="925" ht="12">
      <c r="C925" s="124"/>
    </row>
    <row r="926" spans="1:2" ht="12">
      <c r="A926" s="82"/>
      <c r="B926" s="57"/>
    </row>
    <row r="927" spans="1:3" ht="12">
      <c r="A927" s="192"/>
      <c r="B927" s="55"/>
      <c r="C927" s="125"/>
    </row>
    <row r="929" spans="1:3" ht="12">
      <c r="A929" s="77"/>
      <c r="B929" s="56"/>
      <c r="C929" s="125"/>
    </row>
    <row r="931" spans="1:2" ht="12">
      <c r="A931" s="77"/>
      <c r="B931" s="56"/>
    </row>
    <row r="932" ht="12">
      <c r="C932" s="124"/>
    </row>
    <row r="933" spans="1:2" ht="12">
      <c r="A933" s="82"/>
      <c r="B933" s="57"/>
    </row>
    <row r="934" spans="1:3" ht="12">
      <c r="A934" s="192"/>
      <c r="B934" s="55"/>
      <c r="C934" s="125"/>
    </row>
    <row r="936" spans="1:3" ht="12">
      <c r="A936" s="77"/>
      <c r="B936" s="56"/>
      <c r="C936" s="125"/>
    </row>
    <row r="938" spans="1:2" ht="12">
      <c r="A938" s="77"/>
      <c r="B938" s="56"/>
    </row>
    <row r="939" ht="12">
      <c r="C939" s="124"/>
    </row>
    <row r="940" spans="1:2" ht="12">
      <c r="A940" s="82"/>
      <c r="B940" s="57"/>
    </row>
    <row r="941" spans="1:3" ht="12">
      <c r="A941" s="192"/>
      <c r="B941" s="55"/>
      <c r="C941" s="125"/>
    </row>
    <row r="943" spans="1:3" ht="12">
      <c r="A943" s="77"/>
      <c r="B943" s="56"/>
      <c r="C943" s="125"/>
    </row>
    <row r="944" ht="12">
      <c r="C944" s="125"/>
    </row>
    <row r="945" spans="1:3" ht="12">
      <c r="A945" s="77"/>
      <c r="B945" s="56"/>
      <c r="C945" s="125"/>
    </row>
    <row r="946" spans="1:3" ht="12">
      <c r="A946" s="77"/>
      <c r="B946" s="56"/>
      <c r="C946" s="124"/>
    </row>
    <row r="947" spans="1:2" ht="12">
      <c r="A947" s="79"/>
      <c r="B947" s="58"/>
    </row>
    <row r="948" spans="1:3" ht="12">
      <c r="A948" s="192"/>
      <c r="B948" s="55"/>
      <c r="C948" s="125"/>
    </row>
    <row r="950" spans="1:3" ht="12">
      <c r="A950" s="77"/>
      <c r="B950" s="60"/>
      <c r="C950" s="125"/>
    </row>
    <row r="952" spans="1:2" ht="12">
      <c r="A952" s="77"/>
      <c r="B952" s="60"/>
    </row>
    <row r="953" ht="12">
      <c r="C953" s="124"/>
    </row>
    <row r="954" spans="1:2" ht="12">
      <c r="A954" s="82"/>
      <c r="B954" s="57"/>
    </row>
    <row r="955" spans="1:3" ht="12">
      <c r="A955" s="192"/>
      <c r="B955" s="55"/>
      <c r="C955" s="125"/>
    </row>
    <row r="957" spans="1:3" ht="12">
      <c r="A957" s="77"/>
      <c r="B957" s="56"/>
      <c r="C957" s="125"/>
    </row>
    <row r="959" spans="1:2" ht="12">
      <c r="A959" s="77"/>
      <c r="B959" s="56"/>
    </row>
    <row r="960" ht="12">
      <c r="C960" s="124"/>
    </row>
    <row r="961" spans="1:2" ht="12">
      <c r="A961" s="82"/>
      <c r="B961" s="57"/>
    </row>
    <row r="962" spans="1:3" ht="12">
      <c r="A962" s="192"/>
      <c r="B962" s="55"/>
      <c r="C962" s="125"/>
    </row>
    <row r="964" spans="1:3" ht="12">
      <c r="A964" s="77"/>
      <c r="B964" s="56"/>
      <c r="C964" s="125"/>
    </row>
    <row r="966" spans="1:2" ht="12">
      <c r="A966" s="77"/>
      <c r="B966" s="56"/>
    </row>
    <row r="967" ht="12">
      <c r="C967" s="124"/>
    </row>
    <row r="968" spans="1:2" ht="12">
      <c r="A968" s="82"/>
      <c r="B968" s="57"/>
    </row>
    <row r="969" spans="1:3" ht="12">
      <c r="A969" s="192"/>
      <c r="B969" s="55"/>
      <c r="C969" s="125"/>
    </row>
    <row r="971" spans="1:3" ht="12">
      <c r="A971" s="77"/>
      <c r="B971" s="56"/>
      <c r="C971" s="125"/>
    </row>
    <row r="973" spans="1:2" ht="12">
      <c r="A973" s="77"/>
      <c r="B973" s="56"/>
    </row>
    <row r="974" ht="12">
      <c r="C974" s="124"/>
    </row>
    <row r="975" spans="1:2" ht="12">
      <c r="A975" s="82"/>
      <c r="B975" s="57"/>
    </row>
    <row r="976" spans="1:3" ht="12">
      <c r="A976" s="192"/>
      <c r="B976" s="55"/>
      <c r="C976" s="125"/>
    </row>
    <row r="978" spans="1:3" ht="12">
      <c r="A978" s="77"/>
      <c r="B978" s="56"/>
      <c r="C978" s="125"/>
    </row>
    <row r="980" spans="1:3" ht="12">
      <c r="A980" s="77"/>
      <c r="B980" s="56"/>
      <c r="C980" s="125"/>
    </row>
    <row r="982" spans="1:3" ht="12">
      <c r="A982" s="77"/>
      <c r="B982" s="56"/>
      <c r="C982" s="125"/>
    </row>
    <row r="984" spans="1:2" ht="12">
      <c r="A984" s="77"/>
      <c r="B984" s="56"/>
    </row>
    <row r="987" spans="1:2" ht="12">
      <c r="A987" s="194"/>
      <c r="B987" s="56"/>
    </row>
    <row r="989" spans="1:3" ht="12">
      <c r="A989" s="194"/>
      <c r="B989" s="56"/>
      <c r="C989" s="164"/>
    </row>
    <row r="990" ht="12">
      <c r="C990" s="124"/>
    </row>
    <row r="991" spans="1:2" ht="12">
      <c r="A991" s="194"/>
      <c r="B991" s="57"/>
    </row>
    <row r="992" spans="1:3" ht="12">
      <c r="A992" s="192"/>
      <c r="B992" s="55"/>
      <c r="C992" s="125"/>
    </row>
    <row r="994" spans="1:3" ht="12">
      <c r="A994" s="77"/>
      <c r="B994" s="56"/>
      <c r="C994" s="164"/>
    </row>
    <row r="995" ht="12">
      <c r="C995" s="124"/>
    </row>
    <row r="996" spans="1:2" ht="12">
      <c r="A996" s="194"/>
      <c r="B996" s="57"/>
    </row>
    <row r="997" spans="1:3" ht="12">
      <c r="A997" s="192"/>
      <c r="B997" s="55"/>
      <c r="C997" s="125"/>
    </row>
    <row r="999" spans="1:3" ht="12">
      <c r="A999" s="77"/>
      <c r="B999" s="56"/>
      <c r="C999" s="125"/>
    </row>
    <row r="1001" spans="1:3" ht="12">
      <c r="A1001" s="77"/>
      <c r="B1001" s="56"/>
      <c r="C1001" s="125"/>
    </row>
    <row r="1003" spans="1:2" ht="12">
      <c r="A1003" s="77"/>
      <c r="B1003" s="56"/>
    </row>
    <row r="1006" spans="1:2" ht="12">
      <c r="A1006" s="194"/>
      <c r="B1006" s="56"/>
    </row>
    <row r="1008" spans="1:3" ht="12">
      <c r="A1008" s="80"/>
      <c r="B1008" s="60"/>
      <c r="C1008" s="164"/>
    </row>
    <row r="1009" ht="12">
      <c r="C1009" s="124"/>
    </row>
    <row r="1010" spans="1:3" ht="12">
      <c r="A1010" s="80"/>
      <c r="B1010" s="58"/>
      <c r="C1010" s="124"/>
    </row>
    <row r="1011" spans="1:3" ht="12">
      <c r="A1011" s="78"/>
      <c r="B1011" s="55"/>
      <c r="C1011" s="125"/>
    </row>
    <row r="1012" spans="1:3" ht="12">
      <c r="A1012" s="192"/>
      <c r="B1012" s="55"/>
      <c r="C1012" s="124"/>
    </row>
    <row r="1013" spans="1:2" ht="12">
      <c r="A1013" s="77"/>
      <c r="B1013" s="56"/>
    </row>
    <row r="1014" spans="1:3" ht="12">
      <c r="A1014" s="192"/>
      <c r="B1014" s="55"/>
      <c r="C1014" s="124"/>
    </row>
    <row r="1015" spans="1:3" ht="12">
      <c r="A1015" s="80"/>
      <c r="B1015" s="58"/>
      <c r="C1015" s="124"/>
    </row>
    <row r="1016" spans="1:3" ht="12">
      <c r="A1016" s="78"/>
      <c r="B1016" s="59"/>
      <c r="C1016" s="125"/>
    </row>
    <row r="1017" spans="1:2" ht="12">
      <c r="A1017" s="78"/>
      <c r="B1017" s="59"/>
    </row>
    <row r="1018" spans="1:2" ht="12">
      <c r="A1018" s="77"/>
      <c r="B1018" s="56"/>
    </row>
    <row r="1020" ht="12">
      <c r="A1020" s="78"/>
    </row>
    <row r="1021" ht="12">
      <c r="A1021" s="79"/>
    </row>
    <row r="1022" spans="1:3" ht="12">
      <c r="A1022" s="61"/>
      <c r="B1022" s="62"/>
      <c r="C1022" s="127"/>
    </row>
    <row r="1023" ht="12">
      <c r="B1023" s="52"/>
    </row>
    <row r="1024" spans="1:2" ht="12">
      <c r="A1024" s="77"/>
      <c r="B1024" s="60"/>
    </row>
    <row r="1025" ht="12">
      <c r="A1025" s="78"/>
    </row>
    <row r="1026" ht="12">
      <c r="A1026" s="79"/>
    </row>
    <row r="1027" spans="1:3" ht="12">
      <c r="A1027" s="63"/>
      <c r="B1027" s="52"/>
      <c r="C1027" s="127"/>
    </row>
    <row r="1028" spans="1:2" ht="12">
      <c r="A1028" s="63"/>
      <c r="B1028" s="52"/>
    </row>
    <row r="1029" spans="1:2" ht="12">
      <c r="A1029" s="77"/>
      <c r="B1029" s="60"/>
    </row>
    <row r="1030" ht="12">
      <c r="A1030" s="78"/>
    </row>
    <row r="1031" ht="12">
      <c r="A1031" s="79"/>
    </row>
    <row r="1032" spans="1:3" ht="12">
      <c r="A1032" s="63"/>
      <c r="B1032" s="52"/>
      <c r="C1032" s="127"/>
    </row>
    <row r="1033" spans="1:2" ht="12">
      <c r="A1033" s="63"/>
      <c r="B1033" s="52"/>
    </row>
    <row r="1034" spans="1:2" ht="12">
      <c r="A1034" s="77"/>
      <c r="B1034" s="60"/>
    </row>
    <row r="1035" ht="12">
      <c r="A1035" s="78"/>
    </row>
    <row r="1036" ht="12">
      <c r="A1036" s="79"/>
    </row>
    <row r="1037" spans="1:3" ht="12">
      <c r="A1037" s="63"/>
      <c r="B1037" s="52"/>
      <c r="C1037" s="127"/>
    </row>
    <row r="1038" ht="12">
      <c r="A1038" s="79"/>
    </row>
    <row r="1039" spans="1:2" ht="12">
      <c r="A1039" s="77"/>
      <c r="B1039" s="60"/>
    </row>
    <row r="1040" ht="12">
      <c r="A1040" s="79"/>
    </row>
    <row r="1041" ht="12">
      <c r="A1041" s="79"/>
    </row>
    <row r="1042" spans="1:2" ht="12">
      <c r="A1042" s="63"/>
      <c r="B1042" s="52"/>
    </row>
    <row r="1043" ht="12">
      <c r="A1043" s="79"/>
    </row>
    <row r="1044" ht="12">
      <c r="A1044" s="79"/>
    </row>
    <row r="1045" spans="1:2" ht="12">
      <c r="A1045" s="63"/>
      <c r="B1045" s="52"/>
    </row>
    <row r="1046" ht="12">
      <c r="A1046" s="79"/>
    </row>
    <row r="1047" ht="12">
      <c r="A1047" s="79"/>
    </row>
    <row r="1048" spans="1:2" ht="12">
      <c r="A1048" s="63"/>
      <c r="B1048" s="52"/>
    </row>
    <row r="1049" spans="1:2" ht="12">
      <c r="A1049" s="63"/>
      <c r="B1049" s="52"/>
    </row>
    <row r="1050" spans="1:2" ht="12">
      <c r="A1050" s="63"/>
      <c r="B1050" s="52"/>
    </row>
    <row r="1051" ht="12">
      <c r="A1051" s="79"/>
    </row>
    <row r="1052" ht="12">
      <c r="A1052" s="79"/>
    </row>
    <row r="1053" spans="1:2" ht="12">
      <c r="A1053" s="63"/>
      <c r="B1053" s="54"/>
    </row>
    <row r="1054" ht="12">
      <c r="A1054" s="79"/>
    </row>
    <row r="1055" ht="12">
      <c r="A1055" s="79"/>
    </row>
    <row r="1056" spans="1:2" ht="12">
      <c r="A1056" s="63"/>
      <c r="B1056" s="52"/>
    </row>
    <row r="1057" ht="12">
      <c r="A1057" s="79"/>
    </row>
    <row r="1058" ht="12">
      <c r="A1058" s="79"/>
    </row>
    <row r="1059" spans="1:2" ht="12">
      <c r="A1059" s="63"/>
      <c r="B1059" s="52"/>
    </row>
    <row r="1060" ht="12">
      <c r="A1060" s="79"/>
    </row>
    <row r="1061" ht="12">
      <c r="A1061" s="79"/>
    </row>
    <row r="1062" spans="1:2" ht="12">
      <c r="A1062" s="63"/>
      <c r="B1062" s="52"/>
    </row>
    <row r="1063" ht="12">
      <c r="A1063" s="79"/>
    </row>
    <row r="1064" ht="12">
      <c r="A1064" s="79"/>
    </row>
    <row r="1065" spans="1:2" ht="12">
      <c r="A1065" s="63"/>
      <c r="B1065" s="52"/>
    </row>
    <row r="1066" ht="12">
      <c r="A1066" s="79"/>
    </row>
    <row r="1067" ht="12">
      <c r="A1067" s="79"/>
    </row>
    <row r="1068" spans="1:2" ht="12">
      <c r="A1068" s="63"/>
      <c r="B1068" s="52"/>
    </row>
    <row r="1069" ht="12">
      <c r="A1069" s="79"/>
    </row>
    <row r="1070" ht="12">
      <c r="A1070" s="79"/>
    </row>
    <row r="1071" spans="1:2" ht="12">
      <c r="A1071" s="63"/>
      <c r="B1071" s="52"/>
    </row>
    <row r="1072" ht="12">
      <c r="A1072" s="79"/>
    </row>
    <row r="1073" ht="12">
      <c r="A1073" s="79"/>
    </row>
    <row r="1074" spans="1:2" ht="12">
      <c r="A1074" s="63"/>
      <c r="B1074" s="52"/>
    </row>
    <row r="1075" ht="12">
      <c r="A1075" s="79"/>
    </row>
    <row r="1076" ht="12">
      <c r="A1076" s="79"/>
    </row>
    <row r="1077" spans="1:2" ht="12">
      <c r="A1077" s="63"/>
      <c r="B1077" s="52"/>
    </row>
    <row r="1078" ht="12">
      <c r="A1078" s="79"/>
    </row>
    <row r="1079" ht="12">
      <c r="A1079" s="79"/>
    </row>
    <row r="1080" spans="1:2" ht="12">
      <c r="A1080" s="63"/>
      <c r="B1080" s="52"/>
    </row>
    <row r="1081" ht="12">
      <c r="B1081" s="52"/>
    </row>
    <row r="1082" ht="12">
      <c r="A1082" s="79"/>
    </row>
    <row r="1083" spans="1:2" ht="12">
      <c r="A1083" s="63"/>
      <c r="B1083" s="52"/>
    </row>
    <row r="1084" spans="1:2" ht="12">
      <c r="A1084" s="63"/>
      <c r="B1084" s="52"/>
    </row>
    <row r="1085" ht="12">
      <c r="A1085" s="79"/>
    </row>
    <row r="1086" spans="1:3" ht="12">
      <c r="A1086" s="63"/>
      <c r="B1086" s="52"/>
      <c r="C1086" s="127"/>
    </row>
    <row r="1087" spans="1:2" ht="12">
      <c r="A1087" s="63"/>
      <c r="B1087" s="52"/>
    </row>
    <row r="1088" spans="1:2" ht="12">
      <c r="A1088" s="77"/>
      <c r="B1088" s="60"/>
    </row>
    <row r="1089" spans="1:2" ht="12">
      <c r="A1089" s="63"/>
      <c r="B1089" s="52"/>
    </row>
    <row r="1090" ht="12">
      <c r="A1090" s="79"/>
    </row>
    <row r="1091" spans="1:2" ht="12">
      <c r="A1091" s="79"/>
      <c r="B1091" s="60"/>
    </row>
    <row r="1092" spans="1:2" ht="12">
      <c r="A1092" s="79"/>
      <c r="B1092" s="60"/>
    </row>
    <row r="1093" ht="12">
      <c r="A1093" s="79"/>
    </row>
    <row r="1094" spans="1:2" ht="12">
      <c r="A1094" s="63"/>
      <c r="B1094" s="52"/>
    </row>
    <row r="1095" spans="1:2" ht="12">
      <c r="A1095" s="79"/>
      <c r="B1095" s="60"/>
    </row>
    <row r="1096" ht="12">
      <c r="A1096" s="79"/>
    </row>
    <row r="1097" spans="1:2" ht="12">
      <c r="A1097" s="63"/>
      <c r="B1097" s="52"/>
    </row>
    <row r="1098" spans="1:2" ht="12">
      <c r="A1098" s="79"/>
      <c r="B1098" s="60"/>
    </row>
    <row r="1099" ht="12">
      <c r="A1099" s="79"/>
    </row>
    <row r="1100" spans="1:2" ht="12">
      <c r="A1100" s="63"/>
      <c r="B1100" s="52"/>
    </row>
    <row r="1101" spans="1:2" ht="12">
      <c r="A1101" s="79"/>
      <c r="B1101" s="60"/>
    </row>
    <row r="1102" ht="12">
      <c r="A1102" s="79"/>
    </row>
    <row r="1103" spans="1:2" ht="12">
      <c r="A1103" s="63"/>
      <c r="B1103" s="52"/>
    </row>
    <row r="1104" ht="12">
      <c r="A1104" s="79"/>
    </row>
    <row r="1105" ht="12">
      <c r="A1105" s="79"/>
    </row>
    <row r="1106" spans="1:2" ht="12">
      <c r="A1106" s="63"/>
      <c r="B1106" s="52"/>
    </row>
    <row r="1107" ht="12">
      <c r="A1107" s="79"/>
    </row>
    <row r="1108" ht="12">
      <c r="A1108" s="79"/>
    </row>
    <row r="1109" spans="1:2" ht="12">
      <c r="A1109" s="63"/>
      <c r="B1109" s="52"/>
    </row>
    <row r="1110" ht="12">
      <c r="A1110" s="79"/>
    </row>
    <row r="1111" spans="1:2" ht="12">
      <c r="A1111" s="79"/>
      <c r="B1111" s="63"/>
    </row>
    <row r="1112" spans="1:2" ht="12">
      <c r="A1112" s="63"/>
      <c r="B1112" s="52"/>
    </row>
    <row r="1113" spans="1:2" ht="12">
      <c r="A1113" s="63"/>
      <c r="B1113" s="52"/>
    </row>
    <row r="1114" spans="1:2" ht="12">
      <c r="A1114" s="63"/>
      <c r="B1114" s="52"/>
    </row>
    <row r="1115" ht="12">
      <c r="A1115" s="79"/>
    </row>
    <row r="1116" ht="12">
      <c r="A1116" s="79"/>
    </row>
    <row r="1117" spans="1:2" ht="12">
      <c r="A1117" s="63"/>
      <c r="B1117" s="52"/>
    </row>
    <row r="1118" ht="12">
      <c r="A1118" s="79"/>
    </row>
    <row r="1119" ht="12">
      <c r="A1119" s="79"/>
    </row>
    <row r="1120" spans="1:2" ht="12">
      <c r="A1120" s="63"/>
      <c r="B1120" s="52"/>
    </row>
    <row r="1121" spans="1:2" ht="12">
      <c r="A1121" s="63"/>
      <c r="B1121" s="52"/>
    </row>
    <row r="1122" spans="1:2" ht="12">
      <c r="A1122" s="63"/>
      <c r="B1122" s="52"/>
    </row>
    <row r="1123" spans="1:2" ht="12">
      <c r="A1123" s="63"/>
      <c r="B1123" s="52"/>
    </row>
    <row r="1124" spans="1:2" ht="12">
      <c r="A1124" s="63"/>
      <c r="B1124" s="52"/>
    </row>
    <row r="1125" spans="1:2" ht="12">
      <c r="A1125" s="63"/>
      <c r="B1125" s="52"/>
    </row>
    <row r="1126" ht="12">
      <c r="A1126" s="79"/>
    </row>
    <row r="1127" spans="1:2" ht="12">
      <c r="A1127" s="79"/>
      <c r="B1127" s="52"/>
    </row>
    <row r="1128" spans="1:2" ht="12">
      <c r="A1128" s="81"/>
      <c r="B1128" s="52"/>
    </row>
    <row r="1129" spans="1:2" ht="12">
      <c r="A1129" s="63"/>
      <c r="B1129" s="52"/>
    </row>
    <row r="1130" spans="1:2" ht="12">
      <c r="A1130" s="63"/>
      <c r="B1130" s="52"/>
    </row>
    <row r="1131" spans="1:2" ht="12">
      <c r="A1131" s="63"/>
      <c r="B1131" s="52"/>
    </row>
    <row r="1132" spans="1:2" ht="12">
      <c r="A1132" s="63"/>
      <c r="B1132" s="52"/>
    </row>
    <row r="1133" spans="1:2" ht="12">
      <c r="A1133" s="63"/>
      <c r="B1133" s="52"/>
    </row>
    <row r="1134" ht="12">
      <c r="A1134" s="79"/>
    </row>
    <row r="1135" ht="12">
      <c r="A1135" s="79"/>
    </row>
    <row r="1136" spans="1:2" ht="12">
      <c r="A1136" s="63"/>
      <c r="B1136" s="52"/>
    </row>
    <row r="1137" ht="12">
      <c r="B1137" s="52"/>
    </row>
    <row r="1138" spans="1:2" ht="12">
      <c r="A1138" s="79"/>
      <c r="B1138" s="52"/>
    </row>
    <row r="1139" spans="1:2" ht="12">
      <c r="A1139" s="63"/>
      <c r="B1139" s="52"/>
    </row>
    <row r="1140" spans="1:2" ht="12">
      <c r="A1140" s="63"/>
      <c r="B1140" s="52"/>
    </row>
    <row r="1141" spans="1:2" ht="12">
      <c r="A1141" s="79"/>
      <c r="B1141" s="52"/>
    </row>
    <row r="1142" spans="1:3" ht="12">
      <c r="A1142" s="63"/>
      <c r="B1142" s="52"/>
      <c r="C1142" s="127"/>
    </row>
    <row r="1143" ht="12">
      <c r="B1143" s="52"/>
    </row>
    <row r="1144" spans="1:2" ht="12">
      <c r="A1144" s="82"/>
      <c r="B1144" s="60"/>
    </row>
    <row r="1145" ht="12">
      <c r="B1145" s="52"/>
    </row>
    <row r="1146" spans="1:2" ht="12">
      <c r="A1146" s="79"/>
      <c r="B1146" s="60"/>
    </row>
    <row r="1147" ht="12">
      <c r="A1147" s="79"/>
    </row>
    <row r="1148" ht="12">
      <c r="A1148" s="79"/>
    </row>
    <row r="1149" spans="1:2" ht="12">
      <c r="A1149" s="63"/>
      <c r="B1149" s="52"/>
    </row>
    <row r="1150" spans="1:2" ht="12">
      <c r="A1150" s="63"/>
      <c r="B1150" s="52"/>
    </row>
    <row r="1151" ht="12">
      <c r="A1151" s="79"/>
    </row>
    <row r="1152" ht="12">
      <c r="A1152" s="79"/>
    </row>
    <row r="1153" spans="1:2" ht="12">
      <c r="A1153" s="63"/>
      <c r="B1153" s="52"/>
    </row>
    <row r="1154" spans="1:2" ht="12">
      <c r="A1154" s="63"/>
      <c r="B1154" s="52"/>
    </row>
    <row r="1155" spans="1:2" ht="12">
      <c r="A1155" s="63"/>
      <c r="B1155" s="52"/>
    </row>
    <row r="1156" spans="1:2" ht="12">
      <c r="A1156" s="63"/>
      <c r="B1156" s="52"/>
    </row>
    <row r="1157" spans="1:2" ht="12">
      <c r="A1157" s="63"/>
      <c r="B1157" s="52"/>
    </row>
    <row r="1158" ht="12">
      <c r="A1158" s="79"/>
    </row>
    <row r="1159" ht="12">
      <c r="A1159" s="79"/>
    </row>
    <row r="1160" spans="1:2" ht="12">
      <c r="A1160" s="63"/>
      <c r="B1160" s="52"/>
    </row>
    <row r="1161" spans="1:2" ht="12">
      <c r="A1161" s="63"/>
      <c r="B1161" s="52"/>
    </row>
    <row r="1162" spans="1:2" ht="12">
      <c r="A1162" s="63"/>
      <c r="B1162" s="52"/>
    </row>
    <row r="1163" spans="1:3" ht="12">
      <c r="A1163" s="63"/>
      <c r="B1163" s="52"/>
      <c r="C1163" s="127"/>
    </row>
    <row r="1164" spans="1:2" ht="12">
      <c r="A1164" s="63"/>
      <c r="B1164" s="52"/>
    </row>
    <row r="1165" spans="1:2" ht="12">
      <c r="A1165" s="77"/>
      <c r="B1165" s="60"/>
    </row>
    <row r="1166" spans="1:2" ht="12">
      <c r="A1166" s="63"/>
      <c r="B1166" s="52"/>
    </row>
    <row r="1167" spans="1:2" ht="12">
      <c r="A1167" s="79"/>
      <c r="B1167" s="60"/>
    </row>
    <row r="1168" ht="12">
      <c r="A1168" s="79"/>
    </row>
    <row r="1169" ht="12">
      <c r="A1169" s="79"/>
    </row>
    <row r="1170" spans="1:2" ht="12">
      <c r="A1170" s="63"/>
      <c r="B1170" s="52"/>
    </row>
    <row r="1171" spans="1:2" ht="12">
      <c r="A1171" s="63"/>
      <c r="B1171" s="52"/>
    </row>
    <row r="1172" ht="12">
      <c r="A1172" s="79"/>
    </row>
    <row r="1173" spans="1:2" ht="12">
      <c r="A1173" s="63"/>
      <c r="B1173" s="52"/>
    </row>
    <row r="1174" ht="12">
      <c r="A1174" s="79"/>
    </row>
    <row r="1175" ht="12">
      <c r="A1175" s="79"/>
    </row>
    <row r="1176" spans="1:2" ht="12">
      <c r="A1176" s="63"/>
      <c r="B1176" s="52"/>
    </row>
    <row r="1177" spans="1:2" ht="12">
      <c r="A1177" s="63"/>
      <c r="B1177" s="52"/>
    </row>
    <row r="1178" ht="12">
      <c r="A1178" s="79"/>
    </row>
    <row r="1179" ht="12">
      <c r="A1179" s="79"/>
    </row>
    <row r="1180" spans="1:2" ht="12">
      <c r="A1180" s="63"/>
      <c r="B1180" s="52"/>
    </row>
    <row r="1181" spans="1:3" ht="12">
      <c r="A1181" s="78"/>
      <c r="C1181" s="127"/>
    </row>
    <row r="1183" spans="1:3" ht="12">
      <c r="A1183" s="77"/>
      <c r="B1183" s="60"/>
      <c r="C1183" s="125"/>
    </row>
    <row r="1185" spans="1:2" ht="12">
      <c r="A1185" s="77"/>
      <c r="B1185" s="56"/>
    </row>
    <row r="1188" spans="1:2" ht="12">
      <c r="A1188" s="194"/>
      <c r="B1188" s="56"/>
    </row>
    <row r="1190" spans="1:2" ht="12">
      <c r="A1190" s="194"/>
      <c r="B1190" s="56"/>
    </row>
    <row r="1191" ht="12">
      <c r="C1191" s="124"/>
    </row>
    <row r="1192" spans="1:2" ht="12">
      <c r="A1192" s="82"/>
      <c r="B1192" s="57"/>
    </row>
    <row r="1193" spans="1:3" ht="12">
      <c r="A1193" s="192"/>
      <c r="B1193" s="55"/>
      <c r="C1193" s="125"/>
    </row>
    <row r="1195" spans="1:3" ht="12">
      <c r="A1195" s="77"/>
      <c r="B1195" s="56"/>
      <c r="C1195" s="125"/>
    </row>
    <row r="1197" spans="1:2" ht="12">
      <c r="A1197" s="77"/>
      <c r="B1197" s="56"/>
    </row>
    <row r="1198" ht="12">
      <c r="C1198" s="124"/>
    </row>
    <row r="1199" spans="1:2" ht="12">
      <c r="A1199" s="82"/>
      <c r="B1199" s="57"/>
    </row>
    <row r="1200" spans="1:3" ht="12">
      <c r="A1200" s="192"/>
      <c r="B1200" s="55"/>
      <c r="C1200" s="125"/>
    </row>
    <row r="1202" spans="1:3" ht="12">
      <c r="A1202" s="77"/>
      <c r="B1202" s="56"/>
      <c r="C1202" s="125"/>
    </row>
    <row r="1204" spans="1:2" ht="12">
      <c r="A1204" s="77"/>
      <c r="B1204" s="56"/>
    </row>
    <row r="1205" ht="12">
      <c r="C1205" s="124"/>
    </row>
    <row r="1206" spans="1:2" ht="12">
      <c r="A1206" s="82"/>
      <c r="B1206" s="57"/>
    </row>
    <row r="1207" spans="1:3" ht="12">
      <c r="A1207" s="192"/>
      <c r="B1207" s="55"/>
      <c r="C1207" s="125"/>
    </row>
    <row r="1209" spans="1:3" ht="12">
      <c r="A1209" s="77"/>
      <c r="B1209" s="56"/>
      <c r="C1209" s="125"/>
    </row>
    <row r="1211" spans="1:2" ht="12">
      <c r="A1211" s="77"/>
      <c r="B1211" s="56"/>
    </row>
    <row r="1212" ht="12">
      <c r="C1212" s="124"/>
    </row>
    <row r="1213" spans="1:3" ht="12">
      <c r="A1213" s="82"/>
      <c r="B1213" s="57"/>
      <c r="C1213" s="124"/>
    </row>
    <row r="1214" spans="1:3" ht="12">
      <c r="A1214" s="192"/>
      <c r="B1214" s="55"/>
      <c r="C1214" s="124"/>
    </row>
    <row r="1215" spans="1:3" ht="12">
      <c r="A1215" s="192"/>
      <c r="B1215" s="55"/>
      <c r="C1215" s="124"/>
    </row>
    <row r="1216" spans="1:3" ht="12">
      <c r="A1216" s="192"/>
      <c r="B1216" s="55"/>
      <c r="C1216" s="124"/>
    </row>
    <row r="1217" spans="1:2" ht="12">
      <c r="A1217" s="192"/>
      <c r="B1217" s="55"/>
    </row>
    <row r="1218" spans="1:3" ht="12">
      <c r="A1218" s="192"/>
      <c r="B1218" s="55"/>
      <c r="C1218" s="125"/>
    </row>
    <row r="1220" spans="1:3" ht="12">
      <c r="A1220" s="77"/>
      <c r="B1220" s="56"/>
      <c r="C1220" s="125"/>
    </row>
    <row r="1222" spans="1:2" ht="12">
      <c r="A1222" s="77"/>
      <c r="B1222" s="56"/>
    </row>
    <row r="1223" ht="12">
      <c r="C1223" s="124"/>
    </row>
    <row r="1224" spans="1:3" ht="12">
      <c r="A1224" s="82"/>
      <c r="B1224" s="57"/>
      <c r="C1224" s="124"/>
    </row>
    <row r="1225" spans="1:2" ht="12">
      <c r="A1225" s="192"/>
      <c r="B1225" s="55"/>
    </row>
    <row r="1226" spans="1:3" ht="12">
      <c r="A1226" s="192"/>
      <c r="B1226" s="55"/>
      <c r="C1226" s="125"/>
    </row>
    <row r="1228" spans="1:3" ht="12">
      <c r="A1228" s="77"/>
      <c r="B1228" s="56"/>
      <c r="C1228" s="125"/>
    </row>
    <row r="1230" spans="1:2" ht="12">
      <c r="A1230" s="77"/>
      <c r="B1230" s="56"/>
    </row>
    <row r="1231" ht="12">
      <c r="C1231" s="124"/>
    </row>
    <row r="1232" spans="1:3" ht="12">
      <c r="A1232" s="82"/>
      <c r="B1232" s="57"/>
      <c r="C1232" s="124"/>
    </row>
    <row r="1233" spans="1:2" ht="12">
      <c r="A1233" s="192"/>
      <c r="B1233" s="55"/>
    </row>
    <row r="1234" spans="1:3" ht="12">
      <c r="A1234" s="192"/>
      <c r="B1234" s="55"/>
      <c r="C1234" s="125"/>
    </row>
    <row r="1236" spans="1:3" ht="12">
      <c r="A1236" s="77"/>
      <c r="B1236" s="56"/>
      <c r="C1236" s="125"/>
    </row>
    <row r="1238" spans="1:2" ht="12">
      <c r="A1238" s="77"/>
      <c r="B1238" s="56"/>
    </row>
    <row r="1239" ht="12">
      <c r="C1239" s="124"/>
    </row>
    <row r="1240" spans="1:3" ht="12">
      <c r="A1240" s="82"/>
      <c r="B1240" s="57"/>
      <c r="C1240" s="124"/>
    </row>
    <row r="1241" spans="1:3" ht="12">
      <c r="A1241" s="192"/>
      <c r="B1241" s="55"/>
      <c r="C1241" s="124"/>
    </row>
    <row r="1242" spans="1:3" ht="12">
      <c r="A1242" s="192"/>
      <c r="B1242" s="55"/>
      <c r="C1242" s="124"/>
    </row>
    <row r="1243" spans="1:3" ht="12">
      <c r="A1243" s="192"/>
      <c r="B1243" s="55"/>
      <c r="C1243" s="124"/>
    </row>
    <row r="1244" spans="1:3" ht="12">
      <c r="A1244" s="192"/>
      <c r="B1244" s="55"/>
      <c r="C1244" s="124"/>
    </row>
    <row r="1245" spans="1:3" ht="12">
      <c r="A1245" s="192"/>
      <c r="B1245" s="55"/>
      <c r="C1245" s="124"/>
    </row>
    <row r="1246" spans="1:3" ht="12">
      <c r="A1246" s="192"/>
      <c r="B1246" s="55"/>
      <c r="C1246" s="124"/>
    </row>
    <row r="1247" spans="1:3" ht="12">
      <c r="A1247" s="192"/>
      <c r="B1247" s="55"/>
      <c r="C1247" s="124"/>
    </row>
    <row r="1248" spans="1:3" ht="12">
      <c r="A1248" s="192"/>
      <c r="B1248" s="55"/>
      <c r="C1248" s="124"/>
    </row>
    <row r="1249" spans="1:2" ht="12">
      <c r="A1249" s="192"/>
      <c r="B1249" s="55"/>
    </row>
    <row r="1250" spans="1:3" ht="12">
      <c r="A1250" s="192"/>
      <c r="B1250" s="55"/>
      <c r="C1250" s="125"/>
    </row>
    <row r="1252" spans="1:3" ht="12">
      <c r="A1252" s="77"/>
      <c r="B1252" s="56"/>
      <c r="C1252" s="125"/>
    </row>
    <row r="1254" spans="1:2" ht="12">
      <c r="A1254" s="77"/>
      <c r="B1254" s="56"/>
    </row>
    <row r="1255" ht="12">
      <c r="C1255" s="124"/>
    </row>
    <row r="1256" spans="1:3" ht="12">
      <c r="A1256" s="82"/>
      <c r="B1256" s="57"/>
      <c r="C1256" s="124"/>
    </row>
    <row r="1257" spans="1:3" ht="12">
      <c r="A1257" s="192"/>
      <c r="B1257" s="55"/>
      <c r="C1257" s="124"/>
    </row>
    <row r="1258" spans="1:3" ht="12">
      <c r="A1258" s="192"/>
      <c r="B1258" s="55"/>
      <c r="C1258" s="124"/>
    </row>
    <row r="1259" spans="1:3" ht="12">
      <c r="A1259" s="192"/>
      <c r="B1259" s="55"/>
      <c r="C1259" s="124"/>
    </row>
    <row r="1260" spans="1:3" ht="12">
      <c r="A1260" s="192"/>
      <c r="B1260" s="55"/>
      <c r="C1260" s="124"/>
    </row>
    <row r="1261" spans="1:2" ht="12">
      <c r="A1261" s="192"/>
      <c r="B1261" s="55"/>
    </row>
    <row r="1262" spans="1:3" ht="12">
      <c r="A1262" s="192"/>
      <c r="B1262" s="55"/>
      <c r="C1262" s="125"/>
    </row>
    <row r="1264" spans="1:3" ht="12">
      <c r="A1264" s="77"/>
      <c r="B1264" s="56"/>
      <c r="C1264" s="125"/>
    </row>
    <row r="1266" spans="1:2" ht="12">
      <c r="A1266" s="77"/>
      <c r="B1266" s="56"/>
    </row>
    <row r="1267" ht="12">
      <c r="C1267" s="124"/>
    </row>
    <row r="1268" spans="1:3" ht="12">
      <c r="A1268" s="82"/>
      <c r="B1268" s="57"/>
      <c r="C1268" s="124"/>
    </row>
    <row r="1269" spans="1:3" ht="12">
      <c r="A1269" s="192"/>
      <c r="B1269" s="55"/>
      <c r="C1269" s="124"/>
    </row>
    <row r="1270" spans="1:2" ht="12">
      <c r="A1270" s="192"/>
      <c r="B1270" s="55"/>
    </row>
    <row r="1271" spans="1:2" ht="12">
      <c r="A1271" s="192"/>
      <c r="B1271" s="55"/>
    </row>
    <row r="1272" ht="12">
      <c r="C1272" s="125"/>
    </row>
    <row r="1274" spans="1:3" ht="12">
      <c r="A1274" s="77"/>
      <c r="B1274" s="56"/>
      <c r="C1274" s="125"/>
    </row>
    <row r="1276" spans="1:2" ht="12">
      <c r="A1276" s="77"/>
      <c r="B1276" s="56"/>
    </row>
    <row r="1277" ht="12">
      <c r="C1277" s="124"/>
    </row>
    <row r="1278" spans="1:2" ht="12">
      <c r="A1278" s="82"/>
      <c r="B1278" s="57"/>
    </row>
    <row r="1279" spans="1:3" ht="12">
      <c r="A1279" s="192"/>
      <c r="B1279" s="55"/>
      <c r="C1279" s="125"/>
    </row>
    <row r="1281" spans="1:3" ht="12">
      <c r="A1281" s="77"/>
      <c r="B1281" s="56"/>
      <c r="C1281" s="125"/>
    </row>
    <row r="1283" spans="1:2" ht="12">
      <c r="A1283" s="77"/>
      <c r="B1283" s="56"/>
    </row>
    <row r="1284" ht="12">
      <c r="C1284" s="124"/>
    </row>
    <row r="1285" spans="1:3" ht="12">
      <c r="A1285" s="82"/>
      <c r="B1285" s="57"/>
      <c r="C1285" s="124"/>
    </row>
    <row r="1286" spans="1:2" ht="12">
      <c r="A1286" s="192"/>
      <c r="B1286" s="55"/>
    </row>
    <row r="1287" spans="1:3" ht="12">
      <c r="A1287" s="192"/>
      <c r="B1287" s="55"/>
      <c r="C1287" s="125"/>
    </row>
    <row r="1289" spans="1:3" ht="12">
      <c r="A1289" s="77"/>
      <c r="B1289" s="56"/>
      <c r="C1289" s="125"/>
    </row>
    <row r="1291" spans="1:2" ht="12">
      <c r="A1291" s="77"/>
      <c r="B1291" s="56"/>
    </row>
    <row r="1292" ht="12">
      <c r="C1292" s="124"/>
    </row>
    <row r="1293" spans="1:3" ht="12">
      <c r="A1293" s="82"/>
      <c r="B1293" s="57"/>
      <c r="C1293" s="124"/>
    </row>
    <row r="1294" spans="1:3" ht="12">
      <c r="A1294" s="192"/>
      <c r="B1294" s="55"/>
      <c r="C1294" s="124"/>
    </row>
    <row r="1295" spans="1:3" ht="12">
      <c r="A1295" s="192"/>
      <c r="B1295" s="55"/>
      <c r="C1295" s="124"/>
    </row>
    <row r="1296" spans="1:3" ht="12">
      <c r="A1296" s="192"/>
      <c r="B1296" s="55"/>
      <c r="C1296" s="124"/>
    </row>
    <row r="1297" spans="1:3" ht="12">
      <c r="A1297" s="192"/>
      <c r="B1297" s="55"/>
      <c r="C1297" s="124"/>
    </row>
    <row r="1298" spans="1:3" ht="12">
      <c r="A1298" s="192"/>
      <c r="B1298" s="55"/>
      <c r="C1298" s="124"/>
    </row>
    <row r="1299" spans="1:3" ht="12">
      <c r="A1299" s="192"/>
      <c r="B1299" s="55"/>
      <c r="C1299" s="124"/>
    </row>
    <row r="1300" spans="1:3" ht="12">
      <c r="A1300" s="192"/>
      <c r="B1300" s="55"/>
      <c r="C1300" s="124"/>
    </row>
    <row r="1301" spans="1:3" ht="12">
      <c r="A1301" s="192"/>
      <c r="B1301" s="55"/>
      <c r="C1301" s="124"/>
    </row>
    <row r="1302" spans="1:3" ht="12">
      <c r="A1302" s="192"/>
      <c r="B1302" s="55"/>
      <c r="C1302" s="124"/>
    </row>
    <row r="1303" spans="1:2" ht="12">
      <c r="A1303" s="192"/>
      <c r="B1303" s="55"/>
    </row>
    <row r="1304" spans="1:2" ht="12">
      <c r="A1304" s="192"/>
      <c r="B1304" s="55"/>
    </row>
    <row r="1305" ht="12">
      <c r="C1305" s="125"/>
    </row>
    <row r="1307" spans="1:3" ht="12">
      <c r="A1307" s="77"/>
      <c r="B1307" s="56"/>
      <c r="C1307" s="125"/>
    </row>
    <row r="1309" spans="1:2" ht="12">
      <c r="A1309" s="77"/>
      <c r="B1309" s="56"/>
    </row>
  </sheetData>
  <sheetProtection/>
  <mergeCells count="2">
    <mergeCell ref="A1:E1"/>
    <mergeCell ref="A2:B2"/>
  </mergeCells>
  <printOptions horizontalCentered="1"/>
  <pageMargins left="0.2362204724409449" right="0.2362204724409449" top="0.6299212598425197" bottom="0.66" header="0.5118110236220472" footer="0.34"/>
  <pageSetup firstPageNumber="526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2012-04-26T13:13:25Z</cp:lastPrinted>
  <dcterms:created xsi:type="dcterms:W3CDTF">2001-11-29T15:00:47Z</dcterms:created>
  <dcterms:modified xsi:type="dcterms:W3CDTF">2012-04-26T13:13:27Z</dcterms:modified>
  <cp:category/>
  <cp:version/>
  <cp:contentType/>
  <cp:contentStatus/>
</cp:coreProperties>
</file>