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855" windowWidth="18315" windowHeight="11640" firstSheet="1" activeTab="1"/>
  </bookViews>
  <sheets>
    <sheet name="BExRepositorySheet" sheetId="1" state="veryHidden" r:id="rId1"/>
    <sheet name="Analitika" sheetId="2" r:id="rId2"/>
  </sheets>
  <externalReferences>
    <externalReference r:id="rId5"/>
  </externalReferences>
  <definedNames>
    <definedName name="_DAT1">'[1]Sheet1'!#REF!</definedName>
    <definedName name="_DAT10">'[1]Sheet1'!#REF!</definedName>
    <definedName name="_DAT11">'[1]Sheet1'!#REF!</definedName>
    <definedName name="_DAT12">'[1]Sheet1'!#REF!</definedName>
    <definedName name="_DAT14">'[1]Sheet1'!#REF!</definedName>
    <definedName name="_DAT15">'[1]Sheet1'!#REF!</definedName>
    <definedName name="_DAT16">'[1]Sheet1'!#REF!</definedName>
    <definedName name="_DAT17">'[1]Sheet1'!#REF!</definedName>
    <definedName name="_DAT18">'[1]Sheet1'!#REF!</definedName>
    <definedName name="_DAT19">'[1]Sheet1'!#REF!</definedName>
    <definedName name="_DAT2">'[1]Sheet1'!#REF!</definedName>
    <definedName name="_DAT20">'[1]Sheet1'!#REF!</definedName>
    <definedName name="_DAT21">'[1]Sheet1'!#REF!</definedName>
    <definedName name="_DAT22">'[1]Sheet1'!#REF!</definedName>
    <definedName name="_DAT23">'[1]Sheet1'!#REF!</definedName>
    <definedName name="_DAT24">'[1]Sheet1'!#REF!</definedName>
    <definedName name="_DAT25">'[1]Sheet1'!#REF!</definedName>
    <definedName name="_DAT26">'[1]Sheet1'!#REF!</definedName>
    <definedName name="_DAT27">'[1]Sheet1'!#REF!</definedName>
    <definedName name="_DAT28">'[1]Sheet1'!#REF!</definedName>
    <definedName name="_DAT29">'[1]Sheet1'!#REF!</definedName>
    <definedName name="_DAT30">'[1]Sheet1'!#REF!</definedName>
    <definedName name="_DAT31">'[1]Sheet1'!#REF!</definedName>
    <definedName name="_DAT32">'[1]Sheet1'!#REF!</definedName>
    <definedName name="_DAT33">'[1]Sheet1'!#REF!</definedName>
    <definedName name="_DAT34">'[1]Sheet1'!#REF!</definedName>
    <definedName name="_DAT35">'[1]Sheet1'!#REF!</definedName>
    <definedName name="_DAT36">'[1]Sheet1'!#REF!</definedName>
    <definedName name="_DAT37">'[1]Sheet1'!#REF!</definedName>
    <definedName name="_DAT38">'[1]Sheet1'!#REF!</definedName>
    <definedName name="_DAT39">'[1]Sheet1'!#REF!</definedName>
    <definedName name="_DAT40">'[1]Sheet1'!#REF!</definedName>
    <definedName name="_DAT41">'[1]Sheet1'!#REF!</definedName>
    <definedName name="_DAT42">'[1]Sheet1'!#REF!</definedName>
    <definedName name="_DAT5">'[1]Sheet1'!#REF!</definedName>
    <definedName name="_DAT56">'[1]Sheet1'!#REF!</definedName>
    <definedName name="_DAT57">'[1]Sheet1'!#REF!</definedName>
    <definedName name="_DAT58">'[1]Sheet1'!#REF!</definedName>
    <definedName name="_DAT59">'[1]Sheet1'!#REF!</definedName>
    <definedName name="_DAT6">'[1]Sheet1'!#REF!</definedName>
    <definedName name="_DAT60">'[1]Sheet1'!#REF!</definedName>
    <definedName name="_DAT61">'[1]Sheet1'!#REF!</definedName>
    <definedName name="_DAT62">'[1]Sheet1'!#REF!</definedName>
    <definedName name="_DAT63">'[1]Sheet1'!#REF!</definedName>
    <definedName name="_DAT64">'[1]Sheet1'!#REF!</definedName>
    <definedName name="_DAT65">'[1]Sheet1'!#REF!</definedName>
    <definedName name="_DAT66">'[1]Sheet1'!#REF!</definedName>
    <definedName name="_DAT67">'[1]Sheet1'!#REF!</definedName>
    <definedName name="_DAT68">'[1]Sheet1'!#REF!</definedName>
    <definedName name="_DAT69">'[1]Sheet1'!#REF!</definedName>
    <definedName name="_DAT70">'[1]Sheet1'!#REF!</definedName>
    <definedName name="_DAT71">'[1]Sheet1'!#REF!</definedName>
    <definedName name="_DAT72">'[1]Sheet1'!#REF!</definedName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1">'Analitika'!$2:$3</definedName>
    <definedName name="_xlnm.Print_Area" localSheetId="1">'Analitika'!$A$1:$G$181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<sst xmlns="http://schemas.openxmlformats.org/spreadsheetml/2006/main" count="275" uniqueCount="188">
  <si>
    <t>B. RAČUN  FINANCIRANJA  -  ANALITIKA</t>
  </si>
  <si>
    <t>NAZIV</t>
  </si>
  <si>
    <t>INDEKS</t>
  </si>
  <si>
    <t>NETO FINANCIRANJE</t>
  </si>
  <si>
    <t>Promjena u stanju depozita državnog proračuna</t>
  </si>
  <si>
    <t>PRIMICI OD FINANCIJSKE IMOVINE  I ZADUŽIVANJA</t>
  </si>
  <si>
    <t>Primljene otplate (povrati) glavnice danih zajmova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</si>
  <si>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</si>
  <si>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</si>
  <si>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trgovačkim društvima i obrtnicima izvan javnog sektora</t>
  </si>
  <si>
    <t>Povrat zajmova danih tuzemnim trgovačkim društvima izvan javnog sektora</t>
  </si>
  <si>
    <t>Povrati zajmova danih tuzemnim obrtnicima</t>
  </si>
  <si>
    <t>Povrat zajmova danih drugim razinama vlasti</t>
  </si>
  <si>
    <t>Povrat zajmova danih gradskim proračunima - dugoročni</t>
  </si>
  <si>
    <t>Povrat zajmova danih općinskim proračunima - dugoročni</t>
  </si>
  <si>
    <t>Trezorski zapisi (neto)</t>
  </si>
  <si>
    <t>Trezorski zapisi - tuzemni</t>
  </si>
  <si>
    <t>Obveznice</t>
  </si>
  <si>
    <t xml:space="preserve">Obveznice - inozemne </t>
  </si>
  <si>
    <t xml:space="preserve">Primici od zaduživanja </t>
  </si>
  <si>
    <t xml:space="preserve">Zajmovi Svjetske banke </t>
  </si>
  <si>
    <t>Zajam za Projekt unapređenja hitne medicinske pomoći i investicijskog planiranja u zdravstvu IBRD 75980-HR</t>
  </si>
  <si>
    <t>06005</t>
  </si>
  <si>
    <t>02515</t>
  </si>
  <si>
    <t>Zajam za Projekt modernizacije Porezne uprave, IBRD br. 74710-HR</t>
  </si>
  <si>
    <t>06205</t>
  </si>
  <si>
    <t>Zajam za Projekt unutarnjih voda, IBRD br. 74530 - HR</t>
  </si>
  <si>
    <t>05530</t>
  </si>
  <si>
    <t>Zajam za projekt integracije u EU Natura 2000</t>
  </si>
  <si>
    <t>Zajam za projekt potpore pravosudnom sektoru, IBRD 78880-HR</t>
  </si>
  <si>
    <t>Zajam za Projekt zaštite od onečišćenja voda u priobal.područ.IBRD 7640 (II faza)</t>
  </si>
  <si>
    <t>Projekt implem. integr. sustava zemlj. admin IBRD 8086</t>
  </si>
  <si>
    <t xml:space="preserve">Ukupno Svjetska banka </t>
  </si>
  <si>
    <t>06505</t>
  </si>
  <si>
    <t>02506</t>
  </si>
  <si>
    <t>Primljeni krediti i zajmovi od kreditnih i ostalih financijskih institucija u javnom sektoru</t>
  </si>
  <si>
    <t>Primljeni krediti od tuzemnih kreditnih institucija izvan javnog sektora (neto)</t>
  </si>
  <si>
    <t>Primljeni krediti od inozemnih kreditnih institucija</t>
  </si>
  <si>
    <t>IZDACI ZA FINANCIJSKU IMOVINU I OTPLATE ZAJMOVA</t>
  </si>
  <si>
    <t>Izdaci za dane zajmove</t>
  </si>
  <si>
    <t>Izdaci za dane zajmove neprofitnim organizacijama, građanima i kućanstvima</t>
  </si>
  <si>
    <t>Dani zajmovi neprofitnim organizacijama, građanima i kućanstvima u tuzemstvu</t>
  </si>
  <si>
    <t>Stambeno zbrinjavanje invalida iz Domovinskog rata</t>
  </si>
  <si>
    <t>Društveno poticana stanogradnja</t>
  </si>
  <si>
    <t>04805</t>
  </si>
  <si>
    <t>Izdaci za dane zajmove trgovačkim društvima u javnom sektoru</t>
  </si>
  <si>
    <t>Dani zajmovi trgovačkim društvima u javnom sektoru</t>
  </si>
  <si>
    <t>Jamstvena pričuva</t>
  </si>
  <si>
    <t>Izdaci za dane zajmove trgovačkim društvima i obrtnicima izvan javnog sektora</t>
  </si>
  <si>
    <t>Dani zajmovi trgovačkim društvima, obrtnicima, malom i srednjem poduzetništvu izvan javnog sektora</t>
  </si>
  <si>
    <t>Dani zajmovi tuzemnim trgovačkim društvima izvan javnog sektora</t>
  </si>
  <si>
    <t>Jamstvo za malo gospodarstvo</t>
  </si>
  <si>
    <t>Dani zajmovi tuzemnim obrtnicima</t>
  </si>
  <si>
    <t>Dani zajmovi drugim razinama vlasti</t>
  </si>
  <si>
    <t>Dani zajmovi ostalim izvanproračunskim korisnicima državnog proračuna</t>
  </si>
  <si>
    <t>Projekt Unutarnje vode-zajam IBRD-a br. 74530-HR - darovnica iz zajma za HV</t>
  </si>
  <si>
    <t>Projekt zaštite Jadrana od onečišćenja, IBRD i domaća komponenta</t>
  </si>
  <si>
    <t>Izdaci za dionice i udjele u glavnici</t>
  </si>
  <si>
    <t>Dionice i udjeli u glavnici kreditnih institucija u javnom sektoru</t>
  </si>
  <si>
    <t>Kreditiranje (kroz osnivački kapital HBOR-a - poticanje izvoza, infrastrukture, i gospodarskih djelatnosti te malog i srednjeg poduzetništva</t>
  </si>
  <si>
    <t>Dionice i udjeli u glavnici ostalih financijskih institucija u javnom sektoru</t>
  </si>
  <si>
    <t>Ulaganje u fondove za gospodarsku suradnju</t>
  </si>
  <si>
    <t>Dionice i udjeli u glavnici trgovačkih društava u javnom sektoru</t>
  </si>
  <si>
    <t>Projekti od zajedničkog interesa</t>
  </si>
  <si>
    <t xml:space="preserve">Dionice i udjeli u glavnici inozemnih kreditnih i ostalih financijskih institucija </t>
  </si>
  <si>
    <t>Osnivački ulozi u međunarodnim financijskim organizacijama</t>
  </si>
  <si>
    <t>Izdaci za otplatu glavnice primljenih kredita i zajmova</t>
  </si>
  <si>
    <t>Otplata glavnice primljenih zajmova od međunarodnih organizacija</t>
  </si>
  <si>
    <t>Otplata glavnice - Projekt obnove željezničkih lokomotiva - EBRD 733</t>
  </si>
  <si>
    <t>Otplata glavnice na Zajam za tržište kapitala IBRD - 39990-HR</t>
  </si>
  <si>
    <t>Otplata glavnice za Projekt razvoja službi za potporu obiteljskih poljoprivrednih gospodarstava IBRD - 39880-HR</t>
  </si>
  <si>
    <t>Otplata glavnice -Projekt tehničke pomoći IBRD - 39890-HR</t>
  </si>
  <si>
    <t>Otplata glavnice -Projekt tehničke pomoći u svezi s institucionalnim i zakonodavnim promjenama s ciljem razvoja privatnog sektora, IBRD - 44600-HR</t>
  </si>
  <si>
    <t>Otplata glavnice - Projekt obnove dijela područja istočne Slavonije, Baranje i zapadnog Srijema,  IBRD  43510-HR</t>
  </si>
  <si>
    <t>Otplata glavnice - Projekt osuvremenjivanja i restrukturiranja željeznica - IBRD 44330-HR</t>
  </si>
  <si>
    <t>Otplata glavnice - Projekt zdravstvenog sustava   IBRD 45130-HR</t>
  </si>
  <si>
    <t>Otplata glavnice - Projekt obnove i zaštite obalnih šuma IBRD 41190-HR</t>
  </si>
  <si>
    <t>Otplata glavnice - Projekt tehničke pomoći u vezi sa stečajevima, IBRD 46130-HR</t>
  </si>
  <si>
    <t>Otplata glavnice - Projekt sređivanja zemljišnih knjiga i katastra IBRD 4674-0 HR</t>
  </si>
  <si>
    <t xml:space="preserve">Otplata glavnice - Zajam za strukturnu prilagodbu (SAL), IBRD 46410 - HR </t>
  </si>
  <si>
    <t>Otplata glavnice - Projekt olakšavanja trgovine i transporta u jugoistočnoj Europi, IBRD 45820-HR</t>
  </si>
  <si>
    <t>Otplata glavnice - Projekt ulaganja u mirovinski sustav, IBRD 46720-HR</t>
  </si>
  <si>
    <t xml:space="preserve">Otplata glavnice - Projekt razvoja sustava socijalne skrbi,  IBRD 73070-HR </t>
  </si>
  <si>
    <t>Otplata glavnice - Hrvatski projekt tehnologijskog razvoja, IBRD 73200-HR</t>
  </si>
  <si>
    <t>Otplata glavnice - Projekt razvoja sustava odgoja i obrazovanja, IBRD 73320-HR</t>
  </si>
  <si>
    <t xml:space="preserve">Otplata glavnice - Kontrola zagađivanja obalnih gradova, IBRD 72260-HR </t>
  </si>
  <si>
    <t>Otplata glavnice - Projekt gospodarskog i socijalnog oporavka, IBRD 72830-HR</t>
  </si>
  <si>
    <t xml:space="preserve">Otplata glavnice - Projekt pravnog i institucionalnog usklađivanja u području poljoprivrede s pravnom stečevinom EU, IBRD 73600-HR </t>
  </si>
  <si>
    <t>Otplata glavnice primljenih kredita od kreditnih institucija u javnom sektoru - neto</t>
  </si>
  <si>
    <t>Otplata glavnice primljenih kredita od kreditnih institucija u javnom sektoru</t>
  </si>
  <si>
    <t>Otplata glavnice - Hrvatske željeznice, ug. G - 18/03</t>
  </si>
  <si>
    <t>Otplata glavnice - HŽ G-17/03</t>
  </si>
  <si>
    <t>PIK Vrbovec RG-06/02</t>
  </si>
  <si>
    <t>TLM-HBOR G-13/04</t>
  </si>
  <si>
    <t>TLM-HBOR G-10/04</t>
  </si>
  <si>
    <t>Otplata glavnice primljenih kredita od tuzemnih kreditnih institucija izvan javnog sektora - neto</t>
  </si>
  <si>
    <t>Otplata glavnice primljenih kredita od tuzemnih kreditnih institucija izvan javnog sektora</t>
  </si>
  <si>
    <t>Zaba - nekretnine Ksaver</t>
  </si>
  <si>
    <t>Zaba - nekretnine Gajeva</t>
  </si>
  <si>
    <t>Sindicirani kredit HŽ 77 mln EUR (ZABA, PBZ,SBS, ERSTE/2003)</t>
  </si>
  <si>
    <t>Valjaonica cijevi Sisak 2006</t>
  </si>
  <si>
    <t>Zgrada Porezne uprave</t>
  </si>
  <si>
    <t>04005</t>
  </si>
  <si>
    <t>Nadogradnja digitalno-radio komunikacijske mreže MUP-a TETRA MUPNET</t>
  </si>
  <si>
    <t>Sveučilište u Splitu</t>
  </si>
  <si>
    <t>Sveučilište u Rijeci</t>
  </si>
  <si>
    <t>Sveučilište u Zagrebu</t>
  </si>
  <si>
    <t>Upravni sud RH (otplata kredita)</t>
  </si>
  <si>
    <t>Visoki trgovački sud RH (otplata kredita)</t>
  </si>
  <si>
    <t>HŽ - zajam za modernizaciju KfW - 10725</t>
  </si>
  <si>
    <t>HŽ - zajam za modernizaciju KfW - 11272</t>
  </si>
  <si>
    <t>HŽ - zajam za modernizaciju KfW - 11273</t>
  </si>
  <si>
    <t>HŽ - zajam za modernizaciju KfW - 12900</t>
  </si>
  <si>
    <t>HŽ - West LB komercijalni 2003</t>
  </si>
  <si>
    <t>Diplomatski i konzularni poslovi u inozemstvu</t>
  </si>
  <si>
    <t>Izdaci za otplatu glavnice za izdane vrijednosne papire</t>
  </si>
  <si>
    <t>Izdaci za otplatu glavnice za izdane obveznice</t>
  </si>
  <si>
    <t>Izdaci za otplatu glavnice za izdane obveznice u zemlji</t>
  </si>
  <si>
    <t>5=4/3*100</t>
  </si>
  <si>
    <t>Predujam za 2.projekt tehnologijskog razvoja IBRD P4640</t>
  </si>
  <si>
    <t>Dani zajmovi županijskim proračunima</t>
  </si>
  <si>
    <t>Dani zajmovi gradskim proračunima</t>
  </si>
  <si>
    <t>Uljanik TOB</t>
  </si>
  <si>
    <t>Uljanik TOB 1</t>
  </si>
  <si>
    <t>V.Lenac G-04</t>
  </si>
  <si>
    <t>HABOR Brodograd</t>
  </si>
  <si>
    <t xml:space="preserve">Sindicirani kredit  760 mln </t>
  </si>
  <si>
    <t>KBC 2007</t>
  </si>
  <si>
    <t>KBC 2003</t>
  </si>
  <si>
    <t>Hypo-Brodograd</t>
  </si>
  <si>
    <t>SGS-Brodograd</t>
  </si>
  <si>
    <t>Sveučilište u Dubrovniku</t>
  </si>
  <si>
    <t>Deutschebank-Brod.</t>
  </si>
  <si>
    <t xml:space="preserve">Primici od prodaje dionica i udjela u glavnici </t>
  </si>
  <si>
    <t>04105</t>
  </si>
  <si>
    <t>07620</t>
  </si>
  <si>
    <t>05110</t>
  </si>
  <si>
    <t>provedba ugovora o koncesiji autocesta zagreb-Macelj</t>
  </si>
  <si>
    <t>Otplata glavnice CEB</t>
  </si>
  <si>
    <t>Otplata glavnice CEB 1419</t>
  </si>
  <si>
    <t>Otplata glavnice CEB 1351</t>
  </si>
  <si>
    <t>Otplata glavnice CEB 1435</t>
  </si>
  <si>
    <t>Otplata glavnice IBRD 74530</t>
  </si>
  <si>
    <t>Otplata glavnice IBRD 74500 PAL 2</t>
  </si>
  <si>
    <t>Otplata glavnice IBRD 74710</t>
  </si>
  <si>
    <t>Otplata glavnice sind.500</t>
  </si>
  <si>
    <t>Otplata glavnice ZABA Brodogradnja</t>
  </si>
  <si>
    <t>Otplata glavnice ERSTE Brodogradnja</t>
  </si>
  <si>
    <t>IZVRŠENJE
1.-6.2013.</t>
  </si>
  <si>
    <t>06005
07505</t>
  </si>
  <si>
    <t>Primici (povrati) glavnice zajmova danih kreditnim i ostalim institucijama u javnom sektoru</t>
  </si>
  <si>
    <t>Povrat zajmova danih kreditnim institucijama u javnom sektoru</t>
  </si>
  <si>
    <t>2.projekt tehnologijskog razvoja IBRD 82580</t>
  </si>
  <si>
    <t>Dani zajmovi trgovačkim društvima u javnom sektoru - kratkoročni</t>
  </si>
  <si>
    <t>05105</t>
  </si>
  <si>
    <t>Otplata glavnice na kredite Hrvatskih željeznica - EUROFIMA No. 2547</t>
  </si>
  <si>
    <t>Otplata glavnice IBRD 75980</t>
  </si>
  <si>
    <t>Otplata glavnice IBRD 764000</t>
  </si>
  <si>
    <t>HPB Brodograd</t>
  </si>
  <si>
    <t xml:space="preserve">HŽ putnički prijevoz </t>
  </si>
  <si>
    <t>Varteks</t>
  </si>
  <si>
    <t>Program pomoći BiH u sustavu znanosti, obrazovanja i športa</t>
  </si>
  <si>
    <t>Otplata glavnice SGS 50 mln EUR</t>
  </si>
  <si>
    <t>Otplata glavnice ERSTE 1mlrd kn</t>
  </si>
  <si>
    <t>Sveučilište J.J.Strossmayera u Osijeku, rektorat i fakulteti</t>
  </si>
  <si>
    <t>Izdaci za otplatu glavnice za izdane obveznice u inozemstvu</t>
  </si>
  <si>
    <t>Euro-EUR obveznice III (750 mln EUR)</t>
  </si>
  <si>
    <t>Obveznice - tuzemne</t>
  </si>
  <si>
    <t>IZVRŠENJE
1.-6.2014.</t>
  </si>
  <si>
    <t>Otplata glavnice SGS 320 ml hrk</t>
  </si>
  <si>
    <t>Otplata glavnice Sberbank 50</t>
  </si>
  <si>
    <t>HŽ putnički prijevoz</t>
  </si>
  <si>
    <t>Primici od prodaje dionica i udjela u glavnici trgovačkih društava u javnom sektoru</t>
  </si>
  <si>
    <t xml:space="preserve">Otplata glavnice Credit Suisse brodogradnja </t>
  </si>
  <si>
    <t>Obveznice  05-D14</t>
  </si>
  <si>
    <t>Primici od izdanih vrijednosnih papira</t>
  </si>
  <si>
    <t>Primljeni krediti i zajmovi od međunarodnih organizacija, institucija i tijela EU te inozemnih vlada</t>
  </si>
  <si>
    <t>Primljeni zajmovi od međunarodnih organizacija</t>
  </si>
  <si>
    <t>Primljeni  zajmovi od ostalih financijskih institucija u javnom sektoru</t>
  </si>
  <si>
    <t>Primljeni krediti i zajmovi od kreditnih i ostalih financijskih  institucija izvan javnog sektora</t>
  </si>
  <si>
    <t>Dionice i udjeli u glavnici kreditnih i ostalih financijskih institucija u javnom sektoru</t>
  </si>
  <si>
    <t>Dionice i udjeli u glavnici kreditnih i ostalih financijskih institucija izvan javnog sektora</t>
  </si>
  <si>
    <t>Otplata glavnice primljenih kredita i zajmova od međunarodnih organizacija, institucija i tijela EU te inozemnih vlada</t>
  </si>
  <si>
    <t>Otplata glavnice primljenih kredita i zajmova od institucija i tijela EU</t>
  </si>
  <si>
    <t>Otplata glavnice primljenih kredita i zajmova od kreditnih i ostalih financijskih institucija u javnom sektoru</t>
  </si>
  <si>
    <t>Otplata glavnice primljenih kredita od inozemnih kreditnih institucija -neto</t>
  </si>
  <si>
    <t xml:space="preserve">Otplata glavnice primljenih kredita od inozemnih kreditnih institucija </t>
  </si>
  <si>
    <t>Otplata glavnice primljenih kredita i zajmova od kreditnih i ostalih financijskih institucija izvan javnog sektora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</si>
</sst>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\5/\4"/>
    <numFmt numFmtId="165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1"/>
      <name val="Times New Roman"/>
      <family val="1"/>
    </font>
    <font>
      <sz val="11"/>
      <name val="Times New Roman CE"/>
      <family val="0"/>
    </font>
    <font>
      <sz val="11"/>
      <color indexed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 CE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1" applyNumberFormat="0" applyFont="0" applyAlignment="0" applyProtection="0"/>
    <xf numFmtId="0" fontId="3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2" applyNumberFormat="0" applyAlignment="0" applyProtection="0"/>
    <xf numFmtId="0" fontId="39" fillId="27" borderId="3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7" fillId="30" borderId="8" applyNumberFormat="0" applyAlignment="0" applyProtection="0"/>
    <xf numFmtId="4" fontId="3" fillId="31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2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" fillId="33" borderId="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32" borderId="10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3" fontId="7" fillId="0" borderId="0" xfId="55" applyNumberFormat="1" applyFont="1" applyFill="1" applyBorder="1" applyAlignment="1">
      <alignment vertical="top" wrapText="1"/>
      <protection/>
    </xf>
    <xf numFmtId="0" fontId="6" fillId="0" borderId="0" xfId="55" applyFont="1" applyFill="1" applyBorder="1" applyAlignment="1">
      <alignment horizontal="center" vertical="top"/>
      <protection/>
    </xf>
    <xf numFmtId="3" fontId="6" fillId="0" borderId="0" xfId="55" applyNumberFormat="1" applyFont="1" applyFill="1" applyBorder="1" applyAlignment="1" quotePrefix="1">
      <alignment horizontal="left" vertical="top" wrapText="1"/>
      <protection/>
    </xf>
    <xf numFmtId="3" fontId="7" fillId="0" borderId="0" xfId="55" applyNumberFormat="1" applyFont="1" applyFill="1" applyBorder="1" applyAlignment="1" quotePrefix="1">
      <alignment horizontal="left" vertical="top" wrapText="1"/>
      <protection/>
    </xf>
    <xf numFmtId="0" fontId="6" fillId="0" borderId="0" xfId="55" applyFont="1" applyFill="1" applyBorder="1" applyAlignment="1">
      <alignment horizontal="center" vertical="top"/>
      <protection/>
    </xf>
    <xf numFmtId="3" fontId="6" fillId="0" borderId="0" xfId="55" applyNumberFormat="1" applyFont="1" applyFill="1" applyBorder="1" applyAlignment="1" quotePrefix="1">
      <alignment horizontal="left" vertical="top" wrapText="1"/>
      <protection/>
    </xf>
    <xf numFmtId="4" fontId="6" fillId="0" borderId="0" xfId="57" applyNumberFormat="1" applyFont="1" applyFill="1" applyBorder="1">
      <alignment/>
      <protection/>
    </xf>
    <xf numFmtId="0" fontId="6" fillId="0" borderId="0" xfId="57" applyFont="1" applyFill="1" applyBorder="1">
      <alignment/>
      <protection/>
    </xf>
    <xf numFmtId="4" fontId="7" fillId="0" borderId="12" xfId="53" applyNumberFormat="1" applyFont="1" applyFill="1" applyBorder="1" applyAlignment="1">
      <alignment horizontal="center" vertical="center" wrapText="1"/>
      <protection/>
    </xf>
    <xf numFmtId="2" fontId="7" fillId="0" borderId="12" xfId="54" applyNumberFormat="1" applyFont="1" applyFill="1" applyBorder="1" applyAlignment="1">
      <alignment horizontal="center" vertical="center" wrapText="1"/>
      <protection/>
    </xf>
    <xf numFmtId="0" fontId="7" fillId="0" borderId="12" xfId="56" applyFont="1" applyFill="1" applyBorder="1" applyAlignment="1">
      <alignment horizontal="center" vertical="center" wrapText="1"/>
      <protection/>
    </xf>
    <xf numFmtId="3" fontId="7" fillId="0" borderId="12" xfId="53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 applyBorder="1">
      <alignment/>
      <protection/>
    </xf>
    <xf numFmtId="3" fontId="7" fillId="0" borderId="0" xfId="57" applyNumberFormat="1" applyFont="1" applyFill="1" applyBorder="1" applyAlignment="1">
      <alignment vertical="center"/>
      <protection/>
    </xf>
    <xf numFmtId="0" fontId="7" fillId="0" borderId="0" xfId="57" applyNumberFormat="1" applyFont="1" applyFill="1" applyBorder="1" applyAlignment="1">
      <alignment vertical="center"/>
      <protection/>
    </xf>
    <xf numFmtId="0" fontId="7" fillId="0" borderId="0" xfId="57" applyNumberFormat="1" applyFont="1" applyFill="1" applyBorder="1" applyAlignment="1">
      <alignment horizontal="center"/>
      <protection/>
    </xf>
    <xf numFmtId="0" fontId="6" fillId="0" borderId="0" xfId="57" applyFont="1" applyFill="1">
      <alignment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vertical="center"/>
      <protection/>
    </xf>
    <xf numFmtId="0" fontId="7" fillId="0" borderId="0" xfId="57" applyNumberFormat="1" applyFont="1" applyFill="1" applyBorder="1" applyAlignment="1" quotePrefix="1">
      <alignment vertical="center"/>
      <protection/>
    </xf>
    <xf numFmtId="0" fontId="7" fillId="0" borderId="0" xfId="57" applyNumberFormat="1" applyFont="1" applyFill="1" applyBorder="1" applyAlignment="1" quotePrefix="1">
      <alignment horizontal="center" vertical="center"/>
      <protection/>
    </xf>
    <xf numFmtId="3" fontId="7" fillId="0" borderId="0" xfId="57" applyNumberFormat="1" applyFont="1" applyFill="1" applyBorder="1" applyAlignment="1" quotePrefix="1">
      <alignment vertical="center" wrapText="1"/>
      <protection/>
    </xf>
    <xf numFmtId="3" fontId="7" fillId="0" borderId="0" xfId="57" applyNumberFormat="1" applyFont="1" applyFill="1" applyBorder="1" applyAlignment="1">
      <alignment vertical="center" wrapText="1"/>
      <protection/>
    </xf>
    <xf numFmtId="0" fontId="6" fillId="0" borderId="0" xfId="57" applyNumberFormat="1" applyFont="1" applyFill="1" applyBorder="1" applyAlignment="1" quotePrefix="1">
      <alignment vertical="center"/>
      <protection/>
    </xf>
    <xf numFmtId="0" fontId="6" fillId="0" borderId="0" xfId="57" applyNumberFormat="1" applyFont="1" applyFill="1" applyBorder="1" applyAlignment="1" quotePrefix="1">
      <alignment horizontal="center" vertical="center"/>
      <protection/>
    </xf>
    <xf numFmtId="0" fontId="6" fillId="0" borderId="0" xfId="57" applyFont="1" applyFill="1">
      <alignment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>
      <alignment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3" fontId="6" fillId="0" borderId="0" xfId="57" applyNumberFormat="1" applyFont="1" applyFill="1" applyBorder="1" applyAlignment="1">
      <alignment vertical="center"/>
      <protection/>
    </xf>
    <xf numFmtId="0" fontId="6" fillId="0" borderId="0" xfId="57" applyNumberFormat="1" applyFont="1" applyFill="1" applyBorder="1" applyAlignment="1">
      <alignment vertical="center"/>
      <protection/>
    </xf>
    <xf numFmtId="0" fontId="6" fillId="0" borderId="0" xfId="57" applyNumberFormat="1" applyFont="1" applyFill="1" applyBorder="1" applyAlignment="1">
      <alignment horizontal="center" vertical="center"/>
      <protection/>
    </xf>
    <xf numFmtId="3" fontId="6" fillId="0" borderId="0" xfId="57" applyNumberFormat="1" applyFont="1" applyFill="1" applyBorder="1" applyAlignment="1" quotePrefix="1">
      <alignment vertical="center" wrapText="1"/>
      <protection/>
    </xf>
    <xf numFmtId="3" fontId="6" fillId="0" borderId="0" xfId="57" applyNumberFormat="1" applyFont="1" applyFill="1" applyBorder="1" applyAlignment="1">
      <alignment vertical="center" wrapText="1"/>
      <protection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57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vertical="center" wrapText="1"/>
      <protection/>
    </xf>
    <xf numFmtId="2" fontId="6" fillId="0" borderId="0" xfId="57" applyNumberFormat="1" applyFont="1" applyFill="1" applyBorder="1" applyAlignment="1">
      <alignment horizontal="right" vertical="center"/>
      <protection/>
    </xf>
    <xf numFmtId="4" fontId="7" fillId="0" borderId="0" xfId="53" applyNumberFormat="1" applyFont="1" applyFill="1" applyBorder="1" applyAlignment="1">
      <alignment horizontal="center" vertical="center" wrapText="1"/>
      <protection/>
    </xf>
    <xf numFmtId="2" fontId="7" fillId="0" borderId="0" xfId="57" applyNumberFormat="1" applyFont="1" applyFill="1" applyBorder="1" applyAlignment="1">
      <alignment horizontal="right" vertical="center"/>
      <protection/>
    </xf>
    <xf numFmtId="3" fontId="7" fillId="0" borderId="0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3" fontId="7" fillId="0" borderId="0" xfId="55" applyNumberFormat="1" applyFont="1" applyFill="1" applyBorder="1" applyAlignment="1">
      <alignment vertical="center" wrapText="1"/>
      <protection/>
    </xf>
    <xf numFmtId="4" fontId="6" fillId="0" borderId="0" xfId="57" applyNumberFormat="1" applyFont="1" applyFill="1">
      <alignment/>
      <protection/>
    </xf>
    <xf numFmtId="3" fontId="10" fillId="0" borderId="0" xfId="57" applyNumberFormat="1" applyFont="1" applyFill="1" applyBorder="1" applyAlignment="1" quotePrefix="1">
      <alignment vertical="center" wrapText="1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>
      <alignment/>
      <protection/>
    </xf>
    <xf numFmtId="3" fontId="10" fillId="0" borderId="0" xfId="57" applyNumberFormat="1" applyFont="1" applyFill="1" applyBorder="1" applyAlignment="1">
      <alignment vertical="center" wrapText="1"/>
      <protection/>
    </xf>
    <xf numFmtId="0" fontId="7" fillId="0" borderId="0" xfId="57" applyFont="1" applyFill="1" applyBorder="1" applyAlignment="1">
      <alignment horizontal="center"/>
      <protection/>
    </xf>
    <xf numFmtId="0" fontId="6" fillId="0" borderId="0" xfId="57" applyNumberFormat="1" applyFont="1" applyFill="1" applyBorder="1" applyAlignment="1">
      <alignment horizontal="center"/>
      <protection/>
    </xf>
    <xf numFmtId="0" fontId="6" fillId="0" borderId="0" xfId="57" applyNumberFormat="1" applyFont="1" applyFill="1" applyBorder="1" applyAlignment="1" quotePrefix="1">
      <alignment horizontal="center"/>
      <protection/>
    </xf>
    <xf numFmtId="3" fontId="6" fillId="0" borderId="0" xfId="52" applyNumberFormat="1" applyFont="1" applyFill="1" applyBorder="1" applyAlignment="1">
      <alignment vertical="center" wrapText="1"/>
      <protection/>
    </xf>
    <xf numFmtId="4" fontId="6" fillId="0" borderId="0" xfId="0" applyNumberFormat="1" applyFont="1" applyFill="1" applyBorder="1" applyAlignment="1">
      <alignment horizontal="right"/>
    </xf>
    <xf numFmtId="3" fontId="6" fillId="0" borderId="0" xfId="52" applyNumberFormat="1" applyFont="1" applyFill="1" applyBorder="1" applyAlignment="1" quotePrefix="1">
      <alignment vertical="center" wrapText="1"/>
      <protection/>
    </xf>
    <xf numFmtId="3" fontId="6" fillId="0" borderId="0" xfId="52" applyNumberFormat="1" applyFont="1" applyFill="1" applyBorder="1" applyAlignment="1" quotePrefix="1">
      <alignment horizontal="left" vertical="center" wrapText="1"/>
      <protection/>
    </xf>
    <xf numFmtId="3" fontId="11" fillId="0" borderId="0" xfId="52" applyNumberFormat="1" applyFont="1" applyFill="1" applyBorder="1" applyAlignment="1">
      <alignment vertical="center" wrapText="1"/>
      <protection/>
    </xf>
    <xf numFmtId="4" fontId="7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57" applyNumberFormat="1" applyFont="1" applyFill="1" applyBorder="1" applyAlignment="1">
      <alignment horizontal="center" vertical="top"/>
      <protection/>
    </xf>
    <xf numFmtId="0" fontId="6" fillId="0" borderId="0" xfId="0" applyNumberFormat="1" applyFont="1" applyFill="1" applyBorder="1" applyAlignment="1" quotePrefix="1">
      <alignment horizontal="center" vertical="top"/>
    </xf>
    <xf numFmtId="0" fontId="6" fillId="0" borderId="0" xfId="52" applyFont="1" applyFill="1" applyBorder="1" applyAlignment="1">
      <alignment horizontal="left" vertical="center" wrapText="1"/>
      <protection/>
    </xf>
    <xf numFmtId="4" fontId="6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" fontId="7" fillId="0" borderId="0" xfId="52" applyNumberFormat="1" applyFont="1" applyFill="1" applyBorder="1" applyAlignment="1">
      <alignment horizontal="right" wrapText="1"/>
      <protection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0" xfId="57" applyFont="1" applyFill="1" applyBorder="1" applyAlignment="1">
      <alignment horizontal="center"/>
      <protection/>
    </xf>
    <xf numFmtId="3" fontId="11" fillId="0" borderId="0" xfId="52" applyNumberFormat="1" applyFont="1" applyFill="1" applyBorder="1" applyAlignment="1">
      <alignment wrapText="1"/>
      <protection/>
    </xf>
    <xf numFmtId="3" fontId="6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4" fontId="6" fillId="0" borderId="0" xfId="95" applyNumberFormat="1" applyFont="1" applyFill="1" applyBorder="1">
      <alignment horizontal="right" vertical="center"/>
    </xf>
    <xf numFmtId="3" fontId="6" fillId="0" borderId="0" xfId="52" applyNumberFormat="1" applyFont="1" applyFill="1" applyBorder="1" applyAlignment="1" quotePrefix="1">
      <alignment horizontal="left" wrapText="1"/>
      <protection/>
    </xf>
    <xf numFmtId="3" fontId="6" fillId="0" borderId="0" xfId="52" applyNumberFormat="1" applyFont="1" applyFill="1" applyBorder="1" applyAlignment="1">
      <alignment horizontal="left" wrapText="1"/>
      <protection/>
    </xf>
    <xf numFmtId="3" fontId="7" fillId="0" borderId="0" xfId="52" applyNumberFormat="1" applyFont="1" applyFill="1" applyBorder="1" applyAlignment="1" quotePrefix="1">
      <alignment horizontal="right" wrapText="1"/>
      <protection/>
    </xf>
    <xf numFmtId="3" fontId="6" fillId="0" borderId="0" xfId="57" applyNumberFormat="1" applyFont="1" applyFill="1" applyBorder="1" applyAlignment="1">
      <alignment horizontal="center"/>
      <protection/>
    </xf>
    <xf numFmtId="4" fontId="7" fillId="0" borderId="0" xfId="57" applyNumberFormat="1" applyFont="1" applyFill="1" applyBorder="1">
      <alignment/>
      <protection/>
    </xf>
    <xf numFmtId="3" fontId="7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 quotePrefix="1">
      <alignment horizontal="center"/>
      <protection/>
    </xf>
    <xf numFmtId="3" fontId="7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center"/>
      <protection/>
    </xf>
    <xf numFmtId="4" fontId="7" fillId="0" borderId="0" xfId="57" applyNumberFormat="1" applyFont="1" applyFill="1">
      <alignment/>
      <protection/>
    </xf>
    <xf numFmtId="0" fontId="7" fillId="0" borderId="0" xfId="57" applyNumberFormat="1" applyFont="1" applyFill="1" applyAlignment="1" quotePrefix="1">
      <alignment horizontal="center"/>
      <protection/>
    </xf>
    <xf numFmtId="3" fontId="6" fillId="0" borderId="0" xfId="57" applyNumberFormat="1" applyFont="1" applyFill="1" applyAlignment="1">
      <alignment horizontal="center"/>
      <protection/>
    </xf>
    <xf numFmtId="0" fontId="6" fillId="0" borderId="0" xfId="57" applyNumberFormat="1" applyFont="1" applyFill="1" applyAlignment="1">
      <alignment horizontal="center"/>
      <protection/>
    </xf>
    <xf numFmtId="2" fontId="7" fillId="0" borderId="12" xfId="54" applyNumberFormat="1" applyFont="1" applyFill="1" applyBorder="1" applyAlignment="1">
      <alignment horizontal="center" vertical="center" wrapText="1"/>
      <protection/>
    </xf>
    <xf numFmtId="3" fontId="14" fillId="0" borderId="0" xfId="57" applyNumberFormat="1" applyFont="1" applyFill="1" applyBorder="1" applyAlignment="1">
      <alignment vertical="center" wrapText="1"/>
      <protection/>
    </xf>
    <xf numFmtId="3" fontId="6" fillId="0" borderId="0" xfId="55" applyNumberFormat="1" applyFont="1" applyFill="1" applyBorder="1" applyAlignment="1">
      <alignment horizontal="left" vertical="top" wrapText="1"/>
      <protection/>
    </xf>
    <xf numFmtId="0" fontId="13" fillId="0" borderId="0" xfId="57" applyNumberFormat="1" applyFont="1" applyFill="1" applyBorder="1" applyAlignment="1">
      <alignment vertical="center"/>
      <protection/>
    </xf>
    <xf numFmtId="0" fontId="13" fillId="0" borderId="0" xfId="57" applyNumberFormat="1" applyFont="1" applyFill="1" applyBorder="1" applyAlignment="1" quotePrefix="1">
      <alignment horizontal="center"/>
      <protection/>
    </xf>
    <xf numFmtId="49" fontId="13" fillId="0" borderId="0" xfId="57" applyNumberFormat="1" applyFont="1" applyFill="1" applyBorder="1" applyAlignment="1" quotePrefix="1">
      <alignment horizontal="center"/>
      <protection/>
    </xf>
    <xf numFmtId="3" fontId="16" fillId="0" borderId="0" xfId="52" applyNumberFormat="1" applyFont="1" applyFill="1" applyBorder="1" applyAlignment="1">
      <alignment vertical="center" wrapText="1"/>
      <protection/>
    </xf>
    <xf numFmtId="0" fontId="13" fillId="0" borderId="0" xfId="0" applyFont="1" applyFill="1" applyBorder="1" applyAlignment="1">
      <alignment wrapText="1"/>
    </xf>
    <xf numFmtId="0" fontId="13" fillId="0" borderId="0" xfId="0" applyNumberFormat="1" applyFont="1" applyFill="1" applyBorder="1" applyAlignment="1" quotePrefix="1">
      <alignment horizontal="center" vertical="top"/>
    </xf>
    <xf numFmtId="0" fontId="13" fillId="0" borderId="0" xfId="52" applyFont="1" applyFill="1" applyBorder="1" applyAlignment="1">
      <alignment horizontal="left" vertical="center" wrapText="1"/>
      <protection/>
    </xf>
    <xf numFmtId="49" fontId="13" fillId="0" borderId="0" xfId="0" applyNumberFormat="1" applyFont="1" applyFill="1" applyBorder="1" applyAlignment="1" quotePrefix="1">
      <alignment horizontal="center" vertical="top"/>
    </xf>
    <xf numFmtId="0" fontId="15" fillId="0" borderId="0" xfId="0" applyFont="1" applyFill="1" applyBorder="1" applyAlignment="1">
      <alignment horizontal="left" wrapText="1"/>
    </xf>
    <xf numFmtId="0" fontId="6" fillId="0" borderId="0" xfId="57" applyFont="1" applyFill="1" applyBorder="1" applyAlignment="1">
      <alignment horizontal="center" vertical="center"/>
      <protection/>
    </xf>
    <xf numFmtId="3" fontId="7" fillId="0" borderId="0" xfId="55" applyNumberFormat="1" applyFont="1" applyFill="1" applyBorder="1" applyAlignment="1" quotePrefix="1">
      <alignment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64" fontId="7" fillId="0" borderId="0" xfId="55" applyNumberFormat="1" applyFont="1" applyFill="1" applyBorder="1" applyAlignment="1" quotePrefix="1">
      <alignment vertical="center" wrapText="1"/>
      <protection/>
    </xf>
    <xf numFmtId="3" fontId="6" fillId="0" borderId="0" xfId="0" applyNumberFormat="1" applyFont="1" applyFill="1" applyBorder="1" applyAlignment="1">
      <alignment horizontal="left" vertical="justify" wrapText="1"/>
    </xf>
    <xf numFmtId="0" fontId="6" fillId="0" borderId="0" xfId="57" applyFont="1" applyFill="1" applyAlignment="1">
      <alignment wrapText="1"/>
      <protection/>
    </xf>
    <xf numFmtId="3" fontId="10" fillId="0" borderId="0" xfId="0" applyNumberFormat="1" applyFont="1" applyFill="1" applyBorder="1" applyAlignment="1" quotePrefix="1">
      <alignment horizontal="left" vertical="justify" wrapText="1"/>
    </xf>
    <xf numFmtId="3" fontId="6" fillId="0" borderId="0" xfId="0" applyNumberFormat="1" applyFont="1" applyFill="1" applyBorder="1" applyAlignment="1" quotePrefix="1">
      <alignment horizontal="left" vertical="justify" wrapText="1"/>
    </xf>
    <xf numFmtId="3" fontId="7" fillId="0" borderId="0" xfId="0" applyNumberFormat="1" applyFont="1" applyFill="1" applyBorder="1" applyAlignment="1">
      <alignment horizontal="left" vertical="justify" wrapText="1"/>
    </xf>
    <xf numFmtId="3" fontId="6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Fill="1" applyAlignment="1">
      <alignment horizontal="left" vertical="justify" wrapText="1"/>
    </xf>
    <xf numFmtId="0" fontId="13" fillId="0" borderId="0" xfId="57" applyFont="1" applyFill="1" applyAlignment="1">
      <alignment wrapText="1"/>
      <protection/>
    </xf>
    <xf numFmtId="3" fontId="13" fillId="0" borderId="0" xfId="0" applyNumberFormat="1" applyFont="1" applyFill="1" applyBorder="1" applyAlignment="1">
      <alignment horizontal="left" vertical="justify" wrapText="1"/>
    </xf>
    <xf numFmtId="0" fontId="7" fillId="0" borderId="0" xfId="57" applyFont="1" applyFill="1" applyBorder="1" applyAlignment="1" quotePrefix="1">
      <alignment horizontal="left" wrapText="1"/>
      <protection/>
    </xf>
    <xf numFmtId="3" fontId="6" fillId="0" borderId="0" xfId="57" applyNumberFormat="1" applyFont="1" applyFill="1" applyBorder="1" applyAlignment="1">
      <alignment horizontal="justify" wrapText="1"/>
      <protection/>
    </xf>
    <xf numFmtId="3" fontId="7" fillId="0" borderId="0" xfId="57" applyNumberFormat="1" applyFont="1" applyFill="1" applyBorder="1" applyAlignment="1">
      <alignment horizontal="left" vertical="justify" wrapText="1"/>
      <protection/>
    </xf>
    <xf numFmtId="0" fontId="7" fillId="0" borderId="0" xfId="57" applyFont="1" applyFill="1" applyBorder="1" applyAlignment="1">
      <alignment wrapText="1"/>
      <protection/>
    </xf>
    <xf numFmtId="3" fontId="6" fillId="0" borderId="0" xfId="57" applyNumberFormat="1" applyFont="1" applyFill="1" applyBorder="1" applyAlignment="1" quotePrefix="1">
      <alignment horizontal="left" wrapText="1"/>
      <protection/>
    </xf>
    <xf numFmtId="3" fontId="6" fillId="0" borderId="0" xfId="57" applyNumberFormat="1" applyFont="1" applyFill="1" applyBorder="1" applyAlignment="1">
      <alignment wrapText="1"/>
      <protection/>
    </xf>
    <xf numFmtId="3" fontId="6" fillId="0" borderId="0" xfId="57" applyNumberFormat="1" applyFont="1" applyFill="1" applyAlignment="1">
      <alignment wrapText="1"/>
      <protection/>
    </xf>
    <xf numFmtId="3" fontId="6" fillId="0" borderId="0" xfId="57" applyNumberFormat="1" applyFont="1" applyFill="1" applyAlignment="1" quotePrefix="1">
      <alignment horizontal="left" vertical="justify" wrapText="1"/>
      <protection/>
    </xf>
    <xf numFmtId="3" fontId="6" fillId="0" borderId="0" xfId="57" applyNumberFormat="1" applyFont="1" applyFill="1" applyAlignment="1">
      <alignment horizontal="justify" wrapText="1"/>
      <protection/>
    </xf>
    <xf numFmtId="3" fontId="6" fillId="0" borderId="0" xfId="57" applyNumberFormat="1" applyFont="1" applyFill="1" applyAlignment="1">
      <alignment vertical="justify" wrapText="1"/>
      <protection/>
    </xf>
    <xf numFmtId="3" fontId="6" fillId="0" borderId="0" xfId="57" applyNumberFormat="1" applyFont="1" applyFill="1" applyAlignment="1" quotePrefix="1">
      <alignment horizontal="left" wrapText="1"/>
      <protection/>
    </xf>
    <xf numFmtId="3" fontId="7" fillId="0" borderId="0" xfId="57" applyNumberFormat="1" applyFont="1" applyFill="1" applyAlignment="1">
      <alignment wrapText="1"/>
      <protection/>
    </xf>
    <xf numFmtId="3" fontId="7" fillId="0" borderId="0" xfId="57" applyNumberFormat="1" applyFont="1" applyFill="1" applyBorder="1" applyAlignment="1">
      <alignment wrapText="1"/>
      <protection/>
    </xf>
    <xf numFmtId="3" fontId="6" fillId="0" borderId="0" xfId="57" applyNumberFormat="1" applyFont="1" applyFill="1" applyAlignment="1">
      <alignment horizontal="left" wrapText="1"/>
      <protection/>
    </xf>
    <xf numFmtId="3" fontId="6" fillId="0" borderId="0" xfId="57" applyNumberFormat="1" applyFont="1" applyFill="1" applyAlignment="1">
      <alignment horizontal="justify" vertical="justify" wrapText="1"/>
      <protection/>
    </xf>
    <xf numFmtId="0" fontId="7" fillId="0" borderId="0" xfId="57" applyFont="1" applyFill="1" applyAlignment="1">
      <alignment horizontal="justify" wrapText="1"/>
      <protection/>
    </xf>
    <xf numFmtId="0" fontId="7" fillId="0" borderId="0" xfId="57" applyFont="1" applyFill="1" applyAlignment="1" quotePrefix="1">
      <alignment horizontal="left" wrapText="1"/>
      <protection/>
    </xf>
    <xf numFmtId="0" fontId="6" fillId="0" borderId="0" xfId="57" applyFont="1" applyFill="1" applyAlignment="1">
      <alignment wrapText="1"/>
      <protection/>
    </xf>
    <xf numFmtId="0" fontId="6" fillId="0" borderId="0" xfId="57" applyFont="1" applyFill="1" applyBorder="1" applyAlignment="1" quotePrefix="1">
      <alignment horizontal="center"/>
      <protection/>
    </xf>
    <xf numFmtId="4" fontId="6" fillId="0" borderId="0" xfId="52" applyNumberFormat="1" applyFont="1" applyFill="1" applyBorder="1" applyAlignment="1">
      <alignment horizontal="left" vertical="top" wrapText="1"/>
      <protection/>
    </xf>
    <xf numFmtId="4" fontId="17" fillId="0" borderId="0" xfId="0" applyNumberFormat="1" applyFont="1" applyFill="1" applyBorder="1" applyAlignment="1">
      <alignment horizontal="right"/>
    </xf>
    <xf numFmtId="4" fontId="18" fillId="0" borderId="0" xfId="52" applyNumberFormat="1" applyFont="1" applyFill="1" applyBorder="1" applyAlignment="1">
      <alignment horizontal="right" wrapText="1"/>
      <protection/>
    </xf>
    <xf numFmtId="0" fontId="18" fillId="0" borderId="0" xfId="57" applyFont="1" applyFill="1">
      <alignment/>
      <protection/>
    </xf>
    <xf numFmtId="3" fontId="18" fillId="0" borderId="0" xfId="57" applyNumberFormat="1" applyFont="1" applyFill="1" applyBorder="1" applyAlignment="1">
      <alignment vertical="center"/>
      <protection/>
    </xf>
    <xf numFmtId="4" fontId="7" fillId="0" borderId="0" xfId="57" applyNumberFormat="1" applyFont="1" applyFill="1" applyBorder="1" applyAlignment="1">
      <alignment horizontal="right" vertical="center"/>
      <protection/>
    </xf>
    <xf numFmtId="4" fontId="6" fillId="0" borderId="0" xfId="57" applyNumberFormat="1" applyFont="1" applyFill="1" applyBorder="1" applyAlignment="1">
      <alignment vertical="center"/>
      <protection/>
    </xf>
    <xf numFmtId="4" fontId="6" fillId="0" borderId="0" xfId="55" applyNumberFormat="1" applyFont="1" applyFill="1" applyBorder="1" applyAlignment="1">
      <alignment horizontal="right" vertical="center"/>
      <protection/>
    </xf>
    <xf numFmtId="4" fontId="7" fillId="0" borderId="0" xfId="55" applyNumberFormat="1" applyFont="1" applyFill="1" applyBorder="1" applyAlignment="1">
      <alignment horizontal="right" vertical="center"/>
      <protection/>
    </xf>
    <xf numFmtId="4" fontId="6" fillId="0" borderId="0" xfId="57" applyNumberFormat="1" applyFont="1" applyFill="1" applyBorder="1" applyAlignment="1">
      <alignment horizontal="right" vertical="center"/>
      <protection/>
    </xf>
    <xf numFmtId="4" fontId="6" fillId="0" borderId="0" xfId="57" applyNumberFormat="1" applyFont="1" applyFill="1" applyBorder="1" applyAlignment="1">
      <alignment horizontal="right" vertical="center"/>
      <protection/>
    </xf>
    <xf numFmtId="4" fontId="7" fillId="0" borderId="0" xfId="57" applyNumberFormat="1" applyFont="1" applyFill="1" applyBorder="1" applyAlignment="1">
      <alignment horizontal="right" vertical="center"/>
      <protection/>
    </xf>
    <xf numFmtId="4" fontId="6" fillId="0" borderId="0" xfId="57" applyNumberFormat="1" applyFont="1" applyFill="1" applyAlignment="1">
      <alignment horizontal="right" vertical="center"/>
      <protection/>
    </xf>
    <xf numFmtId="4" fontId="10" fillId="0" borderId="0" xfId="57" applyNumberFormat="1" applyFont="1" applyFill="1" applyBorder="1" applyAlignment="1">
      <alignment horizontal="right" vertical="center"/>
      <protection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0" xfId="57" applyNumberFormat="1" applyFont="1" applyFill="1" applyBorder="1" applyAlignment="1">
      <alignment horizontal="right" vertical="center"/>
      <protection/>
    </xf>
    <xf numFmtId="4" fontId="6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52" applyNumberFormat="1" applyFont="1" applyFill="1" applyBorder="1" applyAlignment="1">
      <alignment horizontal="right" vertical="center" wrapText="1"/>
      <protection/>
    </xf>
    <xf numFmtId="4" fontId="10" fillId="0" borderId="0" xfId="52" applyNumberFormat="1" applyFont="1" applyFill="1" applyBorder="1" applyAlignment="1">
      <alignment horizontal="right" vertical="center" wrapText="1"/>
      <protection/>
    </xf>
    <xf numFmtId="0" fontId="6" fillId="0" borderId="0" xfId="57" applyFont="1" applyFill="1" applyAlignment="1">
      <alignment vertical="center"/>
      <protection/>
    </xf>
    <xf numFmtId="4" fontId="7" fillId="0" borderId="0" xfId="57" applyNumberFormat="1" applyFont="1" applyFill="1" applyBorder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horizontal="center" vertical="center"/>
      <protection/>
    </xf>
    <xf numFmtId="4" fontId="13" fillId="0" borderId="0" xfId="52" applyNumberFormat="1" applyFont="1" applyFill="1" applyBorder="1" applyAlignment="1">
      <alignment horizontal="right" vertical="center" wrapText="1"/>
      <protection/>
    </xf>
    <xf numFmtId="2" fontId="6" fillId="0" borderId="0" xfId="57" applyNumberFormat="1" applyFont="1" applyFill="1" applyBorder="1" applyAlignment="1">
      <alignment horizontal="right" vertical="center"/>
      <protection/>
    </xf>
    <xf numFmtId="2" fontId="7" fillId="0" borderId="0" xfId="57" applyNumberFormat="1" applyFont="1" applyFill="1" applyBorder="1" applyAlignment="1">
      <alignment horizontal="right" vertical="center"/>
      <protection/>
    </xf>
    <xf numFmtId="2" fontId="10" fillId="0" borderId="0" xfId="57" applyNumberFormat="1" applyFont="1" applyFill="1" applyBorder="1" applyAlignment="1">
      <alignment horizontal="right" vertical="center"/>
      <protection/>
    </xf>
    <xf numFmtId="2" fontId="6" fillId="0" borderId="0" xfId="57" applyNumberFormat="1" applyFont="1" applyFill="1" applyAlignment="1">
      <alignment horizontal="right" vertical="center"/>
      <protection/>
    </xf>
    <xf numFmtId="0" fontId="7" fillId="0" borderId="13" xfId="57" applyFont="1" applyFill="1" applyBorder="1" applyAlignment="1" quotePrefix="1">
      <alignment horizontal="left"/>
      <protection/>
    </xf>
    <xf numFmtId="3" fontId="7" fillId="0" borderId="12" xfId="57" applyNumberFormat="1" applyFont="1" applyFill="1" applyBorder="1" applyAlignment="1">
      <alignment horizontal="center" vertical="center" wrapText="1"/>
      <protection/>
    </xf>
    <xf numFmtId="3" fontId="7" fillId="0" borderId="12" xfId="57" applyNumberFormat="1" applyFont="1" applyFill="1" applyBorder="1" applyAlignment="1" quotePrefix="1">
      <alignment horizontal="center" vertical="center" wrapText="1"/>
      <protection/>
    </xf>
    <xf numFmtId="0" fontId="7" fillId="0" borderId="12" xfId="56" applyFont="1" applyFill="1" applyBorder="1" applyAlignment="1">
      <alignment horizontal="center" vertical="center" wrapText="1"/>
      <protection/>
    </xf>
    <xf numFmtId="3" fontId="7" fillId="0" borderId="0" xfId="55" applyNumberFormat="1" applyFont="1" applyFill="1" applyBorder="1" applyAlignment="1">
      <alignment horizontal="left" vertical="top" wrapText="1"/>
      <protection/>
    </xf>
    <xf numFmtId="0" fontId="6" fillId="0" borderId="0" xfId="55" applyNumberFormat="1" applyFont="1" applyFill="1" applyBorder="1" applyAlignment="1" quotePrefix="1">
      <alignment horizontal="center" vertical="top"/>
      <protection/>
    </xf>
    <xf numFmtId="3" fontId="6" fillId="0" borderId="0" xfId="55" applyNumberFormat="1" applyFont="1" applyFill="1" applyBorder="1" applyAlignment="1">
      <alignment horizontal="left" vertical="top"/>
      <protection/>
    </xf>
  </cellXfs>
  <cellStyles count="9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1Prihodi-rashodi2004" xfId="51"/>
    <cellStyle name="Obično_List1" xfId="52"/>
    <cellStyle name="Obično_Polugodišnji-sabor" xfId="53"/>
    <cellStyle name="Obično_prihodi 2005" xfId="54"/>
    <cellStyle name="Obično_Raeun financiranja 06-05" xfId="55"/>
    <cellStyle name="Obično_Rebalans 04 - PRIHODI- Zadnji" xfId="56"/>
    <cellStyle name="Obično_Rnfin Rebalans 06. -ANALITIKA (za prilog)" xfId="57"/>
    <cellStyle name="Percent" xfId="58"/>
    <cellStyle name="Povezana ćelija" xfId="59"/>
    <cellStyle name="Followed Hyperlink" xfId="60"/>
    <cellStyle name="Provjera ćelije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inputData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97"/>
    <cellStyle name="SAPBEXstdItemX" xfId="98"/>
    <cellStyle name="SAPBEXtitle" xfId="99"/>
    <cellStyle name="SAPBEXundefined" xfId="100"/>
    <cellStyle name="Tekst objašnjenja" xfId="101"/>
    <cellStyle name="Tekst upozorenja" xfId="102"/>
    <cellStyle name="Ukupni zbroj" xfId="103"/>
    <cellStyle name="Unos" xfId="104"/>
    <cellStyle name="Currency" xfId="105"/>
    <cellStyle name="Currency [0]" xfId="106"/>
    <cellStyle name="Comma" xfId="107"/>
    <cellStyle name="Comma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135</xdr:row>
      <xdr:rowOff>0</xdr:rowOff>
    </xdr:from>
    <xdr:to>
      <xdr:col>5</xdr:col>
      <xdr:colOff>190500</xdr:colOff>
      <xdr:row>135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859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190500</xdr:colOff>
      <xdr:row>4</xdr:row>
      <xdr:rowOff>142875</xdr:rowOff>
    </xdr:to>
    <xdr:pic>
      <xdr:nvPicPr>
        <xdr:cNvPr id="2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64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17"/>
  <sheetViews>
    <sheetView tabSelected="1" zoomScale="80" zoomScaleNormal="80" zoomScalePageLayoutView="0" workbookViewId="0" topLeftCell="A42">
      <selection activeCell="H47" sqref="H47"/>
    </sheetView>
  </sheetViews>
  <sheetFormatPr defaultColWidth="10.7109375" defaultRowHeight="12.75"/>
  <cols>
    <col min="1" max="1" width="4.7109375" style="26" customWidth="1"/>
    <col min="2" max="2" width="13.57421875" style="87" customWidth="1"/>
    <col min="3" max="3" width="7.00390625" style="87" customWidth="1"/>
    <col min="4" max="4" width="61.28125" style="131" customWidth="1"/>
    <col min="5" max="5" width="19.421875" style="157" bestFit="1" customWidth="1"/>
    <col min="6" max="6" width="19.421875" style="145" bestFit="1" customWidth="1"/>
    <col min="7" max="7" width="10.57421875" style="164" customWidth="1"/>
    <col min="8" max="8" width="17.28125" style="17" bestFit="1" customWidth="1"/>
    <col min="9" max="9" width="19.421875" style="17" bestFit="1" customWidth="1"/>
    <col min="10" max="10" width="10.7109375" style="17" customWidth="1"/>
    <col min="11" max="11" width="7.28125" style="17" customWidth="1"/>
    <col min="12" max="12" width="15.00390625" style="17" customWidth="1"/>
    <col min="13" max="14" width="10.7109375" style="17" customWidth="1"/>
    <col min="15" max="15" width="0.85546875" style="17" customWidth="1"/>
    <col min="16" max="16384" width="10.7109375" style="17" customWidth="1"/>
  </cols>
  <sheetData>
    <row r="1" spans="1:7" s="8" customFormat="1" ht="15">
      <c r="A1" s="165" t="s">
        <v>0</v>
      </c>
      <c r="B1" s="165"/>
      <c r="C1" s="165"/>
      <c r="D1" s="165"/>
      <c r="E1" s="139"/>
      <c r="F1" s="143"/>
      <c r="G1" s="39"/>
    </row>
    <row r="2" spans="1:7" s="8" customFormat="1" ht="43.5" customHeight="1">
      <c r="A2" s="168" t="s">
        <v>1</v>
      </c>
      <c r="B2" s="168"/>
      <c r="C2" s="168"/>
      <c r="D2" s="168"/>
      <c r="E2" s="9" t="s">
        <v>148</v>
      </c>
      <c r="F2" s="9" t="s">
        <v>168</v>
      </c>
      <c r="G2" s="10" t="s">
        <v>2</v>
      </c>
    </row>
    <row r="3" spans="1:7" s="13" customFormat="1" ht="28.5">
      <c r="A3" s="166">
        <v>1</v>
      </c>
      <c r="B3" s="167"/>
      <c r="C3" s="167"/>
      <c r="D3" s="11">
        <v>2</v>
      </c>
      <c r="E3" s="12">
        <v>3</v>
      </c>
      <c r="F3" s="12">
        <v>4</v>
      </c>
      <c r="G3" s="88" t="s">
        <v>118</v>
      </c>
    </row>
    <row r="4" spans="1:8" ht="15">
      <c r="A4" s="14"/>
      <c r="B4" s="15"/>
      <c r="C4" s="16"/>
      <c r="D4" s="101" t="s">
        <v>3</v>
      </c>
      <c r="E4" s="138">
        <f>E7-E49+E6</f>
        <v>11432285793.450003</v>
      </c>
      <c r="F4" s="138">
        <f>F7-F49+F6</f>
        <v>7952960790.970005</v>
      </c>
      <c r="G4" s="41">
        <f>F4/E4*100</f>
        <v>69.5657975549086</v>
      </c>
      <c r="H4" s="8"/>
    </row>
    <row r="5" spans="1:8" ht="15">
      <c r="A5" s="14"/>
      <c r="B5" s="15"/>
      <c r="C5" s="16"/>
      <c r="D5" s="101"/>
      <c r="E5" s="138"/>
      <c r="F5" s="138"/>
      <c r="G5" s="41"/>
      <c r="H5" s="8"/>
    </row>
    <row r="6" spans="1:8" ht="16.5" customHeight="1">
      <c r="A6" s="14"/>
      <c r="B6" s="15"/>
      <c r="C6" s="18"/>
      <c r="D6" s="102" t="s">
        <v>4</v>
      </c>
      <c r="E6" s="138">
        <v>-3468803646.08</v>
      </c>
      <c r="F6" s="138">
        <v>-3315168392.16</v>
      </c>
      <c r="G6" s="41">
        <f>F6/E6*100</f>
        <v>95.5709440603933</v>
      </c>
      <c r="H6" s="8"/>
    </row>
    <row r="7" spans="1:8" ht="15">
      <c r="A7" s="14">
        <v>8</v>
      </c>
      <c r="B7" s="15"/>
      <c r="C7" s="18"/>
      <c r="D7" s="103" t="s">
        <v>5</v>
      </c>
      <c r="E7" s="138">
        <f>E8+E9+E20+E29+E26</f>
        <v>21584851473.2</v>
      </c>
      <c r="F7" s="138">
        <f>F8+F9+F20+F29+F26</f>
        <v>30215094010.660004</v>
      </c>
      <c r="G7" s="41">
        <f>F7/E7*100</f>
        <v>139.9828673742574</v>
      </c>
      <c r="H7" s="8"/>
    </row>
    <row r="8" spans="1:8" ht="9.75" customHeight="1">
      <c r="A8" s="14"/>
      <c r="B8" s="15"/>
      <c r="C8" s="18"/>
      <c r="D8" s="38"/>
      <c r="E8" s="138"/>
      <c r="F8" s="138"/>
      <c r="G8" s="41"/>
      <c r="H8" s="8"/>
    </row>
    <row r="9" spans="1:8" ht="15">
      <c r="A9" s="14">
        <v>81</v>
      </c>
      <c r="B9" s="20"/>
      <c r="C9" s="21"/>
      <c r="D9" s="22" t="s">
        <v>6</v>
      </c>
      <c r="E9" s="138">
        <f>E10+E14+E17</f>
        <v>114717410.23</v>
      </c>
      <c r="F9" s="138">
        <f>F10+F14+F17+F12</f>
        <v>7879981636.16</v>
      </c>
      <c r="G9" s="41">
        <f aca="true" t="shared" si="0" ref="G9:G16">F9/E9*100</f>
        <v>6869.03724583846</v>
      </c>
      <c r="H9" s="8"/>
    </row>
    <row r="10" spans="1:8" ht="28.5">
      <c r="A10" s="14">
        <v>812</v>
      </c>
      <c r="B10" s="20"/>
      <c r="C10" s="21"/>
      <c r="D10" s="23" t="s">
        <v>7</v>
      </c>
      <c r="E10" s="138">
        <f>E11</f>
        <v>28151726.3</v>
      </c>
      <c r="F10" s="138">
        <f>F11</f>
        <v>34547571.32</v>
      </c>
      <c r="G10" s="41">
        <f t="shared" si="0"/>
        <v>122.71919296117908</v>
      </c>
      <c r="H10" s="8"/>
    </row>
    <row r="11" spans="1:59" ht="33.75" customHeight="1">
      <c r="A11" s="14"/>
      <c r="B11" s="24">
        <v>8121</v>
      </c>
      <c r="C11" s="25"/>
      <c r="D11" s="90" t="s">
        <v>8</v>
      </c>
      <c r="E11" s="140">
        <v>28151726.3</v>
      </c>
      <c r="F11" s="140">
        <v>34547571.32</v>
      </c>
      <c r="G11" s="39">
        <f t="shared" si="0"/>
        <v>122.71919296117908</v>
      </c>
      <c r="H11" s="13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</row>
    <row r="12" spans="1:59" ht="33.75" customHeight="1">
      <c r="A12" s="14">
        <v>813</v>
      </c>
      <c r="B12" s="24"/>
      <c r="C12" s="25"/>
      <c r="D12" s="89" t="s">
        <v>150</v>
      </c>
      <c r="E12" s="140">
        <v>0</v>
      </c>
      <c r="F12" s="141">
        <f>SUM(F13)</f>
        <v>7629299999.93</v>
      </c>
      <c r="G12" s="39"/>
      <c r="H12" s="13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</row>
    <row r="13" spans="1:59" ht="15">
      <c r="A13" s="14"/>
      <c r="B13" s="24">
        <v>8132</v>
      </c>
      <c r="C13" s="25"/>
      <c r="D13" s="90" t="s">
        <v>151</v>
      </c>
      <c r="E13" s="140">
        <v>0</v>
      </c>
      <c r="F13" s="140">
        <v>7629299999.93</v>
      </c>
      <c r="G13" s="39"/>
      <c r="H13" s="13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</row>
    <row r="14" spans="1:59" ht="33.75" customHeight="1">
      <c r="A14" s="20">
        <v>816</v>
      </c>
      <c r="B14" s="24"/>
      <c r="C14" s="25"/>
      <c r="D14" s="169" t="s">
        <v>9</v>
      </c>
      <c r="E14" s="141">
        <f>E15+E16</f>
        <v>85274616.54</v>
      </c>
      <c r="F14" s="138">
        <f>F15+F16</f>
        <v>215007694.93</v>
      </c>
      <c r="G14" s="41">
        <f t="shared" si="0"/>
        <v>252.1356338543554</v>
      </c>
      <c r="H14" s="13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</row>
    <row r="15" spans="1:8" ht="30">
      <c r="A15" s="20"/>
      <c r="B15" s="24">
        <v>8163</v>
      </c>
      <c r="C15" s="25"/>
      <c r="D15" s="90" t="s">
        <v>10</v>
      </c>
      <c r="E15" s="142">
        <v>84977836.29</v>
      </c>
      <c r="F15" s="142">
        <v>214565928.81</v>
      </c>
      <c r="G15" s="161">
        <f t="shared" si="0"/>
        <v>252.4963427849123</v>
      </c>
      <c r="H15" s="8"/>
    </row>
    <row r="16" spans="1:8" ht="17.25" customHeight="1">
      <c r="A16" s="14"/>
      <c r="B16" s="24">
        <v>8164</v>
      </c>
      <c r="C16" s="25"/>
      <c r="D16" s="90" t="s">
        <v>11</v>
      </c>
      <c r="E16" s="143">
        <v>296780.25</v>
      </c>
      <c r="F16" s="143">
        <v>441766.12</v>
      </c>
      <c r="G16" s="161">
        <f t="shared" si="0"/>
        <v>148.8529374848899</v>
      </c>
      <c r="H16" s="8"/>
    </row>
    <row r="17" spans="1:8" ht="17.25" customHeight="1">
      <c r="A17" s="14">
        <v>817</v>
      </c>
      <c r="B17" s="24"/>
      <c r="C17" s="25"/>
      <c r="D17" s="169" t="s">
        <v>12</v>
      </c>
      <c r="E17" s="138">
        <f>E18+E19</f>
        <v>1291067.39</v>
      </c>
      <c r="F17" s="138">
        <f>F18+F19</f>
        <v>1126369.98</v>
      </c>
      <c r="G17" s="41">
        <f>F17/E17*100</f>
        <v>87.24331423164519</v>
      </c>
      <c r="H17" s="8"/>
    </row>
    <row r="18" spans="1:8" ht="17.25" customHeight="1">
      <c r="A18" s="14"/>
      <c r="B18" s="170">
        <v>8173</v>
      </c>
      <c r="C18" s="171"/>
      <c r="D18" s="90" t="s">
        <v>13</v>
      </c>
      <c r="E18" s="143">
        <v>283608.67</v>
      </c>
      <c r="F18" s="143">
        <v>114835</v>
      </c>
      <c r="G18" s="39">
        <f>F18/E18*100</f>
        <v>40.49065213697452</v>
      </c>
      <c r="H18" s="8"/>
    </row>
    <row r="19" spans="1:8" ht="17.25" customHeight="1">
      <c r="A19" s="14"/>
      <c r="B19" s="170">
        <v>8174</v>
      </c>
      <c r="C19" s="171"/>
      <c r="D19" s="90" t="s">
        <v>14</v>
      </c>
      <c r="E19" s="143">
        <v>1007458.72</v>
      </c>
      <c r="F19" s="143">
        <v>1011534.98</v>
      </c>
      <c r="G19" s="39">
        <f>F19/E19*100</f>
        <v>100.40460814116531</v>
      </c>
      <c r="H19" s="8"/>
    </row>
    <row r="20" spans="1:8" s="28" customFormat="1" ht="15" customHeight="1">
      <c r="A20" s="14">
        <v>82</v>
      </c>
      <c r="B20" s="20"/>
      <c r="C20" s="21"/>
      <c r="D20" s="23" t="s">
        <v>175</v>
      </c>
      <c r="E20" s="138">
        <f>E21+E23</f>
        <v>12366866479.95</v>
      </c>
      <c r="F20" s="138">
        <f>F21+F23</f>
        <v>19647976509.58</v>
      </c>
      <c r="G20" s="41">
        <f>F20/E20*100</f>
        <v>158.87594922638348</v>
      </c>
      <c r="H20" s="27"/>
    </row>
    <row r="21" spans="1:8" s="28" customFormat="1" ht="15.75" customHeight="1">
      <c r="A21" s="15">
        <v>821</v>
      </c>
      <c r="B21" s="29"/>
      <c r="C21" s="30"/>
      <c r="D21" s="22" t="s">
        <v>15</v>
      </c>
      <c r="E21" s="138">
        <f>E22</f>
        <v>3485471479.95</v>
      </c>
      <c r="F21" s="138">
        <f>F22</f>
        <v>1363025559.58</v>
      </c>
      <c r="G21" s="41">
        <v>0</v>
      </c>
      <c r="H21" s="27"/>
    </row>
    <row r="22" spans="1:8" ht="15.75" customHeight="1">
      <c r="A22" s="31"/>
      <c r="B22" s="32">
        <v>8211</v>
      </c>
      <c r="C22" s="33"/>
      <c r="D22" s="34" t="s">
        <v>16</v>
      </c>
      <c r="E22" s="140">
        <v>3485471479.95</v>
      </c>
      <c r="F22" s="140">
        <v>1363025559.58</v>
      </c>
      <c r="G22" s="39">
        <v>0</v>
      </c>
      <c r="H22" s="8"/>
    </row>
    <row r="23" spans="1:8" s="28" customFormat="1" ht="16.5" customHeight="1">
      <c r="A23" s="15">
        <v>822</v>
      </c>
      <c r="B23" s="29"/>
      <c r="C23" s="30"/>
      <c r="D23" s="23" t="s">
        <v>17</v>
      </c>
      <c r="E23" s="138">
        <f>E25</f>
        <v>8881395000</v>
      </c>
      <c r="F23" s="138">
        <f>F25+F24</f>
        <v>18284950950</v>
      </c>
      <c r="G23" s="41">
        <f aca="true" t="shared" si="1" ref="G23:G30">F23/E23*100</f>
        <v>205.87926727726895</v>
      </c>
      <c r="H23" s="27"/>
    </row>
    <row r="24" spans="1:8" s="26" customFormat="1" ht="16.5" customHeight="1">
      <c r="A24" s="32"/>
      <c r="B24" s="19">
        <v>8221</v>
      </c>
      <c r="C24" s="100"/>
      <c r="D24" s="35" t="s">
        <v>167</v>
      </c>
      <c r="E24" s="142">
        <v>0</v>
      </c>
      <c r="F24" s="142">
        <v>8796525950</v>
      </c>
      <c r="G24" s="161"/>
      <c r="H24" s="13"/>
    </row>
    <row r="25" spans="1:8" ht="16.5" customHeight="1">
      <c r="A25" s="31"/>
      <c r="B25" s="32">
        <v>8222</v>
      </c>
      <c r="C25" s="33"/>
      <c r="D25" s="34" t="s">
        <v>18</v>
      </c>
      <c r="E25" s="143">
        <v>8881395000</v>
      </c>
      <c r="F25" s="143">
        <v>9488425000</v>
      </c>
      <c r="G25" s="39">
        <f t="shared" si="1"/>
        <v>106.83484970547983</v>
      </c>
      <c r="H25" s="8"/>
    </row>
    <row r="26" spans="1:8" ht="16.5" customHeight="1">
      <c r="A26" s="14">
        <v>83</v>
      </c>
      <c r="B26" s="32"/>
      <c r="C26" s="33"/>
      <c r="D26" s="169" t="s">
        <v>133</v>
      </c>
      <c r="E26" s="144">
        <f>E27</f>
        <v>285331.74</v>
      </c>
      <c r="F26" s="144">
        <f>F27</f>
        <v>905361597.93</v>
      </c>
      <c r="G26" s="41">
        <f t="shared" si="1"/>
        <v>317301.3972893447</v>
      </c>
      <c r="H26" s="8"/>
    </row>
    <row r="27" spans="1:8" ht="29.25" customHeight="1">
      <c r="A27" s="14">
        <v>832</v>
      </c>
      <c r="B27" s="32"/>
      <c r="C27" s="33"/>
      <c r="D27" s="23" t="s">
        <v>172</v>
      </c>
      <c r="E27" s="144">
        <f>E28</f>
        <v>285331.74</v>
      </c>
      <c r="F27" s="144">
        <f>F28</f>
        <v>905361597.93</v>
      </c>
      <c r="G27" s="41">
        <f t="shared" si="1"/>
        <v>317301.3972893447</v>
      </c>
      <c r="H27" s="8"/>
    </row>
    <row r="28" spans="1:8" ht="16.5" customHeight="1">
      <c r="A28" s="31"/>
      <c r="B28" s="32">
        <v>8321</v>
      </c>
      <c r="C28" s="33"/>
      <c r="D28" s="35" t="s">
        <v>62</v>
      </c>
      <c r="E28" s="143">
        <v>285331.74</v>
      </c>
      <c r="F28" s="143">
        <v>905361597.93</v>
      </c>
      <c r="G28" s="39">
        <f t="shared" si="1"/>
        <v>317301.3972893447</v>
      </c>
      <c r="H28" s="8"/>
    </row>
    <row r="29" spans="1:8" s="28" customFormat="1" ht="14.25">
      <c r="A29" s="14">
        <v>84</v>
      </c>
      <c r="B29" s="20"/>
      <c r="C29" s="21"/>
      <c r="D29" s="22" t="s">
        <v>19</v>
      </c>
      <c r="E29" s="138">
        <f>E30+E44+E46</f>
        <v>9102982251.279999</v>
      </c>
      <c r="F29" s="138">
        <f>F30+F44+F46</f>
        <v>1781774266.9900002</v>
      </c>
      <c r="G29" s="41">
        <f t="shared" si="1"/>
        <v>19.573522366688778</v>
      </c>
      <c r="H29" s="27"/>
    </row>
    <row r="30" spans="1:8" s="28" customFormat="1" ht="28.5">
      <c r="A30" s="20">
        <v>841</v>
      </c>
      <c r="B30" s="29"/>
      <c r="C30" s="30"/>
      <c r="D30" s="22" t="s">
        <v>176</v>
      </c>
      <c r="E30" s="138">
        <f>E31</f>
        <v>141893445.30999997</v>
      </c>
      <c r="F30" s="138">
        <f>F31</f>
        <v>97037486.94</v>
      </c>
      <c r="G30" s="41">
        <f t="shared" si="1"/>
        <v>68.38757542887096</v>
      </c>
      <c r="H30" s="27"/>
    </row>
    <row r="31" spans="1:8" ht="15">
      <c r="A31" s="31"/>
      <c r="B31" s="24">
        <v>8413</v>
      </c>
      <c r="C31" s="25"/>
      <c r="D31" s="34" t="s">
        <v>177</v>
      </c>
      <c r="E31" s="145">
        <f>SUM(E33:E40)</f>
        <v>141893445.30999997</v>
      </c>
      <c r="F31" s="145">
        <v>97037486.94</v>
      </c>
      <c r="G31" s="39">
        <f>F31/E31*100</f>
        <v>68.38757542887096</v>
      </c>
      <c r="H31" s="8"/>
    </row>
    <row r="32" spans="1:8" ht="15">
      <c r="A32" s="14"/>
      <c r="B32" s="15"/>
      <c r="C32" s="18"/>
      <c r="D32" s="23" t="s">
        <v>20</v>
      </c>
      <c r="E32" s="143"/>
      <c r="F32" s="143"/>
      <c r="G32" s="39"/>
      <c r="H32" s="8"/>
    </row>
    <row r="33" spans="1:8" ht="30">
      <c r="A33" s="31"/>
      <c r="B33" s="33">
        <v>841320116</v>
      </c>
      <c r="C33" s="33">
        <v>10005</v>
      </c>
      <c r="D33" s="35" t="s">
        <v>21</v>
      </c>
      <c r="E33" s="143">
        <v>12945769.79</v>
      </c>
      <c r="F33" s="143">
        <v>9597608.29</v>
      </c>
      <c r="G33" s="39">
        <f>F33/E33*100</f>
        <v>74.13702271620573</v>
      </c>
      <c r="H33" s="8"/>
    </row>
    <row r="34" spans="1:8" ht="17.25" customHeight="1">
      <c r="A34" s="31"/>
      <c r="B34" s="33">
        <v>841320121</v>
      </c>
      <c r="C34" s="36" t="s">
        <v>23</v>
      </c>
      <c r="D34" s="104" t="s">
        <v>24</v>
      </c>
      <c r="E34" s="143">
        <v>10405614.4</v>
      </c>
      <c r="F34" s="143">
        <v>0</v>
      </c>
      <c r="G34" s="39"/>
      <c r="H34" s="8"/>
    </row>
    <row r="35" spans="1:8" ht="15">
      <c r="A35" s="31"/>
      <c r="B35" s="33">
        <v>841320122</v>
      </c>
      <c r="C35" s="36" t="s">
        <v>25</v>
      </c>
      <c r="D35" s="104" t="s">
        <v>26</v>
      </c>
      <c r="E35" s="143">
        <v>42365550.61</v>
      </c>
      <c r="F35" s="143">
        <v>0</v>
      </c>
      <c r="G35" s="39"/>
      <c r="H35" s="8"/>
    </row>
    <row r="36" spans="1:8" ht="15">
      <c r="A36" s="31"/>
      <c r="B36" s="33">
        <v>841320126</v>
      </c>
      <c r="C36" s="36" t="s">
        <v>27</v>
      </c>
      <c r="D36" s="104" t="s">
        <v>28</v>
      </c>
      <c r="E36" s="143">
        <v>4075704.64</v>
      </c>
      <c r="F36" s="143">
        <v>10742875.49</v>
      </c>
      <c r="G36" s="39">
        <f aca="true" t="shared" si="2" ref="G36:G47">F36/E36*100</f>
        <v>263.5832681437878</v>
      </c>
      <c r="H36" s="8"/>
    </row>
    <row r="37" spans="1:8" ht="15">
      <c r="A37" s="31"/>
      <c r="B37" s="33">
        <v>841320127</v>
      </c>
      <c r="C37" s="36">
        <v>11005</v>
      </c>
      <c r="D37" s="104" t="s">
        <v>29</v>
      </c>
      <c r="E37" s="143">
        <v>10575745.79</v>
      </c>
      <c r="F37" s="143">
        <v>14117820.71</v>
      </c>
      <c r="G37" s="39">
        <f t="shared" si="2"/>
        <v>133.49243628141332</v>
      </c>
      <c r="H37" s="8"/>
    </row>
    <row r="38" spans="1:8" ht="30">
      <c r="A38" s="31"/>
      <c r="B38" s="33">
        <v>841320129</v>
      </c>
      <c r="C38" s="37" t="s">
        <v>149</v>
      </c>
      <c r="D38" s="104" t="s">
        <v>30</v>
      </c>
      <c r="E38" s="143">
        <v>46200688.63</v>
      </c>
      <c r="F38" s="143">
        <v>53004657.08</v>
      </c>
      <c r="G38" s="39">
        <f t="shared" si="2"/>
        <v>114.72698492546256</v>
      </c>
      <c r="H38" s="8"/>
    </row>
    <row r="39" spans="1:8" ht="15">
      <c r="A39" s="31"/>
      <c r="B39" s="33">
        <v>841320132</v>
      </c>
      <c r="C39" s="36">
        <v>11005</v>
      </c>
      <c r="D39" s="38" t="s">
        <v>31</v>
      </c>
      <c r="E39" s="143">
        <v>13400387.41</v>
      </c>
      <c r="F39" s="143">
        <v>3786855</v>
      </c>
      <c r="G39" s="39">
        <f t="shared" si="2"/>
        <v>28.259294930339628</v>
      </c>
      <c r="H39" s="8"/>
    </row>
    <row r="40" spans="1:8" ht="15">
      <c r="A40" s="31"/>
      <c r="B40" s="33">
        <v>841320133</v>
      </c>
      <c r="C40" s="36"/>
      <c r="D40" s="38" t="s">
        <v>119</v>
      </c>
      <c r="E40" s="143">
        <v>1923984.04</v>
      </c>
      <c r="F40" s="143"/>
      <c r="G40" s="39"/>
      <c r="H40" s="8"/>
    </row>
    <row r="41" spans="1:8" ht="15">
      <c r="A41" s="31"/>
      <c r="B41" s="33">
        <v>841320135</v>
      </c>
      <c r="C41" s="36"/>
      <c r="D41" s="38" t="s">
        <v>152</v>
      </c>
      <c r="E41" s="143">
        <v>0</v>
      </c>
      <c r="F41" s="143">
        <v>5787670.37</v>
      </c>
      <c r="G41" s="39"/>
      <c r="H41" s="8"/>
    </row>
    <row r="42" spans="1:8" ht="18" customHeight="1">
      <c r="A42" s="14"/>
      <c r="B42" s="33"/>
      <c r="C42" s="33"/>
      <c r="D42" s="23" t="s">
        <v>32</v>
      </c>
      <c r="E42" s="138">
        <f>SUM(E33:E41)</f>
        <v>141893445.30999997</v>
      </c>
      <c r="F42" s="138">
        <f>SUM(F33:F41)</f>
        <v>97037486.94</v>
      </c>
      <c r="G42" s="162">
        <f t="shared" si="2"/>
        <v>68.38757542887096</v>
      </c>
      <c r="H42" s="8"/>
    </row>
    <row r="43" spans="1:8" ht="18" customHeight="1">
      <c r="A43" s="14"/>
      <c r="B43" s="33"/>
      <c r="C43" s="33"/>
      <c r="D43" s="23"/>
      <c r="E43" s="138"/>
      <c r="F43" s="138"/>
      <c r="G43" s="39"/>
      <c r="H43" s="8"/>
    </row>
    <row r="44" spans="1:8" s="28" customFormat="1" ht="29.25" customHeight="1">
      <c r="A44" s="14">
        <v>842</v>
      </c>
      <c r="B44" s="33"/>
      <c r="C44" s="33"/>
      <c r="D44" s="1" t="s">
        <v>35</v>
      </c>
      <c r="E44" s="138">
        <f>SUM(E45:E45)</f>
        <v>9977248.17</v>
      </c>
      <c r="F44" s="138">
        <f>SUM(F45:F45)</f>
        <v>57727912.67</v>
      </c>
      <c r="G44" s="162">
        <f t="shared" si="2"/>
        <v>578.595537430638</v>
      </c>
      <c r="H44" s="27"/>
    </row>
    <row r="45" spans="1:8" s="28" customFormat="1" ht="30.75" customHeight="1">
      <c r="A45" s="14"/>
      <c r="B45" s="2">
        <v>8424</v>
      </c>
      <c r="C45" s="3"/>
      <c r="D45" s="3" t="s">
        <v>178</v>
      </c>
      <c r="E45" s="142">
        <v>9977248.17</v>
      </c>
      <c r="F45" s="142">
        <v>57727912.67</v>
      </c>
      <c r="G45" s="143">
        <f t="shared" si="2"/>
        <v>578.595537430638</v>
      </c>
      <c r="H45" s="27"/>
    </row>
    <row r="46" spans="1:8" s="28" customFormat="1" ht="30" customHeight="1">
      <c r="A46" s="14">
        <v>844</v>
      </c>
      <c r="B46" s="2"/>
      <c r="C46" s="3"/>
      <c r="D46" s="4" t="s">
        <v>179</v>
      </c>
      <c r="E46" s="138">
        <f>SUM(E47:E48)</f>
        <v>8951111557.8</v>
      </c>
      <c r="F46" s="138">
        <f>SUM(F47:F48)</f>
        <v>1627008867.38</v>
      </c>
      <c r="G46" s="143">
        <f t="shared" si="2"/>
        <v>18.176612556707823</v>
      </c>
      <c r="H46" s="40"/>
    </row>
    <row r="47" spans="1:8" s="28" customFormat="1" ht="15.75" customHeight="1">
      <c r="A47" s="14"/>
      <c r="B47" s="5">
        <v>8443</v>
      </c>
      <c r="C47" s="3"/>
      <c r="D47" s="6" t="s">
        <v>36</v>
      </c>
      <c r="E47" s="142">
        <v>7434293557.8</v>
      </c>
      <c r="F47" s="142">
        <v>1627008867.38</v>
      </c>
      <c r="G47" s="143">
        <f t="shared" si="2"/>
        <v>21.885184580489906</v>
      </c>
      <c r="H47" s="27"/>
    </row>
    <row r="48" spans="1:8" s="28" customFormat="1" ht="15.75" customHeight="1">
      <c r="A48" s="14"/>
      <c r="B48" s="5">
        <v>8446</v>
      </c>
      <c r="C48" s="33"/>
      <c r="D48" s="6" t="s">
        <v>37</v>
      </c>
      <c r="E48" s="142">
        <v>1516818000</v>
      </c>
      <c r="F48" s="142">
        <v>0</v>
      </c>
      <c r="G48" s="41"/>
      <c r="H48" s="27"/>
    </row>
    <row r="49" spans="1:9" ht="28.5">
      <c r="A49" s="29">
        <v>5</v>
      </c>
      <c r="B49" s="42"/>
      <c r="C49" s="43"/>
      <c r="D49" s="44" t="s">
        <v>38</v>
      </c>
      <c r="E49" s="138">
        <f>E50+E73+E85+E176</f>
        <v>6683762033.669999</v>
      </c>
      <c r="F49" s="138">
        <f>F50+F73+F85+F176</f>
        <v>18946964827.53</v>
      </c>
      <c r="G49" s="41">
        <f aca="true" t="shared" si="3" ref="G49:G54">F49/E49*100</f>
        <v>283.47754950106105</v>
      </c>
      <c r="H49" s="8"/>
      <c r="I49" s="45"/>
    </row>
    <row r="50" spans="1:8" s="28" customFormat="1" ht="18.75" customHeight="1">
      <c r="A50" s="29">
        <v>51</v>
      </c>
      <c r="B50" s="15"/>
      <c r="C50" s="18"/>
      <c r="D50" s="23" t="s">
        <v>39</v>
      </c>
      <c r="E50" s="138">
        <f>E51+E55+E60+E67</f>
        <v>410564266.39</v>
      </c>
      <c r="F50" s="138">
        <f>F51+F55+F60+F67</f>
        <v>2563569971.84</v>
      </c>
      <c r="G50" s="41">
        <f t="shared" si="3"/>
        <v>624.4016300738734</v>
      </c>
      <c r="H50" s="27"/>
    </row>
    <row r="51" spans="1:8" s="28" customFormat="1" ht="30.75" customHeight="1">
      <c r="A51" s="15">
        <v>512</v>
      </c>
      <c r="B51" s="29"/>
      <c r="C51" s="30"/>
      <c r="D51" s="22" t="s">
        <v>40</v>
      </c>
      <c r="E51" s="138">
        <f>E52</f>
        <v>35374363.92</v>
      </c>
      <c r="F51" s="138">
        <f>F52</f>
        <v>79029095.34</v>
      </c>
      <c r="G51" s="41">
        <f t="shared" si="3"/>
        <v>223.40782019070718</v>
      </c>
      <c r="H51" s="27"/>
    </row>
    <row r="52" spans="1:8" ht="30.75" customHeight="1">
      <c r="A52" s="19"/>
      <c r="B52" s="32">
        <v>5121</v>
      </c>
      <c r="C52" s="33"/>
      <c r="D52" s="46" t="s">
        <v>41</v>
      </c>
      <c r="E52" s="146">
        <f>SUM(E53:E54)</f>
        <v>35374363.92</v>
      </c>
      <c r="F52" s="146">
        <v>79029095.34</v>
      </c>
      <c r="G52" s="39">
        <f t="shared" si="3"/>
        <v>223.40782019070718</v>
      </c>
      <c r="H52" s="8"/>
    </row>
    <row r="53" spans="1:8" ht="15" customHeight="1">
      <c r="A53" s="19"/>
      <c r="B53" s="32"/>
      <c r="C53" s="25" t="s">
        <v>134</v>
      </c>
      <c r="D53" s="35" t="s">
        <v>42</v>
      </c>
      <c r="E53" s="143">
        <v>9250254.44</v>
      </c>
      <c r="F53" s="143">
        <v>16231815.61</v>
      </c>
      <c r="G53" s="39">
        <f t="shared" si="3"/>
        <v>175.47426090043854</v>
      </c>
      <c r="H53" s="8"/>
    </row>
    <row r="54" spans="1:8" ht="17.25" customHeight="1">
      <c r="A54" s="19"/>
      <c r="B54" s="32"/>
      <c r="C54" s="25" t="s">
        <v>135</v>
      </c>
      <c r="D54" s="35" t="s">
        <v>43</v>
      </c>
      <c r="E54" s="143">
        <v>26124109.48</v>
      </c>
      <c r="F54" s="143">
        <v>62797279.73</v>
      </c>
      <c r="G54" s="39">
        <f t="shared" si="3"/>
        <v>240.38055642844444</v>
      </c>
      <c r="H54" s="8"/>
    </row>
    <row r="55" spans="1:8" s="28" customFormat="1" ht="17.25" customHeight="1">
      <c r="A55" s="15">
        <v>514</v>
      </c>
      <c r="B55" s="29"/>
      <c r="C55" s="30"/>
      <c r="D55" s="22" t="s">
        <v>45</v>
      </c>
      <c r="E55" s="138">
        <f>E56</f>
        <v>247428827.15</v>
      </c>
      <c r="F55" s="138">
        <f>F56</f>
        <v>2379522097.84</v>
      </c>
      <c r="G55" s="41">
        <f aca="true" t="shared" si="4" ref="G55:G86">F55/E55*100</f>
        <v>961.6996229778232</v>
      </c>
      <c r="H55" s="27"/>
    </row>
    <row r="56" spans="1:8" ht="15">
      <c r="A56" s="19"/>
      <c r="B56" s="32">
        <v>5141</v>
      </c>
      <c r="C56" s="33"/>
      <c r="D56" s="46" t="s">
        <v>46</v>
      </c>
      <c r="E56" s="146">
        <f>SUM(E57:E58)</f>
        <v>247428827.15</v>
      </c>
      <c r="F56" s="146">
        <f>SUM(F57:F59)</f>
        <v>2379522097.84</v>
      </c>
      <c r="G56" s="163">
        <f t="shared" si="4"/>
        <v>961.6996229778232</v>
      </c>
      <c r="H56" s="7"/>
    </row>
    <row r="57" spans="1:8" ht="18" customHeight="1">
      <c r="A57" s="19"/>
      <c r="B57" s="32"/>
      <c r="C57" s="25" t="s">
        <v>34</v>
      </c>
      <c r="D57" s="35" t="s">
        <v>153</v>
      </c>
      <c r="E57" s="143">
        <v>247428827.15</v>
      </c>
      <c r="F57" s="143">
        <v>1818710400</v>
      </c>
      <c r="G57" s="39">
        <f t="shared" si="4"/>
        <v>735.0438592579328</v>
      </c>
      <c r="H57" s="8"/>
    </row>
    <row r="58" spans="1:8" ht="18" customHeight="1">
      <c r="A58" s="19"/>
      <c r="B58" s="32"/>
      <c r="C58" s="25" t="s">
        <v>34</v>
      </c>
      <c r="D58" s="105" t="s">
        <v>47</v>
      </c>
      <c r="E58" s="143">
        <v>0</v>
      </c>
      <c r="F58" s="143">
        <v>552589045.88</v>
      </c>
      <c r="G58" s="39"/>
      <c r="H58" s="8"/>
    </row>
    <row r="59" spans="1:8" ht="18" customHeight="1">
      <c r="A59" s="19"/>
      <c r="B59" s="32"/>
      <c r="C59" s="25" t="s">
        <v>34</v>
      </c>
      <c r="D59" s="34" t="s">
        <v>46</v>
      </c>
      <c r="E59" s="143"/>
      <c r="F59" s="143">
        <v>8222651.96</v>
      </c>
      <c r="G59" s="39"/>
      <c r="H59" s="8"/>
    </row>
    <row r="60" spans="1:8" s="28" customFormat="1" ht="33.75" customHeight="1">
      <c r="A60" s="15">
        <v>516</v>
      </c>
      <c r="B60" s="29"/>
      <c r="C60" s="30"/>
      <c r="D60" s="22" t="s">
        <v>48</v>
      </c>
      <c r="E60" s="138">
        <f>E61</f>
        <v>18290596.34</v>
      </c>
      <c r="F60" s="138">
        <f>F61</f>
        <v>37333483.410000004</v>
      </c>
      <c r="G60" s="41">
        <f t="shared" si="4"/>
        <v>204.11299181292853</v>
      </c>
      <c r="H60" s="27"/>
    </row>
    <row r="61" spans="1:8" ht="33.75" customHeight="1">
      <c r="A61" s="19"/>
      <c r="B61" s="32"/>
      <c r="C61" s="33"/>
      <c r="D61" s="46" t="s">
        <v>49</v>
      </c>
      <c r="E61" s="146">
        <f>E62+E65</f>
        <v>18290596.34</v>
      </c>
      <c r="F61" s="146">
        <f>F62+F65</f>
        <v>37333483.410000004</v>
      </c>
      <c r="G61" s="163">
        <f t="shared" si="4"/>
        <v>204.11299181292853</v>
      </c>
      <c r="H61" s="8"/>
    </row>
    <row r="62" spans="1:8" ht="18.75" customHeight="1">
      <c r="A62" s="19"/>
      <c r="B62" s="32">
        <v>5163</v>
      </c>
      <c r="C62" s="25"/>
      <c r="D62" s="106" t="s">
        <v>50</v>
      </c>
      <c r="E62" s="147">
        <f>E63+E64</f>
        <v>11390372.649999999</v>
      </c>
      <c r="F62" s="147">
        <f>F63+F64</f>
        <v>29824611.46</v>
      </c>
      <c r="G62" s="163">
        <f t="shared" si="4"/>
        <v>261.8405242430765</v>
      </c>
      <c r="H62" s="8"/>
    </row>
    <row r="63" spans="1:8" ht="18.75" customHeight="1">
      <c r="A63" s="19"/>
      <c r="B63" s="32"/>
      <c r="C63" s="25" t="s">
        <v>136</v>
      </c>
      <c r="D63" s="35" t="s">
        <v>51</v>
      </c>
      <c r="E63" s="143">
        <v>5886538.26</v>
      </c>
      <c r="F63" s="143">
        <v>10463326.96</v>
      </c>
      <c r="G63" s="39">
        <f t="shared" si="4"/>
        <v>177.75008838556332</v>
      </c>
      <c r="H63" s="8"/>
    </row>
    <row r="64" spans="1:8" ht="18.75" customHeight="1">
      <c r="A64" s="19"/>
      <c r="B64" s="32"/>
      <c r="C64" s="25" t="s">
        <v>33</v>
      </c>
      <c r="D64" s="35" t="s">
        <v>137</v>
      </c>
      <c r="E64" s="143">
        <v>5503834.39</v>
      </c>
      <c r="F64" s="143">
        <v>19361284.5</v>
      </c>
      <c r="G64" s="39">
        <f t="shared" si="4"/>
        <v>351.7781082798896</v>
      </c>
      <c r="H64" s="8"/>
    </row>
    <row r="65" spans="1:8" ht="18.75" customHeight="1">
      <c r="A65" s="19"/>
      <c r="B65" s="32">
        <v>5164</v>
      </c>
      <c r="C65" s="25"/>
      <c r="D65" s="106" t="s">
        <v>52</v>
      </c>
      <c r="E65" s="148">
        <f>E66</f>
        <v>6900223.69</v>
      </c>
      <c r="F65" s="148">
        <f>F66</f>
        <v>7508871.95</v>
      </c>
      <c r="G65" s="163">
        <f t="shared" si="4"/>
        <v>108.82070331838764</v>
      </c>
      <c r="H65" s="8"/>
    </row>
    <row r="66" spans="1:8" ht="18.75" customHeight="1">
      <c r="A66" s="19"/>
      <c r="B66" s="32"/>
      <c r="C66" s="25" t="s">
        <v>136</v>
      </c>
      <c r="D66" s="107" t="s">
        <v>52</v>
      </c>
      <c r="E66" s="149">
        <v>6900223.69</v>
      </c>
      <c r="F66" s="149">
        <v>7508871.95</v>
      </c>
      <c r="G66" s="39">
        <f t="shared" si="4"/>
        <v>108.82070331838764</v>
      </c>
      <c r="H66" s="8"/>
    </row>
    <row r="67" spans="1:8" s="48" customFormat="1" ht="18.75" customHeight="1">
      <c r="A67" s="29">
        <v>517</v>
      </c>
      <c r="B67" s="15"/>
      <c r="C67" s="21"/>
      <c r="D67" s="108" t="s">
        <v>53</v>
      </c>
      <c r="E67" s="150">
        <f>E70+E68+E69</f>
        <v>109470478.98</v>
      </c>
      <c r="F67" s="150">
        <f>F70+F68+F69</f>
        <v>67685295.25</v>
      </c>
      <c r="G67" s="162">
        <f t="shared" si="4"/>
        <v>61.82972421484146</v>
      </c>
      <c r="H67" s="47"/>
    </row>
    <row r="68" spans="1:8" s="48" customFormat="1" ht="18.75" customHeight="1">
      <c r="A68" s="29"/>
      <c r="B68" s="32">
        <v>5172</v>
      </c>
      <c r="C68" s="25" t="s">
        <v>34</v>
      </c>
      <c r="D68" s="104" t="s">
        <v>120</v>
      </c>
      <c r="E68" s="149">
        <v>40934005.75</v>
      </c>
      <c r="F68" s="149">
        <v>12487977.43</v>
      </c>
      <c r="G68" s="39">
        <f t="shared" si="4"/>
        <v>30.507587032329468</v>
      </c>
      <c r="H68" s="47"/>
    </row>
    <row r="69" spans="1:8" s="48" customFormat="1" ht="18.75" customHeight="1">
      <c r="A69" s="29"/>
      <c r="B69" s="32">
        <v>5173</v>
      </c>
      <c r="C69" s="25" t="s">
        <v>34</v>
      </c>
      <c r="D69" s="104" t="s">
        <v>121</v>
      </c>
      <c r="E69" s="149">
        <v>0</v>
      </c>
      <c r="F69" s="149">
        <v>5097781.43</v>
      </c>
      <c r="G69" s="39"/>
      <c r="H69" s="47"/>
    </row>
    <row r="70" spans="1:8" ht="18.75" customHeight="1">
      <c r="A70" s="19"/>
      <c r="B70" s="32">
        <v>5176</v>
      </c>
      <c r="C70" s="25"/>
      <c r="D70" s="104" t="s">
        <v>54</v>
      </c>
      <c r="E70" s="149">
        <f>E71+E72</f>
        <v>68536473.23</v>
      </c>
      <c r="F70" s="149">
        <f>SUM(F71:F72)</f>
        <v>50099536.39</v>
      </c>
      <c r="G70" s="161">
        <f t="shared" si="4"/>
        <v>73.09908728724936</v>
      </c>
      <c r="H70" s="8"/>
    </row>
    <row r="71" spans="1:8" ht="18.75" customHeight="1">
      <c r="A71" s="19"/>
      <c r="B71" s="32"/>
      <c r="C71" s="25" t="s">
        <v>22</v>
      </c>
      <c r="D71" s="104" t="s">
        <v>55</v>
      </c>
      <c r="E71" s="143">
        <v>24455592.12</v>
      </c>
      <c r="F71" s="143">
        <v>0</v>
      </c>
      <c r="G71" s="39">
        <f t="shared" si="4"/>
        <v>0</v>
      </c>
      <c r="H71" s="8"/>
    </row>
    <row r="72" spans="1:8" ht="18.75" customHeight="1">
      <c r="A72" s="19"/>
      <c r="B72" s="32"/>
      <c r="C72" s="25" t="s">
        <v>22</v>
      </c>
      <c r="D72" s="109" t="s">
        <v>56</v>
      </c>
      <c r="E72" s="143">
        <v>44080881.11</v>
      </c>
      <c r="F72" s="143">
        <v>50099536.39</v>
      </c>
      <c r="G72" s="39">
        <f t="shared" si="4"/>
        <v>113.6536637391185</v>
      </c>
      <c r="H72" s="8"/>
    </row>
    <row r="73" spans="1:8" ht="18.75" customHeight="1">
      <c r="A73" s="29">
        <v>53</v>
      </c>
      <c r="B73" s="15"/>
      <c r="C73" s="18"/>
      <c r="D73" s="22" t="s">
        <v>57</v>
      </c>
      <c r="E73" s="138">
        <f>E74+E79+E82</f>
        <v>301379109.54</v>
      </c>
      <c r="F73" s="138">
        <f>F74+F79+F82</f>
        <v>376343568.82</v>
      </c>
      <c r="G73" s="41">
        <f t="shared" si="4"/>
        <v>124.87380740968392</v>
      </c>
      <c r="H73" s="8"/>
    </row>
    <row r="74" spans="1:8" s="28" customFormat="1" ht="28.5">
      <c r="A74" s="15">
        <v>531</v>
      </c>
      <c r="B74" s="29"/>
      <c r="C74" s="30"/>
      <c r="D74" s="22" t="s">
        <v>180</v>
      </c>
      <c r="E74" s="138">
        <f>E75+E77</f>
        <v>300000000</v>
      </c>
      <c r="F74" s="138">
        <f>F75+F77</f>
        <v>375416844.62</v>
      </c>
      <c r="G74" s="41">
        <f t="shared" si="4"/>
        <v>125.13894820666667</v>
      </c>
      <c r="H74" s="27"/>
    </row>
    <row r="75" spans="1:8" ht="15">
      <c r="A75" s="29"/>
      <c r="B75" s="32">
        <v>5312</v>
      </c>
      <c r="C75" s="33"/>
      <c r="D75" s="46" t="s">
        <v>58</v>
      </c>
      <c r="E75" s="146">
        <f>E76</f>
        <v>0</v>
      </c>
      <c r="F75" s="146">
        <f>F76</f>
        <v>300000000</v>
      </c>
      <c r="G75" s="39"/>
      <c r="H75" s="8"/>
    </row>
    <row r="76" spans="1:8" ht="46.5" customHeight="1">
      <c r="A76" s="29"/>
      <c r="B76" s="32"/>
      <c r="C76" s="25" t="s">
        <v>34</v>
      </c>
      <c r="D76" s="35" t="s">
        <v>59</v>
      </c>
      <c r="E76" s="151">
        <v>0</v>
      </c>
      <c r="F76" s="151">
        <v>300000000</v>
      </c>
      <c r="G76" s="39"/>
      <c r="H76" s="13"/>
    </row>
    <row r="77" spans="1:8" s="26" customFormat="1" ht="33.75" customHeight="1">
      <c r="A77" s="19"/>
      <c r="B77" s="32">
        <v>5314</v>
      </c>
      <c r="C77" s="25"/>
      <c r="D77" s="104" t="s">
        <v>60</v>
      </c>
      <c r="E77" s="142">
        <f>E78</f>
        <v>300000000</v>
      </c>
      <c r="F77" s="142">
        <f>F78</f>
        <v>75416844.62</v>
      </c>
      <c r="G77" s="39">
        <f t="shared" si="4"/>
        <v>25.13894820666667</v>
      </c>
      <c r="H77" s="13"/>
    </row>
    <row r="78" spans="1:8" s="26" customFormat="1" ht="15">
      <c r="A78" s="19"/>
      <c r="B78" s="32"/>
      <c r="C78" s="25" t="s">
        <v>154</v>
      </c>
      <c r="D78" s="35" t="s">
        <v>61</v>
      </c>
      <c r="E78" s="142">
        <v>300000000</v>
      </c>
      <c r="F78" s="142">
        <v>75416844.62</v>
      </c>
      <c r="G78" s="39">
        <f t="shared" si="4"/>
        <v>25.13894820666667</v>
      </c>
      <c r="H78" s="13"/>
    </row>
    <row r="79" spans="1:8" s="28" customFormat="1" ht="28.5">
      <c r="A79" s="15">
        <v>532</v>
      </c>
      <c r="B79" s="29"/>
      <c r="C79" s="30"/>
      <c r="D79" s="23" t="s">
        <v>62</v>
      </c>
      <c r="E79" s="138">
        <f>E80</f>
        <v>386975</v>
      </c>
      <c r="F79" s="138">
        <f>F80</f>
        <v>0</v>
      </c>
      <c r="G79" s="41"/>
      <c r="H79" s="27"/>
    </row>
    <row r="80" spans="1:8" ht="17.25" customHeight="1">
      <c r="A80" s="19"/>
      <c r="B80" s="32">
        <v>5321</v>
      </c>
      <c r="C80" s="33"/>
      <c r="D80" s="49" t="s">
        <v>62</v>
      </c>
      <c r="E80" s="146">
        <f>SUM(E81:E81)</f>
        <v>386975</v>
      </c>
      <c r="F80" s="146">
        <v>0</v>
      </c>
      <c r="G80" s="39"/>
      <c r="H80" s="8"/>
    </row>
    <row r="81" spans="1:8" ht="17.25" customHeight="1">
      <c r="A81" s="19"/>
      <c r="B81" s="32"/>
      <c r="C81" s="25" t="s">
        <v>22</v>
      </c>
      <c r="D81" s="35" t="s">
        <v>63</v>
      </c>
      <c r="E81" s="143">
        <v>386975</v>
      </c>
      <c r="F81" s="143">
        <v>0</v>
      </c>
      <c r="G81" s="39"/>
      <c r="H81" s="8"/>
    </row>
    <row r="82" spans="1:8" s="28" customFormat="1" ht="31.5" customHeight="1">
      <c r="A82" s="15">
        <v>533</v>
      </c>
      <c r="B82" s="29"/>
      <c r="C82" s="30"/>
      <c r="D82" s="22" t="s">
        <v>181</v>
      </c>
      <c r="E82" s="138">
        <f>E83</f>
        <v>992134.54</v>
      </c>
      <c r="F82" s="138">
        <f>F83</f>
        <v>926724.2</v>
      </c>
      <c r="G82" s="162">
        <f t="shared" si="4"/>
        <v>93.40710988652809</v>
      </c>
      <c r="H82" s="27"/>
    </row>
    <row r="83" spans="1:8" ht="31.5" customHeight="1">
      <c r="A83" s="19"/>
      <c r="B83" s="32">
        <v>5332</v>
      </c>
      <c r="C83" s="33"/>
      <c r="D83" s="46" t="s">
        <v>64</v>
      </c>
      <c r="E83" s="146">
        <f>E84</f>
        <v>992134.54</v>
      </c>
      <c r="F83" s="146">
        <v>926724.2</v>
      </c>
      <c r="G83" s="39">
        <f t="shared" si="4"/>
        <v>93.40710988652809</v>
      </c>
      <c r="H83" s="8"/>
    </row>
    <row r="84" spans="1:8" ht="15">
      <c r="A84" s="19"/>
      <c r="B84" s="32"/>
      <c r="C84" s="25" t="s">
        <v>34</v>
      </c>
      <c r="D84" s="35" t="s">
        <v>65</v>
      </c>
      <c r="E84" s="143">
        <v>992134.54</v>
      </c>
      <c r="F84" s="143">
        <v>926724.2</v>
      </c>
      <c r="G84" s="39">
        <f t="shared" si="4"/>
        <v>93.40710988652809</v>
      </c>
      <c r="H84" s="8"/>
    </row>
    <row r="85" spans="1:8" ht="15">
      <c r="A85" s="29">
        <v>54</v>
      </c>
      <c r="B85" s="15"/>
      <c r="C85" s="18"/>
      <c r="D85" s="22" t="s">
        <v>66</v>
      </c>
      <c r="E85" s="138">
        <f>E86+E119+E136</f>
        <v>5971818657.739999</v>
      </c>
      <c r="F85" s="138">
        <f>F86+F119+F136</f>
        <v>7211441837.19</v>
      </c>
      <c r="G85" s="41">
        <f t="shared" si="4"/>
        <v>120.7578838289629</v>
      </c>
      <c r="H85" s="8"/>
    </row>
    <row r="86" spans="1:8" s="28" customFormat="1" ht="33" customHeight="1">
      <c r="A86" s="15">
        <v>541</v>
      </c>
      <c r="B86" s="29"/>
      <c r="C86" s="50"/>
      <c r="D86" s="22" t="s">
        <v>182</v>
      </c>
      <c r="E86" s="138">
        <f>E87+E118</f>
        <v>368542065.57</v>
      </c>
      <c r="F86" s="138">
        <f>F87+F118</f>
        <v>436830117.37000006</v>
      </c>
      <c r="G86" s="41">
        <f t="shared" si="4"/>
        <v>118.52924216246072</v>
      </c>
      <c r="H86" s="27"/>
    </row>
    <row r="87" spans="1:9" ht="30.75" customHeight="1">
      <c r="A87" s="19"/>
      <c r="B87" s="32">
        <v>5413</v>
      </c>
      <c r="C87" s="51"/>
      <c r="D87" s="46" t="s">
        <v>67</v>
      </c>
      <c r="E87" s="146">
        <f>SUM(E88:E115)</f>
        <v>345870245.33</v>
      </c>
      <c r="F87" s="146">
        <f>SUM(F88:F117)</f>
        <v>405415148.5400001</v>
      </c>
      <c r="G87" s="39">
        <f aca="true" t="shared" si="5" ref="G87:G118">F87/E87*100</f>
        <v>117.2159658178134</v>
      </c>
      <c r="H87" s="7"/>
      <c r="I87" s="45"/>
    </row>
    <row r="88" spans="1:8" ht="30">
      <c r="A88" s="19"/>
      <c r="B88" s="32">
        <v>541320200</v>
      </c>
      <c r="C88" s="52" t="s">
        <v>34</v>
      </c>
      <c r="D88" s="53" t="s">
        <v>68</v>
      </c>
      <c r="E88" s="152">
        <v>8561310.16</v>
      </c>
      <c r="F88" s="152">
        <v>0</v>
      </c>
      <c r="G88" s="39">
        <f t="shared" si="5"/>
        <v>0</v>
      </c>
      <c r="H88" s="54"/>
    </row>
    <row r="89" spans="1:8" ht="15">
      <c r="A89" s="19"/>
      <c r="B89" s="32">
        <v>541320400</v>
      </c>
      <c r="C89" s="52" t="s">
        <v>34</v>
      </c>
      <c r="D89" s="55" t="s">
        <v>69</v>
      </c>
      <c r="E89" s="153">
        <v>2451415.48</v>
      </c>
      <c r="F89" s="153">
        <v>0</v>
      </c>
      <c r="G89" s="39">
        <f t="shared" si="5"/>
        <v>0</v>
      </c>
      <c r="H89" s="54"/>
    </row>
    <row r="90" spans="1:8" ht="30">
      <c r="A90" s="19"/>
      <c r="B90" s="32">
        <v>541320800</v>
      </c>
      <c r="C90" s="25" t="s">
        <v>34</v>
      </c>
      <c r="D90" s="53" t="s">
        <v>70</v>
      </c>
      <c r="E90" s="152">
        <v>3927066.18</v>
      </c>
      <c r="F90" s="152">
        <v>0</v>
      </c>
      <c r="G90" s="39">
        <f t="shared" si="5"/>
        <v>0</v>
      </c>
      <c r="H90" s="54"/>
    </row>
    <row r="91" spans="1:8" ht="15">
      <c r="A91" s="19"/>
      <c r="B91" s="32">
        <v>541321100</v>
      </c>
      <c r="C91" s="25" t="s">
        <v>34</v>
      </c>
      <c r="D91" s="53" t="s">
        <v>71</v>
      </c>
      <c r="E91" s="152">
        <v>991620.2</v>
      </c>
      <c r="F91" s="152">
        <v>0</v>
      </c>
      <c r="G91" s="39">
        <f t="shared" si="5"/>
        <v>0</v>
      </c>
      <c r="H91" s="54"/>
    </row>
    <row r="92" spans="1:8" ht="45">
      <c r="A92" s="19"/>
      <c r="B92" s="32">
        <v>541321200</v>
      </c>
      <c r="C92" s="25" t="s">
        <v>34</v>
      </c>
      <c r="D92" s="56" t="s">
        <v>72</v>
      </c>
      <c r="E92" s="152">
        <v>2110926.09</v>
      </c>
      <c r="F92" s="152">
        <v>2009210.61</v>
      </c>
      <c r="G92" s="39">
        <f t="shared" si="5"/>
        <v>95.18147601273904</v>
      </c>
      <c r="H92" s="54"/>
    </row>
    <row r="93" spans="1:8" ht="30">
      <c r="A93" s="19"/>
      <c r="B93" s="32">
        <v>541321300</v>
      </c>
      <c r="C93" s="25" t="s">
        <v>34</v>
      </c>
      <c r="D93" s="56" t="s">
        <v>73</v>
      </c>
      <c r="E93" s="152">
        <v>13739582.11</v>
      </c>
      <c r="F93" s="152">
        <v>0</v>
      </c>
      <c r="G93" s="39">
        <f t="shared" si="5"/>
        <v>0</v>
      </c>
      <c r="H93" s="54"/>
    </row>
    <row r="94" spans="1:8" ht="30">
      <c r="A94" s="19"/>
      <c r="B94" s="32">
        <v>541321400</v>
      </c>
      <c r="C94" s="25" t="s">
        <v>34</v>
      </c>
      <c r="D94" s="56" t="s">
        <v>74</v>
      </c>
      <c r="E94" s="152">
        <v>32366695.98</v>
      </c>
      <c r="F94" s="152">
        <v>32666311.31</v>
      </c>
      <c r="G94" s="39">
        <f t="shared" si="5"/>
        <v>100.92569019150159</v>
      </c>
      <c r="H94" s="54"/>
    </row>
    <row r="95" spans="1:8" ht="15">
      <c r="A95" s="19"/>
      <c r="B95" s="32">
        <v>541321500</v>
      </c>
      <c r="C95" s="25" t="s">
        <v>34</v>
      </c>
      <c r="D95" s="56" t="s">
        <v>75</v>
      </c>
      <c r="E95" s="152">
        <v>7277498.96</v>
      </c>
      <c r="F95" s="152">
        <v>7250616.29</v>
      </c>
      <c r="G95" s="39">
        <f t="shared" si="5"/>
        <v>99.63060564971899</v>
      </c>
      <c r="H95" s="54"/>
    </row>
    <row r="96" spans="1:8" ht="15">
      <c r="A96" s="19"/>
      <c r="B96" s="32">
        <v>541321600</v>
      </c>
      <c r="C96" s="25" t="s">
        <v>34</v>
      </c>
      <c r="D96" s="56" t="s">
        <v>138</v>
      </c>
      <c r="E96" s="152">
        <v>3622790.4</v>
      </c>
      <c r="F96" s="152">
        <v>0</v>
      </c>
      <c r="G96" s="39">
        <f t="shared" si="5"/>
        <v>0</v>
      </c>
      <c r="H96" s="54"/>
    </row>
    <row r="97" spans="1:8" ht="30">
      <c r="A97" s="19"/>
      <c r="B97" s="32">
        <v>541322000</v>
      </c>
      <c r="C97" s="25" t="s">
        <v>34</v>
      </c>
      <c r="D97" s="56" t="s">
        <v>76</v>
      </c>
      <c r="E97" s="152">
        <v>10355294.56</v>
      </c>
      <c r="F97" s="152">
        <v>0</v>
      </c>
      <c r="G97" s="39">
        <f t="shared" si="5"/>
        <v>0</v>
      </c>
      <c r="H97" s="54"/>
    </row>
    <row r="98" spans="1:8" ht="31.5">
      <c r="A98" s="19"/>
      <c r="B98" s="91">
        <v>541322101</v>
      </c>
      <c r="C98" s="92" t="s">
        <v>34</v>
      </c>
      <c r="D98" s="94" t="s">
        <v>155</v>
      </c>
      <c r="E98" s="152">
        <v>0</v>
      </c>
      <c r="F98" s="152">
        <v>74061925</v>
      </c>
      <c r="G98" s="39"/>
      <c r="H98" s="54"/>
    </row>
    <row r="99" spans="1:8" ht="30">
      <c r="A99" s="19"/>
      <c r="B99" s="32">
        <v>541323000</v>
      </c>
      <c r="C99" s="25" t="s">
        <v>34</v>
      </c>
      <c r="D99" s="53" t="s">
        <v>78</v>
      </c>
      <c r="E99" s="152">
        <v>9812005.05</v>
      </c>
      <c r="F99" s="152">
        <v>9845950.15</v>
      </c>
      <c r="G99" s="39">
        <f>F99/E99*100</f>
        <v>100.34595477506403</v>
      </c>
      <c r="H99" s="54"/>
    </row>
    <row r="100" spans="1:8" ht="30">
      <c r="A100" s="19"/>
      <c r="B100" s="32">
        <v>541323301</v>
      </c>
      <c r="C100" s="25" t="s">
        <v>34</v>
      </c>
      <c r="D100" s="59" t="s">
        <v>80</v>
      </c>
      <c r="E100" s="152">
        <v>5220100.37</v>
      </c>
      <c r="F100" s="152">
        <v>5238159.57</v>
      </c>
      <c r="G100" s="39">
        <f>F100/E100*100</f>
        <v>100.34595503381097</v>
      </c>
      <c r="H100" s="54"/>
    </row>
    <row r="101" spans="1:9" ht="30">
      <c r="A101" s="19"/>
      <c r="B101" s="32">
        <v>541323303</v>
      </c>
      <c r="C101" s="25" t="s">
        <v>34</v>
      </c>
      <c r="D101" s="57" t="s">
        <v>77</v>
      </c>
      <c r="E101" s="152">
        <v>1282878.05</v>
      </c>
      <c r="F101" s="152">
        <v>1278139.18</v>
      </c>
      <c r="G101" s="39">
        <f t="shared" si="5"/>
        <v>99.6306063542049</v>
      </c>
      <c r="H101" s="54"/>
      <c r="I101" s="58"/>
    </row>
    <row r="102" spans="1:9" ht="30">
      <c r="A102" s="19"/>
      <c r="B102" s="32">
        <v>541323304</v>
      </c>
      <c r="C102" s="25" t="s">
        <v>34</v>
      </c>
      <c r="D102" s="57" t="s">
        <v>79</v>
      </c>
      <c r="E102" s="152">
        <v>58913906</v>
      </c>
      <c r="F102" s="152">
        <v>55594137</v>
      </c>
      <c r="G102" s="39">
        <f>F102/E102*100</f>
        <v>94.36505024806877</v>
      </c>
      <c r="H102" s="54"/>
      <c r="I102" s="58"/>
    </row>
    <row r="103" spans="1:8" ht="15">
      <c r="A103" s="19"/>
      <c r="B103" s="32">
        <v>541323305</v>
      </c>
      <c r="C103" s="25" t="s">
        <v>34</v>
      </c>
      <c r="D103" s="56" t="s">
        <v>139</v>
      </c>
      <c r="E103" s="152">
        <v>333561.35</v>
      </c>
      <c r="F103" s="152">
        <v>336608.36</v>
      </c>
      <c r="G103" s="39">
        <f t="shared" si="5"/>
        <v>100.91347813528155</v>
      </c>
      <c r="H103" s="54"/>
    </row>
    <row r="104" spans="1:8" ht="30">
      <c r="A104" s="19"/>
      <c r="B104" s="32">
        <v>541323307</v>
      </c>
      <c r="C104" s="25" t="s">
        <v>34</v>
      </c>
      <c r="D104" s="53" t="s">
        <v>81</v>
      </c>
      <c r="E104" s="143">
        <v>5733379.65</v>
      </c>
      <c r="F104" s="143">
        <v>5408394.85</v>
      </c>
      <c r="G104" s="39">
        <f t="shared" si="5"/>
        <v>94.33170625636137</v>
      </c>
      <c r="H104" s="54"/>
    </row>
    <row r="105" spans="1:8" ht="30">
      <c r="A105" s="19"/>
      <c r="B105" s="32">
        <v>541323308</v>
      </c>
      <c r="C105" s="25" t="s">
        <v>34</v>
      </c>
      <c r="D105" s="53" t="s">
        <v>85</v>
      </c>
      <c r="E105" s="143">
        <v>966778.98</v>
      </c>
      <c r="F105" s="143">
        <v>15047990.7</v>
      </c>
      <c r="G105" s="39">
        <f aca="true" t="shared" si="6" ref="G105:G110">F105/E105*100</f>
        <v>1556.5078483605425</v>
      </c>
      <c r="H105" s="54"/>
    </row>
    <row r="106" spans="1:8" ht="15">
      <c r="A106" s="19"/>
      <c r="B106" s="32">
        <v>541323309</v>
      </c>
      <c r="C106" s="25" t="s">
        <v>34</v>
      </c>
      <c r="D106" s="56" t="s">
        <v>140</v>
      </c>
      <c r="E106" s="143">
        <v>5608489.6</v>
      </c>
      <c r="F106" s="143">
        <v>5637001.81</v>
      </c>
      <c r="G106" s="39">
        <f t="shared" si="6"/>
        <v>100.5083759092644</v>
      </c>
      <c r="H106" s="54"/>
    </row>
    <row r="107" spans="1:8" ht="30">
      <c r="A107" s="19"/>
      <c r="B107" s="32">
        <v>541323311</v>
      </c>
      <c r="C107" s="25" t="s">
        <v>34</v>
      </c>
      <c r="D107" s="53" t="s">
        <v>86</v>
      </c>
      <c r="E107" s="143">
        <v>13212366.2</v>
      </c>
      <c r="F107" s="143">
        <v>13258075.02</v>
      </c>
      <c r="G107" s="39">
        <f t="shared" si="6"/>
        <v>100.34595483737046</v>
      </c>
      <c r="H107" s="54"/>
    </row>
    <row r="108" spans="1:8" ht="15">
      <c r="A108" s="19"/>
      <c r="B108" s="32">
        <v>541323312</v>
      </c>
      <c r="C108" s="25" t="s">
        <v>34</v>
      </c>
      <c r="D108" s="56" t="s">
        <v>141</v>
      </c>
      <c r="E108" s="143">
        <v>27454655.08</v>
      </c>
      <c r="F108" s="143">
        <v>27709974.14</v>
      </c>
      <c r="G108" s="39">
        <f t="shared" si="6"/>
        <v>100.92996637275546</v>
      </c>
      <c r="H108" s="54"/>
    </row>
    <row r="109" spans="1:8" ht="30">
      <c r="A109" s="19"/>
      <c r="B109" s="32">
        <v>541323313</v>
      </c>
      <c r="C109" s="25" t="s">
        <v>34</v>
      </c>
      <c r="D109" s="53" t="s">
        <v>83</v>
      </c>
      <c r="E109" s="143">
        <v>11502215.43</v>
      </c>
      <c r="F109" s="143">
        <v>11542007.9</v>
      </c>
      <c r="G109" s="39">
        <f t="shared" si="6"/>
        <v>100.34595483141632</v>
      </c>
      <c r="H109" s="54"/>
    </row>
    <row r="110" spans="1:8" ht="30">
      <c r="A110" s="19"/>
      <c r="B110" s="32">
        <v>541323314</v>
      </c>
      <c r="C110" s="25" t="s">
        <v>34</v>
      </c>
      <c r="D110" s="53" t="s">
        <v>84</v>
      </c>
      <c r="E110" s="143">
        <v>25767827.65</v>
      </c>
      <c r="F110" s="143">
        <v>25856972.71</v>
      </c>
      <c r="G110" s="39">
        <f t="shared" si="6"/>
        <v>100.34595489076861</v>
      </c>
      <c r="H110" s="54"/>
    </row>
    <row r="111" spans="1:8" ht="30">
      <c r="A111" s="19"/>
      <c r="B111" s="32">
        <v>541323315</v>
      </c>
      <c r="C111" s="25" t="s">
        <v>34</v>
      </c>
      <c r="D111" s="53" t="s">
        <v>82</v>
      </c>
      <c r="E111" s="143">
        <v>11669029.31</v>
      </c>
      <c r="F111" s="143">
        <v>11709398.88</v>
      </c>
      <c r="G111" s="39">
        <f t="shared" si="5"/>
        <v>100.3459548256118</v>
      </c>
      <c r="H111" s="54"/>
    </row>
    <row r="112" spans="1:8" ht="30">
      <c r="A112" s="19"/>
      <c r="B112" s="32">
        <v>541323317</v>
      </c>
      <c r="C112" s="25" t="s">
        <v>34</v>
      </c>
      <c r="D112" s="53" t="s">
        <v>87</v>
      </c>
      <c r="E112" s="143">
        <v>9954300.61</v>
      </c>
      <c r="F112" s="143">
        <v>10010557.11</v>
      </c>
      <c r="G112" s="39">
        <f>F112/E112*100</f>
        <v>100.56514769047145</v>
      </c>
      <c r="H112" s="54"/>
    </row>
    <row r="113" spans="1:8" ht="15">
      <c r="A113" s="19"/>
      <c r="B113" s="32">
        <v>541323320</v>
      </c>
      <c r="C113" s="25" t="s">
        <v>34</v>
      </c>
      <c r="D113" s="53" t="s">
        <v>142</v>
      </c>
      <c r="E113" s="143">
        <v>32250195.04</v>
      </c>
      <c r="F113" s="143">
        <v>33047588.47</v>
      </c>
      <c r="G113" s="39">
        <f t="shared" si="5"/>
        <v>102.47252281423722</v>
      </c>
      <c r="H113" s="54"/>
    </row>
    <row r="114" spans="1:8" ht="15">
      <c r="A114" s="19"/>
      <c r="B114" s="32">
        <v>541323322</v>
      </c>
      <c r="C114" s="25" t="s">
        <v>34</v>
      </c>
      <c r="D114" s="53" t="s">
        <v>143</v>
      </c>
      <c r="E114" s="143">
        <v>38052000</v>
      </c>
      <c r="F114" s="143">
        <v>38267050</v>
      </c>
      <c r="G114" s="39">
        <f t="shared" si="5"/>
        <v>100.56514769263114</v>
      </c>
      <c r="H114" s="54"/>
    </row>
    <row r="115" spans="1:8" ht="15">
      <c r="A115" s="19"/>
      <c r="B115" s="32">
        <v>541323323</v>
      </c>
      <c r="C115" s="25" t="s">
        <v>34</v>
      </c>
      <c r="D115" s="53" t="s">
        <v>144</v>
      </c>
      <c r="E115" s="143">
        <v>2732356.84</v>
      </c>
      <c r="F115" s="143">
        <v>4876147.6</v>
      </c>
      <c r="G115" s="39">
        <f t="shared" si="5"/>
        <v>178.45939917569478</v>
      </c>
      <c r="H115" s="54"/>
    </row>
    <row r="116" spans="1:8" ht="15.75">
      <c r="A116" s="19"/>
      <c r="B116" s="91">
        <v>541323324</v>
      </c>
      <c r="C116" s="93" t="s">
        <v>34</v>
      </c>
      <c r="D116" s="95" t="s">
        <v>156</v>
      </c>
      <c r="E116" s="153"/>
      <c r="F116" s="160">
        <v>2409450.06</v>
      </c>
      <c r="G116" s="39"/>
      <c r="H116" s="54"/>
    </row>
    <row r="117" spans="1:8" ht="15.75">
      <c r="A117" s="19"/>
      <c r="B117" s="91">
        <v>541323325</v>
      </c>
      <c r="C117" s="93" t="s">
        <v>34</v>
      </c>
      <c r="D117" s="95" t="s">
        <v>157</v>
      </c>
      <c r="E117" s="153"/>
      <c r="F117" s="160">
        <v>12353481.82</v>
      </c>
      <c r="G117" s="39"/>
      <c r="H117" s="54"/>
    </row>
    <row r="118" spans="1:8" s="26" customFormat="1" ht="15">
      <c r="A118" s="19"/>
      <c r="B118" s="32">
        <v>5414</v>
      </c>
      <c r="C118" s="51"/>
      <c r="D118" s="109" t="s">
        <v>183</v>
      </c>
      <c r="E118" s="142">
        <v>22671820.24</v>
      </c>
      <c r="F118" s="142">
        <v>31414968.83</v>
      </c>
      <c r="G118" s="161">
        <f t="shared" si="5"/>
        <v>138.56394633270082</v>
      </c>
      <c r="H118" s="54"/>
    </row>
    <row r="119" spans="1:8" s="28" customFormat="1" ht="28.5">
      <c r="A119" s="15">
        <v>542</v>
      </c>
      <c r="B119" s="29"/>
      <c r="C119" s="50"/>
      <c r="D119" s="22" t="s">
        <v>184</v>
      </c>
      <c r="E119" s="138">
        <f>E121</f>
        <v>71659786.62</v>
      </c>
      <c r="F119" s="138">
        <f>F121</f>
        <v>225539868.11000004</v>
      </c>
      <c r="G119" s="41">
        <f>F119/E119*100</f>
        <v>314.7370076693092</v>
      </c>
      <c r="H119" s="54"/>
    </row>
    <row r="120" spans="1:8" s="28" customFormat="1" ht="30">
      <c r="A120" s="15"/>
      <c r="B120" s="29"/>
      <c r="C120" s="50"/>
      <c r="D120" s="46" t="s">
        <v>88</v>
      </c>
      <c r="E120" s="154">
        <v>0</v>
      </c>
      <c r="F120" s="154"/>
      <c r="G120" s="161">
        <v>0</v>
      </c>
      <c r="H120" s="54"/>
    </row>
    <row r="121" spans="1:9" s="28" customFormat="1" ht="30">
      <c r="A121" s="14"/>
      <c r="B121" s="32">
        <v>5422</v>
      </c>
      <c r="C121" s="61"/>
      <c r="D121" s="46" t="s">
        <v>89</v>
      </c>
      <c r="E121" s="154">
        <f>SUM(E122:E131)</f>
        <v>71659786.62</v>
      </c>
      <c r="F121" s="154">
        <f>SUM(F122:F134)</f>
        <v>225539868.11000004</v>
      </c>
      <c r="G121" s="39">
        <f aca="true" t="shared" si="7" ref="G121:G131">F121/E121*100</f>
        <v>314.7370076693092</v>
      </c>
      <c r="H121" s="54"/>
      <c r="I121" s="58"/>
    </row>
    <row r="122" spans="1:9" s="28" customFormat="1" ht="15">
      <c r="A122" s="14"/>
      <c r="B122" s="32">
        <v>542220001</v>
      </c>
      <c r="C122" s="62" t="s">
        <v>34</v>
      </c>
      <c r="D122" s="63" t="s">
        <v>90</v>
      </c>
      <c r="E122" s="152">
        <v>13962007.12</v>
      </c>
      <c r="F122" s="152">
        <v>14064899.22</v>
      </c>
      <c r="G122" s="39">
        <f t="shared" si="7"/>
        <v>100.73694347177786</v>
      </c>
      <c r="H122" s="64"/>
      <c r="I122" s="58"/>
    </row>
    <row r="123" spans="1:9" s="28" customFormat="1" ht="15">
      <c r="A123" s="14"/>
      <c r="B123" s="32">
        <v>542220002</v>
      </c>
      <c r="C123" s="62" t="s">
        <v>34</v>
      </c>
      <c r="D123" s="63" t="s">
        <v>91</v>
      </c>
      <c r="E123" s="152">
        <v>22878289.6</v>
      </c>
      <c r="F123" s="152">
        <v>23076979.16</v>
      </c>
      <c r="G123" s="39">
        <f t="shared" si="7"/>
        <v>100.86846334876363</v>
      </c>
      <c r="H123" s="65"/>
      <c r="I123" s="66"/>
    </row>
    <row r="124" spans="1:9" s="28" customFormat="1" ht="15">
      <c r="A124" s="14"/>
      <c r="B124" s="32">
        <v>542220003</v>
      </c>
      <c r="C124" s="62" t="s">
        <v>34</v>
      </c>
      <c r="D124" s="63" t="s">
        <v>92</v>
      </c>
      <c r="E124" s="152">
        <v>7466074.05</v>
      </c>
      <c r="F124" s="152">
        <v>7498388.84</v>
      </c>
      <c r="G124" s="39">
        <f t="shared" si="7"/>
        <v>100.43282171839695</v>
      </c>
      <c r="H124" s="64"/>
      <c r="I124" s="66"/>
    </row>
    <row r="125" spans="1:9" s="136" customFormat="1" ht="15">
      <c r="A125" s="137"/>
      <c r="B125" s="32">
        <v>542220006</v>
      </c>
      <c r="C125" s="62" t="s">
        <v>34</v>
      </c>
      <c r="D125" s="63" t="s">
        <v>94</v>
      </c>
      <c r="E125" s="152">
        <v>6289162.35</v>
      </c>
      <c r="F125" s="152">
        <v>6382365.09</v>
      </c>
      <c r="G125" s="39">
        <f>F125/E125*100</f>
        <v>101.48195792719518</v>
      </c>
      <c r="H125" s="134"/>
      <c r="I125" s="135"/>
    </row>
    <row r="126" spans="1:8" s="28" customFormat="1" ht="15">
      <c r="A126" s="14"/>
      <c r="B126" s="32">
        <v>542220007</v>
      </c>
      <c r="C126" s="62" t="s">
        <v>34</v>
      </c>
      <c r="D126" s="63" t="s">
        <v>93</v>
      </c>
      <c r="E126" s="152">
        <v>486710.25</v>
      </c>
      <c r="F126" s="152">
        <v>492561.22</v>
      </c>
      <c r="G126" s="39">
        <f t="shared" si="7"/>
        <v>101.20214645161059</v>
      </c>
      <c r="H126" s="64"/>
    </row>
    <row r="127" spans="1:8" s="28" customFormat="1" ht="15">
      <c r="A127" s="14"/>
      <c r="B127" s="32">
        <v>542220009</v>
      </c>
      <c r="C127" s="62" t="s">
        <v>34</v>
      </c>
      <c r="D127" s="63" t="s">
        <v>122</v>
      </c>
      <c r="E127" s="152">
        <v>1530396.78</v>
      </c>
      <c r="F127" s="152">
        <v>1541040.71</v>
      </c>
      <c r="G127" s="39">
        <f t="shared" si="7"/>
        <v>100.69550133266748</v>
      </c>
      <c r="H127" s="64"/>
    </row>
    <row r="128" spans="1:8" s="28" customFormat="1" ht="15">
      <c r="A128" s="14"/>
      <c r="B128" s="32">
        <v>542220010</v>
      </c>
      <c r="C128" s="62" t="s">
        <v>34</v>
      </c>
      <c r="D128" s="63" t="s">
        <v>123</v>
      </c>
      <c r="E128" s="152">
        <v>2418566.21</v>
      </c>
      <c r="F128" s="152">
        <v>2447640.86</v>
      </c>
      <c r="G128" s="39">
        <f t="shared" si="7"/>
        <v>101.20214405873138</v>
      </c>
      <c r="H128" s="64"/>
    </row>
    <row r="129" spans="1:8" s="28" customFormat="1" ht="15">
      <c r="A129" s="14"/>
      <c r="B129" s="32">
        <v>542220011</v>
      </c>
      <c r="C129" s="62" t="s">
        <v>34</v>
      </c>
      <c r="D129" s="63" t="s">
        <v>124</v>
      </c>
      <c r="E129" s="152">
        <v>8552208.31</v>
      </c>
      <c r="F129" s="152">
        <v>8678948.8</v>
      </c>
      <c r="G129" s="39">
        <f t="shared" si="7"/>
        <v>101.48196214832377</v>
      </c>
      <c r="H129" s="64"/>
    </row>
    <row r="130" spans="1:8" s="28" customFormat="1" ht="15">
      <c r="A130" s="14"/>
      <c r="B130" s="32">
        <v>542220014</v>
      </c>
      <c r="C130" s="62" t="s">
        <v>34</v>
      </c>
      <c r="D130" s="63" t="s">
        <v>158</v>
      </c>
      <c r="E130" s="152">
        <v>0</v>
      </c>
      <c r="F130" s="152">
        <v>129619946.14</v>
      </c>
      <c r="G130" s="39"/>
      <c r="H130" s="64"/>
    </row>
    <row r="131" spans="1:8" s="28" customFormat="1" ht="15">
      <c r="A131" s="14"/>
      <c r="B131" s="32">
        <v>542220020</v>
      </c>
      <c r="C131" s="62" t="s">
        <v>34</v>
      </c>
      <c r="D131" s="63" t="s">
        <v>125</v>
      </c>
      <c r="E131" s="152">
        <v>8076371.95</v>
      </c>
      <c r="F131" s="152">
        <v>8001820.97</v>
      </c>
      <c r="G131" s="39">
        <f t="shared" si="7"/>
        <v>99.07692488085569</v>
      </c>
      <c r="H131" s="64"/>
    </row>
    <row r="132" spans="1:8" s="28" customFormat="1" ht="15.75">
      <c r="A132" s="14"/>
      <c r="B132" s="32">
        <v>542220026</v>
      </c>
      <c r="C132" s="98" t="s">
        <v>34</v>
      </c>
      <c r="D132" s="97" t="s">
        <v>159</v>
      </c>
      <c r="E132" s="152">
        <v>0</v>
      </c>
      <c r="F132" s="152">
        <v>2439540.15</v>
      </c>
      <c r="G132" s="39"/>
      <c r="H132" s="64"/>
    </row>
    <row r="133" spans="1:8" s="28" customFormat="1" ht="15.75">
      <c r="A133" s="14"/>
      <c r="B133" s="32">
        <v>542220027</v>
      </c>
      <c r="C133" s="98" t="s">
        <v>34</v>
      </c>
      <c r="D133" s="97" t="s">
        <v>160</v>
      </c>
      <c r="E133" s="152">
        <v>0</v>
      </c>
      <c r="F133" s="152">
        <v>9752518.61</v>
      </c>
      <c r="G133" s="39"/>
      <c r="H133" s="64"/>
    </row>
    <row r="134" spans="1:8" s="28" customFormat="1" ht="15.75">
      <c r="A134" s="14"/>
      <c r="B134" s="32">
        <v>542220099</v>
      </c>
      <c r="C134" s="96" t="s">
        <v>34</v>
      </c>
      <c r="D134" s="110" t="s">
        <v>161</v>
      </c>
      <c r="E134" s="152">
        <v>0</v>
      </c>
      <c r="F134" s="152">
        <v>11543218.34</v>
      </c>
      <c r="G134" s="39"/>
      <c r="H134" s="64"/>
    </row>
    <row r="135" spans="1:8" s="28" customFormat="1" ht="15">
      <c r="A135" s="14"/>
      <c r="B135" s="32"/>
      <c r="C135" s="67"/>
      <c r="D135" s="104"/>
      <c r="E135" s="152"/>
      <c r="F135" s="143"/>
      <c r="G135" s="39"/>
      <c r="H135" s="27"/>
    </row>
    <row r="136" spans="1:8" s="28" customFormat="1" ht="33.75" customHeight="1">
      <c r="A136" s="15">
        <v>544</v>
      </c>
      <c r="B136" s="29"/>
      <c r="C136" s="50"/>
      <c r="D136" s="22" t="s">
        <v>187</v>
      </c>
      <c r="E136" s="138">
        <f>E137+E138+E167</f>
        <v>5531616805.549999</v>
      </c>
      <c r="F136" s="138">
        <f>F137+F138+F166+F167</f>
        <v>6549071851.709999</v>
      </c>
      <c r="G136" s="41">
        <f>F136/E136*100</f>
        <v>118.3934477373625</v>
      </c>
      <c r="H136" s="27"/>
    </row>
    <row r="137" spans="1:8" s="28" customFormat="1" ht="33.75" customHeight="1">
      <c r="A137" s="15"/>
      <c r="B137" s="32">
        <v>5443</v>
      </c>
      <c r="C137" s="68"/>
      <c r="D137" s="46" t="s">
        <v>95</v>
      </c>
      <c r="E137" s="146">
        <v>31073243.87</v>
      </c>
      <c r="F137" s="146">
        <v>0</v>
      </c>
      <c r="G137" s="161"/>
      <c r="H137" s="27"/>
    </row>
    <row r="138" spans="1:9" s="28" customFormat="1" ht="31.5" customHeight="1">
      <c r="A138" s="29"/>
      <c r="B138" s="32">
        <v>5443</v>
      </c>
      <c r="C138" s="68"/>
      <c r="D138" s="46" t="s">
        <v>96</v>
      </c>
      <c r="E138" s="146">
        <v>5376714422.9</v>
      </c>
      <c r="F138" s="146">
        <v>4428464104.73</v>
      </c>
      <c r="G138" s="39">
        <f>F138/E138*100</f>
        <v>82.36375891322587</v>
      </c>
      <c r="H138" s="79"/>
      <c r="I138" s="84"/>
    </row>
    <row r="139" spans="1:8" s="28" customFormat="1" ht="31.5" customHeight="1">
      <c r="A139" s="29"/>
      <c r="B139" s="32">
        <v>544320000</v>
      </c>
      <c r="C139" s="132" t="s">
        <v>34</v>
      </c>
      <c r="D139" s="111" t="s">
        <v>96</v>
      </c>
      <c r="E139" s="142">
        <v>0</v>
      </c>
      <c r="F139" s="142">
        <v>1164154.62</v>
      </c>
      <c r="G139" s="39"/>
      <c r="H139" s="27"/>
    </row>
    <row r="140" spans="1:8" s="28" customFormat="1" ht="31.5" customHeight="1">
      <c r="A140" s="29"/>
      <c r="B140" s="32">
        <v>544320000</v>
      </c>
      <c r="C140" s="62" t="s">
        <v>23</v>
      </c>
      <c r="D140" s="104" t="s">
        <v>101</v>
      </c>
      <c r="E140" s="152">
        <v>1322583.97</v>
      </c>
      <c r="F140" s="152">
        <v>0</v>
      </c>
      <c r="G140" s="39"/>
      <c r="H140" s="27"/>
    </row>
    <row r="141" spans="1:8" s="28" customFormat="1" ht="31.5" customHeight="1">
      <c r="A141" s="29"/>
      <c r="B141" s="32">
        <v>544320000</v>
      </c>
      <c r="C141" s="62" t="s">
        <v>102</v>
      </c>
      <c r="D141" s="73" t="s">
        <v>103</v>
      </c>
      <c r="E141" s="152">
        <v>10637200</v>
      </c>
      <c r="F141" s="152">
        <v>10721200</v>
      </c>
      <c r="G141" s="39">
        <f>F141/E141*100</f>
        <v>100.7896814951303</v>
      </c>
      <c r="H141" s="27"/>
    </row>
    <row r="142" spans="1:9" s="28" customFormat="1" ht="15" customHeight="1">
      <c r="A142" s="29"/>
      <c r="B142" s="32">
        <v>544320001</v>
      </c>
      <c r="C142" s="62" t="s">
        <v>34</v>
      </c>
      <c r="D142" s="69" t="s">
        <v>97</v>
      </c>
      <c r="E142" s="152">
        <v>437908.92</v>
      </c>
      <c r="F142" s="152">
        <v>0</v>
      </c>
      <c r="G142" s="39"/>
      <c r="H142" s="70"/>
      <c r="I142" s="54"/>
    </row>
    <row r="143" spans="1:9" s="28" customFormat="1" ht="15" customHeight="1">
      <c r="A143" s="29"/>
      <c r="B143" s="32">
        <v>544320002</v>
      </c>
      <c r="C143" s="62" t="s">
        <v>34</v>
      </c>
      <c r="D143" s="69" t="s">
        <v>98</v>
      </c>
      <c r="E143" s="152">
        <v>1344634.7</v>
      </c>
      <c r="F143" s="152">
        <v>0</v>
      </c>
      <c r="G143" s="39"/>
      <c r="H143" s="70"/>
      <c r="I143" s="54"/>
    </row>
    <row r="144" spans="1:9" s="28" customFormat="1" ht="15" customHeight="1">
      <c r="A144" s="29"/>
      <c r="B144" s="32">
        <v>544320003</v>
      </c>
      <c r="C144" s="62" t="s">
        <v>34</v>
      </c>
      <c r="D144" s="69" t="s">
        <v>145</v>
      </c>
      <c r="E144" s="152">
        <v>37485304.04</v>
      </c>
      <c r="F144" s="152">
        <v>2545544999.97</v>
      </c>
      <c r="G144" s="39"/>
      <c r="H144" s="70"/>
      <c r="I144" s="54"/>
    </row>
    <row r="145" spans="1:9" s="28" customFormat="1" ht="15" customHeight="1">
      <c r="A145" s="29"/>
      <c r="B145" s="32">
        <v>544320005</v>
      </c>
      <c r="C145" s="62" t="s">
        <v>34</v>
      </c>
      <c r="D145" s="60" t="s">
        <v>100</v>
      </c>
      <c r="E145" s="152">
        <v>2753241.9</v>
      </c>
      <c r="F145" s="152">
        <v>2598538.81</v>
      </c>
      <c r="G145" s="39">
        <f aca="true" t="shared" si="8" ref="G145:G155">F145/E145*100</f>
        <v>94.38105710943888</v>
      </c>
      <c r="H145" s="70"/>
      <c r="I145" s="54"/>
    </row>
    <row r="146" spans="1:9" s="28" customFormat="1" ht="15" customHeight="1">
      <c r="A146" s="29"/>
      <c r="B146" s="32">
        <v>544320006</v>
      </c>
      <c r="C146" s="62" t="s">
        <v>34</v>
      </c>
      <c r="D146" s="60" t="s">
        <v>126</v>
      </c>
      <c r="E146" s="152">
        <v>667071530.1</v>
      </c>
      <c r="F146" s="152">
        <v>733387964.27</v>
      </c>
      <c r="G146" s="39">
        <f t="shared" si="8"/>
        <v>109.94142774464659</v>
      </c>
      <c r="H146" s="70"/>
      <c r="I146" s="54"/>
    </row>
    <row r="147" spans="1:9" s="28" customFormat="1" ht="15" customHeight="1">
      <c r="A147" s="29"/>
      <c r="B147" s="32">
        <v>544320007</v>
      </c>
      <c r="C147" s="62" t="s">
        <v>34</v>
      </c>
      <c r="D147" s="71" t="s">
        <v>99</v>
      </c>
      <c r="E147" s="152">
        <v>32639444.46</v>
      </c>
      <c r="F147" s="152">
        <v>0</v>
      </c>
      <c r="G147" s="39">
        <f t="shared" si="8"/>
        <v>0</v>
      </c>
      <c r="H147" s="70"/>
      <c r="I147" s="54"/>
    </row>
    <row r="148" spans="1:9" s="28" customFormat="1" ht="15" customHeight="1">
      <c r="A148" s="29"/>
      <c r="B148" s="32">
        <v>544320008</v>
      </c>
      <c r="C148" s="67">
        <v>11005</v>
      </c>
      <c r="D148" s="104" t="s">
        <v>108</v>
      </c>
      <c r="E148" s="143">
        <v>950035.33</v>
      </c>
      <c r="F148" s="143">
        <v>0</v>
      </c>
      <c r="G148" s="39">
        <f>F148/E148*100</f>
        <v>0</v>
      </c>
      <c r="H148" s="70"/>
      <c r="I148" s="54"/>
    </row>
    <row r="149" spans="1:9" s="28" customFormat="1" ht="15" customHeight="1">
      <c r="A149" s="29"/>
      <c r="B149" s="32">
        <v>544320009</v>
      </c>
      <c r="C149" s="67">
        <v>11005</v>
      </c>
      <c r="D149" s="104" t="s">
        <v>107</v>
      </c>
      <c r="E149" s="143">
        <v>1145491.47</v>
      </c>
      <c r="F149" s="143">
        <v>0</v>
      </c>
      <c r="G149" s="39">
        <f>F149/E149*100</f>
        <v>0</v>
      </c>
      <c r="H149" s="70"/>
      <c r="I149" s="54"/>
    </row>
    <row r="150" spans="1:9" s="28" customFormat="1" ht="15.75" customHeight="1">
      <c r="A150" s="29"/>
      <c r="B150" s="32">
        <v>544320010</v>
      </c>
      <c r="C150" s="62" t="s">
        <v>34</v>
      </c>
      <c r="D150" s="60" t="s">
        <v>127</v>
      </c>
      <c r="E150" s="152">
        <v>16325390.43</v>
      </c>
      <c r="F150" s="152">
        <v>16527703.06</v>
      </c>
      <c r="G150" s="39">
        <f t="shared" si="8"/>
        <v>101.23925140331238</v>
      </c>
      <c r="H150" s="70"/>
      <c r="I150" s="54"/>
    </row>
    <row r="151" spans="1:9" s="28" customFormat="1" ht="15.75" customHeight="1">
      <c r="A151" s="29"/>
      <c r="B151" s="32">
        <v>544320011</v>
      </c>
      <c r="C151" s="62" t="s">
        <v>34</v>
      </c>
      <c r="D151" s="60" t="s">
        <v>128</v>
      </c>
      <c r="E151" s="152">
        <v>27629548.14</v>
      </c>
      <c r="F151" s="152">
        <v>27897383.29</v>
      </c>
      <c r="G151" s="39">
        <f t="shared" si="8"/>
        <v>100.96937940730288</v>
      </c>
      <c r="H151" s="70"/>
      <c r="I151" s="54"/>
    </row>
    <row r="152" spans="1:9" s="28" customFormat="1" ht="15.75" customHeight="1">
      <c r="A152" s="29"/>
      <c r="B152" s="32">
        <v>544320014</v>
      </c>
      <c r="C152" s="62" t="s">
        <v>34</v>
      </c>
      <c r="D152" s="60" t="s">
        <v>129</v>
      </c>
      <c r="E152" s="152">
        <v>46820596.42</v>
      </c>
      <c r="F152" s="152">
        <v>44799898.39</v>
      </c>
      <c r="G152" s="39">
        <f t="shared" si="8"/>
        <v>95.68416854011532</v>
      </c>
      <c r="H152" s="70"/>
      <c r="I152" s="54"/>
    </row>
    <row r="153" spans="1:9" s="28" customFormat="1" ht="15.75" customHeight="1">
      <c r="A153" s="29"/>
      <c r="B153" s="32">
        <v>544320015</v>
      </c>
      <c r="C153" s="62" t="s">
        <v>34</v>
      </c>
      <c r="D153" s="60" t="s">
        <v>146</v>
      </c>
      <c r="E153" s="152">
        <v>3711503578.23</v>
      </c>
      <c r="F153" s="152">
        <v>467993478.36</v>
      </c>
      <c r="G153" s="39">
        <f t="shared" si="8"/>
        <v>12.60926922191421</v>
      </c>
      <c r="H153" s="70"/>
      <c r="I153" s="54"/>
    </row>
    <row r="154" spans="1:9" s="28" customFormat="1" ht="15.75" customHeight="1">
      <c r="A154" s="29"/>
      <c r="B154" s="32">
        <v>544320019</v>
      </c>
      <c r="C154" s="62" t="s">
        <v>34</v>
      </c>
      <c r="D154" s="60" t="s">
        <v>147</v>
      </c>
      <c r="E154" s="152">
        <v>472072300.21</v>
      </c>
      <c r="F154" s="152">
        <v>0</v>
      </c>
      <c r="G154" s="39"/>
      <c r="H154" s="70"/>
      <c r="I154" s="54"/>
    </row>
    <row r="155" spans="1:9" s="28" customFormat="1" ht="15.75" customHeight="1">
      <c r="A155" s="29"/>
      <c r="B155" s="32">
        <v>544320021</v>
      </c>
      <c r="C155" s="62" t="s">
        <v>34</v>
      </c>
      <c r="D155" s="60" t="s">
        <v>130</v>
      </c>
      <c r="E155" s="152">
        <v>252448005.2</v>
      </c>
      <c r="F155" s="152">
        <v>37055226</v>
      </c>
      <c r="G155" s="39">
        <f t="shared" si="8"/>
        <v>14.678359597511289</v>
      </c>
      <c r="H155" s="70"/>
      <c r="I155" s="54"/>
    </row>
    <row r="156" spans="1:9" s="28" customFormat="1" ht="15.75" customHeight="1">
      <c r="A156" s="29"/>
      <c r="B156" s="32">
        <v>544320026</v>
      </c>
      <c r="C156" s="62" t="s">
        <v>34</v>
      </c>
      <c r="D156" s="60" t="s">
        <v>169</v>
      </c>
      <c r="E156" s="152">
        <v>0</v>
      </c>
      <c r="F156" s="152">
        <v>32000000</v>
      </c>
      <c r="G156" s="39"/>
      <c r="H156" s="70"/>
      <c r="I156" s="54"/>
    </row>
    <row r="157" spans="1:9" s="28" customFormat="1" ht="15.75" customHeight="1">
      <c r="A157" s="29"/>
      <c r="B157" s="32">
        <v>544320027</v>
      </c>
      <c r="C157" s="62" t="s">
        <v>34</v>
      </c>
      <c r="D157" s="60" t="s">
        <v>170</v>
      </c>
      <c r="E157" s="152">
        <v>0</v>
      </c>
      <c r="F157" s="152">
        <v>63071833.3</v>
      </c>
      <c r="G157" s="39"/>
      <c r="H157" s="70"/>
      <c r="I157" s="54"/>
    </row>
    <row r="158" spans="1:9" s="28" customFormat="1" ht="15.75" customHeight="1">
      <c r="A158" s="29"/>
      <c r="B158" s="32">
        <v>544320030</v>
      </c>
      <c r="C158" s="62" t="s">
        <v>34</v>
      </c>
      <c r="D158" s="60" t="s">
        <v>171</v>
      </c>
      <c r="E158" s="152">
        <v>0</v>
      </c>
      <c r="F158" s="152">
        <v>898155.98</v>
      </c>
      <c r="G158" s="39"/>
      <c r="H158" s="70"/>
      <c r="I158" s="54"/>
    </row>
    <row r="159" spans="1:9" s="28" customFormat="1" ht="15.75" customHeight="1">
      <c r="A159" s="29"/>
      <c r="B159" s="32">
        <v>544320031</v>
      </c>
      <c r="C159" s="62" t="s">
        <v>34</v>
      </c>
      <c r="D159" s="99" t="s">
        <v>162</v>
      </c>
      <c r="E159" s="152">
        <v>0</v>
      </c>
      <c r="F159" s="152">
        <v>38258100.01</v>
      </c>
      <c r="G159" s="39"/>
      <c r="H159" s="70"/>
      <c r="I159" s="54"/>
    </row>
    <row r="160" spans="1:9" s="28" customFormat="1" ht="15.75" customHeight="1">
      <c r="A160" s="29"/>
      <c r="B160" s="32">
        <v>544320033</v>
      </c>
      <c r="C160" s="62" t="s">
        <v>34</v>
      </c>
      <c r="D160" s="112" t="s">
        <v>163</v>
      </c>
      <c r="E160" s="152">
        <v>0</v>
      </c>
      <c r="F160" s="152">
        <v>333333333.33</v>
      </c>
      <c r="G160" s="39"/>
      <c r="H160" s="70"/>
      <c r="I160" s="54"/>
    </row>
    <row r="161" spans="1:9" s="28" customFormat="1" ht="15">
      <c r="A161" s="29"/>
      <c r="B161" s="32">
        <v>544320099</v>
      </c>
      <c r="C161" s="62" t="s">
        <v>34</v>
      </c>
      <c r="D161" s="104" t="s">
        <v>104</v>
      </c>
      <c r="E161" s="143">
        <v>20938200.91</v>
      </c>
      <c r="F161" s="143">
        <v>18846154</v>
      </c>
      <c r="G161" s="39">
        <f>F161/E161*100</f>
        <v>90.00846864068036</v>
      </c>
      <c r="H161" s="70"/>
      <c r="I161" s="54"/>
    </row>
    <row r="162" spans="1:9" s="28" customFormat="1" ht="15">
      <c r="A162" s="29"/>
      <c r="B162" s="32">
        <v>544320099</v>
      </c>
      <c r="C162" s="62" t="s">
        <v>34</v>
      </c>
      <c r="D162" s="104" t="s">
        <v>105</v>
      </c>
      <c r="E162" s="143">
        <v>29952854.59</v>
      </c>
      <c r="F162" s="143">
        <v>25675770.37</v>
      </c>
      <c r="G162" s="39">
        <f>F162/E162*100</f>
        <v>85.72061234715193</v>
      </c>
      <c r="H162" s="70"/>
      <c r="I162" s="74"/>
    </row>
    <row r="163" spans="1:9" s="28" customFormat="1" ht="15">
      <c r="A163" s="29"/>
      <c r="B163" s="32">
        <v>544320099</v>
      </c>
      <c r="C163" s="62" t="s">
        <v>34</v>
      </c>
      <c r="D163" s="104" t="s">
        <v>106</v>
      </c>
      <c r="E163" s="143">
        <v>43236573.88</v>
      </c>
      <c r="F163" s="143">
        <v>15597886.57</v>
      </c>
      <c r="G163" s="39">
        <f>F163/E163*100</f>
        <v>36.075676609554705</v>
      </c>
      <c r="H163" s="70"/>
      <c r="I163" s="74"/>
    </row>
    <row r="164" spans="1:9" s="28" customFormat="1" ht="15.75">
      <c r="A164" s="29"/>
      <c r="B164" s="32">
        <v>544320099</v>
      </c>
      <c r="C164" s="62" t="s">
        <v>34</v>
      </c>
      <c r="D164" s="113" t="s">
        <v>164</v>
      </c>
      <c r="E164" s="143">
        <v>0</v>
      </c>
      <c r="F164" s="143">
        <v>9159092.19</v>
      </c>
      <c r="G164" s="39"/>
      <c r="H164" s="70"/>
      <c r="I164" s="74"/>
    </row>
    <row r="165" spans="1:9" s="28" customFormat="1" ht="15">
      <c r="A165" s="29"/>
      <c r="B165" s="32">
        <v>544320099</v>
      </c>
      <c r="C165" s="62" t="s">
        <v>34</v>
      </c>
      <c r="D165" s="104" t="s">
        <v>131</v>
      </c>
      <c r="E165" s="143">
        <v>0</v>
      </c>
      <c r="F165" s="143">
        <v>3933232.35</v>
      </c>
      <c r="G165" s="39"/>
      <c r="H165" s="70"/>
      <c r="I165" s="74"/>
    </row>
    <row r="166" spans="1:9" s="28" customFormat="1" ht="30">
      <c r="A166" s="29"/>
      <c r="B166" s="32">
        <v>5446</v>
      </c>
      <c r="C166" s="61"/>
      <c r="D166" s="46" t="s">
        <v>185</v>
      </c>
      <c r="E166" s="146">
        <f>SUM(E168:E173)</f>
        <v>70499281.65</v>
      </c>
      <c r="F166" s="146">
        <v>1526632000</v>
      </c>
      <c r="G166" s="39">
        <f aca="true" t="shared" si="9" ref="G166:G172">F166/E166*100</f>
        <v>2165.457525622887</v>
      </c>
      <c r="H166" s="72"/>
      <c r="I166" s="54"/>
    </row>
    <row r="167" spans="1:9" s="28" customFormat="1" ht="30">
      <c r="A167" s="29"/>
      <c r="B167" s="32">
        <v>5446</v>
      </c>
      <c r="C167" s="61"/>
      <c r="D167" s="46" t="s">
        <v>186</v>
      </c>
      <c r="E167" s="146">
        <f>SUM(E168:E175)</f>
        <v>123829138.78</v>
      </c>
      <c r="F167" s="146">
        <f>SUM(F168:F175)</f>
        <v>593975746.98</v>
      </c>
      <c r="G167" s="39">
        <f t="shared" si="9"/>
        <v>479.67364776337666</v>
      </c>
      <c r="H167" s="72"/>
      <c r="I167" s="54"/>
    </row>
    <row r="168" spans="1:9" s="28" customFormat="1" ht="15">
      <c r="A168" s="29"/>
      <c r="B168" s="32">
        <v>544620001</v>
      </c>
      <c r="C168" s="62" t="s">
        <v>44</v>
      </c>
      <c r="D168" s="60" t="s">
        <v>114</v>
      </c>
      <c r="E168" s="152">
        <v>445400</v>
      </c>
      <c r="F168" s="152">
        <v>458700</v>
      </c>
      <c r="G168" s="39">
        <f t="shared" si="9"/>
        <v>102.98607992815447</v>
      </c>
      <c r="H168" s="70"/>
      <c r="I168" s="54"/>
    </row>
    <row r="169" spans="1:9" s="28" customFormat="1" ht="15">
      <c r="A169" s="29"/>
      <c r="B169" s="32">
        <v>544620002</v>
      </c>
      <c r="C169" s="62" t="s">
        <v>34</v>
      </c>
      <c r="D169" s="60" t="s">
        <v>109</v>
      </c>
      <c r="E169" s="152">
        <v>26112835</v>
      </c>
      <c r="F169" s="152">
        <v>26519290</v>
      </c>
      <c r="G169" s="39">
        <f t="shared" si="9"/>
        <v>101.55653340589024</v>
      </c>
      <c r="H169" s="70"/>
      <c r="I169" s="54"/>
    </row>
    <row r="170" spans="1:9" s="28" customFormat="1" ht="15">
      <c r="A170" s="29"/>
      <c r="B170" s="32">
        <v>544620003</v>
      </c>
      <c r="C170" s="62" t="s">
        <v>34</v>
      </c>
      <c r="D170" s="60" t="s">
        <v>110</v>
      </c>
      <c r="E170" s="152">
        <v>17538945.83</v>
      </c>
      <c r="F170" s="152">
        <v>17626710.53</v>
      </c>
      <c r="G170" s="39">
        <f t="shared" si="9"/>
        <v>100.50039894558476</v>
      </c>
      <c r="H170" s="70"/>
      <c r="I170" s="54"/>
    </row>
    <row r="171" spans="1:9" s="28" customFormat="1" ht="15">
      <c r="A171" s="29"/>
      <c r="B171" s="32">
        <v>544620004</v>
      </c>
      <c r="C171" s="62" t="s">
        <v>34</v>
      </c>
      <c r="D171" s="60" t="s">
        <v>111</v>
      </c>
      <c r="E171" s="152">
        <v>9932354.5</v>
      </c>
      <c r="F171" s="152">
        <v>9982055.9</v>
      </c>
      <c r="G171" s="39">
        <f t="shared" si="9"/>
        <v>100.50039897387875</v>
      </c>
      <c r="H171" s="70"/>
      <c r="I171" s="54"/>
    </row>
    <row r="172" spans="1:9" s="28" customFormat="1" ht="15">
      <c r="A172" s="29"/>
      <c r="B172" s="32">
        <v>544620005</v>
      </c>
      <c r="C172" s="62" t="s">
        <v>34</v>
      </c>
      <c r="D172" s="60" t="s">
        <v>112</v>
      </c>
      <c r="E172" s="152">
        <v>14200316.26</v>
      </c>
      <c r="F172" s="152">
        <v>14272946.5</v>
      </c>
      <c r="G172" s="39">
        <f t="shared" si="9"/>
        <v>100.51146917202533</v>
      </c>
      <c r="H172" s="70"/>
      <c r="I172" s="54"/>
    </row>
    <row r="173" spans="1:9" s="28" customFormat="1" ht="15">
      <c r="A173" s="29"/>
      <c r="B173" s="32">
        <v>544620007</v>
      </c>
      <c r="C173" s="62" t="s">
        <v>34</v>
      </c>
      <c r="D173" s="60" t="s">
        <v>113</v>
      </c>
      <c r="E173" s="152">
        <v>2269430.06</v>
      </c>
      <c r="F173" s="152">
        <v>0</v>
      </c>
      <c r="G173" s="39"/>
      <c r="H173" s="70"/>
      <c r="I173" s="54"/>
    </row>
    <row r="174" spans="1:9" s="28" customFormat="1" ht="15">
      <c r="A174" s="29"/>
      <c r="B174" s="32">
        <v>544620014</v>
      </c>
      <c r="C174" s="62"/>
      <c r="D174" s="60" t="s">
        <v>173</v>
      </c>
      <c r="E174" s="152">
        <v>0</v>
      </c>
      <c r="F174" s="152">
        <v>471014115.5</v>
      </c>
      <c r="G174" s="39"/>
      <c r="H174" s="70"/>
      <c r="I174" s="54"/>
    </row>
    <row r="175" spans="1:9" s="28" customFormat="1" ht="15">
      <c r="A175" s="29"/>
      <c r="B175" s="32">
        <v>544620016</v>
      </c>
      <c r="C175" s="62"/>
      <c r="D175" s="76" t="s">
        <v>132</v>
      </c>
      <c r="E175" s="152">
        <v>53329857.13</v>
      </c>
      <c r="F175" s="152">
        <v>54101928.55</v>
      </c>
      <c r="G175" s="39">
        <f>F175/E175*100</f>
        <v>101.44772827370969</v>
      </c>
      <c r="H175" s="70"/>
      <c r="I175" s="54"/>
    </row>
    <row r="176" spans="1:8" ht="15">
      <c r="A176" s="29">
        <v>55</v>
      </c>
      <c r="B176" s="32"/>
      <c r="C176" s="51"/>
      <c r="D176" s="22" t="s">
        <v>115</v>
      </c>
      <c r="E176" s="138">
        <f>E177</f>
        <v>0</v>
      </c>
      <c r="F176" s="138">
        <f>F177</f>
        <v>8795609449.68</v>
      </c>
      <c r="G176" s="41"/>
      <c r="H176" s="8"/>
    </row>
    <row r="177" spans="1:8" s="28" customFormat="1" ht="14.25">
      <c r="A177" s="15">
        <v>552</v>
      </c>
      <c r="B177" s="29"/>
      <c r="C177" s="50"/>
      <c r="D177" s="22" t="s">
        <v>116</v>
      </c>
      <c r="E177" s="138">
        <f>E178</f>
        <v>0</v>
      </c>
      <c r="F177" s="138">
        <f>F178+F180</f>
        <v>8795609449.68</v>
      </c>
      <c r="G177" s="41"/>
      <c r="H177" s="27"/>
    </row>
    <row r="178" spans="1:9" s="28" customFormat="1" ht="15">
      <c r="A178" s="29"/>
      <c r="B178" s="32">
        <v>5521</v>
      </c>
      <c r="C178" s="51"/>
      <c r="D178" s="46" t="s">
        <v>117</v>
      </c>
      <c r="E178" s="146">
        <f>E179</f>
        <v>0</v>
      </c>
      <c r="F178" s="146">
        <f>SUM(F179:F179)</f>
        <v>4971949449.68</v>
      </c>
      <c r="G178" s="161"/>
      <c r="H178" s="77"/>
      <c r="I178" s="66"/>
    </row>
    <row r="179" spans="1:8" ht="17.25" customHeight="1">
      <c r="A179" s="31"/>
      <c r="B179" s="32">
        <v>552121207</v>
      </c>
      <c r="C179" s="51"/>
      <c r="D179" s="76" t="s">
        <v>174</v>
      </c>
      <c r="E179" s="153">
        <v>0</v>
      </c>
      <c r="F179" s="143">
        <v>4971949449.68</v>
      </c>
      <c r="G179" s="39"/>
      <c r="H179" s="8"/>
    </row>
    <row r="180" spans="1:8" ht="17.25" customHeight="1">
      <c r="A180" s="31"/>
      <c r="B180" s="32">
        <v>5522</v>
      </c>
      <c r="C180" s="51">
        <v>2506</v>
      </c>
      <c r="D180" s="76" t="s">
        <v>165</v>
      </c>
      <c r="E180" s="153">
        <v>0</v>
      </c>
      <c r="F180" s="144">
        <f>SUM(F181)</f>
        <v>3823660000</v>
      </c>
      <c r="G180" s="39"/>
      <c r="H180" s="8"/>
    </row>
    <row r="181" spans="1:8" ht="17.25" customHeight="1">
      <c r="A181" s="31"/>
      <c r="B181" s="32"/>
      <c r="C181" s="75" t="s">
        <v>34</v>
      </c>
      <c r="D181" s="133" t="s">
        <v>166</v>
      </c>
      <c r="E181" s="155">
        <v>0</v>
      </c>
      <c r="F181" s="143">
        <v>3823660000</v>
      </c>
      <c r="G181" s="39"/>
      <c r="H181" s="8"/>
    </row>
    <row r="182" spans="1:8" ht="17.25" customHeight="1">
      <c r="A182" s="31"/>
      <c r="B182" s="32"/>
      <c r="C182" s="51"/>
      <c r="D182" s="76"/>
      <c r="E182" s="153"/>
      <c r="F182" s="143"/>
      <c r="G182" s="39"/>
      <c r="H182" s="8"/>
    </row>
    <row r="183" spans="1:8" ht="17.25" customHeight="1">
      <c r="A183" s="31"/>
      <c r="B183" s="32"/>
      <c r="C183" s="51"/>
      <c r="D183" s="76"/>
      <c r="E183" s="153"/>
      <c r="F183" s="143"/>
      <c r="G183" s="39"/>
      <c r="H183" s="8"/>
    </row>
    <row r="184" spans="1:8" ht="17.25" customHeight="1">
      <c r="A184" s="31"/>
      <c r="B184" s="32"/>
      <c r="C184" s="51"/>
      <c r="D184" s="76"/>
      <c r="E184" s="153"/>
      <c r="F184" s="143"/>
      <c r="G184" s="39"/>
      <c r="H184" s="8"/>
    </row>
    <row r="185" spans="1:8" ht="17.25" customHeight="1">
      <c r="A185" s="31"/>
      <c r="B185" s="32"/>
      <c r="C185" s="51"/>
      <c r="D185" s="76"/>
      <c r="E185" s="153"/>
      <c r="F185" s="143"/>
      <c r="G185" s="39"/>
      <c r="H185" s="8"/>
    </row>
    <row r="186" spans="1:8" ht="17.25" customHeight="1">
      <c r="A186" s="31"/>
      <c r="B186" s="32"/>
      <c r="C186" s="51"/>
      <c r="D186" s="76"/>
      <c r="E186" s="153"/>
      <c r="F186" s="143"/>
      <c r="G186" s="39"/>
      <c r="H186" s="8"/>
    </row>
    <row r="187" spans="1:8" ht="17.25" customHeight="1">
      <c r="A187" s="31"/>
      <c r="B187" s="32"/>
      <c r="C187" s="51"/>
      <c r="D187" s="76"/>
      <c r="E187" s="153"/>
      <c r="F187" s="143"/>
      <c r="G187" s="39"/>
      <c r="H187" s="8"/>
    </row>
    <row r="188" spans="1:8" ht="17.25" customHeight="1">
      <c r="A188" s="31"/>
      <c r="B188" s="32"/>
      <c r="C188" s="51"/>
      <c r="D188" s="76"/>
      <c r="E188" s="153"/>
      <c r="F188" s="143"/>
      <c r="G188" s="39"/>
      <c r="H188" s="8"/>
    </row>
    <row r="189" spans="1:8" ht="17.25" customHeight="1">
      <c r="A189" s="31"/>
      <c r="B189" s="32"/>
      <c r="C189" s="51"/>
      <c r="D189" s="76"/>
      <c r="E189" s="153"/>
      <c r="F189" s="143"/>
      <c r="G189" s="39"/>
      <c r="H189" s="8"/>
    </row>
    <row r="190" spans="1:8" ht="17.25" customHeight="1">
      <c r="A190" s="31"/>
      <c r="B190" s="32"/>
      <c r="C190" s="51"/>
      <c r="D190" s="76"/>
      <c r="E190" s="153"/>
      <c r="F190" s="143"/>
      <c r="G190" s="39"/>
      <c r="H190" s="8"/>
    </row>
    <row r="191" spans="1:8" ht="17.25" customHeight="1">
      <c r="A191" s="31"/>
      <c r="B191" s="32"/>
      <c r="C191" s="51"/>
      <c r="D191" s="76"/>
      <c r="E191" s="153"/>
      <c r="F191" s="143"/>
      <c r="G191" s="39"/>
      <c r="H191" s="8"/>
    </row>
    <row r="192" spans="1:8" ht="17.25" customHeight="1">
      <c r="A192" s="31"/>
      <c r="B192" s="32"/>
      <c r="C192" s="51"/>
      <c r="D192" s="76"/>
      <c r="E192" s="153"/>
      <c r="F192" s="143"/>
      <c r="G192" s="39"/>
      <c r="H192" s="8"/>
    </row>
    <row r="193" spans="1:8" ht="15" customHeight="1">
      <c r="A193" s="19"/>
      <c r="B193" s="32"/>
      <c r="C193" s="51"/>
      <c r="D193" s="114"/>
      <c r="E193" s="138"/>
      <c r="F193" s="143"/>
      <c r="G193" s="39"/>
      <c r="H193" s="8"/>
    </row>
    <row r="194" spans="1:8" ht="15" customHeight="1">
      <c r="A194" s="31"/>
      <c r="B194" s="32"/>
      <c r="C194" s="51"/>
      <c r="D194" s="115"/>
      <c r="E194" s="143"/>
      <c r="F194" s="143"/>
      <c r="G194" s="39"/>
      <c r="H194" s="8"/>
    </row>
    <row r="195" spans="1:8" ht="15" customHeight="1">
      <c r="A195" s="31"/>
      <c r="B195" s="32"/>
      <c r="C195" s="51"/>
      <c r="D195" s="115"/>
      <c r="E195" s="143"/>
      <c r="F195" s="143"/>
      <c r="G195" s="39"/>
      <c r="H195" s="8"/>
    </row>
    <row r="196" spans="1:8" ht="15" customHeight="1">
      <c r="A196" s="31"/>
      <c r="B196" s="32"/>
      <c r="C196" s="51"/>
      <c r="D196" s="115"/>
      <c r="E196" s="143"/>
      <c r="F196" s="143"/>
      <c r="G196" s="39"/>
      <c r="H196" s="8"/>
    </row>
    <row r="197" spans="1:8" ht="15" customHeight="1">
      <c r="A197" s="31"/>
      <c r="B197" s="32"/>
      <c r="C197" s="51"/>
      <c r="D197" s="115"/>
      <c r="E197" s="143"/>
      <c r="F197" s="143"/>
      <c r="G197" s="39"/>
      <c r="H197" s="8"/>
    </row>
    <row r="198" spans="1:8" ht="15" customHeight="1">
      <c r="A198" s="31"/>
      <c r="B198" s="32"/>
      <c r="C198" s="51"/>
      <c r="D198" s="115"/>
      <c r="E198" s="143"/>
      <c r="F198" s="143"/>
      <c r="G198" s="39"/>
      <c r="H198" s="8"/>
    </row>
    <row r="199" spans="1:8" ht="15" customHeight="1">
      <c r="A199" s="31"/>
      <c r="B199" s="32"/>
      <c r="C199" s="51"/>
      <c r="D199" s="115"/>
      <c r="E199" s="143"/>
      <c r="F199" s="143"/>
      <c r="G199" s="39"/>
      <c r="H199" s="8"/>
    </row>
    <row r="200" spans="1:8" ht="15" customHeight="1">
      <c r="A200" s="78"/>
      <c r="B200" s="51"/>
      <c r="C200" s="51"/>
      <c r="D200" s="115"/>
      <c r="E200" s="143"/>
      <c r="F200" s="143"/>
      <c r="G200" s="39"/>
      <c r="H200" s="8"/>
    </row>
    <row r="201" spans="1:8" ht="15" customHeight="1">
      <c r="A201" s="78"/>
      <c r="B201" s="51"/>
      <c r="C201" s="51"/>
      <c r="D201" s="115"/>
      <c r="E201" s="143"/>
      <c r="F201" s="143"/>
      <c r="G201" s="39"/>
      <c r="H201" s="8"/>
    </row>
    <row r="202" spans="1:8" ht="15" customHeight="1">
      <c r="A202" s="78"/>
      <c r="B202" s="51"/>
      <c r="C202" s="51"/>
      <c r="D202" s="115"/>
      <c r="E202" s="143"/>
      <c r="F202" s="143"/>
      <c r="G202" s="39"/>
      <c r="H202" s="8"/>
    </row>
    <row r="203" spans="1:8" ht="15" customHeight="1">
      <c r="A203" s="78"/>
      <c r="B203" s="51"/>
      <c r="C203" s="51"/>
      <c r="D203" s="115"/>
      <c r="E203" s="143"/>
      <c r="F203" s="143"/>
      <c r="G203" s="39"/>
      <c r="H203" s="8"/>
    </row>
    <row r="204" spans="1:8" ht="15" customHeight="1">
      <c r="A204" s="78"/>
      <c r="B204" s="51"/>
      <c r="C204" s="51"/>
      <c r="D204" s="115"/>
      <c r="E204" s="143"/>
      <c r="F204" s="143"/>
      <c r="G204" s="39"/>
      <c r="H204" s="8"/>
    </row>
    <row r="205" spans="1:8" ht="15" customHeight="1">
      <c r="A205" s="78"/>
      <c r="B205" s="51"/>
      <c r="C205" s="51"/>
      <c r="D205" s="115"/>
      <c r="E205" s="143"/>
      <c r="F205" s="143"/>
      <c r="G205" s="39"/>
      <c r="H205" s="8"/>
    </row>
    <row r="206" spans="1:8" ht="15" customHeight="1">
      <c r="A206" s="78"/>
      <c r="B206" s="51"/>
      <c r="C206" s="51"/>
      <c r="D206" s="115"/>
      <c r="E206" s="143"/>
      <c r="F206" s="143"/>
      <c r="G206" s="39"/>
      <c r="H206" s="8"/>
    </row>
    <row r="207" spans="1:8" ht="15" customHeight="1">
      <c r="A207" s="78"/>
      <c r="B207" s="51"/>
      <c r="C207" s="51"/>
      <c r="D207" s="115"/>
      <c r="E207" s="143"/>
      <c r="F207" s="143"/>
      <c r="G207" s="39"/>
      <c r="H207" s="8"/>
    </row>
    <row r="208" spans="1:8" ht="15" customHeight="1">
      <c r="A208" s="78"/>
      <c r="B208" s="51"/>
      <c r="C208" s="51"/>
      <c r="D208" s="115"/>
      <c r="E208" s="143"/>
      <c r="F208" s="143"/>
      <c r="G208" s="39"/>
      <c r="H208" s="8"/>
    </row>
    <row r="209" spans="1:8" ht="15" customHeight="1">
      <c r="A209" s="78"/>
      <c r="B209" s="51"/>
      <c r="C209" s="51"/>
      <c r="D209" s="115"/>
      <c r="E209" s="143"/>
      <c r="F209" s="143"/>
      <c r="G209" s="39"/>
      <c r="H209" s="8"/>
    </row>
    <row r="210" spans="1:8" ht="15" customHeight="1">
      <c r="A210" s="78"/>
      <c r="B210" s="51"/>
      <c r="C210" s="51"/>
      <c r="D210" s="115"/>
      <c r="E210" s="143"/>
      <c r="F210" s="143"/>
      <c r="G210" s="39"/>
      <c r="H210" s="8"/>
    </row>
    <row r="211" spans="1:8" ht="15" customHeight="1">
      <c r="A211" s="78"/>
      <c r="B211" s="51"/>
      <c r="C211" s="51"/>
      <c r="D211" s="115"/>
      <c r="E211" s="143"/>
      <c r="F211" s="143"/>
      <c r="G211" s="39"/>
      <c r="H211" s="8"/>
    </row>
    <row r="212" spans="1:8" ht="15" customHeight="1">
      <c r="A212" s="78"/>
      <c r="B212" s="51"/>
      <c r="C212" s="51"/>
      <c r="D212" s="115"/>
      <c r="E212" s="143"/>
      <c r="F212" s="143"/>
      <c r="G212" s="39"/>
      <c r="H212" s="8"/>
    </row>
    <row r="213" spans="1:8" ht="15" customHeight="1">
      <c r="A213" s="78"/>
      <c r="B213" s="51"/>
      <c r="C213" s="51"/>
      <c r="D213" s="115"/>
      <c r="E213" s="143"/>
      <c r="F213" s="143"/>
      <c r="G213" s="39"/>
      <c r="H213" s="8"/>
    </row>
    <row r="214" spans="1:8" ht="15" customHeight="1">
      <c r="A214" s="78"/>
      <c r="B214" s="51"/>
      <c r="C214" s="51"/>
      <c r="D214" s="115"/>
      <c r="E214" s="143"/>
      <c r="F214" s="143"/>
      <c r="G214" s="39"/>
      <c r="H214" s="8"/>
    </row>
    <row r="215" spans="1:8" ht="15" customHeight="1">
      <c r="A215" s="78"/>
      <c r="B215" s="51"/>
      <c r="C215" s="51"/>
      <c r="D215" s="115"/>
      <c r="E215" s="143"/>
      <c r="F215" s="143"/>
      <c r="G215" s="39"/>
      <c r="H215" s="8"/>
    </row>
    <row r="216" spans="1:8" ht="15" customHeight="1">
      <c r="A216" s="78"/>
      <c r="B216" s="51"/>
      <c r="C216" s="51"/>
      <c r="D216" s="115"/>
      <c r="E216" s="143"/>
      <c r="F216" s="143"/>
      <c r="G216" s="39"/>
      <c r="H216" s="8"/>
    </row>
    <row r="217" spans="1:8" ht="15" customHeight="1">
      <c r="A217" s="78"/>
      <c r="B217" s="51"/>
      <c r="C217" s="51"/>
      <c r="D217" s="115"/>
      <c r="E217" s="143"/>
      <c r="F217" s="143"/>
      <c r="G217" s="39"/>
      <c r="H217" s="8"/>
    </row>
    <row r="218" spans="1:8" ht="15" customHeight="1">
      <c r="A218" s="78"/>
      <c r="B218" s="51"/>
      <c r="C218" s="51"/>
      <c r="D218" s="115"/>
      <c r="E218" s="143"/>
      <c r="F218" s="143"/>
      <c r="G218" s="39"/>
      <c r="H218" s="8"/>
    </row>
    <row r="219" spans="1:8" ht="15" customHeight="1">
      <c r="A219" s="78"/>
      <c r="B219" s="51"/>
      <c r="C219" s="51"/>
      <c r="D219" s="115"/>
      <c r="E219" s="143"/>
      <c r="F219" s="143"/>
      <c r="G219" s="39"/>
      <c r="H219" s="8"/>
    </row>
    <row r="220" spans="1:8" ht="15" customHeight="1">
      <c r="A220" s="78"/>
      <c r="B220" s="51"/>
      <c r="C220" s="51"/>
      <c r="D220" s="115"/>
      <c r="E220" s="143"/>
      <c r="F220" s="143"/>
      <c r="G220" s="39"/>
      <c r="H220" s="8"/>
    </row>
    <row r="221" spans="1:8" ht="15" customHeight="1">
      <c r="A221" s="78"/>
      <c r="B221" s="51"/>
      <c r="C221" s="51"/>
      <c r="D221" s="115"/>
      <c r="E221" s="143"/>
      <c r="F221" s="143"/>
      <c r="G221" s="39"/>
      <c r="H221" s="8"/>
    </row>
    <row r="222" spans="1:8" ht="15" customHeight="1">
      <c r="A222" s="78"/>
      <c r="B222" s="51"/>
      <c r="C222" s="51"/>
      <c r="D222" s="115"/>
      <c r="E222" s="143"/>
      <c r="F222" s="143"/>
      <c r="G222" s="39"/>
      <c r="H222" s="8"/>
    </row>
    <row r="223" spans="1:8" ht="15" customHeight="1">
      <c r="A223" s="78"/>
      <c r="B223" s="51"/>
      <c r="C223" s="51"/>
      <c r="D223" s="115"/>
      <c r="E223" s="139"/>
      <c r="F223" s="143"/>
      <c r="G223" s="39"/>
      <c r="H223" s="8"/>
    </row>
    <row r="224" spans="1:8" ht="15" customHeight="1">
      <c r="A224" s="78"/>
      <c r="B224" s="51"/>
      <c r="C224" s="51"/>
      <c r="D224" s="115"/>
      <c r="E224" s="139"/>
      <c r="F224" s="143"/>
      <c r="G224" s="39"/>
      <c r="H224" s="8"/>
    </row>
    <row r="225" spans="1:8" ht="15" customHeight="1">
      <c r="A225" s="78"/>
      <c r="B225" s="51"/>
      <c r="C225" s="51"/>
      <c r="D225" s="115"/>
      <c r="E225" s="139"/>
      <c r="F225" s="143"/>
      <c r="G225" s="39"/>
      <c r="H225" s="8"/>
    </row>
    <row r="226" spans="1:8" ht="15" customHeight="1">
      <c r="A226" s="78"/>
      <c r="B226" s="51"/>
      <c r="C226" s="51"/>
      <c r="D226" s="115"/>
      <c r="E226" s="139"/>
      <c r="F226" s="143"/>
      <c r="G226" s="39"/>
      <c r="H226" s="8"/>
    </row>
    <row r="227" spans="1:8" ht="15" customHeight="1">
      <c r="A227" s="78"/>
      <c r="B227" s="51"/>
      <c r="C227" s="51"/>
      <c r="D227" s="115"/>
      <c r="E227" s="139"/>
      <c r="F227" s="143"/>
      <c r="G227" s="39"/>
      <c r="H227" s="8"/>
    </row>
    <row r="228" spans="1:8" ht="15" customHeight="1">
      <c r="A228" s="78"/>
      <c r="B228" s="51"/>
      <c r="C228" s="51"/>
      <c r="D228" s="115"/>
      <c r="E228" s="139"/>
      <c r="F228" s="143"/>
      <c r="G228" s="39"/>
      <c r="H228" s="8"/>
    </row>
    <row r="229" spans="1:8" ht="15" customHeight="1">
      <c r="A229" s="78"/>
      <c r="B229" s="51"/>
      <c r="C229" s="51"/>
      <c r="D229" s="115"/>
      <c r="E229" s="139"/>
      <c r="F229" s="143"/>
      <c r="G229" s="39"/>
      <c r="H229" s="8"/>
    </row>
    <row r="230" spans="1:8" ht="15" customHeight="1">
      <c r="A230" s="78"/>
      <c r="B230" s="51"/>
      <c r="C230" s="51"/>
      <c r="D230" s="115"/>
      <c r="E230" s="139"/>
      <c r="F230" s="143"/>
      <c r="G230" s="39"/>
      <c r="H230" s="8"/>
    </row>
    <row r="231" spans="1:8" ht="15" customHeight="1">
      <c r="A231" s="78"/>
      <c r="B231" s="51"/>
      <c r="C231" s="51"/>
      <c r="D231" s="115"/>
      <c r="E231" s="139"/>
      <c r="F231" s="143"/>
      <c r="G231" s="39"/>
      <c r="H231" s="8"/>
    </row>
    <row r="232" spans="1:8" ht="15" customHeight="1">
      <c r="A232" s="78"/>
      <c r="B232" s="51"/>
      <c r="C232" s="51"/>
      <c r="D232" s="115"/>
      <c r="E232" s="139"/>
      <c r="F232" s="143"/>
      <c r="G232" s="39"/>
      <c r="H232" s="8"/>
    </row>
    <row r="233" spans="1:8" ht="15" customHeight="1">
      <c r="A233" s="78"/>
      <c r="B233" s="51"/>
      <c r="C233" s="51"/>
      <c r="D233" s="115"/>
      <c r="E233" s="139"/>
      <c r="F233" s="143"/>
      <c r="G233" s="39"/>
      <c r="H233" s="8"/>
    </row>
    <row r="234" spans="1:8" ht="15" customHeight="1">
      <c r="A234" s="78"/>
      <c r="B234" s="51"/>
      <c r="C234" s="51"/>
      <c r="D234" s="115"/>
      <c r="E234" s="139"/>
      <c r="F234" s="143"/>
      <c r="G234" s="39"/>
      <c r="H234" s="8"/>
    </row>
    <row r="235" spans="1:8" ht="15" customHeight="1">
      <c r="A235" s="78"/>
      <c r="B235" s="51"/>
      <c r="C235" s="51"/>
      <c r="D235" s="115"/>
      <c r="E235" s="139"/>
      <c r="F235" s="143"/>
      <c r="G235" s="39"/>
      <c r="H235" s="8"/>
    </row>
    <row r="236" spans="1:8" ht="15.75" customHeight="1">
      <c r="A236" s="13"/>
      <c r="B236" s="51"/>
      <c r="C236" s="51"/>
      <c r="D236" s="116"/>
      <c r="E236" s="156"/>
      <c r="F236" s="143"/>
      <c r="G236" s="39"/>
      <c r="H236" s="8"/>
    </row>
    <row r="237" spans="1:8" ht="15.75" customHeight="1">
      <c r="A237" s="13"/>
      <c r="B237" s="51"/>
      <c r="C237" s="51"/>
      <c r="D237" s="116"/>
      <c r="E237" s="156"/>
      <c r="F237" s="143"/>
      <c r="G237" s="39"/>
      <c r="H237" s="8"/>
    </row>
    <row r="238" spans="1:8" ht="15.75" customHeight="1">
      <c r="A238" s="80"/>
      <c r="B238" s="81"/>
      <c r="C238" s="81"/>
      <c r="D238" s="117"/>
      <c r="E238" s="139"/>
      <c r="F238" s="143"/>
      <c r="G238" s="39"/>
      <c r="H238" s="8"/>
    </row>
    <row r="239" spans="1:8" ht="15">
      <c r="A239" s="80"/>
      <c r="B239" s="16"/>
      <c r="C239" s="16"/>
      <c r="D239" s="118"/>
      <c r="E239" s="139"/>
      <c r="F239" s="143"/>
      <c r="G239" s="39"/>
      <c r="H239" s="8"/>
    </row>
    <row r="240" spans="1:8" ht="15" hidden="1">
      <c r="A240" s="80"/>
      <c r="B240" s="16"/>
      <c r="C240" s="16"/>
      <c r="D240" s="119"/>
      <c r="E240" s="139"/>
      <c r="F240" s="143"/>
      <c r="G240" s="39"/>
      <c r="H240" s="8"/>
    </row>
    <row r="241" spans="1:8" ht="15" hidden="1">
      <c r="A241" s="80"/>
      <c r="B241" s="16"/>
      <c r="C241" s="16"/>
      <c r="D241" s="119"/>
      <c r="E241" s="139"/>
      <c r="F241" s="143"/>
      <c r="G241" s="39"/>
      <c r="H241" s="8"/>
    </row>
    <row r="242" spans="1:8" ht="15" hidden="1">
      <c r="A242" s="80"/>
      <c r="B242" s="16"/>
      <c r="C242" s="16"/>
      <c r="D242" s="119"/>
      <c r="E242" s="139"/>
      <c r="F242" s="143"/>
      <c r="G242" s="39"/>
      <c r="H242" s="8"/>
    </row>
    <row r="243" spans="1:8" ht="15" hidden="1">
      <c r="A243" s="80"/>
      <c r="B243" s="16"/>
      <c r="C243" s="16"/>
      <c r="D243" s="119"/>
      <c r="E243" s="139"/>
      <c r="F243" s="143"/>
      <c r="G243" s="39"/>
      <c r="H243" s="8"/>
    </row>
    <row r="244" spans="1:8" ht="15" hidden="1">
      <c r="A244" s="80"/>
      <c r="B244" s="16"/>
      <c r="C244" s="16"/>
      <c r="D244" s="119"/>
      <c r="E244" s="139"/>
      <c r="F244" s="143"/>
      <c r="G244" s="39"/>
      <c r="H244" s="8"/>
    </row>
    <row r="245" spans="1:8" ht="15">
      <c r="A245" s="80"/>
      <c r="B245" s="16"/>
      <c r="C245" s="16"/>
      <c r="D245" s="119"/>
      <c r="E245" s="139"/>
      <c r="F245" s="143"/>
      <c r="G245" s="39"/>
      <c r="H245" s="8"/>
    </row>
    <row r="246" spans="1:8" ht="15">
      <c r="A246" s="80"/>
      <c r="B246" s="16"/>
      <c r="C246" s="16"/>
      <c r="D246" s="119"/>
      <c r="E246" s="139"/>
      <c r="F246" s="143"/>
      <c r="G246" s="39"/>
      <c r="H246" s="8"/>
    </row>
    <row r="247" spans="1:4" ht="15" hidden="1">
      <c r="A247" s="82"/>
      <c r="B247" s="83"/>
      <c r="C247" s="83"/>
      <c r="D247" s="120"/>
    </row>
    <row r="248" spans="1:4" ht="30" customHeight="1">
      <c r="A248" s="82"/>
      <c r="B248" s="83"/>
      <c r="C248" s="83"/>
      <c r="D248" s="121"/>
    </row>
    <row r="249" spans="1:4" ht="15">
      <c r="A249" s="82"/>
      <c r="B249" s="83"/>
      <c r="C249" s="83"/>
      <c r="D249" s="120"/>
    </row>
    <row r="250" spans="1:4" ht="15">
      <c r="A250" s="82"/>
      <c r="B250" s="83"/>
      <c r="C250" s="83"/>
      <c r="D250" s="120"/>
    </row>
    <row r="251" spans="1:4" ht="15">
      <c r="A251" s="82"/>
      <c r="B251" s="83"/>
      <c r="C251" s="83"/>
      <c r="D251" s="120"/>
    </row>
    <row r="252" spans="1:4" ht="15" customHeight="1" hidden="1">
      <c r="A252" s="82"/>
      <c r="B252" s="83"/>
      <c r="C252" s="83"/>
      <c r="D252" s="120"/>
    </row>
    <row r="253" spans="1:4" ht="15">
      <c r="A253" s="82"/>
      <c r="B253" s="83"/>
      <c r="C253" s="83"/>
      <c r="D253" s="120"/>
    </row>
    <row r="254" spans="1:4" ht="15.75" customHeight="1">
      <c r="A254" s="82"/>
      <c r="B254" s="83"/>
      <c r="C254" s="83"/>
      <c r="D254" s="122"/>
    </row>
    <row r="255" spans="1:4" ht="31.5" customHeight="1">
      <c r="A255" s="82"/>
      <c r="B255" s="83"/>
      <c r="C255" s="83"/>
      <c r="D255" s="123"/>
    </row>
    <row r="256" spans="1:4" ht="30" customHeight="1">
      <c r="A256" s="82"/>
      <c r="B256" s="83"/>
      <c r="C256" s="83"/>
      <c r="D256" s="121"/>
    </row>
    <row r="257" spans="1:4" ht="15" customHeight="1">
      <c r="A257" s="82"/>
      <c r="B257" s="83"/>
      <c r="C257" s="83"/>
      <c r="D257" s="122"/>
    </row>
    <row r="258" spans="1:4" ht="15" customHeight="1">
      <c r="A258" s="82"/>
      <c r="B258" s="83"/>
      <c r="C258" s="83"/>
      <c r="D258" s="122"/>
    </row>
    <row r="259" spans="1:4" ht="15" customHeight="1">
      <c r="A259" s="82"/>
      <c r="B259" s="83"/>
      <c r="C259" s="83"/>
      <c r="D259" s="120"/>
    </row>
    <row r="260" spans="1:4" ht="15" customHeight="1">
      <c r="A260" s="82"/>
      <c r="B260" s="83"/>
      <c r="C260" s="83"/>
      <c r="D260" s="124"/>
    </row>
    <row r="261" spans="1:4" ht="16.5" customHeight="1">
      <c r="A261" s="82"/>
      <c r="B261" s="83"/>
      <c r="C261" s="83"/>
      <c r="D261" s="120"/>
    </row>
    <row r="262" spans="1:5" ht="15">
      <c r="A262" s="82"/>
      <c r="B262" s="83"/>
      <c r="C262" s="83"/>
      <c r="D262" s="125"/>
      <c r="E262" s="158"/>
    </row>
    <row r="263" spans="1:4" ht="15">
      <c r="A263" s="82"/>
      <c r="B263" s="83"/>
      <c r="C263" s="83"/>
      <c r="D263" s="120"/>
    </row>
    <row r="264" spans="1:4" ht="15">
      <c r="A264" s="82"/>
      <c r="B264" s="85"/>
      <c r="C264" s="85"/>
      <c r="D264" s="126"/>
    </row>
    <row r="265" spans="1:4" ht="30" customHeight="1">
      <c r="A265" s="82"/>
      <c r="B265" s="83"/>
      <c r="C265" s="83"/>
      <c r="D265" s="122"/>
    </row>
    <row r="266" spans="1:4" ht="15">
      <c r="A266" s="82"/>
      <c r="B266" s="83"/>
      <c r="C266" s="83"/>
      <c r="D266" s="124"/>
    </row>
    <row r="267" spans="1:4" ht="15">
      <c r="A267" s="82"/>
      <c r="B267" s="83"/>
      <c r="C267" s="83"/>
      <c r="D267" s="120"/>
    </row>
    <row r="268" spans="1:4" ht="15">
      <c r="A268" s="82"/>
      <c r="B268" s="83"/>
      <c r="C268" s="83"/>
      <c r="D268" s="120"/>
    </row>
    <row r="269" spans="1:4" ht="15">
      <c r="A269" s="82"/>
      <c r="B269" s="83"/>
      <c r="C269" s="83"/>
      <c r="D269" s="119"/>
    </row>
    <row r="270" spans="1:4" ht="15" customHeight="1">
      <c r="A270" s="82"/>
      <c r="B270" s="83"/>
      <c r="C270" s="83"/>
      <c r="D270" s="122"/>
    </row>
    <row r="271" spans="1:4" ht="30" customHeight="1">
      <c r="A271" s="82"/>
      <c r="B271" s="83"/>
      <c r="C271" s="83"/>
      <c r="D271" s="121"/>
    </row>
    <row r="272" spans="1:4" ht="15" hidden="1">
      <c r="A272" s="82"/>
      <c r="B272" s="83"/>
      <c r="C272" s="83"/>
      <c r="D272" s="120"/>
    </row>
    <row r="273" spans="1:4" ht="15">
      <c r="A273" s="82"/>
      <c r="B273" s="83"/>
      <c r="C273" s="83"/>
      <c r="D273" s="120"/>
    </row>
    <row r="274" spans="1:4" ht="15.75" customHeight="1" hidden="1">
      <c r="A274" s="82"/>
      <c r="B274" s="83"/>
      <c r="C274" s="83"/>
      <c r="D274" s="120"/>
    </row>
    <row r="275" spans="1:4" ht="15">
      <c r="A275" s="82"/>
      <c r="B275" s="83"/>
      <c r="C275" s="83"/>
      <c r="D275" s="120"/>
    </row>
    <row r="276" spans="1:4" ht="15">
      <c r="A276" s="82"/>
      <c r="B276" s="83"/>
      <c r="C276" s="83"/>
      <c r="D276" s="120"/>
    </row>
    <row r="277" spans="1:4" ht="15">
      <c r="A277" s="82"/>
      <c r="B277" s="83"/>
      <c r="C277" s="83"/>
      <c r="D277" s="127"/>
    </row>
    <row r="278" spans="1:4" ht="15">
      <c r="A278" s="82"/>
      <c r="B278" s="83"/>
      <c r="C278" s="83"/>
      <c r="D278" s="127"/>
    </row>
    <row r="279" spans="1:4" ht="15">
      <c r="A279" s="86"/>
      <c r="D279" s="120"/>
    </row>
    <row r="280" spans="1:4" ht="15">
      <c r="A280" s="86"/>
      <c r="D280" s="124"/>
    </row>
    <row r="281" spans="1:4" ht="30" customHeight="1">
      <c r="A281" s="86"/>
      <c r="D281" s="121"/>
    </row>
    <row r="282" spans="1:4" ht="33" customHeight="1">
      <c r="A282" s="86"/>
      <c r="D282" s="128"/>
    </row>
    <row r="283" spans="1:4" ht="15" customHeight="1">
      <c r="A283" s="86"/>
      <c r="D283" s="122"/>
    </row>
    <row r="284" spans="1:4" ht="15" customHeight="1">
      <c r="A284" s="86"/>
      <c r="D284" s="122"/>
    </row>
    <row r="285" spans="1:4" ht="30" customHeight="1">
      <c r="A285" s="86"/>
      <c r="D285" s="122"/>
    </row>
    <row r="286" spans="1:4" ht="15.75" customHeight="1">
      <c r="A286" s="86"/>
      <c r="D286" s="124"/>
    </row>
    <row r="287" spans="1:4" ht="15.75" customHeight="1">
      <c r="A287" s="86"/>
      <c r="D287" s="124"/>
    </row>
    <row r="288" spans="1:4" ht="30.75" customHeight="1">
      <c r="A288" s="86"/>
      <c r="D288" s="123"/>
    </row>
    <row r="289" spans="1:4" ht="15.75" customHeight="1">
      <c r="A289" s="86"/>
      <c r="D289" s="122"/>
    </row>
    <row r="290" spans="1:4" ht="18" customHeight="1">
      <c r="A290" s="86"/>
      <c r="D290" s="128"/>
    </row>
    <row r="291" spans="1:4" ht="15.75" customHeight="1">
      <c r="A291" s="86"/>
      <c r="D291" s="124"/>
    </row>
    <row r="292" spans="1:4" ht="15">
      <c r="A292" s="86"/>
      <c r="D292" s="120"/>
    </row>
    <row r="293" spans="1:5" ht="15">
      <c r="A293" s="82"/>
      <c r="B293" s="83"/>
      <c r="C293" s="83"/>
      <c r="D293" s="125"/>
      <c r="E293" s="158"/>
    </row>
    <row r="294" ht="15" customHeight="1">
      <c r="D294" s="129"/>
    </row>
    <row r="295" spans="4:5" ht="15" customHeight="1">
      <c r="D295" s="130"/>
      <c r="E295" s="145"/>
    </row>
    <row r="296" spans="4:5" ht="15" customHeight="1">
      <c r="D296" s="130"/>
      <c r="E296" s="159"/>
    </row>
    <row r="297" spans="4:5" ht="15" customHeight="1">
      <c r="D297" s="130"/>
      <c r="E297" s="159"/>
    </row>
    <row r="298" spans="4:5" ht="15" customHeight="1">
      <c r="D298" s="130"/>
      <c r="E298" s="159"/>
    </row>
    <row r="299" spans="4:5" ht="15" customHeight="1">
      <c r="D299" s="130"/>
      <c r="E299" s="159"/>
    </row>
    <row r="300" spans="4:5" ht="15" customHeight="1">
      <c r="D300" s="130"/>
      <c r="E300" s="159"/>
    </row>
    <row r="301" spans="4:5" ht="15" customHeight="1">
      <c r="D301" s="130"/>
      <c r="E301" s="159"/>
    </row>
    <row r="302" spans="4:5" ht="15" customHeight="1">
      <c r="D302" s="130"/>
      <c r="E302" s="159"/>
    </row>
    <row r="304" ht="15">
      <c r="E304" s="158"/>
    </row>
    <row r="306" ht="15">
      <c r="D306" s="130"/>
    </row>
    <row r="307" spans="1:4" ht="15" customHeight="1">
      <c r="A307" s="86"/>
      <c r="D307" s="118"/>
    </row>
    <row r="308" spans="1:4" ht="15" customHeight="1">
      <c r="A308" s="86"/>
      <c r="D308" s="119"/>
    </row>
    <row r="309" spans="1:4" ht="15" customHeight="1">
      <c r="A309" s="82"/>
      <c r="B309" s="83"/>
      <c r="C309" s="83"/>
      <c r="D309" s="119"/>
    </row>
    <row r="313" ht="15">
      <c r="E313" s="145"/>
    </row>
    <row r="315" ht="15">
      <c r="E315" s="145"/>
    </row>
    <row r="317" ht="15">
      <c r="D317" s="124"/>
    </row>
  </sheetData>
  <sheetProtection/>
  <mergeCells count="3">
    <mergeCell ref="A1:D1"/>
    <mergeCell ref="A3:C3"/>
    <mergeCell ref="A2:D2"/>
  </mergeCells>
  <printOptions/>
  <pageMargins left="0" right="0" top="0.5511811023622047" bottom="0.7874015748031497" header="0.5118110236220472" footer="0.5118110236220472"/>
  <pageSetup firstPageNumber="16" useFirstPageNumber="1" horizontalDpi="600" verticalDpi="600" orientation="portrait" paperSize="9" scale="66" r:id="rId1"/>
  <headerFooter alignWithMargins="0">
    <oddFooter>&amp;C&amp;"Times New Roman,Uobičajeno"&amp;16&amp;P</oddFooter>
  </headerFooter>
  <rowBreaks count="3" manualBreakCount="3">
    <brk id="48" max="6" man="1"/>
    <brk id="91" max="6" man="1"/>
    <brk id="2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2014-09-04T11:41:12Z</cp:lastPrinted>
  <dcterms:created xsi:type="dcterms:W3CDTF">2012-04-24T12:57:13Z</dcterms:created>
  <dcterms:modified xsi:type="dcterms:W3CDTF">2014-09-04T11:44:39Z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Kopija 8Račun financiranja - analitika 1-6 2014.xls</vt:lpwstr>
  </property>
</Properties>
</file>