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5195" windowHeight="7755" activeTab="0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'Prihodi'!$A$1:$F$142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<sst xmlns="http://schemas.openxmlformats.org/spreadsheetml/2006/main" count="459" uniqueCount="389">
  <si>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</si>
  <si>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</si>
  <si>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</si>
  <si>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</si>
  <si>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</si>
  <si>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</si>
  <si>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</si>
  <si>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</si>
  <si>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</si>
  <si>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</si>
  <si>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</si>
  <si>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</si>
  <si>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</si>
  <si>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</si>
  <si>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</si>
  <si>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</si>
  <si>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</si>
  <si>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</si>
  <si>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</si>
  <si>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</si>
  <si>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</si>
  <si>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</si>
  <si>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</si>
  <si>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</si>
  <si>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</si>
  <si>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</si>
  <si>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</si>
  <si>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</si>
  <si>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</si>
  <si>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</si>
  <si>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</si>
  <si>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</si>
  <si>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</si>
  <si>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</si>
  <si>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</si>
  <si>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</si>
  <si>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</si>
  <si>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</si>
  <si>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</si>
  <si>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zdravstveno osiguranje</t>
  </si>
  <si>
    <t>Doprinosi za obvezno zdravstveno osiguranje</t>
  </si>
  <si>
    <t>Doprinosi za obvezno zdravstveno osiguranje za slučaj ozljede na radu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</si>
  <si>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</si>
  <si>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</si>
  <si>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</si>
  <si>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</si>
  <si>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iz inozemstva (darovnice) i od subjekata unutar općeg proračuna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</si>
  <si>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</si>
  <si>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</si>
  <si>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</si>
  <si>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</si>
  <si>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</si>
  <si>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</si>
  <si>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</si>
  <si>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</si>
  <si>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iz proračuna 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</si>
  <si>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</si>
  <si>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</si>
  <si>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</si>
  <si>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</si>
  <si>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</si>
  <si>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</si>
  <si>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</si>
  <si>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</si>
  <si>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</si>
  <si>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</si>
  <si>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</si>
  <si>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</si>
  <si>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</si>
  <si>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</si>
  <si>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</si>
  <si>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</si>
  <si>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</si>
  <si>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</si>
  <si>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</si>
  <si>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</si>
  <si>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</si>
  <si>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</si>
  <si>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</si>
  <si>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</si>
  <si>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</si>
  <si>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</si>
  <si>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</si>
  <si>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</si>
  <si>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</si>
  <si>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</si>
  <si>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</si>
  <si>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</si>
  <si>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</si>
  <si>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</si>
  <si>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</si>
  <si>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</si>
  <si>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</si>
  <si>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</si>
  <si>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</si>
  <si>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</si>
  <si>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</si>
  <si>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</si>
  <si>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</si>
  <si>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</si>
  <si>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</si>
  <si>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</si>
  <si>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</si>
  <si>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</si>
  <si>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</si>
  <si>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</si>
  <si>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</si>
  <si>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</si>
  <si>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</si>
  <si>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</si>
  <si>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</si>
  <si>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</si>
  <si>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</si>
  <si>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</si>
  <si>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</si>
  <si>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</si>
  <si>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</si>
  <si>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</si>
  <si>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</si>
  <si>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</si>
  <si>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</si>
  <si>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</si>
  <si>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</si>
  <si>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</si>
  <si>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</si>
  <si>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</si>
  <si>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</si>
  <si>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</si>
  <si>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</si>
  <si>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</si>
  <si>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</si>
  <si>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</si>
  <si>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</si>
  <si>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</si>
  <si>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</si>
  <si>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</si>
  <si>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</si>
  <si>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</si>
  <si>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</si>
  <si>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</si>
  <si>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</si>
  <si>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</si>
  <si>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</si>
  <si>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</si>
  <si>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</si>
  <si>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</si>
  <si>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</si>
  <si>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</si>
  <si>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</si>
  <si>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</si>
  <si>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</si>
  <si>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</si>
  <si>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</si>
  <si>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</si>
  <si>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</si>
  <si>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</si>
  <si>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</si>
  <si>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</si>
  <si>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</si>
  <si>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</si>
  <si>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</si>
  <si>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</si>
  <si>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</si>
  <si>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</si>
  <si>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</si>
  <si>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</si>
  <si>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</si>
  <si>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</si>
  <si>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</si>
  <si>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</si>
  <si>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</si>
  <si>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</si>
  <si>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</si>
  <si>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</si>
  <si>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</si>
  <si>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</si>
  <si>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</si>
  <si>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</si>
  <si>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</si>
  <si>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</si>
  <si>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</si>
  <si>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</si>
  <si>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</si>
  <si>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</si>
  <si>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</si>
  <si>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</si>
  <si>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</si>
  <si>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</si>
  <si>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</si>
  <si>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</si>
  <si>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</si>
  <si>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Naknade za rad predst. i izvršnih tijela, povjer. i sl.</t>
  </si>
  <si>
    <t>3292</t>
  </si>
  <si>
    <t>Premije osiguranja</t>
  </si>
  <si>
    <t>3293</t>
  </si>
  <si>
    <t>Reprezentacija</t>
  </si>
  <si>
    <t>3294</t>
  </si>
  <si>
    <t>Članarine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</si>
  <si>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</si>
  <si>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</si>
  <si>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</si>
  <si>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</si>
  <si>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</si>
  <si>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</si>
  <si>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</si>
  <si>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</si>
  <si>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</si>
  <si>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</si>
  <si>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</si>
  <si>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</si>
  <si>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Kam.za primlj.kredite i zajmove od kreditnih i ostalih fin.institucija u javnom sektoru</t>
  </si>
  <si>
    <t>3423</t>
  </si>
  <si>
    <t>Kam.za primlj.kredite i zajmove od kreditnih i ostalih fin.institucija izvan javnog sektora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</si>
  <si>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</si>
  <si>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</si>
  <si>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</si>
  <si>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</si>
  <si>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</si>
  <si>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</si>
  <si>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</si>
  <si>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</si>
  <si>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</si>
  <si>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</si>
  <si>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s.</t>
  </si>
  <si>
    <t>3512</t>
  </si>
  <si>
    <t>352</t>
  </si>
  <si>
    <t>Subvencije trgovačkim društvima, poljoprivrednicima i obrtnicima izvan javnog sektora</t>
  </si>
  <si>
    <t>3521</t>
  </si>
  <si>
    <t>Subv.kreditnim i ostalim fin.instit.izvan javnog s.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</si>
  <si>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</si>
  <si>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</si>
  <si>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</si>
  <si>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</si>
  <si>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</si>
  <si>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inoz.i unutar općeg proračuna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</si>
  <si>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</si>
  <si>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</si>
  <si>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</si>
  <si>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</si>
  <si>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</si>
  <si>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</si>
  <si>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</si>
  <si>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</si>
  <si>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</si>
  <si>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</si>
  <si>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</si>
  <si>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</si>
  <si>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Tekuće pomoći prorač. korisnicima temeljem prijenosa sredstava EU</t>
  </si>
  <si>
    <t>Kapitalne pomoći prorač. korisnicima temeljem prijenosa sredstava EU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</si>
  <si>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</si>
  <si>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</si>
  <si>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</si>
  <si>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</si>
  <si>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</si>
  <si>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</si>
  <si>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</si>
  <si>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</si>
  <si>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</si>
  <si>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</si>
  <si>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</si>
  <si>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</si>
  <si>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</si>
  <si>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</si>
  <si>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</si>
  <si>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</si>
  <si>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</si>
  <si>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</si>
  <si>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</si>
  <si>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</si>
  <si>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</si>
  <si>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</si>
  <si>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</si>
  <si>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</si>
  <si>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</si>
  <si>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</si>
  <si>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</si>
  <si>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</si>
  <si>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</si>
  <si>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</si>
  <si>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Kap.pom.kredit.i ostal. fin.inst,trg.dr.u javn.sek.</t>
  </si>
  <si>
    <t>3862</t>
  </si>
  <si>
    <t>Kap.pom.kredit.i ostal. fin.ins,trg.dr.van javn.sk.</t>
  </si>
  <si>
    <t>3863</t>
  </si>
  <si>
    <t>Kap.pom.poljoprivrednicima i obrtnicima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</si>
  <si>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</si>
  <si>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</si>
  <si>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</si>
  <si>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</si>
  <si>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</si>
  <si>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</si>
  <si>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</si>
  <si>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</si>
  <si>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</si>
  <si>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</si>
  <si>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</si>
  <si>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</si>
  <si>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</si>
  <si>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</si>
  <si>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</si>
  <si>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</si>
  <si>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im.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</si>
  <si>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</si>
  <si>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</si>
  <si>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</si>
  <si>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</si>
  <si>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</si>
  <si>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</si>
  <si>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</si>
  <si>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</si>
  <si>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</si>
  <si>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</si>
  <si>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</si>
  <si>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</si>
  <si>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</si>
  <si>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</si>
  <si>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</si>
  <si>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</si>
  <si>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</si>
  <si>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</si>
  <si>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</si>
  <si>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</si>
  <si>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</si>
  <si>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</si>
  <si>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</si>
  <si>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</si>
  <si>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</si>
  <si>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</si>
  <si>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</si>
  <si>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</si>
  <si>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</si>
  <si>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</si>
  <si>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</si>
  <si>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</si>
  <si>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</si>
  <si>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</si>
  <si>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</si>
  <si>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</si>
  <si>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</si>
  <si>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</si>
  <si>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</si>
  <si>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</si>
  <si>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</si>
  <si>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</si>
  <si>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</si>
  <si>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</si>
  <si>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</si>
  <si>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</si>
  <si>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</si>
  <si>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</si>
  <si>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</si>
  <si>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</si>
  <si>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</si>
  <si>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</si>
  <si>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</si>
  <si>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</si>
  <si>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</si>
  <si>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</si>
  <si>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</si>
  <si>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</si>
  <si>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</si>
  <si>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</si>
  <si>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</si>
  <si>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</si>
  <si>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Kam.prim kredite i zajmove od međ.org., inst.i tijela EU te inozemnih vlada</t>
  </si>
  <si>
    <t>Pomoći međunarodnim organizacijama te institucijama i tijelima EU</t>
  </si>
  <si>
    <t xml:space="preserve">Umjetnička, literarna i znanstvena djela 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</si>
  <si>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</si>
  <si>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</si>
  <si>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</si>
  <si>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</si>
  <si>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</si>
  <si>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Kapitalne donacije neproftinim organizac.</t>
  </si>
  <si>
    <t>Prihodi od kamata na dane zajmove drugim razinama vlasti</t>
  </si>
  <si>
    <t>Subvencije kreditnim i ostalim fin.instiuc. u javnom s.</t>
  </si>
  <si>
    <t>BROJČANA OZNAKA I NAZIV</t>
  </si>
  <si>
    <t>6=5/2*100</t>
  </si>
  <si>
    <t>IZVRŠENJE             2013.</t>
  </si>
  <si>
    <t>Naknada za ceste</t>
  </si>
  <si>
    <t>Prihodi od prodaje nematerijalne proizvedene imovine</t>
  </si>
  <si>
    <t>Ostala nematerijalna proizvedena imovina</t>
  </si>
  <si>
    <t>Sportska i glazbena oprema</t>
  </si>
  <si>
    <t>Ostali neraspoređeni prihodi od poreza</t>
  </si>
  <si>
    <t>Prihodi od kamata na dane zajmove trgovačkim društvima i obrtnicima</t>
  </si>
  <si>
    <t>Prijevozna sredstva u željezničkom prometu</t>
  </si>
  <si>
    <t>Prihodi od prodaje plemenitih metala i ostalih pohranjenih vrijednosti</t>
  </si>
  <si>
    <t>Plemeniti metali i drago kamenje</t>
  </si>
  <si>
    <t>IZVRŠENJE             2014.</t>
  </si>
  <si>
    <t>Tekuće donacije u naravi</t>
  </si>
  <si>
    <t>4=3/2*100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</si>
</sst>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31" borderId="8" applyNumberFormat="0" applyAlignment="0" applyProtection="0"/>
    <xf numFmtId="4" fontId="4" fillId="32" borderId="9" applyNumberFormat="0" applyProtection="0">
      <alignment vertical="center"/>
    </xf>
    <xf numFmtId="4" fontId="9" fillId="0" borderId="10" applyNumberFormat="0" applyProtection="0">
      <alignment vertical="center"/>
    </xf>
    <xf numFmtId="0" fontId="0" fillId="0" borderId="0">
      <alignment/>
      <protection/>
    </xf>
    <xf numFmtId="4" fontId="14" fillId="32" borderId="10" applyNumberFormat="0" applyProtection="0">
      <alignment vertical="center"/>
    </xf>
    <xf numFmtId="0" fontId="0" fillId="0" borderId="0">
      <alignment/>
      <protection/>
    </xf>
    <xf numFmtId="4" fontId="13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13" fillId="32" borderId="10" applyNumberFormat="0" applyProtection="0">
      <alignment horizontal="left" vertical="top" indent="1"/>
    </xf>
    <xf numFmtId="0" fontId="0" fillId="0" borderId="0">
      <alignment/>
      <protection/>
    </xf>
    <xf numFmtId="4" fontId="13" fillId="33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34" borderId="10" applyNumberFormat="0" applyProtection="0">
      <alignment horizontal="right" vertical="center"/>
    </xf>
    <xf numFmtId="0" fontId="0" fillId="0" borderId="0">
      <alignment/>
      <protection/>
    </xf>
    <xf numFmtId="4" fontId="4" fillId="35" borderId="10" applyNumberFormat="0" applyProtection="0">
      <alignment horizontal="right" vertical="center"/>
    </xf>
    <xf numFmtId="0" fontId="0" fillId="0" borderId="0">
      <alignment/>
      <protection/>
    </xf>
    <xf numFmtId="4" fontId="4" fillId="36" borderId="10" applyNumberFormat="0" applyProtection="0">
      <alignment horizontal="right" vertical="center"/>
    </xf>
    <xf numFmtId="0" fontId="0" fillId="0" borderId="0">
      <alignment/>
      <protection/>
    </xf>
    <xf numFmtId="4" fontId="4" fillId="37" borderId="10" applyNumberFormat="0" applyProtection="0">
      <alignment horizontal="right" vertical="center"/>
    </xf>
    <xf numFmtId="0" fontId="0" fillId="0" borderId="0">
      <alignment/>
      <protection/>
    </xf>
    <xf numFmtId="4" fontId="4" fillId="38" borderId="10" applyNumberFormat="0" applyProtection="0">
      <alignment horizontal="right" vertical="center"/>
    </xf>
    <xf numFmtId="0" fontId="0" fillId="0" borderId="0">
      <alignment/>
      <protection/>
    </xf>
    <xf numFmtId="4" fontId="4" fillId="39" borderId="10" applyNumberFormat="0" applyProtection="0">
      <alignment horizontal="right" vertical="center"/>
    </xf>
    <xf numFmtId="0" fontId="0" fillId="0" borderId="0">
      <alignment/>
      <protection/>
    </xf>
    <xf numFmtId="4" fontId="4" fillId="40" borderId="10" applyNumberFormat="0" applyProtection="0">
      <alignment horizontal="right" vertical="center"/>
    </xf>
    <xf numFmtId="0" fontId="0" fillId="0" borderId="0">
      <alignment/>
      <protection/>
    </xf>
    <xf numFmtId="4" fontId="4" fillId="41" borderId="10" applyNumberFormat="0" applyProtection="0">
      <alignment horizontal="right" vertical="center"/>
    </xf>
    <xf numFmtId="0" fontId="0" fillId="0" borderId="0">
      <alignment/>
      <protection/>
    </xf>
    <xf numFmtId="4" fontId="4" fillId="42" borderId="10" applyNumberFormat="0" applyProtection="0">
      <alignment horizontal="right" vertical="center"/>
    </xf>
    <xf numFmtId="0" fontId="0" fillId="0" borderId="0">
      <alignment/>
      <protection/>
    </xf>
    <xf numFmtId="4" fontId="13" fillId="43" borderId="11" applyNumberFormat="0" applyProtection="0">
      <alignment horizontal="left" vertical="center" indent="1"/>
    </xf>
    <xf numFmtId="0" fontId="0" fillId="0" borderId="0">
      <alignment/>
      <protection/>
    </xf>
    <xf numFmtId="4" fontId="4" fillId="44" borderId="0" applyNumberFormat="0" applyProtection="0">
      <alignment horizontal="left" vertical="center" indent="1"/>
    </xf>
    <xf numFmtId="0" fontId="0" fillId="0" borderId="0">
      <alignment/>
      <protection/>
    </xf>
    <xf numFmtId="4" fontId="15" fillId="45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33" borderId="10" applyNumberFormat="0" applyProtection="0">
      <alignment horizontal="center" vertical="top"/>
    </xf>
    <xf numFmtId="0" fontId="0" fillId="0" borderId="0">
      <alignment/>
      <protection/>
    </xf>
    <xf numFmtId="4" fontId="4" fillId="44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5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33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6" borderId="10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8" fillId="0" borderId="10" applyNumberFormat="0" applyProtection="0">
      <alignment horizontal="left" vertical="center"/>
    </xf>
    <xf numFmtId="0" fontId="0" fillId="4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7" borderId="10" applyNumberFormat="0" applyProtection="0">
      <alignment vertical="center"/>
    </xf>
    <xf numFmtId="0" fontId="0" fillId="0" borderId="0">
      <alignment/>
      <protection/>
    </xf>
    <xf numFmtId="4" fontId="16" fillId="47" borderId="10" applyNumberFormat="0" applyProtection="0">
      <alignment vertical="center"/>
    </xf>
    <xf numFmtId="0" fontId="0" fillId="0" borderId="0">
      <alignment/>
      <protection/>
    </xf>
    <xf numFmtId="4" fontId="4" fillId="47" borderId="10" applyNumberFormat="0" applyProtection="0">
      <alignment horizontal="left" vertical="center" indent="1"/>
    </xf>
    <xf numFmtId="0" fontId="0" fillId="0" borderId="0">
      <alignment/>
      <protection/>
    </xf>
    <xf numFmtId="0" fontId="4" fillId="47" borderId="10" applyNumberFormat="0" applyProtection="0">
      <alignment horizontal="left" vertical="top" indent="1"/>
    </xf>
    <xf numFmtId="4" fontId="4" fillId="48" borderId="9" applyNumberFormat="0" applyProtection="0">
      <alignment horizontal="right" vertical="center"/>
    </xf>
    <xf numFmtId="4" fontId="10" fillId="0" borderId="10" applyNumberFormat="0" applyProtection="0">
      <alignment horizontal="right" vertical="center"/>
    </xf>
    <xf numFmtId="4" fontId="4" fillId="44" borderId="10" applyNumberFormat="0" applyProtection="0">
      <alignment horizontal="right" vertical="center"/>
    </xf>
    <xf numFmtId="0" fontId="0" fillId="0" borderId="0">
      <alignment/>
      <protection/>
    </xf>
    <xf numFmtId="4" fontId="16" fillId="44" borderId="10" applyNumberFormat="0" applyProtection="0">
      <alignment horizontal="right" vertical="center"/>
    </xf>
    <xf numFmtId="0" fontId="0" fillId="0" borderId="0">
      <alignment/>
      <protection/>
    </xf>
    <xf numFmtId="4" fontId="4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13" fillId="33" borderId="10" applyNumberFormat="0" applyProtection="0">
      <alignment horizontal="center" vertical="top" wrapText="1"/>
    </xf>
    <xf numFmtId="0" fontId="0" fillId="0" borderId="0">
      <alignment/>
      <protection/>
    </xf>
    <xf numFmtId="4" fontId="17" fillId="49" borderId="0" applyNumberFormat="0" applyProtection="0">
      <alignment horizontal="left" vertical="top" indent="1"/>
    </xf>
    <xf numFmtId="4" fontId="6" fillId="44" borderId="10" applyNumberFormat="0" applyProtection="0">
      <alignment horizontal="right" vertical="center"/>
    </xf>
    <xf numFmtId="4" fontId="18" fillId="44" borderId="10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5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top" wrapText="1"/>
      <protection/>
    </xf>
    <xf numFmtId="4" fontId="7" fillId="0" borderId="0" xfId="53" applyNumberFormat="1" applyFont="1" applyFill="1" applyBorder="1" applyAlignment="1">
      <alignment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4" fontId="7" fillId="0" borderId="0" xfId="54" applyNumberFormat="1" applyFont="1" applyFill="1" applyBorder="1" applyAlignment="1">
      <alignment vertical="top"/>
      <protection/>
    </xf>
    <xf numFmtId="4" fontId="7" fillId="0" borderId="0" xfId="148" applyNumberFormat="1" applyFont="1" applyFill="1" applyBorder="1" applyAlignment="1">
      <alignment vertical="top"/>
    </xf>
    <xf numFmtId="4" fontId="8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4" fontId="8" fillId="0" borderId="0" xfId="53" applyNumberFormat="1" applyFont="1" applyFill="1" applyBorder="1" applyAlignment="1">
      <alignment vertical="top"/>
      <protection/>
    </xf>
    <xf numFmtId="4" fontId="8" fillId="0" borderId="0" xfId="54" applyNumberFormat="1" applyFont="1" applyFill="1" applyBorder="1" applyAlignment="1">
      <alignment vertical="top"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3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4" fontId="7" fillId="0" borderId="0" xfId="55" applyNumberFormat="1" applyFont="1" applyFill="1" applyBorder="1" applyAlignment="1">
      <alignment vertical="top"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wrapText="1"/>
      <protection/>
    </xf>
    <xf numFmtId="2" fontId="7" fillId="0" borderId="0" xfId="54" applyNumberFormat="1" applyFont="1" applyFill="1" applyBorder="1" applyAlignment="1">
      <alignment horizontal="right" vertical="top"/>
      <protection/>
    </xf>
    <xf numFmtId="2" fontId="8" fillId="0" borderId="0" xfId="54" applyNumberFormat="1" applyFont="1" applyFill="1" applyBorder="1" applyAlignment="1">
      <alignment horizontal="right" vertical="top"/>
      <protection/>
    </xf>
    <xf numFmtId="2" fontId="8" fillId="0" borderId="0" xfId="53" applyNumberFormat="1" applyFont="1" applyFill="1" applyBorder="1">
      <alignment/>
      <protection/>
    </xf>
    <xf numFmtId="0" fontId="7" fillId="0" borderId="0" xfId="109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7" fillId="0" borderId="13" xfId="51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7" fillId="0" borderId="0" xfId="109" applyFont="1" applyFill="1" applyBorder="1" applyAlignment="1" applyProtection="1" quotePrefix="1">
      <alignment horizontal="left" vertical="top"/>
      <protection locked="0"/>
    </xf>
    <xf numFmtId="0" fontId="7" fillId="0" borderId="0" xfId="109" applyFont="1" applyFill="1" applyBorder="1" applyAlignment="1" applyProtection="1" quotePrefix="1">
      <alignment vertical="top"/>
      <protection locked="0"/>
    </xf>
    <xf numFmtId="0" fontId="7" fillId="0" borderId="0" xfId="109" applyFont="1" applyFill="1" applyBorder="1" applyAlignment="1" applyProtection="1">
      <alignment horizontal="left" vertical="top" wrapText="1"/>
      <protection locked="0"/>
    </xf>
    <xf numFmtId="0" fontId="7" fillId="0" borderId="0" xfId="114" applyFont="1" applyFill="1" applyBorder="1" applyAlignment="1" applyProtection="1" quotePrefix="1">
      <alignment horizontal="left" vertical="top"/>
      <protection locked="0"/>
    </xf>
    <xf numFmtId="0" fontId="7" fillId="0" borderId="0" xfId="114" applyFont="1" applyFill="1" applyBorder="1" applyAlignment="1" applyProtection="1" quotePrefix="1">
      <alignment vertical="top"/>
      <protection locked="0"/>
    </xf>
    <xf numFmtId="0" fontId="7" fillId="0" borderId="0" xfId="114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114" applyFont="1" applyFill="1" applyBorder="1" applyAlignment="1" applyProtection="1" quotePrefix="1">
      <alignment vertical="top"/>
      <protection locked="0"/>
    </xf>
    <xf numFmtId="0" fontId="8" fillId="0" borderId="0" xfId="114" applyFont="1" applyFill="1" applyBorder="1" applyAlignment="1" applyProtection="1" quotePrefix="1">
      <alignment horizontal="left" vertical="top" wrapText="1"/>
      <protection locked="0"/>
    </xf>
    <xf numFmtId="0" fontId="8" fillId="0" borderId="0" xfId="114" applyFont="1" applyFill="1" applyBorder="1" applyAlignment="1" applyProtection="1" quotePrefix="1">
      <alignment horizontal="left" vertical="top"/>
      <protection locked="0"/>
    </xf>
    <xf numFmtId="0" fontId="8" fillId="0" borderId="0" xfId="114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114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top" wrapText="1"/>
    </xf>
    <xf numFmtId="2" fontId="8" fillId="0" borderId="0" xfId="53" applyNumberFormat="1" applyFont="1" applyFill="1" applyBorder="1" applyAlignment="1">
      <alignment horizontal="right" vertical="top"/>
      <protection/>
    </xf>
    <xf numFmtId="0" fontId="8" fillId="0" borderId="0" xfId="53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3" fontId="11" fillId="0" borderId="13" xfId="51" applyNumberFormat="1" applyFont="1" applyFill="1" applyBorder="1" applyAlignment="1">
      <alignment horizontal="center" vertical="center" wrapText="1"/>
      <protection/>
    </xf>
    <xf numFmtId="4" fontId="11" fillId="0" borderId="13" xfId="52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/>
      <protection/>
    </xf>
    <xf numFmtId="4" fontId="8" fillId="0" borderId="0" xfId="53" applyNumberFormat="1" applyFont="1" applyBorder="1" applyAlignment="1">
      <alignment vertical="top"/>
      <protection/>
    </xf>
    <xf numFmtId="4" fontId="7" fillId="0" borderId="13" xfId="51" applyNumberFormat="1" applyFont="1" applyFill="1" applyBorder="1" applyAlignment="1">
      <alignment horizontal="center" vertical="center" wrapText="1"/>
      <protection/>
    </xf>
    <xf numFmtId="4" fontId="9" fillId="0" borderId="0" xfId="129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Alignment="1">
      <alignment horizontal="right" vertical="center"/>
    </xf>
    <xf numFmtId="4" fontId="10" fillId="0" borderId="0" xfId="12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4" fontId="7" fillId="0" borderId="0" xfId="129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10" fillId="0" borderId="0" xfId="127" applyNumberFormat="1" applyFont="1" applyFill="1" applyBorder="1" applyAlignment="1">
      <alignment horizontal="right" vertical="center"/>
    </xf>
    <xf numFmtId="4" fontId="8" fillId="0" borderId="0" xfId="127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ill="1" applyAlignment="1">
      <alignment vertical="center"/>
    </xf>
    <xf numFmtId="4" fontId="8" fillId="0" borderId="0" xfId="129" applyNumberFormat="1" applyFont="1" applyFill="1" applyBorder="1" applyAlignment="1" applyProtection="1">
      <alignment horizontal="right" vertical="center"/>
      <protection locked="0"/>
    </xf>
    <xf numFmtId="2" fontId="7" fillId="0" borderId="0" xfId="129" applyNumberFormat="1" applyFont="1" applyFill="1" applyBorder="1" applyAlignment="1" applyProtection="1">
      <alignment horizontal="right" vertical="center"/>
      <protection locked="0"/>
    </xf>
    <xf numFmtId="2" fontId="8" fillId="0" borderId="0" xfId="129" applyNumberFormat="1" applyFont="1" applyFill="1" applyBorder="1" applyAlignment="1" applyProtection="1">
      <alignment horizontal="right" vertical="center"/>
      <protection locked="0"/>
    </xf>
    <xf numFmtId="0" fontId="7" fillId="0" borderId="13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/>
      <protection/>
    </xf>
  </cellXfs>
  <cellStyles count="13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olugodišnji-sabor" xfId="51"/>
    <cellStyle name="Obično_prihodi 2005" xfId="52"/>
    <cellStyle name="Obično_Rebalans 04 - PRIHODI- Zadnji" xfId="53"/>
    <cellStyle name="Obično_ZR - Prihodi -031" xfId="54"/>
    <cellStyle name="Percent" xfId="55"/>
    <cellStyle name="Povezana ćelija" xfId="56"/>
    <cellStyle name="Followed Hyperlink" xfId="57"/>
    <cellStyle name="Provjera ćelije" xfId="58"/>
    <cellStyle name="SAPBEXaggData" xfId="59"/>
    <cellStyle name="SAPBEXaggData 2" xfId="60"/>
    <cellStyle name="SAPBEXaggDataEmph" xfId="61"/>
    <cellStyle name="SAPBEXaggDataEmph 2" xfId="62"/>
    <cellStyle name="SAPBEXaggItem" xfId="63"/>
    <cellStyle name="SAPBEXaggItem 2" xfId="64"/>
    <cellStyle name="SAPBEXaggItemX" xfId="65"/>
    <cellStyle name="SAPBEXaggItemX 2" xfId="66"/>
    <cellStyle name="SAPBEXchaText" xfId="67"/>
    <cellStyle name="SAPBEXchaText 2" xfId="68"/>
    <cellStyle name="SAPBEXexcBad7" xfId="69"/>
    <cellStyle name="SAPBEXexcBad7 2" xfId="70"/>
    <cellStyle name="SAPBEXexcBad8" xfId="71"/>
    <cellStyle name="SAPBEXexcBad8 2" xfId="72"/>
    <cellStyle name="SAPBEXexcBad9" xfId="73"/>
    <cellStyle name="SAPBEXexcBad9 2" xfId="74"/>
    <cellStyle name="SAPBEXexcCritical4" xfId="75"/>
    <cellStyle name="SAPBEXexcCritical4 2" xfId="76"/>
    <cellStyle name="SAPBEXexcCritical5" xfId="77"/>
    <cellStyle name="SAPBEXexcCritical5 2" xfId="78"/>
    <cellStyle name="SAPBEXexcCritical6" xfId="79"/>
    <cellStyle name="SAPBEXexcCritical6 2" xfId="80"/>
    <cellStyle name="SAPBEXexcGood1" xfId="81"/>
    <cellStyle name="SAPBEXexcGood1 2" xfId="82"/>
    <cellStyle name="SAPBEXexcGood2" xfId="83"/>
    <cellStyle name="SAPBEXexcGood2 2" xfId="84"/>
    <cellStyle name="SAPBEXexcGood3" xfId="85"/>
    <cellStyle name="SAPBEXexcGood3 2" xfId="86"/>
    <cellStyle name="SAPBEXfilterDrill" xfId="87"/>
    <cellStyle name="SAPBEXfilterDrill 2" xfId="88"/>
    <cellStyle name="SAPBEXfilterItem" xfId="89"/>
    <cellStyle name="SAPBEXfilterItem 2" xfId="90"/>
    <cellStyle name="SAPBEXfilterText" xfId="91"/>
    <cellStyle name="SAPBEXfilterText 2" xfId="92"/>
    <cellStyle name="SAPBEXformats" xfId="93"/>
    <cellStyle name="SAPBEXformats 2" xfId="94"/>
    <cellStyle name="SAPBEXheaderItem" xfId="95"/>
    <cellStyle name="SAPBEXheaderItem 2" xfId="96"/>
    <cellStyle name="SAPBEXheaderText" xfId="97"/>
    <cellStyle name="SAPBEXheaderText 2" xfId="98"/>
    <cellStyle name="SAPBEXHLevel0" xfId="99"/>
    <cellStyle name="SAPBEXHLevel0 2" xfId="100"/>
    <cellStyle name="SAPBEXHLevel0X" xfId="101"/>
    <cellStyle name="SAPBEXHLevel0X 2" xfId="102"/>
    <cellStyle name="SAPBEXHLevel1" xfId="103"/>
    <cellStyle name="SAPBEXHLevel1 2" xfId="104"/>
    <cellStyle name="SAPBEXHLevel1X" xfId="105"/>
    <cellStyle name="SAPBEXHLevel1X 2" xfId="106"/>
    <cellStyle name="SAPBEXHLevel2" xfId="107"/>
    <cellStyle name="SAPBEXHLevel2 2" xfId="108"/>
    <cellStyle name="SAPBEXHLevel2_Knjiga1(1)" xfId="109"/>
    <cellStyle name="SAPBEXHLevel2X" xfId="110"/>
    <cellStyle name="SAPBEXHLevel2X 2" xfId="111"/>
    <cellStyle name="SAPBEXHLevel3" xfId="112"/>
    <cellStyle name="SAPBEXHLevel3 2" xfId="113"/>
    <cellStyle name="SAPBEXHLevel3_1prihodi-rashodi06" xfId="114"/>
    <cellStyle name="SAPBEXHLevel3X" xfId="115"/>
    <cellStyle name="SAPBEXHLevel3X 2" xfId="116"/>
    <cellStyle name="SAPBEXinputData" xfId="117"/>
    <cellStyle name="SAPBEXinputData 2" xfId="118"/>
    <cellStyle name="SAPBEXresData" xfId="119"/>
    <cellStyle name="SAPBEXresData 2" xfId="120"/>
    <cellStyle name="SAPBEXresDataEmph" xfId="121"/>
    <cellStyle name="SAPBEXresDataEmph 2" xfId="122"/>
    <cellStyle name="SAPBEXresItem" xfId="123"/>
    <cellStyle name="SAPBEXresItem 2" xfId="124"/>
    <cellStyle name="SAPBEXresItemX" xfId="125"/>
    <cellStyle name="SAPBEXresItemX 2" xfId="126"/>
    <cellStyle name="SAPBEXstdData" xfId="127"/>
    <cellStyle name="SAPBEXstdData 2" xfId="128"/>
    <cellStyle name="SAPBEXstdData_1prihodi-rashodi06" xfId="129"/>
    <cellStyle name="SAPBEXstdDataEmph" xfId="130"/>
    <cellStyle name="SAPBEXstdDataEmph 2" xfId="131"/>
    <cellStyle name="SAPBEXstdItem" xfId="132"/>
    <cellStyle name="SAPBEXstdItem 2" xfId="133"/>
    <cellStyle name="SAPBEXstdItemX" xfId="134"/>
    <cellStyle name="SAPBEXstdItemX 2" xfId="135"/>
    <cellStyle name="SAPBEXtitle" xfId="136"/>
    <cellStyle name="SAPBEXtitle 2" xfId="137"/>
    <cellStyle name="SAPBEXundefined" xfId="138"/>
    <cellStyle name="SAPBEXundefined 2" xfId="139"/>
    <cellStyle name="Tekst objašnjenja" xfId="140"/>
    <cellStyle name="Tekst upozorenja" xfId="141"/>
    <cellStyle name="Ukupni zbroj" xfId="142"/>
    <cellStyle name="Unos" xfId="143"/>
    <cellStyle name="Currency" xfId="144"/>
    <cellStyle name="Currency [0]" xfId="145"/>
    <cellStyle name="Comma" xfId="146"/>
    <cellStyle name="Comma [0]" xfId="147"/>
    <cellStyle name="Zarez_Bilanca 31 12 06 konačno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421875" style="10" customWidth="1"/>
    <col min="2" max="2" width="6.28125" style="13" customWidth="1"/>
    <col min="3" max="3" width="41.00390625" style="24" customWidth="1"/>
    <col min="4" max="4" width="16.8515625" style="9" bestFit="1" customWidth="1"/>
    <col min="5" max="5" width="16.8515625" style="18" bestFit="1" customWidth="1"/>
    <col min="6" max="6" width="8.421875" style="27" bestFit="1" customWidth="1"/>
    <col min="7" max="7" width="14.57421875" style="10" bestFit="1" customWidth="1"/>
    <col min="8" max="8" width="16.7109375" style="10" customWidth="1"/>
    <col min="9" max="16384" width="9.140625" style="10" customWidth="1"/>
  </cols>
  <sheetData>
    <row r="1" spans="1:6" ht="12.75">
      <c r="A1" s="1" t="s">
        <v>0</v>
      </c>
      <c r="B1" s="2"/>
      <c r="C1" s="3"/>
      <c r="D1" s="4"/>
      <c r="E1" s="11"/>
      <c r="F1" s="47"/>
    </row>
    <row r="2" spans="1:6" ht="15" customHeight="1">
      <c r="A2" s="1" t="s">
        <v>1</v>
      </c>
      <c r="B2" s="2"/>
      <c r="C2" s="3"/>
      <c r="D2" s="4"/>
      <c r="E2" s="11"/>
      <c r="F2" s="47"/>
    </row>
    <row r="3" spans="1:6" s="48" customFormat="1" ht="25.5" customHeight="1">
      <c r="A3" s="72" t="s">
        <v>374</v>
      </c>
      <c r="B3" s="72"/>
      <c r="C3" s="72"/>
      <c r="D3" s="58" t="s">
        <v>376</v>
      </c>
      <c r="E3" s="31" t="s">
        <v>386</v>
      </c>
      <c r="F3" s="32" t="s">
        <v>125</v>
      </c>
    </row>
    <row r="4" spans="1:6" s="56" customFormat="1" ht="12.75" customHeight="1">
      <c r="A4" s="73">
        <v>1</v>
      </c>
      <c r="B4" s="73"/>
      <c r="C4" s="73"/>
      <c r="D4" s="54">
        <v>2</v>
      </c>
      <c r="E4" s="54">
        <v>3</v>
      </c>
      <c r="F4" s="55" t="s">
        <v>388</v>
      </c>
    </row>
    <row r="5" spans="1:7" s="19" customFormat="1" ht="12.75">
      <c r="A5" s="1">
        <v>6</v>
      </c>
      <c r="B5" s="5" t="s">
        <v>2</v>
      </c>
      <c r="C5" s="6" t="s">
        <v>1</v>
      </c>
      <c r="D5" s="7">
        <f>+D6+D43+D51+D68+D87+D96+D103</f>
        <v>108585049413.97</v>
      </c>
      <c r="E5" s="7">
        <f>+E6+E43+E51+E68+E87+E96+E103</f>
        <v>114044484836.98999</v>
      </c>
      <c r="F5" s="25">
        <f>E5/D5*100</f>
        <v>105.02779660043844</v>
      </c>
      <c r="G5" s="49"/>
    </row>
    <row r="6" spans="1:8" ht="13.5" customHeight="1">
      <c r="A6" s="1">
        <v>61</v>
      </c>
      <c r="B6" s="5" t="s">
        <v>2</v>
      </c>
      <c r="C6" s="6" t="s">
        <v>3</v>
      </c>
      <c r="D6" s="8">
        <f>D7+D15+D19+D21+D36+D40</f>
        <v>62713258493.54001</v>
      </c>
      <c r="E6" s="8">
        <f>E7+E15+E19+E21+E36+E40</f>
        <v>63074040447.91999</v>
      </c>
      <c r="F6" s="25">
        <f>E6/D6*100</f>
        <v>100.57528816560719</v>
      </c>
      <c r="H6" s="9"/>
    </row>
    <row r="7" spans="1:8" ht="12.75">
      <c r="A7" s="1">
        <v>611</v>
      </c>
      <c r="B7" s="2" t="s">
        <v>2</v>
      </c>
      <c r="C7" s="6" t="s">
        <v>4</v>
      </c>
      <c r="D7" s="4">
        <f>SUM(D8:D14)</f>
        <v>1372697530.78</v>
      </c>
      <c r="E7" s="4">
        <f>SUM(E8:E14)</f>
        <v>1401941724.58</v>
      </c>
      <c r="F7" s="25">
        <f>E7/D7*100</f>
        <v>102.13041789208891</v>
      </c>
      <c r="H7" s="9"/>
    </row>
    <row r="8" spans="1:8" ht="12.75">
      <c r="A8" s="1"/>
      <c r="B8" s="2">
        <v>6111</v>
      </c>
      <c r="C8" s="3" t="s">
        <v>5</v>
      </c>
      <c r="D8" s="12">
        <v>1557805044.74</v>
      </c>
      <c r="E8" s="12">
        <v>1561894130.81</v>
      </c>
      <c r="F8" s="26">
        <f>E8/D8*100</f>
        <v>100.2624902316119</v>
      </c>
      <c r="H8" s="9"/>
    </row>
    <row r="9" spans="1:8" ht="15" customHeight="1">
      <c r="A9" s="1"/>
      <c r="B9" s="2">
        <v>6112</v>
      </c>
      <c r="C9" s="3" t="s">
        <v>6</v>
      </c>
      <c r="D9" s="12">
        <v>134987770.61</v>
      </c>
      <c r="E9" s="12">
        <v>140737230.75</v>
      </c>
      <c r="F9" s="26">
        <f>E9/D9*100</f>
        <v>104.2592451997826</v>
      </c>
      <c r="H9" s="9"/>
    </row>
    <row r="10" spans="1:8" ht="25.5">
      <c r="A10" s="1"/>
      <c r="B10" s="2">
        <v>6113</v>
      </c>
      <c r="C10" s="3" t="s">
        <v>7</v>
      </c>
      <c r="D10" s="12">
        <v>36105541.26</v>
      </c>
      <c r="E10" s="12">
        <v>43101889.25</v>
      </c>
      <c r="F10" s="26">
        <f>E10/D10*100</f>
        <v>119.37749094970916</v>
      </c>
      <c r="H10" s="9"/>
    </row>
    <row r="11" spans="1:8" ht="12.75">
      <c r="A11" s="1"/>
      <c r="B11" s="2">
        <v>6114</v>
      </c>
      <c r="C11" s="3" t="s">
        <v>8</v>
      </c>
      <c r="D11" s="12">
        <v>59022868.66</v>
      </c>
      <c r="E11" s="12">
        <v>73118177.09</v>
      </c>
      <c r="F11" s="26">
        <f>E11/D11*100</f>
        <v>123.88109685280757</v>
      </c>
      <c r="H11" s="9"/>
    </row>
    <row r="12" spans="1:8" ht="12.75">
      <c r="A12" s="1"/>
      <c r="B12" s="2">
        <v>6115</v>
      </c>
      <c r="C12" s="3" t="s">
        <v>9</v>
      </c>
      <c r="D12" s="12">
        <v>131877725.7</v>
      </c>
      <c r="E12" s="12">
        <v>149270174.34</v>
      </c>
      <c r="F12" s="26">
        <f>E12/D12*100</f>
        <v>113.18831405961984</v>
      </c>
      <c r="H12" s="9"/>
    </row>
    <row r="13" spans="1:8" ht="25.5">
      <c r="A13" s="1"/>
      <c r="B13" s="2">
        <v>6116</v>
      </c>
      <c r="C13" s="3" t="s">
        <v>10</v>
      </c>
      <c r="D13" s="12">
        <v>4715821.76</v>
      </c>
      <c r="E13" s="12">
        <v>1829053.51</v>
      </c>
      <c r="F13" s="26">
        <f>E13/D13*100</f>
        <v>38.78546737101446</v>
      </c>
      <c r="H13" s="9"/>
    </row>
    <row r="14" spans="1:8" ht="25.5">
      <c r="A14" s="1"/>
      <c r="B14" s="2">
        <v>6117</v>
      </c>
      <c r="C14" s="3" t="s">
        <v>11</v>
      </c>
      <c r="D14" s="12">
        <v>-551817241.95</v>
      </c>
      <c r="E14" s="12">
        <v>-568008931.17</v>
      </c>
      <c r="F14" s="26">
        <f>E14/D14*100</f>
        <v>102.93424851365319</v>
      </c>
      <c r="H14" s="9"/>
    </row>
    <row r="15" spans="1:8" ht="12.75">
      <c r="A15" s="1">
        <v>612</v>
      </c>
      <c r="B15" s="2" t="s">
        <v>2</v>
      </c>
      <c r="C15" s="6" t="s">
        <v>12</v>
      </c>
      <c r="D15" s="4">
        <f>SUM(D16:D18)</f>
        <v>6365443105.8</v>
      </c>
      <c r="E15" s="4">
        <f>SUM(E16:E18)</f>
        <v>5657765290.65</v>
      </c>
      <c r="F15" s="25">
        <f>E15/D15*100</f>
        <v>88.88250506072097</v>
      </c>
      <c r="H15" s="9"/>
    </row>
    <row r="16" spans="1:8" ht="12.75">
      <c r="A16" s="1"/>
      <c r="B16" s="2">
        <v>6121</v>
      </c>
      <c r="C16" s="3" t="s">
        <v>13</v>
      </c>
      <c r="D16" s="12">
        <v>6105021050.84</v>
      </c>
      <c r="E16" s="12">
        <v>5488816584.15</v>
      </c>
      <c r="F16" s="26">
        <f>E16/D16*100</f>
        <v>89.90659554555972</v>
      </c>
      <c r="H16" s="9"/>
    </row>
    <row r="17" spans="1:8" ht="25.5">
      <c r="A17" s="1"/>
      <c r="B17" s="2">
        <v>6122</v>
      </c>
      <c r="C17" s="3" t="s">
        <v>14</v>
      </c>
      <c r="D17" s="12">
        <v>102459281.2</v>
      </c>
      <c r="E17" s="12">
        <v>110340437.5</v>
      </c>
      <c r="F17" s="26">
        <f>E17/D17*100</f>
        <v>107.69198866876297</v>
      </c>
      <c r="H17" s="9"/>
    </row>
    <row r="18" spans="1:8" ht="25.5">
      <c r="A18" s="1"/>
      <c r="B18" s="2">
        <v>6123</v>
      </c>
      <c r="C18" s="3" t="s">
        <v>15</v>
      </c>
      <c r="D18" s="12">
        <v>157962773.76</v>
      </c>
      <c r="E18" s="12">
        <v>58608269</v>
      </c>
      <c r="F18" s="26">
        <f>E18/D18*100</f>
        <v>37.102582845909126</v>
      </c>
      <c r="H18" s="9"/>
    </row>
    <row r="19" spans="1:6" ht="12.75">
      <c r="A19" s="1">
        <v>613</v>
      </c>
      <c r="B19" s="2" t="s">
        <v>2</v>
      </c>
      <c r="C19" s="6" t="s">
        <v>16</v>
      </c>
      <c r="D19" s="4">
        <f>D20</f>
        <v>462314591.49</v>
      </c>
      <c r="E19" s="4">
        <f>E20</f>
        <v>385980935.56</v>
      </c>
      <c r="F19" s="25">
        <f>E19/D19*100</f>
        <v>83.48880668378145</v>
      </c>
    </row>
    <row r="20" spans="1:6" ht="12.75">
      <c r="A20" s="1"/>
      <c r="B20" s="2">
        <v>6134</v>
      </c>
      <c r="C20" s="13" t="s">
        <v>17</v>
      </c>
      <c r="D20" s="12">
        <v>462314591.49</v>
      </c>
      <c r="E20" s="12">
        <v>385980935.56</v>
      </c>
      <c r="F20" s="26">
        <f>E20/D20*100</f>
        <v>83.48880668378145</v>
      </c>
    </row>
    <row r="21" spans="1:6" ht="12.75">
      <c r="A21" s="1">
        <v>614</v>
      </c>
      <c r="B21" s="5" t="s">
        <v>2</v>
      </c>
      <c r="C21" s="6" t="s">
        <v>18</v>
      </c>
      <c r="D21" s="4">
        <f>D22+D23+D24+D33+D34+D35</f>
        <v>53349543537.09001</v>
      </c>
      <c r="E21" s="4">
        <f>E22+E23+E24+E33+E34+E35</f>
        <v>55191815509.31999</v>
      </c>
      <c r="F21" s="25">
        <f>E21/D21*100</f>
        <v>103.45321037461022</v>
      </c>
    </row>
    <row r="22" spans="1:6" ht="12.75">
      <c r="A22" s="1"/>
      <c r="B22" s="2">
        <v>6141</v>
      </c>
      <c r="C22" s="3" t="s">
        <v>19</v>
      </c>
      <c r="D22" s="12">
        <v>40253060694.51</v>
      </c>
      <c r="E22" s="12">
        <v>40923499623.46</v>
      </c>
      <c r="F22" s="26">
        <f>E22/D22*100</f>
        <v>101.66556012731085</v>
      </c>
    </row>
    <row r="23" spans="1:6" ht="12.75">
      <c r="A23" s="1"/>
      <c r="B23" s="2">
        <v>6142</v>
      </c>
      <c r="C23" s="3" t="s">
        <v>20</v>
      </c>
      <c r="D23" s="12">
        <v>135318518.66</v>
      </c>
      <c r="E23" s="12">
        <v>153166252.99</v>
      </c>
      <c r="F23" s="26">
        <f>E23/D23*100</f>
        <v>113.18942485236929</v>
      </c>
    </row>
    <row r="24" spans="1:7" ht="12.75">
      <c r="A24" s="1"/>
      <c r="B24" s="2">
        <v>6143</v>
      </c>
      <c r="C24" s="3" t="s">
        <v>21</v>
      </c>
      <c r="D24" s="12">
        <f>SUM(D25:D32)</f>
        <v>11682936030.420002</v>
      </c>
      <c r="E24" s="12">
        <f>SUM(E25:E32)</f>
        <v>12846448716.819998</v>
      </c>
      <c r="F24" s="26">
        <f>E24/D24*100</f>
        <v>109.95907778122249</v>
      </c>
      <c r="G24" s="9"/>
    </row>
    <row r="25" spans="1:6" ht="25.5">
      <c r="A25" s="14"/>
      <c r="B25" s="2"/>
      <c r="C25" s="15" t="s">
        <v>22</v>
      </c>
      <c r="D25" s="12">
        <v>550825715.72</v>
      </c>
      <c r="E25" s="12">
        <v>781614112.02</v>
      </c>
      <c r="F25" s="26">
        <f>E25/D25*100</f>
        <v>141.8986241407284</v>
      </c>
    </row>
    <row r="26" spans="1:6" ht="12.75">
      <c r="A26" s="14"/>
      <c r="B26" s="2"/>
      <c r="C26" s="3" t="s">
        <v>23</v>
      </c>
      <c r="D26" s="12">
        <v>6496008964.78</v>
      </c>
      <c r="E26" s="12">
        <v>7122178876.55</v>
      </c>
      <c r="F26" s="26">
        <f>E26/D26*100</f>
        <v>109.63930184156092</v>
      </c>
    </row>
    <row r="27" spans="1:6" ht="12.75">
      <c r="A27" s="14"/>
      <c r="B27" s="2"/>
      <c r="C27" s="3" t="s">
        <v>24</v>
      </c>
      <c r="D27" s="12">
        <v>172330914.78</v>
      </c>
      <c r="E27" s="12">
        <v>233093905.82</v>
      </c>
      <c r="F27" s="26">
        <f>E27/D27*100</f>
        <v>135.25948383525431</v>
      </c>
    </row>
    <row r="28" spans="1:6" ht="12.75">
      <c r="A28" s="14"/>
      <c r="B28" s="2"/>
      <c r="C28" s="3" t="s">
        <v>25</v>
      </c>
      <c r="D28" s="12">
        <v>606556988.73</v>
      </c>
      <c r="E28" s="12">
        <v>597902634.5</v>
      </c>
      <c r="F28" s="26">
        <f>E28/D28*100</f>
        <v>98.57320014593842</v>
      </c>
    </row>
    <row r="29" spans="1:6" ht="12.75">
      <c r="A29" s="14"/>
      <c r="B29" s="2"/>
      <c r="C29" s="3" t="s">
        <v>26</v>
      </c>
      <c r="D29" s="12">
        <v>114747408.02</v>
      </c>
      <c r="E29" s="12">
        <v>117634994.27</v>
      </c>
      <c r="F29" s="26">
        <f>E29/D29*100</f>
        <v>102.51647187489996</v>
      </c>
    </row>
    <row r="30" spans="1:6" ht="12.75">
      <c r="A30" s="14"/>
      <c r="B30" s="2"/>
      <c r="C30" s="3" t="s">
        <v>27</v>
      </c>
      <c r="D30" s="12">
        <v>3616933699.83</v>
      </c>
      <c r="E30" s="12">
        <v>3875598455.14</v>
      </c>
      <c r="F30" s="26">
        <f>E30/D30*100</f>
        <v>107.15149286043473</v>
      </c>
    </row>
    <row r="31" spans="1:6" ht="12.75">
      <c r="A31" s="14"/>
      <c r="B31" s="2"/>
      <c r="C31" s="3" t="s">
        <v>28</v>
      </c>
      <c r="D31" s="12">
        <v>122012008.79</v>
      </c>
      <c r="E31" s="12">
        <v>118244514.31</v>
      </c>
      <c r="F31" s="26">
        <f>E31/D31*100</f>
        <v>96.91219371161704</v>
      </c>
    </row>
    <row r="32" spans="1:6" ht="12.75">
      <c r="A32" s="14"/>
      <c r="B32" s="2"/>
      <c r="C32" s="3" t="s">
        <v>29</v>
      </c>
      <c r="D32" s="12">
        <v>3520329.77</v>
      </c>
      <c r="E32" s="12">
        <v>181224.21</v>
      </c>
      <c r="F32" s="26">
        <f>E32/D32*100</f>
        <v>5.1479327744911805</v>
      </c>
    </row>
    <row r="33" spans="1:6" ht="12.75">
      <c r="A33" s="14"/>
      <c r="B33" s="2">
        <v>6146</v>
      </c>
      <c r="C33" s="3" t="s">
        <v>30</v>
      </c>
      <c r="D33" s="12">
        <v>508432359.93</v>
      </c>
      <c r="E33" s="12">
        <v>423014797.06</v>
      </c>
      <c r="F33" s="26">
        <f>E33/D33*100</f>
        <v>83.199817792526</v>
      </c>
    </row>
    <row r="34" spans="1:6" ht="25.5">
      <c r="A34" s="14"/>
      <c r="B34" s="2">
        <v>6147</v>
      </c>
      <c r="C34" s="3" t="s">
        <v>31</v>
      </c>
      <c r="D34" s="12">
        <v>28132057.46</v>
      </c>
      <c r="E34" s="12">
        <v>117469733.74</v>
      </c>
      <c r="F34" s="26">
        <f>E34/D34*100</f>
        <v>417.56538392908567</v>
      </c>
    </row>
    <row r="35" spans="1:6" ht="12.75">
      <c r="A35" s="14"/>
      <c r="B35" s="2">
        <v>6148</v>
      </c>
      <c r="C35" s="3" t="s">
        <v>32</v>
      </c>
      <c r="D35" s="12">
        <v>741663876.11</v>
      </c>
      <c r="E35" s="12">
        <v>728216385.25</v>
      </c>
      <c r="F35" s="26">
        <f>E35/D35*100</f>
        <v>98.1868483428731</v>
      </c>
    </row>
    <row r="36" spans="1:8" ht="12.75">
      <c r="A36" s="1">
        <v>615</v>
      </c>
      <c r="B36" s="16"/>
      <c r="C36" s="17" t="s">
        <v>33</v>
      </c>
      <c r="D36" s="7">
        <f>D37</f>
        <v>1159371094.86</v>
      </c>
      <c r="E36" s="7">
        <f>E37</f>
        <v>424500885.24</v>
      </c>
      <c r="F36" s="25">
        <f>E36/D36*100</f>
        <v>36.614754941019186</v>
      </c>
      <c r="H36" s="18"/>
    </row>
    <row r="37" spans="1:6" ht="12.75">
      <c r="A37" s="14"/>
      <c r="B37" s="2">
        <v>6151</v>
      </c>
      <c r="C37" s="3" t="s">
        <v>34</v>
      </c>
      <c r="D37" s="12">
        <v>1159371094.86</v>
      </c>
      <c r="E37" s="12">
        <f>E38+E39</f>
        <v>424500885.24</v>
      </c>
      <c r="F37" s="26">
        <f>E37/D37*100</f>
        <v>36.614754941019186</v>
      </c>
    </row>
    <row r="38" spans="1:6" ht="12.75">
      <c r="A38" s="14"/>
      <c r="B38" s="2"/>
      <c r="C38" s="3" t="s">
        <v>35</v>
      </c>
      <c r="D38" s="12">
        <v>1039350141.27</v>
      </c>
      <c r="E38" s="12">
        <v>424268357.08</v>
      </c>
      <c r="F38" s="26">
        <f>E38/D38*100</f>
        <v>40.82054162821194</v>
      </c>
    </row>
    <row r="39" spans="1:6" ht="12.75">
      <c r="A39" s="14"/>
      <c r="B39" s="2"/>
      <c r="C39" s="3" t="s">
        <v>36</v>
      </c>
      <c r="D39" s="12">
        <v>120020953.59</v>
      </c>
      <c r="E39" s="12">
        <v>232528.16</v>
      </c>
      <c r="F39" s="26">
        <f>E39/D39*100</f>
        <v>0.1937396371589685</v>
      </c>
    </row>
    <row r="40" spans="1:6" ht="12.75">
      <c r="A40" s="1">
        <v>616</v>
      </c>
      <c r="B40" s="5"/>
      <c r="C40" s="6" t="s">
        <v>37</v>
      </c>
      <c r="D40" s="4">
        <f>D41</f>
        <v>3888633.52</v>
      </c>
      <c r="E40" s="7">
        <f>E41+E42</f>
        <v>12036102.57</v>
      </c>
      <c r="F40" s="25">
        <f>E40/D40*100</f>
        <v>309.52010540710455</v>
      </c>
    </row>
    <row r="41" spans="1:6" ht="12.75">
      <c r="A41" s="14"/>
      <c r="B41" s="2">
        <v>6162</v>
      </c>
      <c r="C41" s="3" t="s">
        <v>38</v>
      </c>
      <c r="D41" s="12">
        <v>3888633.52</v>
      </c>
      <c r="E41" s="12">
        <v>1805426.09</v>
      </c>
      <c r="F41" s="26">
        <f>E41/D41*100</f>
        <v>46.42829108771351</v>
      </c>
    </row>
    <row r="42" spans="1:6" ht="12.75">
      <c r="A42" s="14"/>
      <c r="B42" s="2">
        <v>6163</v>
      </c>
      <c r="C42" s="3" t="s">
        <v>381</v>
      </c>
      <c r="D42" s="12"/>
      <c r="E42" s="12">
        <v>10230676.48</v>
      </c>
      <c r="F42" s="26"/>
    </row>
    <row r="43" spans="1:6" ht="12.75">
      <c r="A43" s="1">
        <v>62</v>
      </c>
      <c r="B43" s="5" t="s">
        <v>2</v>
      </c>
      <c r="C43" s="6" t="s">
        <v>368</v>
      </c>
      <c r="D43" s="7">
        <f>D44+D47+D49</f>
        <v>37149262849.27</v>
      </c>
      <c r="E43" s="7">
        <f>E44+E47+E49</f>
        <v>41701505456.700005</v>
      </c>
      <c r="F43" s="25">
        <f>E43/D43*100</f>
        <v>112.25392446116724</v>
      </c>
    </row>
    <row r="44" spans="1:6" ht="12.75">
      <c r="A44" s="1">
        <v>621</v>
      </c>
      <c r="B44" s="5" t="s">
        <v>2</v>
      </c>
      <c r="C44" s="6" t="s">
        <v>39</v>
      </c>
      <c r="D44" s="4">
        <f>SUM(D45:D46)</f>
        <v>15888729695.439999</v>
      </c>
      <c r="E44" s="4">
        <f>SUM(E45:E46)</f>
        <v>17308518825.07</v>
      </c>
      <c r="F44" s="25">
        <f>E44/D44*100</f>
        <v>108.93582531042412</v>
      </c>
    </row>
    <row r="45" spans="1:6" ht="12.75">
      <c r="A45" s="1"/>
      <c r="B45" s="2">
        <v>6211</v>
      </c>
      <c r="C45" s="3" t="s">
        <v>40</v>
      </c>
      <c r="D45" s="12">
        <v>15312284783.22</v>
      </c>
      <c r="E45" s="12">
        <v>16732354520.34</v>
      </c>
      <c r="F45" s="26">
        <f>E45/D45*100</f>
        <v>109.27405516044337</v>
      </c>
    </row>
    <row r="46" spans="1:6" ht="25.5">
      <c r="A46" s="1"/>
      <c r="B46" s="2">
        <v>6212</v>
      </c>
      <c r="C46" s="3" t="s">
        <v>41</v>
      </c>
      <c r="D46" s="12">
        <v>576444912.22</v>
      </c>
      <c r="E46" s="12">
        <v>576164304.73</v>
      </c>
      <c r="F46" s="26">
        <f>E46/D46*100</f>
        <v>99.95132102234724</v>
      </c>
    </row>
    <row r="47" spans="1:6" ht="12.75">
      <c r="A47" s="1">
        <v>622</v>
      </c>
      <c r="B47" s="5" t="s">
        <v>2</v>
      </c>
      <c r="C47" s="6" t="s">
        <v>42</v>
      </c>
      <c r="D47" s="4">
        <f>SUM(D48:D48)</f>
        <v>19407865060.8</v>
      </c>
      <c r="E47" s="4">
        <f>SUM(E48:E48)</f>
        <v>22460106222.34</v>
      </c>
      <c r="F47" s="25">
        <f>E47/D47*100</f>
        <v>115.72682596451538</v>
      </c>
    </row>
    <row r="48" spans="1:6" ht="12.75">
      <c r="A48" s="1"/>
      <c r="B48" s="2">
        <v>6221</v>
      </c>
      <c r="C48" s="3" t="s">
        <v>43</v>
      </c>
      <c r="D48" s="12">
        <v>19407865060.8</v>
      </c>
      <c r="E48" s="12">
        <v>22460106222.34</v>
      </c>
      <c r="F48" s="26">
        <f>E48/D48*100</f>
        <v>115.72682596451538</v>
      </c>
    </row>
    <row r="49" spans="1:6" ht="12.75">
      <c r="A49" s="1">
        <v>623</v>
      </c>
      <c r="B49" s="5" t="s">
        <v>2</v>
      </c>
      <c r="C49" s="6" t="s">
        <v>44</v>
      </c>
      <c r="D49" s="4">
        <f>D50</f>
        <v>1852668093.03</v>
      </c>
      <c r="E49" s="4">
        <f>E50</f>
        <v>1932880409.29</v>
      </c>
      <c r="F49" s="25">
        <f>E49/D49*100</f>
        <v>104.32955673829383</v>
      </c>
    </row>
    <row r="50" spans="1:6" ht="25.5">
      <c r="A50" s="1"/>
      <c r="B50" s="2">
        <v>6232</v>
      </c>
      <c r="C50" s="3" t="s">
        <v>45</v>
      </c>
      <c r="D50" s="12">
        <v>1852668093.03</v>
      </c>
      <c r="E50" s="12">
        <v>1932880409.29</v>
      </c>
      <c r="F50" s="26">
        <f>E50/D50*100</f>
        <v>104.32955673829383</v>
      </c>
    </row>
    <row r="51" spans="1:6" ht="25.5">
      <c r="A51" s="1">
        <v>63</v>
      </c>
      <c r="B51" s="16"/>
      <c r="C51" s="17" t="s">
        <v>46</v>
      </c>
      <c r="D51" s="7">
        <f>SUM(D52,D55,D60,D65)</f>
        <v>1826619402.2800002</v>
      </c>
      <c r="E51" s="7">
        <f>SUM(E52,E55,E60,E65)</f>
        <v>2319583969.7699995</v>
      </c>
      <c r="F51" s="25">
        <f>E51/D51*100</f>
        <v>126.98780965945491</v>
      </c>
    </row>
    <row r="52" spans="1:6" ht="12.75">
      <c r="A52" s="1">
        <v>631</v>
      </c>
      <c r="B52" s="16"/>
      <c r="C52" s="17" t="s">
        <v>47</v>
      </c>
      <c r="D52" s="7">
        <f>SUM(D53:D54)</f>
        <v>6274438.31</v>
      </c>
      <c r="E52" s="7">
        <f>SUM(E53:E54)</f>
        <v>83148732.19999999</v>
      </c>
      <c r="F52" s="25">
        <f>E52/D52*100</f>
        <v>1325.1980191992675</v>
      </c>
    </row>
    <row r="53" spans="1:6" ht="12.75">
      <c r="A53" s="14"/>
      <c r="B53" s="19">
        <v>6311</v>
      </c>
      <c r="C53" s="15" t="s">
        <v>48</v>
      </c>
      <c r="D53" s="12">
        <v>504561.01</v>
      </c>
      <c r="E53" s="12">
        <v>43905672.41</v>
      </c>
      <c r="F53" s="26">
        <f>E53/D53*100</f>
        <v>8701.756881690086</v>
      </c>
    </row>
    <row r="54" spans="1:6" ht="12.75">
      <c r="A54" s="14"/>
      <c r="B54" s="19">
        <v>6312</v>
      </c>
      <c r="C54" s="15" t="s">
        <v>49</v>
      </c>
      <c r="D54" s="12">
        <v>5769877.3</v>
      </c>
      <c r="E54" s="12">
        <v>39243059.79</v>
      </c>
      <c r="F54" s="26">
        <f>E54/D54*100</f>
        <v>680.1368166009354</v>
      </c>
    </row>
    <row r="55" spans="1:6" ht="25.5">
      <c r="A55" s="1">
        <v>632</v>
      </c>
      <c r="B55" s="2"/>
      <c r="C55" s="6" t="s">
        <v>50</v>
      </c>
      <c r="D55" s="7">
        <f>SUM(D56:D59)</f>
        <v>1730232941.3400002</v>
      </c>
      <c r="E55" s="7">
        <f>SUM(E56:E59)</f>
        <v>2167174835.1</v>
      </c>
      <c r="F55" s="25">
        <f>E55/D55*100</f>
        <v>125.25335654640841</v>
      </c>
    </row>
    <row r="56" spans="1:6" ht="12.75">
      <c r="A56" s="14"/>
      <c r="B56" s="14">
        <v>6321</v>
      </c>
      <c r="C56" s="15" t="s">
        <v>51</v>
      </c>
      <c r="D56" s="12">
        <v>31705618.28</v>
      </c>
      <c r="E56" s="12">
        <v>20320176.8</v>
      </c>
      <c r="F56" s="26">
        <f>E56/D56*100</f>
        <v>64.09014522457059</v>
      </c>
    </row>
    <row r="57" spans="1:6" ht="12.75">
      <c r="A57" s="14"/>
      <c r="B57" s="14">
        <v>6322</v>
      </c>
      <c r="C57" s="3" t="s">
        <v>52</v>
      </c>
      <c r="D57" s="12">
        <v>200530.56</v>
      </c>
      <c r="E57" s="12">
        <v>24785559.38</v>
      </c>
      <c r="F57" s="26">
        <f>E57/D57*100</f>
        <v>12359.991105595076</v>
      </c>
    </row>
    <row r="58" spans="1:6" ht="12.75">
      <c r="A58" s="14"/>
      <c r="B58" s="14">
        <v>6323</v>
      </c>
      <c r="C58" s="3" t="s">
        <v>53</v>
      </c>
      <c r="D58" s="12">
        <v>1111307236.18</v>
      </c>
      <c r="E58" s="12">
        <v>1498995727.75</v>
      </c>
      <c r="F58" s="26">
        <f>E58/D58*100</f>
        <v>134.8858064582246</v>
      </c>
    </row>
    <row r="59" spans="1:6" ht="12.75">
      <c r="A59" s="14"/>
      <c r="B59" s="14">
        <v>6324</v>
      </c>
      <c r="C59" s="3" t="s">
        <v>54</v>
      </c>
      <c r="D59" s="12">
        <v>587019556.32</v>
      </c>
      <c r="E59" s="12">
        <v>623073371.17</v>
      </c>
      <c r="F59" s="26">
        <f>E59/D59*100</f>
        <v>106.14184220301274</v>
      </c>
    </row>
    <row r="60" spans="1:6" ht="12.75">
      <c r="A60" s="1">
        <v>633</v>
      </c>
      <c r="B60" s="16"/>
      <c r="C60" s="17" t="s">
        <v>55</v>
      </c>
      <c r="D60" s="4">
        <f>SUM(D61:D64)</f>
        <v>88794584.17</v>
      </c>
      <c r="E60" s="7">
        <f>SUM(E61:E64)</f>
        <v>51589016.330000006</v>
      </c>
      <c r="F60" s="25">
        <f>E60/D60*100</f>
        <v>58.099282531951744</v>
      </c>
    </row>
    <row r="61" spans="1:6" ht="12.75">
      <c r="A61" s="14"/>
      <c r="B61" s="19">
        <v>6331</v>
      </c>
      <c r="C61" s="15" t="s">
        <v>56</v>
      </c>
      <c r="D61" s="12">
        <v>55537231.45</v>
      </c>
      <c r="E61" s="12">
        <v>50451662.74</v>
      </c>
      <c r="F61" s="26">
        <f>E61/D61*100</f>
        <v>90.8429560184711</v>
      </c>
    </row>
    <row r="62" spans="1:6" ht="12.75">
      <c r="A62" s="14"/>
      <c r="B62" s="19">
        <v>6332</v>
      </c>
      <c r="C62" s="15" t="s">
        <v>57</v>
      </c>
      <c r="D62" s="12">
        <v>5339130.58</v>
      </c>
      <c r="E62" s="12">
        <v>305000</v>
      </c>
      <c r="F62" s="26">
        <f>E62/D62*100</f>
        <v>5.7125405612387175</v>
      </c>
    </row>
    <row r="63" spans="1:6" ht="25.5">
      <c r="A63" s="14"/>
      <c r="B63" s="19">
        <v>6333</v>
      </c>
      <c r="C63" s="15" t="s">
        <v>58</v>
      </c>
      <c r="D63" s="12">
        <v>27610628.4</v>
      </c>
      <c r="E63" s="12">
        <v>632353.59</v>
      </c>
      <c r="F63" s="26">
        <f>E63/D63*100</f>
        <v>2.290254248613914</v>
      </c>
    </row>
    <row r="64" spans="1:6" ht="25.5">
      <c r="A64" s="14"/>
      <c r="B64" s="19">
        <v>6334</v>
      </c>
      <c r="C64" s="15" t="s">
        <v>59</v>
      </c>
      <c r="D64" s="12">
        <v>307593.74</v>
      </c>
      <c r="E64" s="12">
        <v>200000</v>
      </c>
      <c r="F64" s="26">
        <f>E64/D64*100</f>
        <v>65.02082909749724</v>
      </c>
    </row>
    <row r="65" spans="1:6" ht="25.5">
      <c r="A65" s="1">
        <v>634</v>
      </c>
      <c r="B65" s="16"/>
      <c r="C65" s="17" t="s">
        <v>60</v>
      </c>
      <c r="D65" s="4">
        <f>D66+D67</f>
        <v>1317438.46</v>
      </c>
      <c r="E65" s="4">
        <f>E66+E67</f>
        <v>17671386.14</v>
      </c>
      <c r="F65" s="25">
        <f>E65/D65*100</f>
        <v>1341.3443342165676</v>
      </c>
    </row>
    <row r="66" spans="1:6" ht="25.5">
      <c r="A66" s="1"/>
      <c r="B66" s="19">
        <v>6341</v>
      </c>
      <c r="C66" s="15" t="s">
        <v>61</v>
      </c>
      <c r="D66" s="12">
        <v>1317438.46</v>
      </c>
      <c r="E66" s="12">
        <v>3800756.04</v>
      </c>
      <c r="F66" s="26">
        <f>E66/D66*100</f>
        <v>288.4959074293307</v>
      </c>
    </row>
    <row r="67" spans="1:6" ht="25.5">
      <c r="A67" s="14"/>
      <c r="B67" s="19">
        <v>6342</v>
      </c>
      <c r="C67" s="15" t="s">
        <v>62</v>
      </c>
      <c r="D67" s="12">
        <v>0</v>
      </c>
      <c r="E67" s="12">
        <v>13870630.1</v>
      </c>
      <c r="F67" s="26"/>
    </row>
    <row r="68" spans="1:6" ht="12.75">
      <c r="A68" s="1">
        <v>64</v>
      </c>
      <c r="B68" s="5" t="s">
        <v>2</v>
      </c>
      <c r="C68" s="6" t="s">
        <v>63</v>
      </c>
      <c r="D68" s="4">
        <f>D69+D76+D82</f>
        <v>1906626190.02</v>
      </c>
      <c r="E68" s="4">
        <f>+E69+E76+E82</f>
        <v>2763518926.33</v>
      </c>
      <c r="F68" s="25">
        <f>E68/D68*100</f>
        <v>144.94288082243386</v>
      </c>
    </row>
    <row r="69" spans="1:6" ht="12.75">
      <c r="A69" s="1">
        <v>641</v>
      </c>
      <c r="B69" s="5" t="s">
        <v>2</v>
      </c>
      <c r="C69" s="6" t="s">
        <v>64</v>
      </c>
      <c r="D69" s="4">
        <f>SUM(D70:D75)</f>
        <v>669233620.01</v>
      </c>
      <c r="E69" s="4">
        <f>SUM(E70:E75)</f>
        <v>1185257553.45</v>
      </c>
      <c r="F69" s="25">
        <f>E69/D69*100</f>
        <v>177.1066960790597</v>
      </c>
    </row>
    <row r="70" spans="1:6" ht="12.75">
      <c r="A70" s="14"/>
      <c r="B70" s="2">
        <v>6413</v>
      </c>
      <c r="C70" s="3" t="s">
        <v>65</v>
      </c>
      <c r="D70" s="12">
        <v>79939183.14</v>
      </c>
      <c r="E70" s="12">
        <v>21357760.7</v>
      </c>
      <c r="F70" s="26">
        <f>E70/D70*100</f>
        <v>26.717511814694785</v>
      </c>
    </row>
    <row r="71" spans="1:6" ht="12.75">
      <c r="A71" s="14"/>
      <c r="B71" s="2">
        <v>6414</v>
      </c>
      <c r="C71" s="3" t="s">
        <v>66</v>
      </c>
      <c r="D71" s="12">
        <v>8604662.46</v>
      </c>
      <c r="E71" s="12">
        <v>6695959.78</v>
      </c>
      <c r="F71" s="26">
        <f>E71/D71*100</f>
        <v>77.81780878828336</v>
      </c>
    </row>
    <row r="72" spans="1:6" ht="25.5">
      <c r="A72" s="14"/>
      <c r="B72" s="2">
        <v>6415</v>
      </c>
      <c r="C72" s="3" t="s">
        <v>67</v>
      </c>
      <c r="D72" s="12">
        <v>87022.24</v>
      </c>
      <c r="E72" s="12">
        <v>11974500</v>
      </c>
      <c r="F72" s="26">
        <f>E72/D72*100</f>
        <v>13760.275534162301</v>
      </c>
    </row>
    <row r="73" spans="1:6" ht="12.75">
      <c r="A73" s="14"/>
      <c r="B73" s="2">
        <v>6416</v>
      </c>
      <c r="C73" s="3" t="s">
        <v>68</v>
      </c>
      <c r="D73" s="12">
        <v>181616960.21</v>
      </c>
      <c r="E73" s="12">
        <v>35271302.69</v>
      </c>
      <c r="F73" s="26">
        <f>E73/D73*100</f>
        <v>19.420709744958017</v>
      </c>
    </row>
    <row r="74" spans="1:6" ht="29.25" customHeight="1">
      <c r="A74" s="14"/>
      <c r="B74" s="2">
        <v>6417</v>
      </c>
      <c r="C74" s="15" t="s">
        <v>69</v>
      </c>
      <c r="D74" s="11">
        <v>395731171.68</v>
      </c>
      <c r="E74" s="11">
        <v>1072057229.82</v>
      </c>
      <c r="F74" s="26">
        <f>E74/D74*100</f>
        <v>270.90542937742026</v>
      </c>
    </row>
    <row r="75" spans="1:6" ht="12.75">
      <c r="A75" s="14"/>
      <c r="B75" s="2">
        <v>6419</v>
      </c>
      <c r="C75" s="3" t="s">
        <v>70</v>
      </c>
      <c r="D75" s="12">
        <v>3254620.28</v>
      </c>
      <c r="E75" s="12">
        <v>37900800.46</v>
      </c>
      <c r="F75" s="26">
        <f>E75/D75*100</f>
        <v>1164.522961185506</v>
      </c>
    </row>
    <row r="76" spans="1:6" ht="12.75">
      <c r="A76" s="1">
        <v>642</v>
      </c>
      <c r="B76" s="5" t="s">
        <v>2</v>
      </c>
      <c r="C76" s="6" t="s">
        <v>71</v>
      </c>
      <c r="D76" s="4">
        <f>SUM(D77:D81)</f>
        <v>1202120026.58</v>
      </c>
      <c r="E76" s="4">
        <f>E77+E78+E79+E81+E80</f>
        <v>1502371345.71</v>
      </c>
      <c r="F76" s="25">
        <f>E76/D76*100</f>
        <v>124.97681699756782</v>
      </c>
    </row>
    <row r="77" spans="1:6" ht="12.75">
      <c r="A77" s="14"/>
      <c r="B77" s="2">
        <v>6421</v>
      </c>
      <c r="C77" s="3" t="s">
        <v>72</v>
      </c>
      <c r="D77" s="12">
        <v>800569367.41</v>
      </c>
      <c r="E77" s="12">
        <v>824382386.58</v>
      </c>
      <c r="F77" s="26">
        <f>E77/D77*100</f>
        <v>102.97451040964008</v>
      </c>
    </row>
    <row r="78" spans="1:6" ht="12.75">
      <c r="A78" s="14"/>
      <c r="B78" s="2">
        <v>6422</v>
      </c>
      <c r="C78" s="3" t="s">
        <v>73</v>
      </c>
      <c r="D78" s="12">
        <v>45154410.24</v>
      </c>
      <c r="E78" s="12">
        <v>62146165.64</v>
      </c>
      <c r="F78" s="26">
        <f>E78/D78*100</f>
        <v>137.6303340242674</v>
      </c>
    </row>
    <row r="79" spans="1:6" ht="12.75">
      <c r="A79" s="14"/>
      <c r="B79" s="2">
        <v>6423</v>
      </c>
      <c r="C79" s="3" t="s">
        <v>369</v>
      </c>
      <c r="D79" s="12">
        <v>248201041.81</v>
      </c>
      <c r="E79" s="12">
        <v>313240047.1</v>
      </c>
      <c r="F79" s="26">
        <f>E79/D79*100</f>
        <v>126.20416288977059</v>
      </c>
    </row>
    <row r="80" spans="1:6" ht="12.75">
      <c r="A80" s="14"/>
      <c r="B80" s="2">
        <v>6424</v>
      </c>
      <c r="C80" s="3" t="s">
        <v>377</v>
      </c>
      <c r="D80" s="12">
        <v>660815.57</v>
      </c>
      <c r="E80" s="12">
        <v>0</v>
      </c>
      <c r="F80" s="26"/>
    </row>
    <row r="81" spans="1:6" ht="12.75">
      <c r="A81" s="14"/>
      <c r="B81" s="2">
        <v>6429</v>
      </c>
      <c r="C81" s="3" t="s">
        <v>74</v>
      </c>
      <c r="D81" s="12">
        <v>107534391.55</v>
      </c>
      <c r="E81" s="12">
        <v>302602746.39</v>
      </c>
      <c r="F81" s="26">
        <f>E81/D81*100</f>
        <v>281.40090070561246</v>
      </c>
    </row>
    <row r="82" spans="1:6" s="20" customFormat="1" ht="12.75">
      <c r="A82" s="1">
        <v>643</v>
      </c>
      <c r="B82" s="5"/>
      <c r="C82" s="6" t="s">
        <v>75</v>
      </c>
      <c r="D82" s="4">
        <f>SUM(D83:D86)</f>
        <v>35272543.43</v>
      </c>
      <c r="E82" s="7">
        <f>SUM(E83:E86)</f>
        <v>75890027.17</v>
      </c>
      <c r="F82" s="25">
        <f>E82/D82*100</f>
        <v>215.1532602705764</v>
      </c>
    </row>
    <row r="83" spans="1:6" ht="25.5">
      <c r="A83" s="14"/>
      <c r="B83" s="2">
        <v>6432</v>
      </c>
      <c r="C83" s="3" t="s">
        <v>76</v>
      </c>
      <c r="D83" s="12">
        <v>18059779.74</v>
      </c>
      <c r="E83" s="12">
        <v>17678903.8</v>
      </c>
      <c r="F83" s="26">
        <f>E83/D83*100</f>
        <v>97.89102665988551</v>
      </c>
    </row>
    <row r="84" spans="1:6" ht="25.5">
      <c r="A84" s="14"/>
      <c r="B84" s="2">
        <v>6434</v>
      </c>
      <c r="C84" s="3" t="s">
        <v>77</v>
      </c>
      <c r="D84" s="12">
        <v>14690640.11</v>
      </c>
      <c r="E84" s="12">
        <v>29614699.58</v>
      </c>
      <c r="F84" s="26">
        <f>E84/D84*100</f>
        <v>201.58889849762986</v>
      </c>
    </row>
    <row r="85" spans="1:6" ht="25.5">
      <c r="A85" s="14"/>
      <c r="B85" s="2">
        <v>6436</v>
      </c>
      <c r="C85" s="3" t="s">
        <v>382</v>
      </c>
      <c r="D85" s="12"/>
      <c r="E85" s="12">
        <v>16971351.92</v>
      </c>
      <c r="F85" s="26"/>
    </row>
    <row r="86" spans="1:6" ht="25.5">
      <c r="A86" s="14"/>
      <c r="B86" s="2">
        <v>6437</v>
      </c>
      <c r="C86" s="3" t="s">
        <v>372</v>
      </c>
      <c r="D86" s="12">
        <v>2522123.58</v>
      </c>
      <c r="E86" s="12">
        <v>11625071.87</v>
      </c>
      <c r="F86" s="26">
        <f>E86/D86*100</f>
        <v>460.9239595626793</v>
      </c>
    </row>
    <row r="87" spans="1:6" ht="25.5">
      <c r="A87" s="1">
        <v>65</v>
      </c>
      <c r="B87" s="5" t="s">
        <v>2</v>
      </c>
      <c r="C87" s="6" t="s">
        <v>78</v>
      </c>
      <c r="D87" s="7">
        <f>SUM(D88,D92)</f>
        <v>4302364690.64</v>
      </c>
      <c r="E87" s="7">
        <f>SUM(E88,E92)</f>
        <v>3424137761.2799997</v>
      </c>
      <c r="F87" s="25">
        <f>E87/D87*100</f>
        <v>79.58734341441055</v>
      </c>
    </row>
    <row r="88" spans="1:6" ht="12.75">
      <c r="A88" s="1">
        <v>651</v>
      </c>
      <c r="B88" s="5" t="s">
        <v>2</v>
      </c>
      <c r="C88" s="6" t="s">
        <v>79</v>
      </c>
      <c r="D88" s="4">
        <f>SUM(D89:D91)</f>
        <v>577249421.86</v>
      </c>
      <c r="E88" s="4">
        <f>SUM(E89:E91)</f>
        <v>487451074.72999996</v>
      </c>
      <c r="F88" s="25">
        <f>E88/D88*100</f>
        <v>84.44375278182976</v>
      </c>
    </row>
    <row r="89" spans="1:6" ht="12.75">
      <c r="A89" s="14"/>
      <c r="B89" s="2">
        <v>6511</v>
      </c>
      <c r="C89" s="3" t="s">
        <v>80</v>
      </c>
      <c r="D89" s="12">
        <v>331687773.1</v>
      </c>
      <c r="E89" s="12">
        <v>275823472.02</v>
      </c>
      <c r="F89" s="26">
        <f>E89/D89*100</f>
        <v>83.15756394699613</v>
      </c>
    </row>
    <row r="90" spans="1:6" ht="12.75">
      <c r="A90" s="14"/>
      <c r="B90" s="2">
        <v>6513</v>
      </c>
      <c r="C90" s="3" t="s">
        <v>81</v>
      </c>
      <c r="D90" s="12">
        <v>108788266.06</v>
      </c>
      <c r="E90" s="12">
        <v>82732241.5</v>
      </c>
      <c r="F90" s="26">
        <f>E90/D90*100</f>
        <v>76.0488649156065</v>
      </c>
    </row>
    <row r="91" spans="1:6" ht="12.75">
      <c r="A91" s="14"/>
      <c r="B91" s="2">
        <v>6514</v>
      </c>
      <c r="C91" s="3" t="s">
        <v>360</v>
      </c>
      <c r="D91" s="12">
        <v>136773382.7</v>
      </c>
      <c r="E91" s="12">
        <v>128895361.21</v>
      </c>
      <c r="F91" s="26">
        <f>E91/D91*100</f>
        <v>94.24009165052259</v>
      </c>
    </row>
    <row r="92" spans="1:8" ht="12.75">
      <c r="A92" s="1">
        <v>652</v>
      </c>
      <c r="B92" s="5" t="s">
        <v>2</v>
      </c>
      <c r="C92" s="6" t="s">
        <v>82</v>
      </c>
      <c r="D92" s="4">
        <f>SUM(D93:D95)</f>
        <v>3725115268.78</v>
      </c>
      <c r="E92" s="4">
        <f>SUM(E93:E95)</f>
        <v>2936686686.5499997</v>
      </c>
      <c r="F92" s="25">
        <f>E92/D92*100</f>
        <v>78.83478697054612</v>
      </c>
      <c r="H92" s="9"/>
    </row>
    <row r="93" spans="1:6" ht="12.75">
      <c r="A93" s="14"/>
      <c r="B93" s="2">
        <v>6521</v>
      </c>
      <c r="C93" s="3" t="s">
        <v>83</v>
      </c>
      <c r="D93" s="12">
        <v>724201815.25</v>
      </c>
      <c r="E93" s="12">
        <v>522640200.62</v>
      </c>
      <c r="F93" s="26">
        <f>E93/D93*100</f>
        <v>72.16775622684412</v>
      </c>
    </row>
    <row r="94" spans="1:6" ht="12.75">
      <c r="A94" s="14"/>
      <c r="B94" s="2">
        <v>6526</v>
      </c>
      <c r="C94" s="3" t="s">
        <v>84</v>
      </c>
      <c r="D94" s="12">
        <v>2997764614.25</v>
      </c>
      <c r="E94" s="12">
        <v>2411453114.1</v>
      </c>
      <c r="F94" s="26">
        <f>E94/D94*100</f>
        <v>80.44170988732925</v>
      </c>
    </row>
    <row r="95" spans="1:6" ht="12.75">
      <c r="A95" s="14"/>
      <c r="B95" s="2">
        <v>6527</v>
      </c>
      <c r="C95" s="3" t="s">
        <v>85</v>
      </c>
      <c r="D95" s="12">
        <v>3148839.28</v>
      </c>
      <c r="E95" s="12">
        <v>2593371.83</v>
      </c>
      <c r="F95" s="26">
        <f>E95/D95*100</f>
        <v>82.35961252363442</v>
      </c>
    </row>
    <row r="96" spans="1:6" s="19" customFormat="1" ht="25.5">
      <c r="A96" s="1">
        <v>66</v>
      </c>
      <c r="B96" s="5" t="s">
        <v>2</v>
      </c>
      <c r="C96" s="6" t="s">
        <v>86</v>
      </c>
      <c r="D96" s="4">
        <f>+D97+D100</f>
        <v>85392279.83</v>
      </c>
      <c r="E96" s="4">
        <f>+E97+E100</f>
        <v>119040598.86999999</v>
      </c>
      <c r="F96" s="25">
        <f>E96/D96*100</f>
        <v>139.40440412996057</v>
      </c>
    </row>
    <row r="97" spans="1:6" ht="25.5">
      <c r="A97" s="1">
        <v>661</v>
      </c>
      <c r="B97" s="5" t="s">
        <v>2</v>
      </c>
      <c r="C97" s="17" t="s">
        <v>87</v>
      </c>
      <c r="D97" s="4">
        <f>D98+D99</f>
        <v>60864258.69</v>
      </c>
      <c r="E97" s="4">
        <f>E98+E99</f>
        <v>71369516.36999999</v>
      </c>
      <c r="F97" s="25">
        <f>E97/D97*100</f>
        <v>117.26014233329684</v>
      </c>
    </row>
    <row r="98" spans="1:6" ht="12.75">
      <c r="A98" s="14"/>
      <c r="B98" s="19">
        <v>6614</v>
      </c>
      <c r="C98" s="15" t="s">
        <v>88</v>
      </c>
      <c r="D98" s="11">
        <v>3347513.78</v>
      </c>
      <c r="E98" s="11">
        <v>3001341.21</v>
      </c>
      <c r="F98" s="26">
        <f>E98/D98*100</f>
        <v>89.65881568379982</v>
      </c>
    </row>
    <row r="99" spans="1:6" ht="12.75">
      <c r="A99" s="14"/>
      <c r="B99" s="19">
        <v>6615</v>
      </c>
      <c r="C99" s="15" t="s">
        <v>89</v>
      </c>
      <c r="D99" s="11">
        <v>57516744.91</v>
      </c>
      <c r="E99" s="11">
        <v>68368175.16</v>
      </c>
      <c r="F99" s="26">
        <f>E99/D99*100</f>
        <v>118.86655836831501</v>
      </c>
    </row>
    <row r="100" spans="1:6" ht="25.5">
      <c r="A100" s="1">
        <v>663</v>
      </c>
      <c r="B100" s="5" t="s">
        <v>2</v>
      </c>
      <c r="C100" s="6" t="s">
        <v>90</v>
      </c>
      <c r="D100" s="7">
        <f>D101+D102</f>
        <v>24528021.14</v>
      </c>
      <c r="E100" s="7">
        <f>E101+E102</f>
        <v>47671082.5</v>
      </c>
      <c r="F100" s="25">
        <f>E100/D100*100</f>
        <v>194.35356088412112</v>
      </c>
    </row>
    <row r="101" spans="1:6" ht="12.75">
      <c r="A101" s="14"/>
      <c r="B101" s="2">
        <v>6631</v>
      </c>
      <c r="C101" s="3" t="s">
        <v>91</v>
      </c>
      <c r="D101" s="11">
        <v>24224499.04</v>
      </c>
      <c r="E101" s="11">
        <v>46205343.28</v>
      </c>
      <c r="F101" s="26">
        <f>E101/D101*100</f>
        <v>190.738075547836</v>
      </c>
    </row>
    <row r="102" spans="1:6" ht="12.75">
      <c r="A102" s="14"/>
      <c r="B102" s="2">
        <v>6632</v>
      </c>
      <c r="C102" s="3" t="s">
        <v>92</v>
      </c>
      <c r="D102" s="11">
        <v>303522.1</v>
      </c>
      <c r="E102" s="11">
        <v>1465739.22</v>
      </c>
      <c r="F102" s="26">
        <f>E102/D102*100</f>
        <v>482.9102131278085</v>
      </c>
    </row>
    <row r="103" spans="1:6" s="20" customFormat="1" ht="12.75">
      <c r="A103" s="1">
        <v>68</v>
      </c>
      <c r="B103" s="5"/>
      <c r="C103" s="6" t="s">
        <v>93</v>
      </c>
      <c r="D103" s="4">
        <f>+D104+D113</f>
        <v>601525508.39</v>
      </c>
      <c r="E103" s="4">
        <f>+E104+E113</f>
        <v>642657676.12</v>
      </c>
      <c r="F103" s="25">
        <f>E103/D103*100</f>
        <v>106.83797563965183</v>
      </c>
    </row>
    <row r="104" spans="1:6" s="20" customFormat="1" ht="12.75">
      <c r="A104" s="1">
        <v>681</v>
      </c>
      <c r="B104" s="5"/>
      <c r="C104" s="6" t="s">
        <v>94</v>
      </c>
      <c r="D104" s="4">
        <f>SUM(D105:D112)</f>
        <v>580940629.41</v>
      </c>
      <c r="E104" s="4">
        <f>SUM(E105:E112)</f>
        <v>621703052.53</v>
      </c>
      <c r="F104" s="25">
        <f>E104/D104*100</f>
        <v>107.01662460093351</v>
      </c>
    </row>
    <row r="105" spans="1:6" ht="12.75">
      <c r="A105" s="14"/>
      <c r="B105" s="2">
        <v>6811</v>
      </c>
      <c r="C105" s="3" t="s">
        <v>95</v>
      </c>
      <c r="D105" s="11">
        <v>34337419.69</v>
      </c>
      <c r="E105" s="11">
        <v>26045190.18</v>
      </c>
      <c r="F105" s="26">
        <f>E105/D105*100</f>
        <v>75.85074945973612</v>
      </c>
    </row>
    <row r="106" spans="1:6" ht="12.75">
      <c r="A106" s="14"/>
      <c r="B106" s="2">
        <v>6812</v>
      </c>
      <c r="C106" s="3" t="s">
        <v>96</v>
      </c>
      <c r="D106" s="11">
        <v>5641383.36</v>
      </c>
      <c r="E106" s="11">
        <v>4254797.83</v>
      </c>
      <c r="F106" s="26">
        <f>E106/D106*100</f>
        <v>75.42117878689952</v>
      </c>
    </row>
    <row r="107" spans="1:6" ht="12.75">
      <c r="A107" s="14"/>
      <c r="B107" s="2">
        <v>6813</v>
      </c>
      <c r="C107" s="3" t="s">
        <v>97</v>
      </c>
      <c r="D107" s="11">
        <v>43773719.5</v>
      </c>
      <c r="E107" s="11">
        <v>41732520.41</v>
      </c>
      <c r="F107" s="26">
        <f>E107/D107*100</f>
        <v>95.33693020991738</v>
      </c>
    </row>
    <row r="108" spans="1:6" ht="25.5">
      <c r="A108" s="14"/>
      <c r="B108" s="2">
        <v>6814</v>
      </c>
      <c r="C108" s="3" t="s">
        <v>98</v>
      </c>
      <c r="D108" s="11">
        <v>1401408.42</v>
      </c>
      <c r="E108" s="11">
        <v>432</v>
      </c>
      <c r="F108" s="26">
        <f>E108/D108*100</f>
        <v>0.03082613132865293</v>
      </c>
    </row>
    <row r="109" spans="1:6" ht="12.75">
      <c r="A109" s="14"/>
      <c r="B109" s="2">
        <v>6815</v>
      </c>
      <c r="C109" s="3" t="s">
        <v>99</v>
      </c>
      <c r="D109" s="11">
        <v>307754076.54</v>
      </c>
      <c r="E109" s="11">
        <v>378547716.5</v>
      </c>
      <c r="F109" s="26">
        <f>E109/D109*100</f>
        <v>123.00331510013277</v>
      </c>
    </row>
    <row r="110" spans="1:6" ht="12.75">
      <c r="A110" s="14"/>
      <c r="B110" s="2">
        <v>6816</v>
      </c>
      <c r="C110" s="3" t="s">
        <v>100</v>
      </c>
      <c r="D110" s="11">
        <v>28787650.94</v>
      </c>
      <c r="E110" s="11">
        <v>31498802.98</v>
      </c>
      <c r="F110" s="26">
        <f>E110/D110*100</f>
        <v>109.41776057258252</v>
      </c>
    </row>
    <row r="111" spans="1:6" ht="12.75">
      <c r="A111" s="14"/>
      <c r="B111" s="2">
        <v>6818</v>
      </c>
      <c r="C111" s="3" t="s">
        <v>101</v>
      </c>
      <c r="D111" s="11">
        <v>2323192.12</v>
      </c>
      <c r="E111" s="11">
        <v>1359304.58</v>
      </c>
      <c r="F111" s="26">
        <f>E111/D111*100</f>
        <v>58.51020965067667</v>
      </c>
    </row>
    <row r="112" spans="1:6" ht="12.75">
      <c r="A112" s="14"/>
      <c r="B112" s="2">
        <v>6819</v>
      </c>
      <c r="C112" s="3" t="s">
        <v>102</v>
      </c>
      <c r="D112" s="11">
        <v>156921778.84</v>
      </c>
      <c r="E112" s="11">
        <v>138264288.05</v>
      </c>
      <c r="F112" s="26">
        <f>E112/D112*100</f>
        <v>88.11032418322031</v>
      </c>
    </row>
    <row r="113" spans="1:6" s="20" customFormat="1" ht="12.75">
      <c r="A113" s="1">
        <v>683</v>
      </c>
      <c r="B113" s="5"/>
      <c r="C113" s="6" t="s">
        <v>103</v>
      </c>
      <c r="D113" s="4">
        <f>D114</f>
        <v>20584878.98</v>
      </c>
      <c r="E113" s="4">
        <f>E114</f>
        <v>20954623.59</v>
      </c>
      <c r="F113" s="25">
        <f>E113/D113*100</f>
        <v>101.7961952089164</v>
      </c>
    </row>
    <row r="114" spans="1:6" ht="12.75">
      <c r="A114" s="14"/>
      <c r="B114" s="2">
        <v>6831</v>
      </c>
      <c r="C114" s="3" t="s">
        <v>103</v>
      </c>
      <c r="D114" s="11">
        <v>20584878.98</v>
      </c>
      <c r="E114" s="11">
        <v>20954623.59</v>
      </c>
      <c r="F114" s="26">
        <f>E114/D114*100</f>
        <v>101.7961952089164</v>
      </c>
    </row>
    <row r="115" spans="1:6" ht="12.75">
      <c r="A115" s="1"/>
      <c r="B115" s="5"/>
      <c r="C115" s="6"/>
      <c r="D115" s="11"/>
      <c r="E115" s="11"/>
      <c r="F115" s="25"/>
    </row>
    <row r="116" spans="1:6" ht="12.75">
      <c r="A116" s="1" t="s">
        <v>104</v>
      </c>
      <c r="B116" s="5"/>
      <c r="C116" s="6"/>
      <c r="D116" s="4"/>
      <c r="E116" s="11"/>
      <c r="F116" s="25"/>
    </row>
    <row r="117" spans="1:6" ht="25.5" customHeight="1">
      <c r="A117" s="72" t="s">
        <v>374</v>
      </c>
      <c r="B117" s="72"/>
      <c r="C117" s="72"/>
      <c r="D117" s="58" t="s">
        <v>376</v>
      </c>
      <c r="E117" s="31" t="s">
        <v>386</v>
      </c>
      <c r="F117" s="32" t="s">
        <v>125</v>
      </c>
    </row>
    <row r="118" spans="1:6" ht="13.5" customHeight="1">
      <c r="A118" s="73">
        <v>1</v>
      </c>
      <c r="B118" s="73"/>
      <c r="C118" s="73"/>
      <c r="D118" s="54">
        <v>2</v>
      </c>
      <c r="E118" s="54">
        <v>5</v>
      </c>
      <c r="F118" s="55" t="s">
        <v>375</v>
      </c>
    </row>
    <row r="119" spans="1:7" ht="25.5">
      <c r="A119" s="1">
        <v>7</v>
      </c>
      <c r="B119" s="16" t="s">
        <v>2</v>
      </c>
      <c r="C119" s="21" t="s">
        <v>104</v>
      </c>
      <c r="D119" s="4">
        <f>D120+D123+D140</f>
        <v>259493687.89</v>
      </c>
      <c r="E119" s="4">
        <f>E120+E123+E140+E137</f>
        <v>689719775.0999999</v>
      </c>
      <c r="F119" s="25">
        <f>E119/D119*100</f>
        <v>265.79443249978925</v>
      </c>
      <c r="G119" s="9"/>
    </row>
    <row r="120" spans="1:6" ht="25.5">
      <c r="A120" s="1">
        <v>71</v>
      </c>
      <c r="B120" s="5" t="s">
        <v>2</v>
      </c>
      <c r="C120" s="6" t="s">
        <v>105</v>
      </c>
      <c r="D120" s="4">
        <f>D121</f>
        <v>16918178.5</v>
      </c>
      <c r="E120" s="4">
        <f>E121</f>
        <v>28621188.93</v>
      </c>
      <c r="F120" s="25">
        <f>E120/D120*100</f>
        <v>169.1741751631241</v>
      </c>
    </row>
    <row r="121" spans="1:6" ht="25.5">
      <c r="A121" s="1">
        <v>711</v>
      </c>
      <c r="B121" s="5" t="s">
        <v>2</v>
      </c>
      <c r="C121" s="17" t="s">
        <v>106</v>
      </c>
      <c r="D121" s="4">
        <f>D122</f>
        <v>16918178.5</v>
      </c>
      <c r="E121" s="4">
        <f>E122</f>
        <v>28621188.93</v>
      </c>
      <c r="F121" s="25">
        <f>E121/D121*100</f>
        <v>169.1741751631241</v>
      </c>
    </row>
    <row r="122" spans="1:6" ht="12.75">
      <c r="A122" s="1"/>
      <c r="B122" s="2">
        <v>7111</v>
      </c>
      <c r="C122" s="3" t="s">
        <v>107</v>
      </c>
      <c r="D122" s="57">
        <v>16918178.5</v>
      </c>
      <c r="E122" s="57">
        <v>28621188.93</v>
      </c>
      <c r="F122" s="26">
        <f>E122/D122*100</f>
        <v>169.1741751631241</v>
      </c>
    </row>
    <row r="123" spans="1:6" ht="12.75">
      <c r="A123" s="1">
        <v>72</v>
      </c>
      <c r="B123" s="5" t="s">
        <v>2</v>
      </c>
      <c r="C123" s="6" t="s">
        <v>108</v>
      </c>
      <c r="D123" s="4">
        <f>D124+D127+D131+D135</f>
        <v>242040052.44</v>
      </c>
      <c r="E123" s="4">
        <f>E124+E127+E131+E135</f>
        <v>316850144.05999994</v>
      </c>
      <c r="F123" s="25">
        <f>E123/D123*100</f>
        <v>130.9081455180005</v>
      </c>
    </row>
    <row r="124" spans="1:6" ht="12.75">
      <c r="A124" s="1">
        <v>721</v>
      </c>
      <c r="B124" s="5" t="s">
        <v>2</v>
      </c>
      <c r="C124" s="6" t="s">
        <v>109</v>
      </c>
      <c r="D124" s="4">
        <f>SUM(D125:D126)</f>
        <v>239235098.34</v>
      </c>
      <c r="E124" s="4">
        <f>SUM(E125:E126)</f>
        <v>313388726.29999995</v>
      </c>
      <c r="F124" s="25">
        <f>E124/D124*100</f>
        <v>130.99613245486793</v>
      </c>
    </row>
    <row r="125" spans="1:6" ht="12.75">
      <c r="A125" s="1"/>
      <c r="B125" s="2">
        <v>7211</v>
      </c>
      <c r="C125" s="3" t="s">
        <v>110</v>
      </c>
      <c r="D125" s="57">
        <v>237230875.85</v>
      </c>
      <c r="E125" s="57">
        <v>278634740.33</v>
      </c>
      <c r="F125" s="26">
        <f>E125/D125*100</f>
        <v>117.45298301987448</v>
      </c>
    </row>
    <row r="126" spans="1:6" ht="12.75">
      <c r="A126" s="1"/>
      <c r="B126" s="2">
        <v>7212</v>
      </c>
      <c r="C126" s="3" t="s">
        <v>111</v>
      </c>
      <c r="D126" s="57">
        <v>2004222.49</v>
      </c>
      <c r="E126" s="57">
        <v>34753985.97</v>
      </c>
      <c r="F126" s="26">
        <f>E126/D126*100</f>
        <v>1734.038318769689</v>
      </c>
    </row>
    <row r="127" spans="1:6" ht="12.75">
      <c r="A127" s="1">
        <v>722</v>
      </c>
      <c r="B127" s="2"/>
      <c r="C127" s="6" t="s">
        <v>113</v>
      </c>
      <c r="D127" s="4">
        <f>SUM(D128:D130)</f>
        <v>1275780.28</v>
      </c>
      <c r="E127" s="4">
        <f>SUM(E128:E130)</f>
        <v>76745</v>
      </c>
      <c r="F127" s="25">
        <f>E127/D127*100</f>
        <v>6.015534273660352</v>
      </c>
    </row>
    <row r="128" spans="1:6" ht="12.75">
      <c r="A128" s="1"/>
      <c r="B128" s="2">
        <v>7221</v>
      </c>
      <c r="C128" s="3" t="s">
        <v>114</v>
      </c>
      <c r="D128" s="11">
        <v>3080</v>
      </c>
      <c r="E128" s="11">
        <v>4608</v>
      </c>
      <c r="F128" s="26">
        <f>E128/D128*100</f>
        <v>149.6103896103896</v>
      </c>
    </row>
    <row r="129" spans="1:6" ht="12.75">
      <c r="A129" s="1"/>
      <c r="B129" s="2">
        <v>7225</v>
      </c>
      <c r="C129" s="3" t="s">
        <v>116</v>
      </c>
      <c r="D129" s="11">
        <v>4800</v>
      </c>
      <c r="E129" s="11">
        <v>51900</v>
      </c>
      <c r="F129" s="26">
        <f>E129/D129*100</f>
        <v>1081.25</v>
      </c>
    </row>
    <row r="130" spans="1:6" ht="12.75">
      <c r="A130" s="1"/>
      <c r="B130" s="2">
        <v>7227</v>
      </c>
      <c r="C130" s="3" t="s">
        <v>117</v>
      </c>
      <c r="D130" s="11">
        <v>1267900.28</v>
      </c>
      <c r="E130" s="11">
        <v>20237</v>
      </c>
      <c r="F130" s="26">
        <f>E130/D130*100</f>
        <v>1.5961034411949178</v>
      </c>
    </row>
    <row r="131" spans="1:6" ht="12.75">
      <c r="A131" s="1">
        <v>723</v>
      </c>
      <c r="B131" s="5" t="s">
        <v>2</v>
      </c>
      <c r="C131" s="6" t="s">
        <v>118</v>
      </c>
      <c r="D131" s="4">
        <f>SUM(D132:D134)</f>
        <v>1526896.72</v>
      </c>
      <c r="E131" s="4">
        <f>SUM(E132:E134)</f>
        <v>3384672.76</v>
      </c>
      <c r="F131" s="25">
        <f>E131/D131*100</f>
        <v>221.67005244467353</v>
      </c>
    </row>
    <row r="132" spans="1:6" ht="12.75">
      <c r="A132" s="1"/>
      <c r="B132" s="2">
        <v>7231</v>
      </c>
      <c r="C132" s="3" t="s">
        <v>119</v>
      </c>
      <c r="D132" s="11">
        <v>1423350.72</v>
      </c>
      <c r="E132" s="11">
        <v>2140040.26</v>
      </c>
      <c r="F132" s="26">
        <f>E132/D132*100</f>
        <v>150.35228000587233</v>
      </c>
    </row>
    <row r="133" spans="1:6" ht="12.75">
      <c r="A133" s="1"/>
      <c r="B133" s="2">
        <v>7232</v>
      </c>
      <c r="C133" s="3" t="s">
        <v>383</v>
      </c>
      <c r="D133" s="11"/>
      <c r="E133" s="11">
        <v>755440</v>
      </c>
      <c r="F133" s="26"/>
    </row>
    <row r="134" spans="1:6" ht="15" customHeight="1">
      <c r="A134" s="1"/>
      <c r="B134" s="2">
        <v>7233</v>
      </c>
      <c r="C134" s="3" t="s">
        <v>120</v>
      </c>
      <c r="D134" s="11">
        <v>103546</v>
      </c>
      <c r="E134" s="11">
        <v>489192.5</v>
      </c>
      <c r="F134" s="26">
        <f>E134/D134*100</f>
        <v>472.43978521623234</v>
      </c>
    </row>
    <row r="135" spans="1:6" ht="15" customHeight="1">
      <c r="A135" s="1">
        <v>726</v>
      </c>
      <c r="B135" s="5" t="s">
        <v>2</v>
      </c>
      <c r="C135" s="6" t="s">
        <v>378</v>
      </c>
      <c r="D135" s="4">
        <v>2277.1</v>
      </c>
      <c r="E135" s="4">
        <f>E136</f>
        <v>0</v>
      </c>
      <c r="F135" s="25"/>
    </row>
    <row r="136" spans="1:6" ht="15" customHeight="1">
      <c r="A136" s="1"/>
      <c r="B136" s="2">
        <v>7264</v>
      </c>
      <c r="C136" s="3" t="s">
        <v>379</v>
      </c>
      <c r="D136" s="11">
        <v>2277.1</v>
      </c>
      <c r="E136" s="11">
        <v>0</v>
      </c>
      <c r="F136" s="26"/>
    </row>
    <row r="137" spans="1:6" ht="30" customHeight="1">
      <c r="A137" s="1">
        <v>73</v>
      </c>
      <c r="B137" s="2"/>
      <c r="C137" s="6" t="s">
        <v>384</v>
      </c>
      <c r="D137" s="11"/>
      <c r="E137" s="4">
        <f>E138</f>
        <v>60501</v>
      </c>
      <c r="F137" s="26"/>
    </row>
    <row r="138" spans="1:6" ht="30" customHeight="1">
      <c r="A138" s="1">
        <v>731</v>
      </c>
      <c r="B138" s="2"/>
      <c r="C138" s="6" t="s">
        <v>384</v>
      </c>
      <c r="D138" s="11"/>
      <c r="E138" s="4">
        <f>E139</f>
        <v>60501</v>
      </c>
      <c r="F138" s="26"/>
    </row>
    <row r="139" spans="1:6" ht="15" customHeight="1">
      <c r="A139" s="1"/>
      <c r="B139" s="2">
        <v>7311</v>
      </c>
      <c r="C139" s="3" t="s">
        <v>385</v>
      </c>
      <c r="D139" s="11"/>
      <c r="E139" s="11">
        <v>60501</v>
      </c>
      <c r="F139" s="26"/>
    </row>
    <row r="140" spans="1:6" ht="25.5">
      <c r="A140" s="1">
        <v>74</v>
      </c>
      <c r="B140" s="5"/>
      <c r="C140" s="6" t="s">
        <v>121</v>
      </c>
      <c r="D140" s="4">
        <f>D141</f>
        <v>535456.95</v>
      </c>
      <c r="E140" s="4">
        <f>E141</f>
        <v>344187941.11</v>
      </c>
      <c r="F140" s="25">
        <f>E140/D140*100</f>
        <v>64279.29287499211</v>
      </c>
    </row>
    <row r="141" spans="1:6" ht="12.75">
      <c r="A141" s="1">
        <v>741</v>
      </c>
      <c r="B141" s="5"/>
      <c r="C141" s="6" t="s">
        <v>122</v>
      </c>
      <c r="D141" s="22">
        <f>D142</f>
        <v>535456.95</v>
      </c>
      <c r="E141" s="22">
        <f>E142</f>
        <v>344187941.11</v>
      </c>
      <c r="F141" s="25">
        <f>E141/D141*100</f>
        <v>64279.29287499211</v>
      </c>
    </row>
    <row r="142" spans="1:6" ht="12.75">
      <c r="A142" s="14"/>
      <c r="B142" s="2">
        <v>7411</v>
      </c>
      <c r="C142" s="3" t="s">
        <v>123</v>
      </c>
      <c r="D142" s="57">
        <v>535456.95</v>
      </c>
      <c r="E142" s="57">
        <v>344187941.11</v>
      </c>
      <c r="F142" s="26">
        <f>E142/D142*100</f>
        <v>64279.29287499211</v>
      </c>
    </row>
    <row r="143" ht="12.75">
      <c r="A143" s="23"/>
    </row>
  </sheetData>
  <sheetProtection/>
  <mergeCells count="4">
    <mergeCell ref="A3:C3"/>
    <mergeCell ref="A4:C4"/>
    <mergeCell ref="A117:C117"/>
    <mergeCell ref="A118:C118"/>
  </mergeCells>
  <printOptions/>
  <pageMargins left="0.31496062992125984" right="0.2362204724409449" top="0.73" bottom="0.79" header="0.4" footer="0.46"/>
  <pageSetup firstPageNumber="6" useFirstPageNumber="1" orientation="portrait" paperSize="9" scale="71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421875" style="50" customWidth="1"/>
    <col min="2" max="2" width="4.57421875" style="50" customWidth="1"/>
    <col min="3" max="3" width="41.00390625" style="53" customWidth="1"/>
    <col min="4" max="4" width="16.8515625" style="68" bestFit="1" customWidth="1"/>
    <col min="5" max="5" width="16.8515625" style="51" bestFit="1" customWidth="1"/>
    <col min="6" max="6" width="8.28125" style="51" bestFit="1" customWidth="1"/>
    <col min="7" max="16384" width="9.140625" style="50" customWidth="1"/>
  </cols>
  <sheetData>
    <row r="1" spans="1:4" ht="14.25" customHeight="1">
      <c r="A1" s="28" t="s">
        <v>124</v>
      </c>
      <c r="B1" s="1"/>
      <c r="C1" s="29"/>
      <c r="D1" s="64"/>
    </row>
    <row r="2" spans="1:6" s="51" customFormat="1" ht="25.5">
      <c r="A2" s="72" t="s">
        <v>374</v>
      </c>
      <c r="B2" s="72"/>
      <c r="C2" s="72"/>
      <c r="D2" s="58" t="s">
        <v>376</v>
      </c>
      <c r="E2" s="31" t="s">
        <v>386</v>
      </c>
      <c r="F2" s="32" t="s">
        <v>125</v>
      </c>
    </row>
    <row r="3" spans="1:6" s="51" customFormat="1" ht="12.75">
      <c r="A3" s="73">
        <v>1</v>
      </c>
      <c r="B3" s="73"/>
      <c r="C3" s="73"/>
      <c r="D3" s="54">
        <v>2</v>
      </c>
      <c r="E3" s="54">
        <v>3</v>
      </c>
      <c r="F3" s="55" t="s">
        <v>388</v>
      </c>
    </row>
    <row r="4" spans="1:6" ht="15.75" customHeight="1">
      <c r="A4" s="33" t="s">
        <v>126</v>
      </c>
      <c r="B4" s="34"/>
      <c r="C4" s="35" t="s">
        <v>124</v>
      </c>
      <c r="D4" s="59">
        <f>D5+D17+D50+D63+D71+D82+D89</f>
        <v>123505882577.35</v>
      </c>
      <c r="E4" s="59">
        <f>E5+E17+E50+E63+E71+E82+E89</f>
        <v>125689498238.84</v>
      </c>
      <c r="F4" s="59">
        <f>E4/D4*100</f>
        <v>101.76802563240048</v>
      </c>
    </row>
    <row r="5" spans="1:6" ht="15.75" customHeight="1">
      <c r="A5" s="36" t="s">
        <v>127</v>
      </c>
      <c r="B5" s="37"/>
      <c r="C5" s="38" t="s">
        <v>128</v>
      </c>
      <c r="D5" s="59">
        <f>D6+D11+D13</f>
        <v>21667926573.850002</v>
      </c>
      <c r="E5" s="59">
        <f>E6+E11+E13</f>
        <v>21453235277.700005</v>
      </c>
      <c r="F5" s="59">
        <f>E5/D5*100</f>
        <v>99.00917471074922</v>
      </c>
    </row>
    <row r="6" spans="1:6" ht="15.75" customHeight="1">
      <c r="A6" s="36" t="s">
        <v>129</v>
      </c>
      <c r="B6" s="37"/>
      <c r="C6" s="38" t="s">
        <v>361</v>
      </c>
      <c r="D6" s="59">
        <f>SUM(D7:D10)</f>
        <v>18263842029.940002</v>
      </c>
      <c r="E6" s="59">
        <f>SUM(E7:E10)</f>
        <v>17874357606.56</v>
      </c>
      <c r="F6" s="59">
        <f>E6/D6*100</f>
        <v>97.86745624090749</v>
      </c>
    </row>
    <row r="7" spans="1:6" ht="15.75" customHeight="1">
      <c r="A7" s="39"/>
      <c r="B7" s="40" t="s">
        <v>130</v>
      </c>
      <c r="C7" s="41" t="s">
        <v>131</v>
      </c>
      <c r="D7" s="60">
        <v>18032300490.11</v>
      </c>
      <c r="E7" s="60">
        <v>17654368308.34</v>
      </c>
      <c r="F7" s="61">
        <f>E7/D7*100</f>
        <v>97.90413773341187</v>
      </c>
    </row>
    <row r="8" spans="1:6" ht="15.75" customHeight="1">
      <c r="A8" s="39"/>
      <c r="B8" s="40" t="s">
        <v>132</v>
      </c>
      <c r="C8" s="41" t="s">
        <v>133</v>
      </c>
      <c r="D8" s="60">
        <v>21619810.33</v>
      </c>
      <c r="E8" s="60">
        <v>18585057.88</v>
      </c>
      <c r="F8" s="61">
        <f>E8/D8*100</f>
        <v>85.96309401572813</v>
      </c>
    </row>
    <row r="9" spans="1:6" ht="15.75" customHeight="1">
      <c r="A9" s="39"/>
      <c r="B9" s="40" t="s">
        <v>134</v>
      </c>
      <c r="C9" s="41" t="s">
        <v>135</v>
      </c>
      <c r="D9" s="60">
        <v>81523799.82</v>
      </c>
      <c r="E9" s="60">
        <v>62280007.36</v>
      </c>
      <c r="F9" s="61">
        <f>E9/D9*100</f>
        <v>76.39487793443239</v>
      </c>
    </row>
    <row r="10" spans="1:6" ht="15.75" customHeight="1">
      <c r="A10" s="39"/>
      <c r="B10" s="40" t="s">
        <v>136</v>
      </c>
      <c r="C10" s="41" t="s">
        <v>137</v>
      </c>
      <c r="D10" s="60">
        <v>128397929.68</v>
      </c>
      <c r="E10" s="60">
        <v>139124232.98</v>
      </c>
      <c r="F10" s="61">
        <f>E10/D10*100</f>
        <v>108.35395346851202</v>
      </c>
    </row>
    <row r="11" spans="1:6" ht="15.75" customHeight="1">
      <c r="A11" s="36">
        <v>312</v>
      </c>
      <c r="B11" s="37"/>
      <c r="C11" s="38" t="s">
        <v>138</v>
      </c>
      <c r="D11" s="59">
        <f>D12</f>
        <v>295850794.46</v>
      </c>
      <c r="E11" s="59">
        <f>E12</f>
        <v>321144309.06</v>
      </c>
      <c r="F11" s="59">
        <f>E11/D11*100</f>
        <v>108.54941581149609</v>
      </c>
    </row>
    <row r="12" spans="1:6" ht="15.75" customHeight="1">
      <c r="A12" s="39"/>
      <c r="B12" s="40" t="s">
        <v>139</v>
      </c>
      <c r="C12" s="41" t="s">
        <v>138</v>
      </c>
      <c r="D12" s="60">
        <v>295850794.46</v>
      </c>
      <c r="E12" s="60">
        <v>321144309.06</v>
      </c>
      <c r="F12" s="61">
        <f>E12/D12*100</f>
        <v>108.54941581149609</v>
      </c>
    </row>
    <row r="13" spans="1:6" ht="15.75" customHeight="1">
      <c r="A13" s="36">
        <v>313</v>
      </c>
      <c r="B13" s="37"/>
      <c r="C13" s="38" t="s">
        <v>140</v>
      </c>
      <c r="D13" s="59">
        <f>SUM(D14:D16)</f>
        <v>3108233749.45</v>
      </c>
      <c r="E13" s="59">
        <f>SUM(E14:E16)</f>
        <v>3257733362.08</v>
      </c>
      <c r="F13" s="59">
        <f>E13/D13*100</f>
        <v>104.80979310698413</v>
      </c>
    </row>
    <row r="14" spans="1:6" ht="15.75" customHeight="1">
      <c r="A14" s="39"/>
      <c r="B14" s="40" t="s">
        <v>141</v>
      </c>
      <c r="C14" s="41" t="s">
        <v>42</v>
      </c>
      <c r="D14" s="60">
        <v>370820824.42</v>
      </c>
      <c r="E14" s="60">
        <v>316386164.28</v>
      </c>
      <c r="F14" s="61">
        <f>E14/D14*100</f>
        <v>85.32049535644576</v>
      </c>
    </row>
    <row r="15" spans="1:6" ht="15.75" customHeight="1">
      <c r="A15" s="39"/>
      <c r="B15" s="40" t="s">
        <v>142</v>
      </c>
      <c r="C15" s="41" t="s">
        <v>40</v>
      </c>
      <c r="D15" s="61">
        <v>2424258108.66</v>
      </c>
      <c r="E15" s="61">
        <v>2628467177.05</v>
      </c>
      <c r="F15" s="61">
        <f>E15/D15*100</f>
        <v>108.42356957208968</v>
      </c>
    </row>
    <row r="16" spans="1:6" ht="25.5">
      <c r="A16" s="39"/>
      <c r="B16" s="40" t="s">
        <v>143</v>
      </c>
      <c r="C16" s="41" t="s">
        <v>45</v>
      </c>
      <c r="D16" s="60">
        <v>313154816.37</v>
      </c>
      <c r="E16" s="60">
        <v>312880020.75</v>
      </c>
      <c r="F16" s="61">
        <f>E16/D16*100</f>
        <v>99.91224927555471</v>
      </c>
    </row>
    <row r="17" spans="1:6" ht="15.75" customHeight="1">
      <c r="A17" s="36" t="s">
        <v>144</v>
      </c>
      <c r="B17" s="37"/>
      <c r="C17" s="38" t="s">
        <v>145</v>
      </c>
      <c r="D17" s="59">
        <f>D18+D23+D31+D41+D43</f>
        <v>8010955889.37</v>
      </c>
      <c r="E17" s="59">
        <f>E18+E23+E31+E41+E43</f>
        <v>7595305496.01</v>
      </c>
      <c r="F17" s="59">
        <f>E17/D17*100</f>
        <v>94.81147569528451</v>
      </c>
    </row>
    <row r="18" spans="1:6" ht="15.75" customHeight="1">
      <c r="A18" s="36" t="s">
        <v>146</v>
      </c>
      <c r="B18" s="37"/>
      <c r="C18" s="38" t="s">
        <v>147</v>
      </c>
      <c r="D18" s="59">
        <f>SUM(D19:D22)</f>
        <v>1056686236.05</v>
      </c>
      <c r="E18" s="59">
        <f>SUM(E19:E22)</f>
        <v>912869025.96</v>
      </c>
      <c r="F18" s="59">
        <f>E18/D18*100</f>
        <v>86.38979053729297</v>
      </c>
    </row>
    <row r="19" spans="1:6" ht="15.75" customHeight="1">
      <c r="A19" s="39"/>
      <c r="B19" s="40" t="s">
        <v>148</v>
      </c>
      <c r="C19" s="41" t="s">
        <v>149</v>
      </c>
      <c r="D19" s="60">
        <v>178570012.59</v>
      </c>
      <c r="E19" s="60">
        <v>169541895.47</v>
      </c>
      <c r="F19" s="61">
        <f>E19/D19*100</f>
        <v>94.9442143229677</v>
      </c>
    </row>
    <row r="20" spans="1:6" ht="15.75" customHeight="1">
      <c r="A20" s="39"/>
      <c r="B20" s="40" t="s">
        <v>150</v>
      </c>
      <c r="C20" s="41" t="s">
        <v>151</v>
      </c>
      <c r="D20" s="60">
        <v>841595261.28</v>
      </c>
      <c r="E20" s="60">
        <v>705530883.15</v>
      </c>
      <c r="F20" s="61">
        <f>E20/D20*100</f>
        <v>83.83256365737411</v>
      </c>
    </row>
    <row r="21" spans="1:6" ht="15.75" customHeight="1">
      <c r="A21" s="39"/>
      <c r="B21" s="40" t="s">
        <v>152</v>
      </c>
      <c r="C21" s="41" t="s">
        <v>153</v>
      </c>
      <c r="D21" s="60">
        <v>25724195.31</v>
      </c>
      <c r="E21" s="60">
        <v>26104418.02</v>
      </c>
      <c r="F21" s="61">
        <f>E21/D21*100</f>
        <v>101.47807426206327</v>
      </c>
    </row>
    <row r="22" spans="1:6" ht="15.75" customHeight="1">
      <c r="A22" s="39"/>
      <c r="B22" s="42">
        <v>3214</v>
      </c>
      <c r="C22" s="43" t="s">
        <v>154</v>
      </c>
      <c r="D22" s="60">
        <v>10796766.87</v>
      </c>
      <c r="E22" s="60">
        <v>11691829.32</v>
      </c>
      <c r="F22" s="61">
        <f>E22/D22*100</f>
        <v>108.29009703346499</v>
      </c>
    </row>
    <row r="23" spans="1:6" ht="15.75" customHeight="1">
      <c r="A23" s="36">
        <v>322</v>
      </c>
      <c r="B23" s="37"/>
      <c r="C23" s="38" t="s">
        <v>155</v>
      </c>
      <c r="D23" s="59">
        <f>SUM(D24:D30)</f>
        <v>1780146195.14</v>
      </c>
      <c r="E23" s="59">
        <f>SUM(E24:E30)</f>
        <v>1667730510.63</v>
      </c>
      <c r="F23" s="59">
        <f>E23/D23*100</f>
        <v>93.68503076787135</v>
      </c>
    </row>
    <row r="24" spans="1:6" ht="15.75" customHeight="1">
      <c r="A24" s="39"/>
      <c r="B24" s="40" t="s">
        <v>156</v>
      </c>
      <c r="C24" s="41" t="s">
        <v>157</v>
      </c>
      <c r="D24" s="60">
        <v>198634234.45</v>
      </c>
      <c r="E24" s="60">
        <v>186357962.02</v>
      </c>
      <c r="F24" s="61">
        <f>E24/D24*100</f>
        <v>93.81965930294349</v>
      </c>
    </row>
    <row r="25" spans="1:6" ht="15.75" customHeight="1">
      <c r="A25" s="39"/>
      <c r="B25" s="40" t="s">
        <v>158</v>
      </c>
      <c r="C25" s="41" t="s">
        <v>159</v>
      </c>
      <c r="D25" s="60">
        <v>174399213.06</v>
      </c>
      <c r="E25" s="60">
        <v>201832464.95</v>
      </c>
      <c r="F25" s="61">
        <f>E25/D25*100</f>
        <v>115.7301466036787</v>
      </c>
    </row>
    <row r="26" spans="1:6" ht="15.75" customHeight="1">
      <c r="A26" s="39"/>
      <c r="B26" s="40" t="s">
        <v>160</v>
      </c>
      <c r="C26" s="41" t="s">
        <v>161</v>
      </c>
      <c r="D26" s="60">
        <v>647632173.69</v>
      </c>
      <c r="E26" s="60">
        <v>611092348.48</v>
      </c>
      <c r="F26" s="61">
        <f>E26/D26*100</f>
        <v>94.35793546175944</v>
      </c>
    </row>
    <row r="27" spans="1:6" ht="15.75" customHeight="1">
      <c r="A27" s="39"/>
      <c r="B27" s="40" t="s">
        <v>162</v>
      </c>
      <c r="C27" s="41" t="s">
        <v>163</v>
      </c>
      <c r="D27" s="60">
        <v>91432853.41</v>
      </c>
      <c r="E27" s="60">
        <v>108432157.87</v>
      </c>
      <c r="F27" s="61">
        <f>E27/D27*100</f>
        <v>118.59211850665135</v>
      </c>
    </row>
    <row r="28" spans="1:6" ht="15.75" customHeight="1">
      <c r="A28" s="39"/>
      <c r="B28" s="40" t="s">
        <v>164</v>
      </c>
      <c r="C28" s="41" t="s">
        <v>165</v>
      </c>
      <c r="D28" s="60">
        <v>29086052.04</v>
      </c>
      <c r="E28" s="60">
        <v>27380638.84</v>
      </c>
      <c r="F28" s="61">
        <f>E28/D28*100</f>
        <v>94.13666317568756</v>
      </c>
    </row>
    <row r="29" spans="1:6" ht="15.75" customHeight="1">
      <c r="A29" s="39"/>
      <c r="B29" s="40" t="s">
        <v>166</v>
      </c>
      <c r="C29" s="41" t="s">
        <v>167</v>
      </c>
      <c r="D29" s="60">
        <v>527338117.83</v>
      </c>
      <c r="E29" s="60">
        <v>359678602.77</v>
      </c>
      <c r="F29" s="61">
        <f>E29/D29*100</f>
        <v>68.20644869179569</v>
      </c>
    </row>
    <row r="30" spans="1:6" ht="15.75" customHeight="1">
      <c r="A30" s="39"/>
      <c r="B30" s="42">
        <v>3227</v>
      </c>
      <c r="C30" s="43" t="s">
        <v>168</v>
      </c>
      <c r="D30" s="60">
        <v>111623550.66</v>
      </c>
      <c r="E30" s="60">
        <v>172956335.7</v>
      </c>
      <c r="F30" s="61">
        <f>E30/D30*100</f>
        <v>154.9460975550014</v>
      </c>
    </row>
    <row r="31" spans="1:6" ht="15.75" customHeight="1">
      <c r="A31" s="36">
        <v>323</v>
      </c>
      <c r="B31" s="37"/>
      <c r="C31" s="38" t="s">
        <v>169</v>
      </c>
      <c r="D31" s="59">
        <f>SUM(D32:D40)</f>
        <v>4541039978.8</v>
      </c>
      <c r="E31" s="59">
        <f>SUM(E32:E40)</f>
        <v>4449665085.35</v>
      </c>
      <c r="F31" s="59">
        <f>E31/D31*100</f>
        <v>97.98779808421449</v>
      </c>
    </row>
    <row r="32" spans="1:6" ht="15.75" customHeight="1">
      <c r="A32" s="39"/>
      <c r="B32" s="40" t="s">
        <v>170</v>
      </c>
      <c r="C32" s="41" t="s">
        <v>171</v>
      </c>
      <c r="D32" s="60">
        <v>495565407.55</v>
      </c>
      <c r="E32" s="60">
        <v>459511420.14</v>
      </c>
      <c r="F32" s="61">
        <f>E32/D32*100</f>
        <v>92.72467632713803</v>
      </c>
    </row>
    <row r="33" spans="1:6" ht="15.75" customHeight="1">
      <c r="A33" s="39"/>
      <c r="B33" s="40" t="s">
        <v>172</v>
      </c>
      <c r="C33" s="41" t="s">
        <v>173</v>
      </c>
      <c r="D33" s="60">
        <v>572002390.9</v>
      </c>
      <c r="E33" s="60">
        <v>537890059.35</v>
      </c>
      <c r="F33" s="61">
        <f>E33/D33*100</f>
        <v>94.03633060058945</v>
      </c>
    </row>
    <row r="34" spans="1:6" ht="15.75" customHeight="1">
      <c r="A34" s="39"/>
      <c r="B34" s="40" t="s">
        <v>174</v>
      </c>
      <c r="C34" s="41" t="s">
        <v>175</v>
      </c>
      <c r="D34" s="60">
        <v>82674501.98</v>
      </c>
      <c r="E34" s="60">
        <v>84040511.52</v>
      </c>
      <c r="F34" s="61">
        <f>E34/D34*100</f>
        <v>101.65227428927295</v>
      </c>
    </row>
    <row r="35" spans="1:6" ht="15.75" customHeight="1">
      <c r="A35" s="39"/>
      <c r="B35" s="40" t="s">
        <v>176</v>
      </c>
      <c r="C35" s="41" t="s">
        <v>177</v>
      </c>
      <c r="D35" s="60">
        <v>211339221.62</v>
      </c>
      <c r="E35" s="60">
        <v>219811660.98</v>
      </c>
      <c r="F35" s="61">
        <f>E35/D35*100</f>
        <v>104.0089290076188</v>
      </c>
    </row>
    <row r="36" spans="1:6" ht="15.75" customHeight="1">
      <c r="A36" s="39"/>
      <c r="B36" s="40" t="s">
        <v>178</v>
      </c>
      <c r="C36" s="41" t="s">
        <v>179</v>
      </c>
      <c r="D36" s="60">
        <v>628272893.67</v>
      </c>
      <c r="E36" s="60">
        <v>695882768.78</v>
      </c>
      <c r="F36" s="61">
        <f>E36/D36*100</f>
        <v>110.76122745246305</v>
      </c>
    </row>
    <row r="37" spans="1:6" ht="15.75" customHeight="1">
      <c r="A37" s="39"/>
      <c r="B37" s="40" t="s">
        <v>180</v>
      </c>
      <c r="C37" s="41" t="s">
        <v>181</v>
      </c>
      <c r="D37" s="60">
        <v>316015622.82</v>
      </c>
      <c r="E37" s="60">
        <v>315460043.04</v>
      </c>
      <c r="F37" s="61">
        <f>E37/D37*100</f>
        <v>99.82419230573407</v>
      </c>
    </row>
    <row r="38" spans="1:6" ht="15.75" customHeight="1">
      <c r="A38" s="39"/>
      <c r="B38" s="40" t="s">
        <v>182</v>
      </c>
      <c r="C38" s="41" t="s">
        <v>183</v>
      </c>
      <c r="D38" s="60">
        <v>689416434.8</v>
      </c>
      <c r="E38" s="60">
        <v>790303055.95</v>
      </c>
      <c r="F38" s="61">
        <f>E38/D38*100</f>
        <v>114.63362578225559</v>
      </c>
    </row>
    <row r="39" spans="1:6" ht="15.75" customHeight="1">
      <c r="A39" s="39"/>
      <c r="B39" s="40" t="s">
        <v>184</v>
      </c>
      <c r="C39" s="41" t="s">
        <v>185</v>
      </c>
      <c r="D39" s="60">
        <v>629665080.19</v>
      </c>
      <c r="E39" s="60">
        <v>581773165.56</v>
      </c>
      <c r="F39" s="61">
        <f>E39/D39*100</f>
        <v>92.39406533143797</v>
      </c>
    </row>
    <row r="40" spans="1:6" ht="15.75" customHeight="1">
      <c r="A40" s="39"/>
      <c r="B40" s="40" t="s">
        <v>186</v>
      </c>
      <c r="C40" s="41" t="s">
        <v>187</v>
      </c>
      <c r="D40" s="60">
        <v>916088425.27</v>
      </c>
      <c r="E40" s="60">
        <v>764992400.03</v>
      </c>
      <c r="F40" s="61">
        <f>E40/D40*100</f>
        <v>83.50639293412453</v>
      </c>
    </row>
    <row r="41" spans="1:6" ht="15.75" customHeight="1">
      <c r="A41" s="44">
        <v>324</v>
      </c>
      <c r="B41" s="40"/>
      <c r="C41" s="45" t="s">
        <v>188</v>
      </c>
      <c r="D41" s="59">
        <f>D42</f>
        <v>19617914.42</v>
      </c>
      <c r="E41" s="59">
        <f>E42</f>
        <v>26255569.45</v>
      </c>
      <c r="F41" s="59">
        <f>E41/D41*100</f>
        <v>133.83466197218735</v>
      </c>
    </row>
    <row r="42" spans="1:6" ht="15.75" customHeight="1">
      <c r="A42" s="39"/>
      <c r="B42" s="42">
        <v>3241</v>
      </c>
      <c r="C42" s="43" t="s">
        <v>188</v>
      </c>
      <c r="D42" s="60">
        <v>19617914.42</v>
      </c>
      <c r="E42" s="60">
        <v>26255569.45</v>
      </c>
      <c r="F42" s="61">
        <f>E42/D42*100</f>
        <v>133.83466197218735</v>
      </c>
    </row>
    <row r="43" spans="1:6" ht="15.75" customHeight="1">
      <c r="A43" s="36">
        <v>329</v>
      </c>
      <c r="B43" s="37"/>
      <c r="C43" s="38" t="s">
        <v>189</v>
      </c>
      <c r="D43" s="59">
        <f>SUM(D44:D49)</f>
        <v>613465564.96</v>
      </c>
      <c r="E43" s="59">
        <f>SUM(E44:E49)</f>
        <v>538785304.62</v>
      </c>
      <c r="F43" s="59">
        <f>E43/D43*100</f>
        <v>87.82649514404783</v>
      </c>
    </row>
    <row r="44" spans="1:6" ht="15.75" customHeight="1">
      <c r="A44" s="39"/>
      <c r="B44" s="40" t="s">
        <v>190</v>
      </c>
      <c r="C44" s="41" t="s">
        <v>191</v>
      </c>
      <c r="D44" s="60">
        <v>104427899.57</v>
      </c>
      <c r="E44" s="60">
        <v>101307907.18</v>
      </c>
      <c r="F44" s="61">
        <f>E44/D44*100</f>
        <v>97.01229996691775</v>
      </c>
    </row>
    <row r="45" spans="1:6" ht="15.75" customHeight="1">
      <c r="A45" s="39"/>
      <c r="B45" s="40" t="s">
        <v>192</v>
      </c>
      <c r="C45" s="41" t="s">
        <v>193</v>
      </c>
      <c r="D45" s="61">
        <v>62374735.53</v>
      </c>
      <c r="E45" s="61">
        <v>55963580.95</v>
      </c>
      <c r="F45" s="61">
        <f>E45/D45*100</f>
        <v>89.72155228310913</v>
      </c>
    </row>
    <row r="46" spans="1:6" ht="15.75" customHeight="1">
      <c r="A46" s="39"/>
      <c r="B46" s="40" t="s">
        <v>194</v>
      </c>
      <c r="C46" s="41" t="s">
        <v>195</v>
      </c>
      <c r="D46" s="65">
        <v>20516410.17</v>
      </c>
      <c r="E46" s="60">
        <v>18393239.8</v>
      </c>
      <c r="F46" s="61">
        <f>E46/D46*100</f>
        <v>89.65135541545862</v>
      </c>
    </row>
    <row r="47" spans="1:6" ht="15.75" customHeight="1">
      <c r="A47" s="39"/>
      <c r="B47" s="40" t="s">
        <v>196</v>
      </c>
      <c r="C47" s="41" t="s">
        <v>197</v>
      </c>
      <c r="D47" s="60">
        <v>251711262.4</v>
      </c>
      <c r="E47" s="60">
        <v>145844084.62</v>
      </c>
      <c r="F47" s="61">
        <f>E47/D47*100</f>
        <v>57.94102466032525</v>
      </c>
    </row>
    <row r="48" spans="1:6" ht="15.75" customHeight="1">
      <c r="A48" s="39"/>
      <c r="B48" s="42">
        <v>3295</v>
      </c>
      <c r="C48" s="43" t="s">
        <v>198</v>
      </c>
      <c r="D48" s="60">
        <v>11399451.93</v>
      </c>
      <c r="E48" s="60">
        <v>106607015.57</v>
      </c>
      <c r="F48" s="61">
        <f>E48/D48*100</f>
        <v>935.1942200786139</v>
      </c>
    </row>
    <row r="49" spans="1:6" ht="15.75" customHeight="1">
      <c r="A49" s="39"/>
      <c r="B49" s="40" t="s">
        <v>199</v>
      </c>
      <c r="C49" s="41" t="s">
        <v>189</v>
      </c>
      <c r="D49" s="65">
        <v>163035805.36</v>
      </c>
      <c r="E49" s="60">
        <v>110669476.5</v>
      </c>
      <c r="F49" s="61">
        <f>E49/D49*100</f>
        <v>67.880473406213</v>
      </c>
    </row>
    <row r="50" spans="1:6" ht="15.75" customHeight="1">
      <c r="A50" s="36" t="s">
        <v>200</v>
      </c>
      <c r="B50" s="37"/>
      <c r="C50" s="38" t="s">
        <v>201</v>
      </c>
      <c r="D50" s="59">
        <f>D51+D54+D58</f>
        <v>9883139633.09</v>
      </c>
      <c r="E50" s="59">
        <f>E51+E54+E58</f>
        <v>10357362532.13</v>
      </c>
      <c r="F50" s="59">
        <f>E50/D50*100</f>
        <v>104.79830212508827</v>
      </c>
    </row>
    <row r="51" spans="1:6" ht="15.75" customHeight="1">
      <c r="A51" s="36" t="s">
        <v>202</v>
      </c>
      <c r="B51" s="37"/>
      <c r="C51" s="38" t="s">
        <v>203</v>
      </c>
      <c r="D51" s="59">
        <f>SUM(D52:D53)</f>
        <v>7467585194.49</v>
      </c>
      <c r="E51" s="59">
        <f>SUM(E52:E53)</f>
        <v>8172004514.46</v>
      </c>
      <c r="F51" s="59">
        <f>E51/D51*100</f>
        <v>109.4330268972326</v>
      </c>
    </row>
    <row r="52" spans="1:6" ht="15.75" customHeight="1">
      <c r="A52" s="39"/>
      <c r="B52" s="40" t="s">
        <v>204</v>
      </c>
      <c r="C52" s="41" t="s">
        <v>205</v>
      </c>
      <c r="D52" s="60">
        <v>996623252.34</v>
      </c>
      <c r="E52" s="60">
        <v>613047491.83</v>
      </c>
      <c r="F52" s="61">
        <f>E52/D52*100</f>
        <v>61.51246124256167</v>
      </c>
    </row>
    <row r="53" spans="1:6" ht="15.75" customHeight="1">
      <c r="A53" s="39"/>
      <c r="B53" s="40" t="s">
        <v>206</v>
      </c>
      <c r="C53" s="41" t="s">
        <v>207</v>
      </c>
      <c r="D53" s="60">
        <v>6470961942.15</v>
      </c>
      <c r="E53" s="60">
        <v>7558957022.63</v>
      </c>
      <c r="F53" s="61">
        <f>E53/D53*100</f>
        <v>116.81349836711465</v>
      </c>
    </row>
    <row r="54" spans="1:6" ht="15.75" customHeight="1">
      <c r="A54" s="36">
        <v>342</v>
      </c>
      <c r="B54" s="37"/>
      <c r="C54" s="38" t="s">
        <v>362</v>
      </c>
      <c r="D54" s="59">
        <f>SUM(D55:D57)</f>
        <v>1791610611.7399998</v>
      </c>
      <c r="E54" s="59">
        <f>SUM(E55:E57)</f>
        <v>1739058191.6</v>
      </c>
      <c r="F54" s="59">
        <f>E54/D54*100</f>
        <v>97.06674989556122</v>
      </c>
    </row>
    <row r="55" spans="1:6" ht="25.5">
      <c r="A55" s="39"/>
      <c r="B55" s="40" t="s">
        <v>208</v>
      </c>
      <c r="C55" s="41" t="s">
        <v>363</v>
      </c>
      <c r="D55" s="60">
        <v>205492289.03</v>
      </c>
      <c r="E55" s="60">
        <v>227557532.64</v>
      </c>
      <c r="F55" s="61">
        <f>E55/D55*100</f>
        <v>110.73774773455303</v>
      </c>
    </row>
    <row r="56" spans="1:6" ht="25.5">
      <c r="A56" s="39"/>
      <c r="B56" s="40" t="s">
        <v>209</v>
      </c>
      <c r="C56" s="41" t="s">
        <v>210</v>
      </c>
      <c r="D56" s="60">
        <v>153214934.88</v>
      </c>
      <c r="E56" s="60">
        <v>147567654.09</v>
      </c>
      <c r="F56" s="61">
        <f>E56/D56*100</f>
        <v>96.31414470500346</v>
      </c>
    </row>
    <row r="57" spans="1:6" ht="30" customHeight="1">
      <c r="A57" s="39"/>
      <c r="B57" s="40" t="s">
        <v>211</v>
      </c>
      <c r="C57" s="41" t="s">
        <v>212</v>
      </c>
      <c r="D57" s="60">
        <v>1432903387.83</v>
      </c>
      <c r="E57" s="60">
        <v>1363933004.87</v>
      </c>
      <c r="F57" s="61">
        <f>E57/D57*100</f>
        <v>95.18666900045164</v>
      </c>
    </row>
    <row r="58" spans="1:6" ht="15.75" customHeight="1">
      <c r="A58" s="36">
        <v>343</v>
      </c>
      <c r="B58" s="37"/>
      <c r="C58" s="38" t="s">
        <v>213</v>
      </c>
      <c r="D58" s="59">
        <f>SUM(D59:D62)</f>
        <v>623943826.86</v>
      </c>
      <c r="E58" s="59">
        <f>SUM(E59:E62)</f>
        <v>446299826.07000005</v>
      </c>
      <c r="F58" s="59">
        <f>E58/D58*100</f>
        <v>71.5288471265123</v>
      </c>
    </row>
    <row r="59" spans="1:6" ht="15.75" customHeight="1">
      <c r="A59" s="39"/>
      <c r="B59" s="40" t="s">
        <v>214</v>
      </c>
      <c r="C59" s="41" t="s">
        <v>215</v>
      </c>
      <c r="D59" s="60">
        <v>149135516.69</v>
      </c>
      <c r="E59" s="60">
        <v>147899775.75</v>
      </c>
      <c r="F59" s="61">
        <f>E59/D59*100</f>
        <v>99.17139728521633</v>
      </c>
    </row>
    <row r="60" spans="1:6" ht="25.5">
      <c r="A60" s="39"/>
      <c r="B60" s="42">
        <v>3432</v>
      </c>
      <c r="C60" s="43" t="s">
        <v>370</v>
      </c>
      <c r="D60" s="60">
        <v>47797305.44</v>
      </c>
      <c r="E60" s="60">
        <v>14653313.18</v>
      </c>
      <c r="F60" s="61">
        <f>E60/D60*100</f>
        <v>30.657195097314254</v>
      </c>
    </row>
    <row r="61" spans="1:6" ht="15.75" customHeight="1">
      <c r="A61" s="39"/>
      <c r="B61" s="40" t="s">
        <v>216</v>
      </c>
      <c r="C61" s="41" t="s">
        <v>217</v>
      </c>
      <c r="D61" s="60">
        <v>5863198.51</v>
      </c>
      <c r="E61" s="60">
        <v>5601403.79</v>
      </c>
      <c r="F61" s="61">
        <f>E61/D61*100</f>
        <v>95.5349504275952</v>
      </c>
    </row>
    <row r="62" spans="1:6" ht="15.75" customHeight="1">
      <c r="A62" s="39"/>
      <c r="B62" s="40" t="s">
        <v>218</v>
      </c>
      <c r="C62" s="41" t="s">
        <v>219</v>
      </c>
      <c r="D62" s="60">
        <v>421147806.22</v>
      </c>
      <c r="E62" s="60">
        <v>278145333.35</v>
      </c>
      <c r="F62" s="61">
        <f>E62/D62*100</f>
        <v>66.04458796698609</v>
      </c>
    </row>
    <row r="63" spans="1:6" ht="15.75" customHeight="1">
      <c r="A63" s="36" t="s">
        <v>220</v>
      </c>
      <c r="B63" s="37"/>
      <c r="C63" s="38" t="s">
        <v>221</v>
      </c>
      <c r="D63" s="59">
        <f>D64+D67</f>
        <v>5537844447.5</v>
      </c>
      <c r="E63" s="59">
        <f>E64+E67</f>
        <v>5174465764.33</v>
      </c>
      <c r="F63" s="59">
        <f>E63/D63*100</f>
        <v>93.43826489503432</v>
      </c>
    </row>
    <row r="64" spans="1:6" ht="15.75" customHeight="1">
      <c r="A64" s="36" t="s">
        <v>222</v>
      </c>
      <c r="B64" s="37"/>
      <c r="C64" s="38" t="s">
        <v>223</v>
      </c>
      <c r="D64" s="59">
        <f>D66+D65</f>
        <v>1443413477.42</v>
      </c>
      <c r="E64" s="59">
        <f>E66+E65</f>
        <v>1075727106.9299998</v>
      </c>
      <c r="F64" s="59">
        <f>E64/D64*100</f>
        <v>74.52660819357085</v>
      </c>
    </row>
    <row r="65" spans="1:6" ht="15.75" customHeight="1">
      <c r="A65" s="36"/>
      <c r="B65" s="40">
        <v>3511</v>
      </c>
      <c r="C65" s="41" t="s">
        <v>373</v>
      </c>
      <c r="D65" s="61">
        <v>3000000</v>
      </c>
      <c r="E65" s="61">
        <v>3000000</v>
      </c>
      <c r="F65" s="61">
        <f>E65/D65*100</f>
        <v>100</v>
      </c>
    </row>
    <row r="66" spans="1:6" ht="15.75" customHeight="1">
      <c r="A66" s="39"/>
      <c r="B66" s="40" t="s">
        <v>224</v>
      </c>
      <c r="C66" s="41" t="s">
        <v>223</v>
      </c>
      <c r="D66" s="60">
        <v>1440413477.42</v>
      </c>
      <c r="E66" s="60">
        <v>1072727106.93</v>
      </c>
      <c r="F66" s="61">
        <f>E66/D66*100</f>
        <v>74.47355386117447</v>
      </c>
    </row>
    <row r="67" spans="1:6" ht="38.25">
      <c r="A67" s="37" t="s">
        <v>225</v>
      </c>
      <c r="B67" s="37" t="s">
        <v>2</v>
      </c>
      <c r="C67" s="38" t="s">
        <v>226</v>
      </c>
      <c r="D67" s="59">
        <f>SUM(D68:D70)</f>
        <v>4094430970.08</v>
      </c>
      <c r="E67" s="59">
        <f>SUM(E68:E70)</f>
        <v>4098738657.4</v>
      </c>
      <c r="F67" s="59">
        <f>E67/D67*100</f>
        <v>100.1052084490245</v>
      </c>
    </row>
    <row r="68" spans="1:6" ht="15.75" customHeight="1">
      <c r="A68" s="39"/>
      <c r="B68" s="40" t="s">
        <v>227</v>
      </c>
      <c r="C68" s="41" t="s">
        <v>228</v>
      </c>
      <c r="D68" s="60">
        <v>291440676.1</v>
      </c>
      <c r="E68" s="60">
        <v>134067280.92</v>
      </c>
      <c r="F68" s="61">
        <f>E68/D68*100</f>
        <v>46.001568042615446</v>
      </c>
    </row>
    <row r="69" spans="1:6" ht="25.5">
      <c r="A69" s="39"/>
      <c r="B69" s="40" t="s">
        <v>229</v>
      </c>
      <c r="C69" s="41" t="s">
        <v>230</v>
      </c>
      <c r="D69" s="60">
        <v>1438476403.33</v>
      </c>
      <c r="E69" s="60">
        <v>1402846933.56</v>
      </c>
      <c r="F69" s="61">
        <f>E69/D69*100</f>
        <v>97.5231105850941</v>
      </c>
    </row>
    <row r="70" spans="1:6" ht="12.75">
      <c r="A70" s="39"/>
      <c r="B70" s="40" t="s">
        <v>231</v>
      </c>
      <c r="C70" s="41" t="s">
        <v>232</v>
      </c>
      <c r="D70" s="60">
        <v>2364513890.65</v>
      </c>
      <c r="E70" s="60">
        <v>2561824442.92</v>
      </c>
      <c r="F70" s="61">
        <f>E70/D70*100</f>
        <v>108.34465608555846</v>
      </c>
    </row>
    <row r="71" spans="1:6" ht="15.75" customHeight="1">
      <c r="A71" s="36" t="s">
        <v>233</v>
      </c>
      <c r="B71" s="37"/>
      <c r="C71" s="38" t="s">
        <v>234</v>
      </c>
      <c r="D71" s="59">
        <f>D72+D75+D77</f>
        <v>6492454868.22</v>
      </c>
      <c r="E71" s="59">
        <f>E72+E75+E77</f>
        <v>8646989167.49</v>
      </c>
      <c r="F71" s="59">
        <f>E71/D71*100</f>
        <v>133.18520256207336</v>
      </c>
    </row>
    <row r="72" spans="1:6" ht="15.75" customHeight="1">
      <c r="A72" s="36" t="s">
        <v>235</v>
      </c>
      <c r="B72" s="37"/>
      <c r="C72" s="38" t="s">
        <v>236</v>
      </c>
      <c r="D72" s="59">
        <f>D73+D74</f>
        <v>9436406.25</v>
      </c>
      <c r="E72" s="59">
        <f>E73+E74</f>
        <v>14243265.170000002</v>
      </c>
      <c r="F72" s="59">
        <f>E72/D72*100</f>
        <v>150.9395080356995</v>
      </c>
    </row>
    <row r="73" spans="1:6" ht="15.75" customHeight="1">
      <c r="A73" s="39"/>
      <c r="B73" s="40" t="s">
        <v>237</v>
      </c>
      <c r="C73" s="41" t="s">
        <v>238</v>
      </c>
      <c r="D73" s="60">
        <v>4110551.72</v>
      </c>
      <c r="E73" s="60">
        <v>6622184.94</v>
      </c>
      <c r="F73" s="61">
        <f>E73/D73*100</f>
        <v>161.10209507350513</v>
      </c>
    </row>
    <row r="74" spans="1:6" ht="15.75" customHeight="1">
      <c r="A74" s="39"/>
      <c r="B74" s="40" t="s">
        <v>239</v>
      </c>
      <c r="C74" s="41" t="s">
        <v>240</v>
      </c>
      <c r="D74" s="60">
        <v>5325854.53</v>
      </c>
      <c r="E74" s="60">
        <v>7621080.23</v>
      </c>
      <c r="F74" s="61">
        <f>E74/D74*100</f>
        <v>143.09591422505488</v>
      </c>
    </row>
    <row r="75" spans="1:6" ht="25.5">
      <c r="A75" s="36">
        <v>362</v>
      </c>
      <c r="B75" s="37"/>
      <c r="C75" s="38" t="s">
        <v>364</v>
      </c>
      <c r="D75" s="59">
        <f>D76</f>
        <v>1806842739.04</v>
      </c>
      <c r="E75" s="59">
        <f>E76</f>
        <v>3513937701.81</v>
      </c>
      <c r="F75" s="59">
        <f>E75/D75*100</f>
        <v>194.47944338957814</v>
      </c>
    </row>
    <row r="76" spans="1:6" ht="25.5">
      <c r="A76" s="36"/>
      <c r="B76" s="40" t="s">
        <v>241</v>
      </c>
      <c r="C76" s="41" t="s">
        <v>242</v>
      </c>
      <c r="D76" s="60">
        <v>1806842739.04</v>
      </c>
      <c r="E76" s="60">
        <v>3513937701.81</v>
      </c>
      <c r="F76" s="61">
        <f>E76/D76*100</f>
        <v>194.47944338957814</v>
      </c>
    </row>
    <row r="77" spans="1:6" ht="15.75" customHeight="1">
      <c r="A77" s="36">
        <v>363</v>
      </c>
      <c r="B77" s="37"/>
      <c r="C77" s="38" t="s">
        <v>243</v>
      </c>
      <c r="D77" s="59">
        <f>SUM(D78:D81)</f>
        <v>4676175722.93</v>
      </c>
      <c r="E77" s="59">
        <f>SUM(E78:E81)</f>
        <v>5118808200.51</v>
      </c>
      <c r="F77" s="59">
        <f>E77/D77*100</f>
        <v>109.46569384485522</v>
      </c>
    </row>
    <row r="78" spans="1:6" ht="15.75" customHeight="1">
      <c r="A78" s="39"/>
      <c r="B78" s="40" t="s">
        <v>244</v>
      </c>
      <c r="C78" s="41" t="s">
        <v>245</v>
      </c>
      <c r="D78" s="60">
        <v>2362235348.71</v>
      </c>
      <c r="E78" s="60">
        <v>2445495290.08</v>
      </c>
      <c r="F78" s="61">
        <f>E78/D78*100</f>
        <v>103.52462515707708</v>
      </c>
    </row>
    <row r="79" spans="1:6" ht="15.75" customHeight="1">
      <c r="A79" s="39"/>
      <c r="B79" s="42">
        <v>3632</v>
      </c>
      <c r="C79" s="43" t="s">
        <v>246</v>
      </c>
      <c r="D79" s="60">
        <v>2083501781.63</v>
      </c>
      <c r="E79" s="60">
        <v>2417538998.32</v>
      </c>
      <c r="F79" s="61">
        <f>E79/D79*100</f>
        <v>116.03249009120935</v>
      </c>
    </row>
    <row r="80" spans="1:6" ht="31.5" customHeight="1">
      <c r="A80" s="39"/>
      <c r="B80" s="42">
        <v>3633</v>
      </c>
      <c r="C80" s="41" t="s">
        <v>247</v>
      </c>
      <c r="D80" s="60">
        <v>162913075.41</v>
      </c>
      <c r="E80" s="60">
        <v>82972294.34</v>
      </c>
      <c r="F80" s="61">
        <f>E80/D80*100</f>
        <v>50.930408213819135</v>
      </c>
    </row>
    <row r="81" spans="1:6" ht="25.5">
      <c r="A81" s="39"/>
      <c r="B81" s="42">
        <v>3634</v>
      </c>
      <c r="C81" s="43" t="s">
        <v>248</v>
      </c>
      <c r="D81" s="60">
        <v>67525517.18</v>
      </c>
      <c r="E81" s="60">
        <v>172801617.77</v>
      </c>
      <c r="F81" s="61">
        <f>E81/D81*100</f>
        <v>255.90565609348803</v>
      </c>
    </row>
    <row r="82" spans="1:6" ht="15.75" customHeight="1">
      <c r="A82" s="36" t="s">
        <v>249</v>
      </c>
      <c r="B82" s="37"/>
      <c r="C82" s="38" t="s">
        <v>250</v>
      </c>
      <c r="D82" s="59">
        <f>D83+D86</f>
        <v>67244173176.78</v>
      </c>
      <c r="E82" s="59">
        <f>E83+E86</f>
        <v>67640966323</v>
      </c>
      <c r="F82" s="59">
        <f>E82/D82*100</f>
        <v>100.59007811007932</v>
      </c>
    </row>
    <row r="83" spans="1:6" ht="15.75" customHeight="1">
      <c r="A83" s="36" t="s">
        <v>251</v>
      </c>
      <c r="B83" s="37"/>
      <c r="C83" s="38" t="s">
        <v>252</v>
      </c>
      <c r="D83" s="59">
        <f>D84+D85</f>
        <v>53502675822.729996</v>
      </c>
      <c r="E83" s="59">
        <f>E84+E85</f>
        <v>53777667708.08</v>
      </c>
      <c r="F83" s="59">
        <f>E83/D83*100</f>
        <v>100.51397781722382</v>
      </c>
    </row>
    <row r="84" spans="1:6" ht="15.75" customHeight="1">
      <c r="A84" s="39"/>
      <c r="B84" s="40" t="s">
        <v>253</v>
      </c>
      <c r="C84" s="41" t="s">
        <v>254</v>
      </c>
      <c r="D84" s="60">
        <v>33151074866.35</v>
      </c>
      <c r="E84" s="60">
        <v>33189278810.89</v>
      </c>
      <c r="F84" s="61">
        <f>E84/D84*100</f>
        <v>100.11524194824457</v>
      </c>
    </row>
    <row r="85" spans="1:6" ht="15.75" customHeight="1">
      <c r="A85" s="39"/>
      <c r="B85" s="40" t="s">
        <v>255</v>
      </c>
      <c r="C85" s="41" t="s">
        <v>256</v>
      </c>
      <c r="D85" s="60">
        <v>20351600956.38</v>
      </c>
      <c r="E85" s="60">
        <v>20588388897.19</v>
      </c>
      <c r="F85" s="61">
        <f>E85/D85*100</f>
        <v>101.16348557205652</v>
      </c>
    </row>
    <row r="86" spans="1:6" ht="15.75" customHeight="1">
      <c r="A86" s="36">
        <v>372</v>
      </c>
      <c r="B86" s="37"/>
      <c r="C86" s="38" t="s">
        <v>257</v>
      </c>
      <c r="D86" s="59">
        <f>D87+D88</f>
        <v>13741497354.05</v>
      </c>
      <c r="E86" s="59">
        <f>E87+E88</f>
        <v>13863298614.92</v>
      </c>
      <c r="F86" s="59">
        <f>E86/D86*100</f>
        <v>100.88637546354511</v>
      </c>
    </row>
    <row r="87" spans="1:6" ht="15.75" customHeight="1">
      <c r="A87" s="39"/>
      <c r="B87" s="40" t="s">
        <v>258</v>
      </c>
      <c r="C87" s="41" t="s">
        <v>254</v>
      </c>
      <c r="D87" s="60">
        <v>13342466558.9</v>
      </c>
      <c r="E87" s="60">
        <v>13113216231.68</v>
      </c>
      <c r="F87" s="61">
        <f>E87/D87*100</f>
        <v>98.28179949930562</v>
      </c>
    </row>
    <row r="88" spans="1:6" ht="15.75" customHeight="1">
      <c r="A88" s="39"/>
      <c r="B88" s="40" t="s">
        <v>259</v>
      </c>
      <c r="C88" s="41" t="s">
        <v>256</v>
      </c>
      <c r="D88" s="60">
        <v>399030795.15</v>
      </c>
      <c r="E88" s="60">
        <v>750082383.24</v>
      </c>
      <c r="F88" s="61">
        <f>E88/D88*100</f>
        <v>187.97606409250594</v>
      </c>
    </row>
    <row r="89" spans="1:6" ht="15.75" customHeight="1">
      <c r="A89" s="36" t="s">
        <v>260</v>
      </c>
      <c r="B89" s="37"/>
      <c r="C89" s="38" t="s">
        <v>261</v>
      </c>
      <c r="D89" s="59">
        <f>D90+D93+D96+D100+D102</f>
        <v>4669387988.540001</v>
      </c>
      <c r="E89" s="59">
        <f>E90+E93+E96+E100+E102</f>
        <v>4821173678.18</v>
      </c>
      <c r="F89" s="59">
        <f>E89/D89*100</f>
        <v>103.25065490408004</v>
      </c>
    </row>
    <row r="90" spans="1:6" ht="15.75" customHeight="1">
      <c r="A90" s="36" t="s">
        <v>262</v>
      </c>
      <c r="B90" s="37"/>
      <c r="C90" s="38" t="s">
        <v>91</v>
      </c>
      <c r="D90" s="59">
        <f>D91</f>
        <v>1683214897.51</v>
      </c>
      <c r="E90" s="59">
        <f>E91+E92</f>
        <v>1890475079.1200001</v>
      </c>
      <c r="F90" s="59">
        <f>E90/D90*100</f>
        <v>112.31335237803579</v>
      </c>
    </row>
    <row r="91" spans="1:6" ht="15.75" customHeight="1">
      <c r="A91" s="39"/>
      <c r="B91" s="40" t="s">
        <v>263</v>
      </c>
      <c r="C91" s="41" t="s">
        <v>264</v>
      </c>
      <c r="D91" s="60">
        <v>1683214897.51</v>
      </c>
      <c r="E91" s="60">
        <v>1890429215.22</v>
      </c>
      <c r="F91" s="61">
        <f>E91/D91*100</f>
        <v>112.31062759820713</v>
      </c>
    </row>
    <row r="92" spans="1:6" ht="15.75" customHeight="1">
      <c r="A92" s="39"/>
      <c r="B92" s="40">
        <v>3812</v>
      </c>
      <c r="C92" s="41" t="s">
        <v>387</v>
      </c>
      <c r="D92" s="60"/>
      <c r="E92" s="60">
        <v>45863.9</v>
      </c>
      <c r="F92" s="61"/>
    </row>
    <row r="93" spans="1:6" ht="15.75" customHeight="1">
      <c r="A93" s="36">
        <v>382</v>
      </c>
      <c r="B93" s="37"/>
      <c r="C93" s="38" t="s">
        <v>92</v>
      </c>
      <c r="D93" s="59">
        <f>D94+D95</f>
        <v>502875073.96999997</v>
      </c>
      <c r="E93" s="59">
        <f>E94+E95</f>
        <v>686440307.13</v>
      </c>
      <c r="F93" s="59">
        <f>E93/D93*100</f>
        <v>136.5031481299769</v>
      </c>
    </row>
    <row r="94" spans="1:6" ht="15.75" customHeight="1">
      <c r="A94" s="39"/>
      <c r="B94" s="40" t="s">
        <v>265</v>
      </c>
      <c r="C94" s="41" t="s">
        <v>371</v>
      </c>
      <c r="D94" s="60">
        <v>333172104.77</v>
      </c>
      <c r="E94" s="60">
        <v>265630339.77</v>
      </c>
      <c r="F94" s="61">
        <f>E94/D94*100</f>
        <v>79.72766506168746</v>
      </c>
    </row>
    <row r="95" spans="1:6" ht="15.75" customHeight="1">
      <c r="A95" s="39"/>
      <c r="B95" s="40" t="s">
        <v>266</v>
      </c>
      <c r="C95" s="41" t="s">
        <v>267</v>
      </c>
      <c r="D95" s="60">
        <v>169702969.2</v>
      </c>
      <c r="E95" s="60">
        <v>420809967.36</v>
      </c>
      <c r="F95" s="61">
        <f>E95/D95*100</f>
        <v>247.96853546154694</v>
      </c>
    </row>
    <row r="96" spans="1:6" ht="15.75" customHeight="1">
      <c r="A96" s="36">
        <v>383</v>
      </c>
      <c r="B96" s="37"/>
      <c r="C96" s="38" t="s">
        <v>268</v>
      </c>
      <c r="D96" s="59">
        <f>D97+D98+D99</f>
        <v>115910159.73</v>
      </c>
      <c r="E96" s="59">
        <f>E97+E98+E99</f>
        <v>406991833.28</v>
      </c>
      <c r="F96" s="59">
        <f>E96/D96*100</f>
        <v>351.12697129228604</v>
      </c>
    </row>
    <row r="97" spans="1:6" ht="15.75" customHeight="1">
      <c r="A97" s="39"/>
      <c r="B97" s="40" t="s">
        <v>269</v>
      </c>
      <c r="C97" s="41" t="s">
        <v>270</v>
      </c>
      <c r="D97" s="60">
        <v>43306587.14</v>
      </c>
      <c r="E97" s="60">
        <v>118747347.84</v>
      </c>
      <c r="F97" s="61">
        <f>E97/D97*100</f>
        <v>274.2015838286166</v>
      </c>
    </row>
    <row r="98" spans="1:6" ht="15.75" customHeight="1">
      <c r="A98" s="39"/>
      <c r="B98" s="42">
        <v>3833</v>
      </c>
      <c r="C98" s="43" t="s">
        <v>271</v>
      </c>
      <c r="D98" s="60">
        <v>0</v>
      </c>
      <c r="E98" s="60">
        <v>61409261.93</v>
      </c>
      <c r="F98" s="61"/>
    </row>
    <row r="99" spans="1:6" ht="15.75" customHeight="1">
      <c r="A99" s="39"/>
      <c r="B99" s="40" t="s">
        <v>272</v>
      </c>
      <c r="C99" s="41" t="s">
        <v>273</v>
      </c>
      <c r="D99" s="60">
        <v>72603572.59</v>
      </c>
      <c r="E99" s="60">
        <v>226835223.51</v>
      </c>
      <c r="F99" s="61">
        <f>E99/D99*100</f>
        <v>312.4298370149942</v>
      </c>
    </row>
    <row r="100" spans="1:6" ht="15.75" customHeight="1">
      <c r="A100" s="36">
        <v>385</v>
      </c>
      <c r="B100" s="37"/>
      <c r="C100" s="38" t="s">
        <v>274</v>
      </c>
      <c r="D100" s="59">
        <f>D101</f>
        <v>0</v>
      </c>
      <c r="E100" s="59">
        <f>E101</f>
        <v>0</v>
      </c>
      <c r="F100" s="59"/>
    </row>
    <row r="101" spans="1:6" ht="15.75" customHeight="1">
      <c r="A101" s="39"/>
      <c r="B101" s="40" t="s">
        <v>275</v>
      </c>
      <c r="C101" s="41" t="s">
        <v>276</v>
      </c>
      <c r="D101" s="66"/>
      <c r="E101" s="62"/>
      <c r="F101" s="59"/>
    </row>
    <row r="102" spans="1:6" ht="15.75" customHeight="1">
      <c r="A102" s="36">
        <v>386</v>
      </c>
      <c r="B102" s="37"/>
      <c r="C102" s="38" t="s">
        <v>277</v>
      </c>
      <c r="D102" s="59">
        <f>SUM(D103:D105)</f>
        <v>2367387857.3300004</v>
      </c>
      <c r="E102" s="59">
        <f>SUM(E103:E105)</f>
        <v>1837266458.65</v>
      </c>
      <c r="F102" s="59">
        <f>E102/D102*100</f>
        <v>77.60732796535146</v>
      </c>
    </row>
    <row r="103" spans="1:6" ht="15.75" customHeight="1">
      <c r="A103" s="39"/>
      <c r="B103" s="40" t="s">
        <v>278</v>
      </c>
      <c r="C103" s="41" t="s">
        <v>279</v>
      </c>
      <c r="D103" s="60">
        <v>1805219128.24</v>
      </c>
      <c r="E103" s="60">
        <v>1560213437.1</v>
      </c>
      <c r="F103" s="61">
        <f>E103/D103*100</f>
        <v>86.4279251583785</v>
      </c>
    </row>
    <row r="104" spans="1:6" ht="15.75" customHeight="1">
      <c r="A104" s="39"/>
      <c r="B104" s="40" t="s">
        <v>280</v>
      </c>
      <c r="C104" s="41" t="s">
        <v>281</v>
      </c>
      <c r="D104" s="60">
        <v>449559410.52</v>
      </c>
      <c r="E104" s="60">
        <v>168776806.9</v>
      </c>
      <c r="F104" s="61">
        <f>E104/D104*100</f>
        <v>37.54271470032802</v>
      </c>
    </row>
    <row r="105" spans="1:6" ht="15.75" customHeight="1">
      <c r="A105" s="39"/>
      <c r="B105" s="40" t="s">
        <v>282</v>
      </c>
      <c r="C105" s="41" t="s">
        <v>283</v>
      </c>
      <c r="D105" s="60">
        <v>112609318.57</v>
      </c>
      <c r="E105" s="60">
        <v>108276214.65</v>
      </c>
      <c r="F105" s="61">
        <f>E105/D105*100</f>
        <v>96.15209116348001</v>
      </c>
    </row>
    <row r="106" spans="1:5" ht="15.75" customHeight="1">
      <c r="A106" s="39"/>
      <c r="B106" s="40"/>
      <c r="C106" s="41"/>
      <c r="D106" s="61"/>
      <c r="E106" s="62"/>
    </row>
    <row r="107" spans="1:5" ht="15.75" customHeight="1">
      <c r="A107" s="52" t="s">
        <v>284</v>
      </c>
      <c r="B107" s="40"/>
      <c r="C107" s="41"/>
      <c r="D107" s="61"/>
      <c r="E107" s="62"/>
    </row>
    <row r="108" spans="1:6" s="51" customFormat="1" ht="30" customHeight="1">
      <c r="A108" s="72" t="s">
        <v>374</v>
      </c>
      <c r="B108" s="72"/>
      <c r="C108" s="72"/>
      <c r="D108" s="58" t="s">
        <v>376</v>
      </c>
      <c r="E108" s="31" t="s">
        <v>386</v>
      </c>
      <c r="F108" s="32" t="s">
        <v>125</v>
      </c>
    </row>
    <row r="109" spans="1:6" s="51" customFormat="1" ht="12.75">
      <c r="A109" s="73">
        <v>1</v>
      </c>
      <c r="B109" s="73"/>
      <c r="C109" s="73"/>
      <c r="D109" s="54">
        <v>2</v>
      </c>
      <c r="E109" s="54">
        <v>5</v>
      </c>
      <c r="F109" s="55" t="s">
        <v>375</v>
      </c>
    </row>
    <row r="110" spans="1:6" ht="25.5">
      <c r="A110" s="33" t="s">
        <v>285</v>
      </c>
      <c r="B110" s="34"/>
      <c r="C110" s="46" t="s">
        <v>284</v>
      </c>
      <c r="D110" s="63">
        <f>D111+D118+D144+D147+D150</f>
        <v>1564011355.34</v>
      </c>
      <c r="E110" s="63">
        <f>E111+E118+E144+E147+E150</f>
        <v>1856996258.14</v>
      </c>
      <c r="F110" s="63">
        <f>E110/D110*100</f>
        <v>118.73291404181067</v>
      </c>
    </row>
    <row r="111" spans="1:6" ht="25.5">
      <c r="A111" s="36" t="s">
        <v>286</v>
      </c>
      <c r="B111" s="37"/>
      <c r="C111" s="38" t="s">
        <v>287</v>
      </c>
      <c r="D111" s="63">
        <f>D112+D114</f>
        <v>58017517.73</v>
      </c>
      <c r="E111" s="63">
        <f>E112+E114</f>
        <v>126035544.21000001</v>
      </c>
      <c r="F111" s="63">
        <f>E111/D111*100</f>
        <v>217.2370503621683</v>
      </c>
    </row>
    <row r="112" spans="1:6" ht="15.75" customHeight="1">
      <c r="A112" s="36" t="s">
        <v>288</v>
      </c>
      <c r="B112" s="37"/>
      <c r="C112" s="38" t="s">
        <v>289</v>
      </c>
      <c r="D112" s="63">
        <f>D113</f>
        <v>823228.08</v>
      </c>
      <c r="E112" s="63">
        <f>E113</f>
        <v>692184.34</v>
      </c>
      <c r="F112" s="63">
        <f>E112/D112*100</f>
        <v>84.08172131349066</v>
      </c>
    </row>
    <row r="113" spans="1:6" ht="15.75" customHeight="1">
      <c r="A113" s="39"/>
      <c r="B113" s="40" t="s">
        <v>290</v>
      </c>
      <c r="C113" s="41" t="s">
        <v>107</v>
      </c>
      <c r="D113" s="60">
        <v>823228.08</v>
      </c>
      <c r="E113" s="60">
        <v>692184.34</v>
      </c>
      <c r="F113" s="69">
        <f>E113/D113*100</f>
        <v>84.08172131349066</v>
      </c>
    </row>
    <row r="114" spans="1:6" ht="15.75" customHeight="1">
      <c r="A114" s="36" t="s">
        <v>291</v>
      </c>
      <c r="B114" s="37"/>
      <c r="C114" s="38" t="s">
        <v>292</v>
      </c>
      <c r="D114" s="63">
        <f>SUM(D115:D117)</f>
        <v>57194289.65</v>
      </c>
      <c r="E114" s="63">
        <f>SUM(E115:E117)</f>
        <v>125343359.87</v>
      </c>
      <c r="F114" s="63">
        <f>E114/D114*100</f>
        <v>219.15362641452094</v>
      </c>
    </row>
    <row r="115" spans="1:6" ht="15.75" customHeight="1">
      <c r="A115" s="39"/>
      <c r="B115" s="40" t="s">
        <v>293</v>
      </c>
      <c r="C115" s="41" t="s">
        <v>294</v>
      </c>
      <c r="D115" s="60">
        <v>43078635.32</v>
      </c>
      <c r="E115" s="60">
        <v>55712985.84</v>
      </c>
      <c r="F115" s="69">
        <f>E115/D115*100</f>
        <v>129.32857651164795</v>
      </c>
    </row>
    <row r="116" spans="1:6" ht="15.75" customHeight="1">
      <c r="A116" s="39"/>
      <c r="B116" s="40" t="s">
        <v>295</v>
      </c>
      <c r="C116" s="41" t="s">
        <v>296</v>
      </c>
      <c r="D116" s="60">
        <v>6958461.94</v>
      </c>
      <c r="E116" s="60">
        <v>63210403.55</v>
      </c>
      <c r="F116" s="69">
        <f>E116/D116*100</f>
        <v>908.3961958122027</v>
      </c>
    </row>
    <row r="117" spans="1:6" ht="15.75" customHeight="1">
      <c r="A117" s="39"/>
      <c r="B117" s="40" t="s">
        <v>297</v>
      </c>
      <c r="C117" s="41" t="s">
        <v>298</v>
      </c>
      <c r="D117" s="60">
        <v>7157192.39</v>
      </c>
      <c r="E117" s="60">
        <v>6419970.48</v>
      </c>
      <c r="F117" s="69">
        <f>E117/D117*100</f>
        <v>89.69956555827613</v>
      </c>
    </row>
    <row r="118" spans="1:6" ht="15.75" customHeight="1">
      <c r="A118" s="36" t="s">
        <v>299</v>
      </c>
      <c r="B118" s="37"/>
      <c r="C118" s="38" t="s">
        <v>300</v>
      </c>
      <c r="D118" s="63">
        <f>D119+D123+D131+D135+D139+D141</f>
        <v>1205187127.22</v>
      </c>
      <c r="E118" s="63">
        <f>E119+E123+E131+E135+E139+E141</f>
        <v>1288477824.1499999</v>
      </c>
      <c r="F118" s="63">
        <f>E118/D118*100</f>
        <v>106.91101780369378</v>
      </c>
    </row>
    <row r="119" spans="1:6" ht="15.75" customHeight="1">
      <c r="A119" s="36" t="s">
        <v>301</v>
      </c>
      <c r="B119" s="37"/>
      <c r="C119" s="38" t="s">
        <v>302</v>
      </c>
      <c r="D119" s="63">
        <f>SUM(D120:D122)</f>
        <v>550942583.87</v>
      </c>
      <c r="E119" s="63">
        <f>SUM(E120:E122)</f>
        <v>551638489.12</v>
      </c>
      <c r="F119" s="63">
        <f>E119/D119*100</f>
        <v>100.12631175559379</v>
      </c>
    </row>
    <row r="120" spans="1:6" ht="15.75" customHeight="1">
      <c r="A120" s="39"/>
      <c r="B120" s="40" t="s">
        <v>303</v>
      </c>
      <c r="C120" s="41" t="s">
        <v>110</v>
      </c>
      <c r="D120" s="60">
        <v>103164926.96</v>
      </c>
      <c r="E120" s="60">
        <v>106104503.07</v>
      </c>
      <c r="F120" s="69">
        <f>E120/D120*100</f>
        <v>102.84939484437356</v>
      </c>
    </row>
    <row r="121" spans="1:6" ht="15.75" customHeight="1">
      <c r="A121" s="39"/>
      <c r="B121" s="40" t="s">
        <v>304</v>
      </c>
      <c r="C121" s="41" t="s">
        <v>111</v>
      </c>
      <c r="D121" s="60">
        <v>423608241.55</v>
      </c>
      <c r="E121" s="60">
        <v>422508988.54</v>
      </c>
      <c r="F121" s="69">
        <f>E121/D121*100</f>
        <v>99.7405024496271</v>
      </c>
    </row>
    <row r="122" spans="1:6" ht="15.75" customHeight="1">
      <c r="A122" s="39"/>
      <c r="B122" s="40" t="s">
        <v>305</v>
      </c>
      <c r="C122" s="41" t="s">
        <v>112</v>
      </c>
      <c r="D122" s="60">
        <v>24169415.36</v>
      </c>
      <c r="E122" s="60">
        <v>23024997.51</v>
      </c>
      <c r="F122" s="69">
        <f>E122/D122*100</f>
        <v>95.26501641453028</v>
      </c>
    </row>
    <row r="123" spans="1:6" ht="15.75" customHeight="1">
      <c r="A123" s="36" t="s">
        <v>306</v>
      </c>
      <c r="B123" s="37"/>
      <c r="C123" s="38" t="s">
        <v>307</v>
      </c>
      <c r="D123" s="63">
        <f>SUM(D124:D130)</f>
        <v>485958817.2600001</v>
      </c>
      <c r="E123" s="63">
        <f>SUM(E124:E130)</f>
        <v>610190053.63</v>
      </c>
      <c r="F123" s="63">
        <f>E123/D123*100</f>
        <v>125.5641490508306</v>
      </c>
    </row>
    <row r="124" spans="1:6" ht="15.75" customHeight="1">
      <c r="A124" s="39"/>
      <c r="B124" s="40" t="s">
        <v>308</v>
      </c>
      <c r="C124" s="41" t="s">
        <v>114</v>
      </c>
      <c r="D124" s="60">
        <v>168432529.68</v>
      </c>
      <c r="E124" s="60">
        <v>161325128.89</v>
      </c>
      <c r="F124" s="69">
        <f>E124/D124*100</f>
        <v>95.78026833444633</v>
      </c>
    </row>
    <row r="125" spans="1:6" ht="15.75" customHeight="1">
      <c r="A125" s="39"/>
      <c r="B125" s="40" t="s">
        <v>309</v>
      </c>
      <c r="C125" s="41" t="s">
        <v>310</v>
      </c>
      <c r="D125" s="60">
        <v>24665156.27</v>
      </c>
      <c r="E125" s="60">
        <v>36967822.48</v>
      </c>
      <c r="F125" s="69">
        <f>E125/D125*100</f>
        <v>149.87872801342687</v>
      </c>
    </row>
    <row r="126" spans="1:6" ht="15.75" customHeight="1">
      <c r="A126" s="39"/>
      <c r="B126" s="40" t="s">
        <v>311</v>
      </c>
      <c r="C126" s="41" t="s">
        <v>115</v>
      </c>
      <c r="D126" s="60">
        <v>27120944.8</v>
      </c>
      <c r="E126" s="60">
        <v>36488012.41</v>
      </c>
      <c r="F126" s="69">
        <f>E126/D126*100</f>
        <v>134.53813161405793</v>
      </c>
    </row>
    <row r="127" spans="1:6" ht="15.75" customHeight="1">
      <c r="A127" s="39"/>
      <c r="B127" s="40" t="s">
        <v>312</v>
      </c>
      <c r="C127" s="41" t="s">
        <v>313</v>
      </c>
      <c r="D127" s="60">
        <v>242111867.93</v>
      </c>
      <c r="E127" s="60">
        <v>339912131.1</v>
      </c>
      <c r="F127" s="69">
        <f>E127/D127*100</f>
        <v>140.3946588848244</v>
      </c>
    </row>
    <row r="128" spans="1:6" ht="15.75" customHeight="1">
      <c r="A128" s="39"/>
      <c r="B128" s="40" t="s">
        <v>314</v>
      </c>
      <c r="C128" s="41" t="s">
        <v>116</v>
      </c>
      <c r="D128" s="60">
        <v>16477155.41</v>
      </c>
      <c r="E128" s="60">
        <v>21627754.02</v>
      </c>
      <c r="F128" s="69">
        <f>E128/D128*100</f>
        <v>131.25902791979553</v>
      </c>
    </row>
    <row r="129" spans="1:6" ht="15.75" customHeight="1">
      <c r="A129" s="39"/>
      <c r="B129" s="42">
        <v>4226</v>
      </c>
      <c r="C129" s="41" t="s">
        <v>380</v>
      </c>
      <c r="D129" s="60">
        <v>371578.74</v>
      </c>
      <c r="E129" s="60">
        <v>527073.07</v>
      </c>
      <c r="F129" s="69">
        <f>E129/D129*100</f>
        <v>141.8469393593401</v>
      </c>
    </row>
    <row r="130" spans="1:6" ht="15.75" customHeight="1">
      <c r="A130" s="39"/>
      <c r="B130" s="40" t="s">
        <v>315</v>
      </c>
      <c r="C130" s="41" t="s">
        <v>117</v>
      </c>
      <c r="D130" s="60">
        <v>6779584.43</v>
      </c>
      <c r="E130" s="60">
        <v>13342131.66</v>
      </c>
      <c r="F130" s="69">
        <f>E130/D130*100</f>
        <v>196.7986651358806</v>
      </c>
    </row>
    <row r="131" spans="1:6" ht="15.75" customHeight="1">
      <c r="A131" s="36" t="s">
        <v>316</v>
      </c>
      <c r="B131" s="37"/>
      <c r="C131" s="38" t="s">
        <v>317</v>
      </c>
      <c r="D131" s="63">
        <f>SUM(D132:D134)</f>
        <v>122277238.28</v>
      </c>
      <c r="E131" s="63">
        <f>SUM(E132:E134)</f>
        <v>73737448.97</v>
      </c>
      <c r="F131" s="63">
        <f>E131/D131*100</f>
        <v>60.303495570573986</v>
      </c>
    </row>
    <row r="132" spans="1:6" ht="15.75" customHeight="1">
      <c r="A132" s="39"/>
      <c r="B132" s="40" t="s">
        <v>318</v>
      </c>
      <c r="C132" s="41" t="s">
        <v>119</v>
      </c>
      <c r="D132" s="60">
        <v>23628186.43</v>
      </c>
      <c r="E132" s="60">
        <v>35687864.78</v>
      </c>
      <c r="F132" s="69">
        <f>E132/D132*100</f>
        <v>151.0393736130683</v>
      </c>
    </row>
    <row r="133" spans="1:6" ht="15.75" customHeight="1">
      <c r="A133" s="39"/>
      <c r="B133" s="40" t="s">
        <v>319</v>
      </c>
      <c r="C133" s="41" t="s">
        <v>120</v>
      </c>
      <c r="D133" s="60">
        <v>12149051.85</v>
      </c>
      <c r="E133" s="60">
        <v>7338497.52</v>
      </c>
      <c r="F133" s="69">
        <f>E133/D133*100</f>
        <v>60.40387028227228</v>
      </c>
    </row>
    <row r="134" spans="1:6" ht="15.75" customHeight="1">
      <c r="A134" s="39"/>
      <c r="B134" s="40" t="s">
        <v>320</v>
      </c>
      <c r="C134" s="41" t="s">
        <v>321</v>
      </c>
      <c r="D134" s="67">
        <v>86500000</v>
      </c>
      <c r="E134" s="60">
        <v>30711086.67</v>
      </c>
      <c r="F134" s="63"/>
    </row>
    <row r="135" spans="1:6" ht="15.75" customHeight="1">
      <c r="A135" s="36" t="s">
        <v>322</v>
      </c>
      <c r="B135" s="37"/>
      <c r="C135" s="38" t="s">
        <v>323</v>
      </c>
      <c r="D135" s="63">
        <f>SUM(D136:D138)</f>
        <v>866150.29</v>
      </c>
      <c r="E135" s="63">
        <f>SUM(E136:E138)</f>
        <v>880483.1</v>
      </c>
      <c r="F135" s="63">
        <f>E135/D135*100</f>
        <v>101.65477171404052</v>
      </c>
    </row>
    <row r="136" spans="1:6" ht="15.75" customHeight="1">
      <c r="A136" s="39"/>
      <c r="B136" s="40" t="s">
        <v>324</v>
      </c>
      <c r="C136" s="41" t="s">
        <v>325</v>
      </c>
      <c r="D136" s="60">
        <v>565526.3</v>
      </c>
      <c r="E136" s="60">
        <v>727408.1</v>
      </c>
      <c r="F136" s="69">
        <f>E136/D136*100</f>
        <v>128.62498172056718</v>
      </c>
    </row>
    <row r="137" spans="1:6" ht="25.5">
      <c r="A137" s="39"/>
      <c r="B137" s="40" t="s">
        <v>326</v>
      </c>
      <c r="C137" s="41" t="s">
        <v>327</v>
      </c>
      <c r="D137" s="60">
        <v>163415.96</v>
      </c>
      <c r="E137" s="60">
        <v>81975</v>
      </c>
      <c r="F137" s="69">
        <f>E137/D137*100</f>
        <v>50.16339897278087</v>
      </c>
    </row>
    <row r="138" spans="1:6" ht="15.75" customHeight="1">
      <c r="A138" s="39"/>
      <c r="B138" s="42">
        <v>4244</v>
      </c>
      <c r="C138" s="43" t="s">
        <v>328</v>
      </c>
      <c r="D138" s="60">
        <v>137208.03</v>
      </c>
      <c r="E138" s="60">
        <v>71100</v>
      </c>
      <c r="F138" s="69">
        <f>E138/D138*100</f>
        <v>51.819124580390806</v>
      </c>
    </row>
    <row r="139" spans="1:6" ht="15.75" customHeight="1">
      <c r="A139" s="36" t="s">
        <v>329</v>
      </c>
      <c r="B139" s="37"/>
      <c r="C139" s="38" t="s">
        <v>330</v>
      </c>
      <c r="D139" s="63">
        <f>D140</f>
        <v>171000</v>
      </c>
      <c r="E139" s="63">
        <f>E140</f>
        <v>40000</v>
      </c>
      <c r="F139" s="63">
        <f>E139/D139*100</f>
        <v>23.391812865497073</v>
      </c>
    </row>
    <row r="140" spans="1:6" ht="15.75" customHeight="1">
      <c r="A140" s="39"/>
      <c r="B140" s="40" t="s">
        <v>331</v>
      </c>
      <c r="C140" s="41" t="s">
        <v>332</v>
      </c>
      <c r="D140" s="60">
        <v>171000</v>
      </c>
      <c r="E140" s="60">
        <v>40000</v>
      </c>
      <c r="F140" s="69">
        <f>E140/D140*100</f>
        <v>23.391812865497073</v>
      </c>
    </row>
    <row r="141" spans="1:6" ht="15.75" customHeight="1">
      <c r="A141" s="36" t="s">
        <v>333</v>
      </c>
      <c r="B141" s="37"/>
      <c r="C141" s="38" t="s">
        <v>334</v>
      </c>
      <c r="D141" s="63">
        <f>D142+D143</f>
        <v>44971337.52</v>
      </c>
      <c r="E141" s="63">
        <f>E142+E143</f>
        <v>51991349.33</v>
      </c>
      <c r="F141" s="63">
        <f>E141/D141*100</f>
        <v>115.60996892048851</v>
      </c>
    </row>
    <row r="142" spans="1:6" ht="15.75" customHeight="1">
      <c r="A142" s="39"/>
      <c r="B142" s="40" t="s">
        <v>335</v>
      </c>
      <c r="C142" s="41" t="s">
        <v>336</v>
      </c>
      <c r="D142" s="60">
        <v>44585087.52</v>
      </c>
      <c r="E142" s="60">
        <v>51991349.33</v>
      </c>
      <c r="F142" s="69">
        <f>E142/D142*100</f>
        <v>116.61152242143224</v>
      </c>
    </row>
    <row r="143" spans="1:6" ht="15.75" customHeight="1">
      <c r="A143" s="39"/>
      <c r="B143" s="42">
        <v>4263</v>
      </c>
      <c r="C143" s="43" t="s">
        <v>365</v>
      </c>
      <c r="D143" s="60">
        <v>386250</v>
      </c>
      <c r="E143" s="60"/>
      <c r="F143" s="69">
        <f>E143/D143*100</f>
        <v>0</v>
      </c>
    </row>
    <row r="144" spans="1:6" ht="15.75" customHeight="1">
      <c r="A144" s="36" t="s">
        <v>337</v>
      </c>
      <c r="B144" s="37"/>
      <c r="C144" s="38" t="s">
        <v>338</v>
      </c>
      <c r="D144" s="63">
        <f>D145</f>
        <v>1332800.74</v>
      </c>
      <c r="E144" s="63">
        <f>E145</f>
        <v>889676.92</v>
      </c>
      <c r="F144" s="63">
        <f>E144/D144*100</f>
        <v>66.75243292556996</v>
      </c>
    </row>
    <row r="145" spans="1:6" ht="15.75" customHeight="1">
      <c r="A145" s="36" t="s">
        <v>339</v>
      </c>
      <c r="B145" s="37"/>
      <c r="C145" s="38" t="s">
        <v>340</v>
      </c>
      <c r="D145" s="63">
        <f>D146</f>
        <v>1332800.74</v>
      </c>
      <c r="E145" s="63">
        <f>E146</f>
        <v>889676.92</v>
      </c>
      <c r="F145" s="63">
        <f>E145/D145*100</f>
        <v>66.75243292556996</v>
      </c>
    </row>
    <row r="146" spans="1:6" ht="15.75" customHeight="1">
      <c r="A146" s="39"/>
      <c r="B146" s="40" t="s">
        <v>341</v>
      </c>
      <c r="C146" s="41" t="s">
        <v>342</v>
      </c>
      <c r="D146" s="60">
        <v>1332800.74</v>
      </c>
      <c r="E146" s="60">
        <v>889676.92</v>
      </c>
      <c r="F146" s="69">
        <f>E146/D146*100</f>
        <v>66.75243292556996</v>
      </c>
    </row>
    <row r="147" spans="1:6" ht="25.5">
      <c r="A147" s="36" t="s">
        <v>343</v>
      </c>
      <c r="B147" s="37"/>
      <c r="C147" s="38" t="s">
        <v>366</v>
      </c>
      <c r="D147" s="63">
        <f>D148</f>
        <v>226012195.81</v>
      </c>
      <c r="E147" s="63">
        <f>E148</f>
        <v>343819216.43</v>
      </c>
      <c r="F147" s="70">
        <f>E147/D147*100</f>
        <v>152.12418745713882</v>
      </c>
    </row>
    <row r="148" spans="1:6" ht="15.75" customHeight="1">
      <c r="A148" s="36" t="s">
        <v>344</v>
      </c>
      <c r="B148" s="37"/>
      <c r="C148" s="38" t="s">
        <v>367</v>
      </c>
      <c r="D148" s="63">
        <f>D149</f>
        <v>226012195.81</v>
      </c>
      <c r="E148" s="63">
        <f>E149</f>
        <v>343819216.43</v>
      </c>
      <c r="F148" s="70">
        <f>E148/D148*100</f>
        <v>152.12418745713882</v>
      </c>
    </row>
    <row r="149" spans="1:6" ht="15.75" customHeight="1">
      <c r="A149" s="39"/>
      <c r="B149" s="40" t="s">
        <v>345</v>
      </c>
      <c r="C149" s="41" t="s">
        <v>123</v>
      </c>
      <c r="D149" s="60">
        <v>226012195.81</v>
      </c>
      <c r="E149" s="60">
        <v>343819216.43</v>
      </c>
      <c r="F149" s="71">
        <f>E149/D149*100</f>
        <v>152.12418745713882</v>
      </c>
    </row>
    <row r="150" spans="1:6" ht="25.5">
      <c r="A150" s="36" t="s">
        <v>346</v>
      </c>
      <c r="B150" s="37"/>
      <c r="C150" s="38" t="s">
        <v>347</v>
      </c>
      <c r="D150" s="63">
        <f>D151+D153+D155+D157</f>
        <v>73461713.84</v>
      </c>
      <c r="E150" s="63">
        <f>E151+E153+E155+E157</f>
        <v>97773996.43</v>
      </c>
      <c r="F150" s="63">
        <f>E150/D150*100</f>
        <v>133.09517477764305</v>
      </c>
    </row>
    <row r="151" spans="1:6" ht="15.75" customHeight="1">
      <c r="A151" s="36" t="s">
        <v>348</v>
      </c>
      <c r="B151" s="37"/>
      <c r="C151" s="38" t="s">
        <v>349</v>
      </c>
      <c r="D151" s="63">
        <f>D152</f>
        <v>68584663.56</v>
      </c>
      <c r="E151" s="63">
        <f>E152</f>
        <v>93806926.79</v>
      </c>
      <c r="F151" s="63">
        <f>E151/D151*100</f>
        <v>136.775369187216</v>
      </c>
    </row>
    <row r="152" spans="1:6" ht="15.75" customHeight="1">
      <c r="A152" s="39"/>
      <c r="B152" s="40" t="s">
        <v>350</v>
      </c>
      <c r="C152" s="41" t="s">
        <v>349</v>
      </c>
      <c r="D152" s="60">
        <v>68584663.56</v>
      </c>
      <c r="E152" s="60">
        <v>93806926.79</v>
      </c>
      <c r="F152" s="69">
        <f>E152/D152*100</f>
        <v>136.775369187216</v>
      </c>
    </row>
    <row r="153" spans="1:6" ht="15.75" customHeight="1">
      <c r="A153" s="36" t="s">
        <v>351</v>
      </c>
      <c r="B153" s="37"/>
      <c r="C153" s="38" t="s">
        <v>352</v>
      </c>
      <c r="D153" s="63">
        <f>D154</f>
        <v>3568707.36</v>
      </c>
      <c r="E153" s="63">
        <f>E154</f>
        <v>2233530.61</v>
      </c>
      <c r="F153" s="63">
        <f>E153/D153*100</f>
        <v>62.58654422143485</v>
      </c>
    </row>
    <row r="154" spans="1:6" ht="15.75" customHeight="1">
      <c r="A154" s="39"/>
      <c r="B154" s="40" t="s">
        <v>353</v>
      </c>
      <c r="C154" s="41" t="s">
        <v>352</v>
      </c>
      <c r="D154" s="60">
        <v>3568707.36</v>
      </c>
      <c r="E154" s="60">
        <v>2233530.61</v>
      </c>
      <c r="F154" s="69">
        <f>E154/D154*100</f>
        <v>62.58654422143485</v>
      </c>
    </row>
    <row r="155" spans="1:6" ht="15.75" customHeight="1">
      <c r="A155" s="36" t="s">
        <v>354</v>
      </c>
      <c r="B155" s="37"/>
      <c r="C155" s="38" t="s">
        <v>355</v>
      </c>
      <c r="D155" s="63">
        <f>D156</f>
        <v>500994.56</v>
      </c>
      <c r="E155" s="63">
        <f>E156</f>
        <v>1702853.53</v>
      </c>
      <c r="F155" s="63">
        <f>E155/D155*100</f>
        <v>339.8946148237618</v>
      </c>
    </row>
    <row r="156" spans="1:6" ht="15.75" customHeight="1">
      <c r="A156" s="39"/>
      <c r="B156" s="40" t="s">
        <v>356</v>
      </c>
      <c r="C156" s="41" t="s">
        <v>355</v>
      </c>
      <c r="D156" s="60">
        <v>500994.56</v>
      </c>
      <c r="E156" s="60">
        <v>1702853.53</v>
      </c>
      <c r="F156" s="69">
        <f>E156/D156*100</f>
        <v>339.8946148237618</v>
      </c>
    </row>
    <row r="157" spans="1:6" ht="15.75" customHeight="1">
      <c r="A157" s="36" t="s">
        <v>357</v>
      </c>
      <c r="B157" s="37"/>
      <c r="C157" s="38" t="s">
        <v>358</v>
      </c>
      <c r="D157" s="63">
        <f>D158</f>
        <v>807348.36</v>
      </c>
      <c r="E157" s="63">
        <f>E158</f>
        <v>30685.5</v>
      </c>
      <c r="F157" s="63">
        <f>E157/D157*100</f>
        <v>3.8007756651663978</v>
      </c>
    </row>
    <row r="158" spans="1:6" ht="15.75" customHeight="1">
      <c r="A158" s="39"/>
      <c r="B158" s="40" t="s">
        <v>359</v>
      </c>
      <c r="C158" s="41" t="s">
        <v>358</v>
      </c>
      <c r="D158" s="60">
        <v>807348.36</v>
      </c>
      <c r="E158" s="60">
        <v>30685.5</v>
      </c>
      <c r="F158" s="69">
        <f>E158/D158*100</f>
        <v>3.8007756651663978</v>
      </c>
    </row>
    <row r="159" spans="1:4" ht="12.75">
      <c r="A159" s="39"/>
      <c r="B159" s="30"/>
      <c r="C159" s="29"/>
      <c r="D159" s="64"/>
    </row>
    <row r="160" spans="1:4" ht="12.75">
      <c r="A160" s="39"/>
      <c r="B160" s="30"/>
      <c r="C160" s="29"/>
      <c r="D160" s="64"/>
    </row>
    <row r="161" spans="1:4" ht="12.75">
      <c r="A161" s="39"/>
      <c r="B161" s="30"/>
      <c r="C161" s="29"/>
      <c r="D161" s="64"/>
    </row>
    <row r="162" spans="1:4" ht="12.75">
      <c r="A162" s="39"/>
      <c r="B162" s="30"/>
      <c r="C162" s="29"/>
      <c r="D162" s="64"/>
    </row>
    <row r="163" spans="1:4" ht="12.75">
      <c r="A163" s="39"/>
      <c r="B163" s="30"/>
      <c r="C163" s="29"/>
      <c r="D163" s="64"/>
    </row>
  </sheetData>
  <sheetProtection/>
  <mergeCells count="4">
    <mergeCell ref="A2:C2"/>
    <mergeCell ref="A3:C3"/>
    <mergeCell ref="A108:C108"/>
    <mergeCell ref="A109:C109"/>
  </mergeCells>
  <printOptions/>
  <pageMargins left="0.31496062992125984" right="0.2362204724409449" top="0.7480314960629921" bottom="0.7874015748031497" header="0.3937007874015748" footer="0.4724409448818898"/>
  <pageSetup firstPageNumber="9" useFirstPageNumber="1" orientation="portrait" paperSize="9" scale="73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2015-04-17T12:34:17Z</cp:lastPrinted>
  <dcterms:created xsi:type="dcterms:W3CDTF">2012-04-23T14:06:13Z</dcterms:created>
  <dcterms:modified xsi:type="dcterms:W3CDTF">2015-07-16T12:06:04Z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3Izvrsenje prihoda i primitaka, rashoda i izdataka.xls</vt:lpwstr>
  </property>
</Properties>
</file>