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38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'bilanca'!$A$1:$E$24</definedName>
    <definedName name="_xlnm.Print_Area" localSheetId="4">'posebni dio'!$A$1:$E$112</definedName>
    <definedName name="_xlnm.Print_Area" localSheetId="1">'prihodi'!$A$1:$F$39</definedName>
    <definedName name="_xlnm.Print_Area" localSheetId="3">'račun financiranja'!$A$1:$F$32</definedName>
    <definedName name="_xlnm.Print_Area" localSheetId="2">'rashodi-opći dio'!$A$1:$F$73</definedName>
  </definedNames>
  <calcPr fullCalcOnLoad="1"/>
</workbook>
</file>

<file path=xl/sharedStrings.xml><?xml version="1.0" encoding="utf-8"?>
<sst xmlns="http://schemas.openxmlformats.org/spreadsheetml/2006/main" count="323" uniqueCount="169">
  <si>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</si>
  <si>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</si>
  <si>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</si>
  <si>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</si>
  <si>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</si>
  <si>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</si>
  <si>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</si>
  <si>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</si>
  <si>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</si>
  <si>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</si>
  <si>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</si>
  <si>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</si>
  <si>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</si>
  <si>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</si>
  <si>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</si>
  <si>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Postrojenja i oprema</t>
  </si>
  <si>
    <t>PRIMICI OD FINANCIJSKE IMOVINE I ZADUŽIVANJA</t>
  </si>
  <si>
    <t>Primici od prodaje dionica i udjela u glavnici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</si>
  <si>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</si>
  <si>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</si>
  <si>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</si>
  <si>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</si>
  <si>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</si>
  <si>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</si>
  <si>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</si>
  <si>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dividendi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</si>
  <si>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</si>
  <si>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</si>
  <si>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</si>
  <si>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</si>
  <si>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</si>
  <si>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</si>
  <si>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</si>
  <si>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</si>
  <si>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</si>
  <si>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</si>
  <si>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</si>
  <si>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</si>
  <si>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</si>
  <si>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</si>
  <si>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</si>
  <si>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</si>
  <si>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</si>
  <si>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</si>
  <si>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</si>
  <si>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</si>
  <si>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</si>
  <si>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Zdravstvene i veterinarske usluge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</si>
  <si>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</si>
  <si>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</si>
  <si>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</si>
  <si>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</si>
  <si>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</si>
  <si>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</si>
  <si>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</si>
  <si>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</si>
  <si>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RASHODI ZA NABAVU NEFINANCIJSKE IMOVINE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</si>
  <si>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</si>
  <si>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</si>
  <si>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</si>
  <si>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</si>
  <si>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</si>
  <si>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</si>
  <si>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 xml:space="preserve">ADMINISTRACIJA I UPRAVLJANJE  </t>
  </si>
  <si>
    <t>K2000</t>
  </si>
  <si>
    <t>OPREMANJE</t>
  </si>
  <si>
    <t>SERVISIRANJE UNUTARNJEG DUGA</t>
  </si>
  <si>
    <t>ZAJMOVI OD TUZEMNIH BANAKA I OSTALIH FINANCIJSKIH INSTITUCIJA IZVAN JAVNOG SEKTORA</t>
  </si>
  <si>
    <t>A1002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</si>
  <si>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</si>
  <si>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</si>
  <si>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</si>
  <si>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</si>
  <si>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</si>
  <si>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</si>
  <si>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</si>
  <si>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</si>
  <si>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</si>
  <si>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A1001</t>
  </si>
  <si>
    <t>Primljene otplate (povrati) glavnice danih zajmova</t>
  </si>
  <si>
    <t>Izdaci za dane zajmove</t>
  </si>
  <si>
    <t>DANI ZAJMOVI</t>
  </si>
  <si>
    <t>Komunikacijska oprema</t>
  </si>
  <si>
    <t>Uređaji, strojevi i oprema za ostale namjene</t>
  </si>
  <si>
    <t>Primici od zaduživanja</t>
  </si>
  <si>
    <t>Prihodi od prodaje neproizvedene imovine</t>
  </si>
  <si>
    <t>Prihodi od materijalne imovine - prirodnih bogatstva</t>
  </si>
  <si>
    <t>Zemljište</t>
  </si>
  <si>
    <t>Ostali nespomenuti financijski rashodi</t>
  </si>
  <si>
    <t>05</t>
  </si>
  <si>
    <t>A1003</t>
  </si>
  <si>
    <t>Plaće (Bruto)</t>
  </si>
  <si>
    <t>Kamate za primljene kredite i zajmove od kreditnih i ostalih financijskih institucija izvan javnog sektora</t>
  </si>
  <si>
    <t>Negativne tečajne razlike i razlike zbog primjene valutne klauzule</t>
  </si>
  <si>
    <t>Izdaci za otplatu glavnice primljenih kredita i zajmova</t>
  </si>
  <si>
    <t>Otplata glavnice primljenih kredita i zajmova od kreditnih i ostalih financijskih institucija izvan javnog sektora</t>
  </si>
  <si>
    <t>Prihodi od pozitivnih tečajnih razlika i razlika zbog primjene valutne klauzule</t>
  </si>
  <si>
    <t>Prihodi od prodaje proizvoda i robe te pruženih usluga</t>
  </si>
  <si>
    <t>Doprinosi za obvzeno zdravstveno osiguranje</t>
  </si>
  <si>
    <t>Doprinosi za obvezno zdravstveno osiguranje</t>
  </si>
  <si>
    <t>Prihodi od kamata na dane zajmove trgovačkim društvima i obrtnicima izvan  javnog sektora</t>
  </si>
  <si>
    <t>Prihodi  od prodaje proizvoda i robe te pruženih usluga i prihodi od donacija</t>
  </si>
  <si>
    <t>Prihodi od pruženih usluga</t>
  </si>
  <si>
    <t>Doprinosi za obvezno osiguranje u slučaju nezaposlenosti</t>
  </si>
  <si>
    <t xml:space="preserve">Kamate za primljene kredite i zajmove </t>
  </si>
  <si>
    <t>Otplata glavnice primljenih kredita od tuzemnih kreditnih institucija izvan javnog sektora</t>
  </si>
  <si>
    <t xml:space="preserve">Otplata glavnice primljenih kredita od inozemnih kreditnih institucija </t>
  </si>
  <si>
    <t xml:space="preserve">Prihodi od zateznih kamata </t>
  </si>
  <si>
    <t>Stambeni objekti</t>
  </si>
  <si>
    <t>Plaće za prekovremeni rad</t>
  </si>
  <si>
    <t>Usluge promidžbe i informiranja</t>
  </si>
  <si>
    <t>Pristojbe i naknade</t>
  </si>
  <si>
    <t>Ostali rashodi</t>
  </si>
  <si>
    <t>Kazne, penali i naknade štete</t>
  </si>
  <si>
    <t>Oprema za održavanje i zaštitu</t>
  </si>
  <si>
    <t>Nematerijalna proizvedena imovina</t>
  </si>
  <si>
    <t>Ulaganja u računalne programe</t>
  </si>
  <si>
    <t>Ostale naknade troškova zaposlenima</t>
  </si>
  <si>
    <t>Naknade troškova osobama izvan radnog odnosa</t>
  </si>
  <si>
    <t>Materijal i dijelovi za tekuće i invest. održavanje</t>
  </si>
  <si>
    <t>Naknada za korištenje nefinancijske imovine</t>
  </si>
  <si>
    <t>Materijal i dijelovi za tekuće i investIcijsko održavanje</t>
  </si>
  <si>
    <t>ADMINISTRATIVNO UPRAVLJANJE, OPREMANJE I KONTROLA DRŽAVNE IMOVINE</t>
  </si>
  <si>
    <t>Kazne, upravne mjere i ostali prihodi</t>
  </si>
  <si>
    <t>Ostali prihodi</t>
  </si>
  <si>
    <t>Pleće u naravi</t>
  </si>
  <si>
    <t>Kamate za primljene kredite i zajmove od kreditnih i ostalih financijskih institucija u javnom sektoru</t>
  </si>
  <si>
    <t>Plaće u naravi</t>
  </si>
  <si>
    <t>Kamate za primljene kredite i zajmmove od kreditnih i ostalih financijskih institucija u javnom sektoru</t>
  </si>
  <si>
    <t>Naknade za rad predstavničkih i izvršnih tijela, povjerenstava i sl</t>
  </si>
  <si>
    <t>Prihodi od upravnih i administrativnih pristojbi, pristojbi po posebnim propisima i nakanada</t>
  </si>
  <si>
    <t>Prihodi po posebnim propisima</t>
  </si>
  <si>
    <t>Ostali nespomenuti prihodi</t>
  </si>
  <si>
    <t>Prihodi od kamata na dane zajmove trgovačkim društvima u javnom sektoru</t>
  </si>
  <si>
    <t>Primljeni krediti od tuzemnih kreditnih financijskih instiucija izvan javnog sektora</t>
  </si>
  <si>
    <t>Upravne i administrativne pristojbe</t>
  </si>
  <si>
    <t>Ostale pristojbe i naknade</t>
  </si>
  <si>
    <t>Primici (povrati) glavnice zajmova danih trgovačkim društvima u javnom sektoru</t>
  </si>
  <si>
    <t>Povrat zajmova danih tuzemnim trgovačkim društvima u javnom sektoru</t>
  </si>
  <si>
    <t>Otplata glavnice primljenih kredita i zajmova od kreditnih i ostalih financijskih institucija u javnog sektora</t>
  </si>
  <si>
    <t>Izdaci za dane zajmove trgovačkim društvima u javnom sektoru</t>
  </si>
  <si>
    <t>Dani zajmovi tuzemnim trgovačkim društvima  u javnom sektoru</t>
  </si>
  <si>
    <t>Ugovorene kazne i ostale naknade šteta</t>
  </si>
  <si>
    <t>Dionice i udjeli u glavnici trgovačkih društava u javnom sektoru</t>
  </si>
  <si>
    <t>Primljeni krediti i zajmovi od kreditnih i ostalih financijskih institucija izvan javnog sektora</t>
  </si>
  <si>
    <t>Otplata glavnice primljenih kredita od kreditnih institucija u javnom sektoru</t>
  </si>
  <si>
    <t>Primici od prodaje dionica i udjela u glavnici kreditnih i ostalih financijskih institucija    izvan javnog sektora</t>
  </si>
  <si>
    <t>Dionice i udjeli u glavnici tuzemnih kreditnih i ostalih financijskih institucija  izvan javnog sektora</t>
  </si>
  <si>
    <t>Rashodi za nabavu neproizvedene dugotrajne imovine</t>
  </si>
  <si>
    <t>Ugovorne kazne i ostale naknade štete</t>
  </si>
  <si>
    <t>Primici (povrati) glavnice zajmova danih trgovačkim društvima i obrtnicima izvan javnog sektora</t>
  </si>
  <si>
    <t>Povrat zajmova danih tuzemnim trgovačkim društvima izvan javnog sektora</t>
  </si>
  <si>
    <t>Kazne i upravne mjere</t>
  </si>
  <si>
    <t>Kazne i druge mjere u kaznenom postupku</t>
  </si>
  <si>
    <t>BROJČANA OZNAKA I NAZIV</t>
  </si>
  <si>
    <t>INDEKS</t>
  </si>
  <si>
    <t>PROMJENE U STANJU DEPOZITA</t>
  </si>
  <si>
    <t>4=3/2*100</t>
  </si>
  <si>
    <t>1</t>
  </si>
  <si>
    <t>-</t>
  </si>
  <si>
    <t>Primici od prodaje dionica i udjela u glavnici trgovačkih društava u javnom sektoru</t>
  </si>
  <si>
    <t>CENTAR ZA RESTRUKTURIRANJE I PRODAJU</t>
  </si>
  <si>
    <t>Materijalna imovina - prirodna bogatstva</t>
  </si>
  <si>
    <t>Kamate za primljene zajmove od trgovačkih društava u javnom sektoru</t>
  </si>
  <si>
    <t>Otplata glavnice primljenih zajmova od trgovačkih društava u javnom sektoru</t>
  </si>
  <si>
    <t>IZVRŠENJE FINANCIJSKOG PLANA CENTRA ZA RESTRUKTURIRANJE I PRODAJU ZA I-VI 2014. GODINE</t>
  </si>
  <si>
    <t>IZVORNI     PLAN 2014.</t>
  </si>
  <si>
    <t>IZVORNI    PLAN 2014.</t>
  </si>
  <si>
    <t>IZVRŠENJE             1.-6.2014.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</si>
</sst>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#,##0.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Bookman Old Style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Bookman Old Style"/>
      <family val="1"/>
    </font>
    <font>
      <b/>
      <sz val="12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sz val="14"/>
      <color indexed="8"/>
      <name val="Times New Roman"/>
      <family val="0"/>
    </font>
    <font>
      <sz val="10"/>
      <name val="Geneva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MS Sans Serif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1" fillId="0" borderId="0" applyFont="0" applyFill="0" applyBorder="0" applyAlignment="0" applyProtection="0"/>
    <xf numFmtId="0" fontId="5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1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 quotePrefix="1">
      <alignment horizontal="left" wrapText="1"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 quotePrefix="1">
      <alignment horizontal="left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Alignment="1">
      <alignment vertical="center" wrapText="1"/>
    </xf>
    <xf numFmtId="3" fontId="10" fillId="0" borderId="11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0" fontId="10" fillId="0" borderId="12" xfId="0" applyFont="1" applyBorder="1" applyAlignment="1" quotePrefix="1">
      <alignment horizontal="left"/>
    </xf>
    <xf numFmtId="4" fontId="10" fillId="0" borderId="12" xfId="0" applyNumberFormat="1" applyFont="1" applyBorder="1" applyAlignment="1">
      <alignment horizontal="right"/>
    </xf>
    <xf numFmtId="3" fontId="10" fillId="0" borderId="11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 quotePrefix="1">
      <alignment horizontal="left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33" borderId="0" xfId="0" applyNumberFormat="1" applyFont="1" applyFill="1" applyBorder="1" applyAlignment="1" applyProtection="1">
      <alignment wrapText="1"/>
      <protection/>
    </xf>
    <xf numFmtId="0" fontId="13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 quotePrefix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 quotePrefix="1">
      <alignment horizontal="left" vertical="center"/>
      <protection/>
    </xf>
    <xf numFmtId="3" fontId="13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13" fillId="0" borderId="0" xfId="0" applyNumberFormat="1" applyFont="1" applyFill="1" applyBorder="1" applyAlignment="1" applyProtection="1">
      <alignment wrapText="1"/>
      <protection/>
    </xf>
    <xf numFmtId="0" fontId="13" fillId="0" borderId="12" xfId="0" applyFont="1" applyBorder="1" applyAlignment="1" quotePrefix="1">
      <alignment horizontal="left" vertical="center" wrapText="1"/>
    </xf>
    <xf numFmtId="0" fontId="13" fillId="0" borderId="12" xfId="0" applyNumberFormat="1" applyFont="1" applyFill="1" applyBorder="1" applyAlignment="1" applyProtection="1" quotePrefix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13" fillId="33" borderId="0" xfId="0" applyNumberFormat="1" applyFont="1" applyFill="1" applyBorder="1" applyAlignment="1" applyProtection="1">
      <alignment wrapText="1"/>
      <protection/>
    </xf>
    <xf numFmtId="3" fontId="15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 quotePrefix="1">
      <alignment horizontal="left"/>
      <protection/>
    </xf>
    <xf numFmtId="3" fontId="13" fillId="0" borderId="13" xfId="0" applyNumberFormat="1" applyFont="1" applyFill="1" applyBorder="1" applyAlignment="1" applyProtection="1">
      <alignment horizontal="right"/>
      <protection/>
    </xf>
    <xf numFmtId="4" fontId="13" fillId="0" borderId="13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 horizontal="right"/>
      <protection/>
    </xf>
    <xf numFmtId="4" fontId="13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 quotePrefix="1">
      <alignment horizontal="left"/>
      <protection/>
    </xf>
    <xf numFmtId="0" fontId="13" fillId="0" borderId="0" xfId="0" applyFont="1" applyBorder="1" applyAlignment="1">
      <alignment horizontal="left"/>
    </xf>
    <xf numFmtId="4" fontId="13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16" fillId="0" borderId="0" xfId="51" applyFont="1" applyFill="1" applyBorder="1" applyAlignment="1">
      <alignment horizontal="left" wrapText="1"/>
      <protection/>
    </xf>
    <xf numFmtId="0" fontId="13" fillId="0" borderId="0" xfId="0" applyFont="1" applyBorder="1" applyAlignment="1" quotePrefix="1">
      <alignment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 quotePrefix="1">
      <alignment horizontal="left" vertical="center" wrapText="1"/>
      <protection/>
    </xf>
    <xf numFmtId="2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 quotePrefix="1">
      <alignment horizontal="left" vertical="center" wrapText="1"/>
      <protection/>
    </xf>
    <xf numFmtId="3" fontId="7" fillId="0" borderId="0" xfId="0" applyNumberFormat="1" applyFont="1" applyFill="1" applyBorder="1" applyAlignment="1" applyProtection="1" quotePrefix="1">
      <alignment horizontal="left" vertical="center" wrapText="1"/>
      <protection/>
    </xf>
    <xf numFmtId="3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7" fillId="0" borderId="0" xfId="0" applyFont="1" applyAlignment="1" quotePrefix="1">
      <alignment horizontal="left" vertical="center" wrapText="1"/>
    </xf>
    <xf numFmtId="0" fontId="14" fillId="0" borderId="0" xfId="0" applyFont="1" applyAlignment="1" quotePrefix="1">
      <alignment horizontal="left" vertical="center" wrapText="1"/>
    </xf>
    <xf numFmtId="0" fontId="13" fillId="0" borderId="0" xfId="0" applyFont="1" applyAlignment="1" quotePrefix="1">
      <alignment horizontal="left" vertical="center" wrapText="1"/>
    </xf>
    <xf numFmtId="0" fontId="13" fillId="0" borderId="14" xfId="0" applyFont="1" applyBorder="1" applyAlignment="1" quotePrefix="1">
      <alignment horizontal="left" vertical="center" wrapText="1"/>
    </xf>
    <xf numFmtId="0" fontId="14" fillId="0" borderId="0" xfId="0" applyNumberFormat="1" applyFont="1" applyFill="1" applyBorder="1" applyAlignment="1" applyProtection="1" quotePrefix="1">
      <alignment horizontal="left" vertical="center" wrapText="1"/>
      <protection/>
    </xf>
    <xf numFmtId="3" fontId="14" fillId="0" borderId="0" xfId="0" applyNumberFormat="1" applyFont="1" applyFill="1" applyBorder="1" applyAlignment="1" applyProtection="1">
      <alignment horizontal="left" vertical="center" wrapText="1"/>
      <protection/>
    </xf>
    <xf numFmtId="3" fontId="13" fillId="0" borderId="12" xfId="52" applyNumberFormat="1" applyFont="1" applyFill="1" applyBorder="1" applyAlignment="1">
      <alignment horizontal="center" vertical="center" wrapText="1"/>
      <protection/>
    </xf>
    <xf numFmtId="4" fontId="13" fillId="0" borderId="12" xfId="53" applyNumberFormat="1" applyFont="1" applyFill="1" applyBorder="1" applyAlignment="1">
      <alignment horizontal="right" vertical="center" wrapText="1"/>
      <protection/>
    </xf>
    <xf numFmtId="3" fontId="13" fillId="0" borderId="11" xfId="52" applyNumberFormat="1" applyFont="1" applyFill="1" applyBorder="1" applyAlignment="1">
      <alignment horizontal="center" vertical="center" wrapText="1"/>
      <protection/>
    </xf>
    <xf numFmtId="4" fontId="13" fillId="0" borderId="11" xfId="53" applyNumberFormat="1" applyFont="1" applyFill="1" applyBorder="1" applyAlignment="1">
      <alignment horizontal="right" vertical="center" wrapText="1"/>
      <protection/>
    </xf>
    <xf numFmtId="3" fontId="22" fillId="0" borderId="11" xfId="52" applyNumberFormat="1" applyFont="1" applyFill="1" applyBorder="1" applyAlignment="1">
      <alignment horizontal="center" vertical="center" wrapText="1"/>
      <protection/>
    </xf>
    <xf numFmtId="4" fontId="22" fillId="0" borderId="11" xfId="53" applyNumberFormat="1" applyFont="1" applyFill="1" applyBorder="1" applyAlignment="1">
      <alignment horizontal="center" vertical="center" wrapText="1"/>
      <protection/>
    </xf>
    <xf numFmtId="3" fontId="10" fillId="0" borderId="11" xfId="0" applyNumberFormat="1" applyFont="1" applyFill="1" applyBorder="1" applyAlignment="1">
      <alignment horizontal="right"/>
    </xf>
    <xf numFmtId="0" fontId="23" fillId="0" borderId="12" xfId="0" applyNumberFormat="1" applyFont="1" applyFill="1" applyBorder="1" applyAlignment="1" applyProtection="1" quotePrefix="1">
      <alignment horizontal="left"/>
      <protection/>
    </xf>
    <xf numFmtId="0" fontId="23" fillId="0" borderId="15" xfId="0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10" fillId="0" borderId="12" xfId="0" applyNumberFormat="1" applyFont="1" applyFill="1" applyBorder="1" applyAlignment="1" applyProtection="1" quotePrefix="1">
      <alignment horizontal="left" wrapText="1"/>
      <protection/>
    </xf>
    <xf numFmtId="0" fontId="23" fillId="0" borderId="15" xfId="0" applyFont="1" applyBorder="1" applyAlignment="1" quotePrefix="1">
      <alignment horizontal="center"/>
    </xf>
    <xf numFmtId="0" fontId="23" fillId="0" borderId="15" xfId="0" applyFont="1" applyBorder="1" applyAlignment="1" quotePrefix="1">
      <alignment horizontal="center" vertical="top"/>
    </xf>
    <xf numFmtId="0" fontId="11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7" fillId="0" borderId="0" xfId="0" applyFont="1" applyBorder="1" applyAlignment="1" quotePrefix="1">
      <alignment horizontal="left" vertical="top"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 quotePrefix="1">
      <alignment horizontal="left" vertical="top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Font="1" applyBorder="1" applyAlignment="1" quotePrefix="1">
      <alignment horizontal="left" vertical="top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 quotePrefix="1">
      <alignment horizontal="left" vertical="top"/>
      <protection/>
    </xf>
    <xf numFmtId="2" fontId="13" fillId="0" borderId="13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 quotePrefix="1">
      <alignment horizontal="left"/>
    </xf>
    <xf numFmtId="3" fontId="15" fillId="0" borderId="0" xfId="0" applyNumberFormat="1" applyFont="1" applyFill="1" applyBorder="1" applyAlignment="1" applyProtection="1">
      <alignment horizontal="right"/>
      <protection/>
    </xf>
    <xf numFmtId="2" fontId="13" fillId="0" borderId="0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 quotePrefix="1">
      <alignment horizontal="left" wrapText="1"/>
    </xf>
    <xf numFmtId="0" fontId="10" fillId="0" borderId="13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left" vertical="top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3" fontId="22" fillId="0" borderId="12" xfId="52" applyNumberFormat="1" applyFont="1" applyFill="1" applyBorder="1" applyAlignment="1">
      <alignment horizontal="center" vertical="center" wrapText="1"/>
      <protection/>
    </xf>
    <xf numFmtId="4" fontId="22" fillId="0" borderId="12" xfId="53" applyNumberFormat="1" applyFont="1" applyFill="1" applyBorder="1" applyAlignment="1">
      <alignment horizontal="right" vertical="center" wrapText="1"/>
      <protection/>
    </xf>
    <xf numFmtId="0" fontId="13" fillId="0" borderId="0" xfId="0" applyFont="1" applyBorder="1" applyAlignment="1" quotePrefix="1">
      <alignment horizontal="left" vertical="top" wrapText="1"/>
    </xf>
    <xf numFmtId="2" fontId="13" fillId="0" borderId="0" xfId="0" applyNumberFormat="1" applyFont="1" applyFill="1" applyBorder="1" applyAlignment="1" applyProtection="1">
      <alignment wrapText="1"/>
      <protection/>
    </xf>
    <xf numFmtId="0" fontId="7" fillId="0" borderId="0" xfId="0" applyFont="1" applyBorder="1" applyAlignment="1" quotePrefix="1">
      <alignment horizontal="left" vertical="top" wrapText="1"/>
    </xf>
    <xf numFmtId="2" fontId="7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2" fontId="13" fillId="0" borderId="0" xfId="0" applyNumberFormat="1" applyFont="1" applyFill="1" applyBorder="1" applyAlignment="1" applyProtection="1">
      <alignment horizontal="right" wrapText="1"/>
      <protection/>
    </xf>
    <xf numFmtId="4" fontId="7" fillId="0" borderId="0" xfId="0" applyNumberFormat="1" applyFont="1" applyFill="1" applyBorder="1" applyAlignment="1" applyProtection="1">
      <alignment horizontal="right" wrapText="1"/>
      <protection/>
    </xf>
    <xf numFmtId="0" fontId="13" fillId="0" borderId="0" xfId="0" applyFont="1" applyBorder="1" applyAlignment="1" quotePrefix="1">
      <alignment horizontal="left" wrapText="1"/>
    </xf>
    <xf numFmtId="0" fontId="13" fillId="0" borderId="0" xfId="0" applyFont="1" applyBorder="1" applyAlignment="1">
      <alignment horizontal="left" wrapText="1"/>
    </xf>
    <xf numFmtId="0" fontId="7" fillId="0" borderId="0" xfId="0" applyFont="1" applyBorder="1" applyAlignment="1" quotePrefix="1">
      <alignment horizontal="left" wrapText="1"/>
    </xf>
    <xf numFmtId="3" fontId="13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3" fontId="61" fillId="0" borderId="0" xfId="0" applyNumberFormat="1" applyFont="1" applyFill="1" applyBorder="1" applyAlignment="1" applyProtection="1">
      <alignment horizontal="right"/>
      <protection/>
    </xf>
    <xf numFmtId="3" fontId="61" fillId="0" borderId="0" xfId="0" applyNumberFormat="1" applyFont="1" applyFill="1" applyBorder="1" applyAlignment="1" applyProtection="1">
      <alignment horizontal="right" wrapText="1"/>
      <protection/>
    </xf>
    <xf numFmtId="4" fontId="61" fillId="0" borderId="0" xfId="0" applyNumberFormat="1" applyFont="1" applyFill="1" applyBorder="1" applyAlignment="1" applyProtection="1">
      <alignment horizontal="right"/>
      <protection/>
    </xf>
    <xf numFmtId="4" fontId="62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right" wrapText="1"/>
      <protection/>
    </xf>
    <xf numFmtId="4" fontId="13" fillId="0" borderId="0" xfId="0" applyNumberFormat="1" applyFont="1" applyFill="1" applyBorder="1" applyAlignment="1" applyProtection="1">
      <alignment horizontal="right" wrapText="1"/>
      <protection/>
    </xf>
    <xf numFmtId="3" fontId="61" fillId="0" borderId="0" xfId="0" applyNumberFormat="1" applyFont="1" applyFill="1" applyBorder="1" applyAlignment="1" applyProtection="1">
      <alignment/>
      <protection/>
    </xf>
    <xf numFmtId="4" fontId="61" fillId="0" borderId="0" xfId="0" applyNumberFormat="1" applyFont="1" applyFill="1" applyBorder="1" applyAlignment="1" applyProtection="1">
      <alignment/>
      <protection/>
    </xf>
    <xf numFmtId="2" fontId="61" fillId="0" borderId="0" xfId="0" applyNumberFormat="1" applyFont="1" applyFill="1" applyBorder="1" applyAlignment="1" applyProtection="1">
      <alignment horizontal="right"/>
      <protection/>
    </xf>
    <xf numFmtId="2" fontId="62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3" fontId="61" fillId="0" borderId="0" xfId="0" applyNumberFormat="1" applyFont="1" applyFill="1" applyBorder="1" applyAlignment="1" applyProtection="1">
      <alignment wrapText="1"/>
      <protection/>
    </xf>
    <xf numFmtId="2" fontId="61" fillId="0" borderId="0" xfId="0" applyNumberFormat="1" applyFont="1" applyFill="1" applyBorder="1" applyAlignment="1" applyProtection="1">
      <alignment wrapText="1"/>
      <protection/>
    </xf>
    <xf numFmtId="0" fontId="61" fillId="0" borderId="0" xfId="0" applyNumberFormat="1" applyFont="1" applyFill="1" applyBorder="1" applyAlignment="1" applyProtection="1">
      <alignment wrapText="1"/>
      <protection/>
    </xf>
    <xf numFmtId="2" fontId="62" fillId="0" borderId="0" xfId="0" applyNumberFormat="1" applyFont="1" applyFill="1" applyBorder="1" applyAlignment="1" applyProtection="1">
      <alignment horizontal="right" wrapText="1"/>
      <protection/>
    </xf>
    <xf numFmtId="172" fontId="19" fillId="0" borderId="0" xfId="0" applyNumberFormat="1" applyFont="1" applyAlignment="1">
      <alignment horizont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 quotePrefix="1">
      <alignment horizontal="left"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 quotePrefix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22" fillId="33" borderId="12" xfId="0" applyNumberFormat="1" applyFont="1" applyFill="1" applyBorder="1" applyAlignment="1" quotePrefix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172" fontId="13" fillId="33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 horizontal="left" wrapText="1"/>
      <protection/>
    </xf>
    <xf numFmtId="0" fontId="10" fillId="0" borderId="16" xfId="0" applyFont="1" applyBorder="1" applyAlignment="1" quotePrefix="1">
      <alignment horizontal="left"/>
    </xf>
    <xf numFmtId="0" fontId="10" fillId="0" borderId="16" xfId="0" applyNumberFormat="1" applyFont="1" applyFill="1" applyBorder="1" applyAlignment="1" applyProtection="1" quotePrefix="1">
      <alignment horizontal="left" wrapText="1"/>
      <protection/>
    </xf>
    <xf numFmtId="0" fontId="5" fillId="0" borderId="15" xfId="0" applyNumberFormat="1" applyFont="1" applyFill="1" applyBorder="1" applyAlignment="1" applyProtection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5" xfId="51"/>
    <cellStyle name="Obično_Polugodišnji-sabor" xfId="52"/>
    <cellStyle name="Obično_prihodi 2005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D27" sqref="D27"/>
    </sheetView>
  </sheetViews>
  <sheetFormatPr defaultColWidth="11.421875" defaultRowHeight="12.75"/>
  <cols>
    <col min="1" max="1" width="4.57421875" style="2" customWidth="1"/>
    <col min="2" max="2" width="58.421875" style="2" customWidth="1"/>
    <col min="3" max="3" width="14.421875" style="3" customWidth="1"/>
    <col min="4" max="4" width="13.421875" style="2" customWidth="1"/>
    <col min="5" max="5" width="8.140625" style="2" customWidth="1"/>
    <col min="6" max="16384" width="11.421875" style="2" customWidth="1"/>
  </cols>
  <sheetData>
    <row r="1" spans="1:6" ht="22.5" customHeight="1">
      <c r="A1" s="194" t="s">
        <v>165</v>
      </c>
      <c r="B1" s="195"/>
      <c r="C1" s="195"/>
      <c r="D1" s="195"/>
      <c r="E1" s="195"/>
      <c r="F1" s="23"/>
    </row>
    <row r="2" spans="1:6" ht="22.5" customHeight="1">
      <c r="A2" s="195"/>
      <c r="B2" s="195"/>
      <c r="C2" s="195"/>
      <c r="D2" s="195"/>
      <c r="E2" s="195"/>
      <c r="F2" s="23"/>
    </row>
    <row r="3" spans="1:6" s="5" customFormat="1" ht="24" customHeight="1">
      <c r="A3" s="200" t="s">
        <v>71</v>
      </c>
      <c r="B3" s="195"/>
      <c r="C3" s="195"/>
      <c r="D3" s="195"/>
      <c r="E3" s="195"/>
      <c r="F3" s="22"/>
    </row>
    <row r="4" spans="1:6" ht="24" customHeight="1">
      <c r="A4" s="200" t="s">
        <v>1</v>
      </c>
      <c r="B4" s="195"/>
      <c r="C4" s="195"/>
      <c r="D4" s="195"/>
      <c r="E4" s="195"/>
      <c r="F4" s="22"/>
    </row>
    <row r="5" ht="9" customHeight="1">
      <c r="B5" s="6"/>
    </row>
    <row r="6" spans="1:5" s="1" customFormat="1" ht="27.75" customHeight="1">
      <c r="A6" s="196" t="s">
        <v>154</v>
      </c>
      <c r="B6" s="197"/>
      <c r="C6" s="111" t="s">
        <v>166</v>
      </c>
      <c r="D6" s="111" t="s">
        <v>168</v>
      </c>
      <c r="E6" s="112" t="s">
        <v>155</v>
      </c>
    </row>
    <row r="7" spans="1:5" s="1" customFormat="1" ht="12.75" customHeight="1">
      <c r="A7" s="198">
        <v>1</v>
      </c>
      <c r="B7" s="199"/>
      <c r="C7" s="113">
        <v>2</v>
      </c>
      <c r="D7" s="113">
        <v>3</v>
      </c>
      <c r="E7" s="114" t="s">
        <v>157</v>
      </c>
    </row>
    <row r="8" spans="1:5" ht="22.5" customHeight="1">
      <c r="A8" s="120">
        <v>6</v>
      </c>
      <c r="B8" s="217" t="s">
        <v>20</v>
      </c>
      <c r="C8" s="24">
        <f>prihodi!D5</f>
        <v>8850000</v>
      </c>
      <c r="D8" s="24">
        <f>prihodi!E5</f>
        <v>29909710.130000003</v>
      </c>
      <c r="E8" s="25">
        <f>D8/C8*100</f>
        <v>337.9628263276837</v>
      </c>
    </row>
    <row r="9" spans="1:5" ht="22.5" customHeight="1">
      <c r="A9" s="120">
        <v>7</v>
      </c>
      <c r="B9" s="218" t="s">
        <v>30</v>
      </c>
      <c r="C9" s="24">
        <f>prihodi!D32</f>
        <v>0</v>
      </c>
      <c r="D9" s="24">
        <f>prihodi!E32</f>
        <v>1745084.7</v>
      </c>
      <c r="E9" s="25" t="s">
        <v>159</v>
      </c>
    </row>
    <row r="10" spans="1:5" ht="22.5" customHeight="1">
      <c r="A10" s="120">
        <v>3</v>
      </c>
      <c r="B10" s="219" t="s">
        <v>75</v>
      </c>
      <c r="C10" s="28">
        <f>'rashodi-opći dio'!D4</f>
        <v>152151473</v>
      </c>
      <c r="D10" s="28">
        <f>'rashodi-opći dio'!E4</f>
        <v>33581274.32</v>
      </c>
      <c r="E10" s="25">
        <f>D10/C10*100</f>
        <v>22.07094920467842</v>
      </c>
    </row>
    <row r="11" spans="1:5" ht="22.5" customHeight="1">
      <c r="A11" s="120">
        <v>4</v>
      </c>
      <c r="B11" s="218" t="s">
        <v>56</v>
      </c>
      <c r="C11" s="28">
        <f>'rashodi-opći dio'!D62</f>
        <v>175215178</v>
      </c>
      <c r="D11" s="28">
        <f>'rashodi-opći dio'!E62</f>
        <v>0</v>
      </c>
      <c r="E11" s="25">
        <f>D11/C11*100</f>
        <v>0</v>
      </c>
    </row>
    <row r="12" spans="1:5" ht="22.5" customHeight="1">
      <c r="A12" s="220"/>
      <c r="B12" s="219" t="s">
        <v>19</v>
      </c>
      <c r="C12" s="28">
        <f>C8+C9-C10-C11</f>
        <v>-318516651</v>
      </c>
      <c r="D12" s="28">
        <f>D8+D9-D10-D11</f>
        <v>-1926479.4899999984</v>
      </c>
      <c r="E12" s="25">
        <f>D12/C12*100</f>
        <v>0.6048285023566942</v>
      </c>
    </row>
    <row r="13" ht="18.75">
      <c r="B13" s="8"/>
    </row>
    <row r="14" spans="1:5" s="9" customFormat="1" ht="24" customHeight="1">
      <c r="A14" s="201" t="s">
        <v>26</v>
      </c>
      <c r="B14" s="202"/>
      <c r="C14" s="202"/>
      <c r="D14" s="202"/>
      <c r="E14" s="202"/>
    </row>
    <row r="15" spans="2:3" s="9" customFormat="1" ht="18.75">
      <c r="B15" s="10"/>
      <c r="C15" s="11"/>
    </row>
    <row r="16" spans="1:5" s="12" customFormat="1" ht="27.75" customHeight="1">
      <c r="A16" s="196" t="s">
        <v>154</v>
      </c>
      <c r="B16" s="197"/>
      <c r="C16" s="111" t="s">
        <v>166</v>
      </c>
      <c r="D16" s="111" t="s">
        <v>168</v>
      </c>
      <c r="E16" s="112" t="s">
        <v>155</v>
      </c>
    </row>
    <row r="17" spans="1:5" s="12" customFormat="1" ht="12.75" customHeight="1">
      <c r="A17" s="198">
        <v>1</v>
      </c>
      <c r="B17" s="199"/>
      <c r="C17" s="113">
        <v>2</v>
      </c>
      <c r="D17" s="113">
        <v>3</v>
      </c>
      <c r="E17" s="114" t="s">
        <v>157</v>
      </c>
    </row>
    <row r="18" spans="1:5" s="9" customFormat="1" ht="31.5">
      <c r="A18" s="120">
        <v>8</v>
      </c>
      <c r="B18" s="118" t="s">
        <v>16</v>
      </c>
      <c r="C18" s="24">
        <f>'račun financiranja'!D5</f>
        <v>673400000</v>
      </c>
      <c r="D18" s="24">
        <f>'račun financiranja'!E5</f>
        <v>30404774.57</v>
      </c>
      <c r="E18" s="25">
        <f>D18/C18*100</f>
        <v>4.515113538758539</v>
      </c>
    </row>
    <row r="19" spans="1:5" s="9" customFormat="1" ht="31.5" customHeight="1">
      <c r="A19" s="121">
        <v>5</v>
      </c>
      <c r="B19" s="118" t="s">
        <v>18</v>
      </c>
      <c r="C19" s="24">
        <f>'račun financiranja'!D21</f>
        <v>354883349</v>
      </c>
      <c r="D19" s="24">
        <f>'račun financiranja'!E21</f>
        <v>42407573.72</v>
      </c>
      <c r="E19" s="25">
        <f>D19/C19*100</f>
        <v>11.949722025419682</v>
      </c>
    </row>
    <row r="20" spans="1:5" s="9" customFormat="1" ht="22.5" customHeight="1">
      <c r="A20" s="117"/>
      <c r="B20" s="116" t="s">
        <v>156</v>
      </c>
      <c r="C20" s="115">
        <f>-(C18-C19+C12)</f>
        <v>0</v>
      </c>
      <c r="D20" s="115">
        <f>-(D18-D19+D12)</f>
        <v>13929278.639999997</v>
      </c>
      <c r="E20" s="25" t="s">
        <v>159</v>
      </c>
    </row>
    <row r="21" spans="1:5" s="9" customFormat="1" ht="22.5" customHeight="1">
      <c r="A21" s="122"/>
      <c r="B21" s="119" t="s">
        <v>57</v>
      </c>
      <c r="C21" s="28">
        <f>C18-C19+C20</f>
        <v>318516651</v>
      </c>
      <c r="D21" s="28">
        <f>D18-D19+D20</f>
        <v>1926479.4899999984</v>
      </c>
      <c r="E21" s="25">
        <f>D21/C21*100</f>
        <v>0.6048285023566942</v>
      </c>
    </row>
    <row r="22" spans="1:5" s="9" customFormat="1" ht="15" customHeight="1">
      <c r="A22" s="123"/>
      <c r="B22" s="26"/>
      <c r="C22" s="27"/>
      <c r="D22" s="123"/>
      <c r="E22" s="123"/>
    </row>
    <row r="23" spans="1:5" s="9" customFormat="1" ht="22.5" customHeight="1">
      <c r="A23" s="122"/>
      <c r="B23" s="119" t="s">
        <v>61</v>
      </c>
      <c r="C23" s="28">
        <f>C12+C21</f>
        <v>0</v>
      </c>
      <c r="D23" s="28">
        <f>D12+D21</f>
        <v>0</v>
      </c>
      <c r="E23" s="25" t="s">
        <v>159</v>
      </c>
    </row>
    <row r="24" spans="2:3" s="9" customFormat="1" ht="18" customHeight="1">
      <c r="B24" s="13"/>
      <c r="C24" s="11"/>
    </row>
  </sheetData>
  <sheetProtection/>
  <mergeCells count="8">
    <mergeCell ref="A1:E2"/>
    <mergeCell ref="A16:B16"/>
    <mergeCell ref="A17:B17"/>
    <mergeCell ref="A7:B7"/>
    <mergeCell ref="A3:E3"/>
    <mergeCell ref="A4:E4"/>
    <mergeCell ref="A6:B6"/>
    <mergeCell ref="A14:E14"/>
  </mergeCells>
  <printOptions horizontalCentered="1"/>
  <pageMargins left="0.1968503937007874" right="0.1968503937007874" top="0.6299212598425197" bottom="0.6299212598425197" header="0.31496062992125984" footer="0.1968503937007874"/>
  <pageSetup firstPageNumber="520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3" sqref="E3"/>
    </sheetView>
  </sheetViews>
  <sheetFormatPr defaultColWidth="11.421875" defaultRowHeight="12.75"/>
  <cols>
    <col min="1" max="2" width="5.28125" style="29" customWidth="1"/>
    <col min="3" max="3" width="45.28125" style="4" customWidth="1"/>
    <col min="4" max="4" width="13.140625" style="15" customWidth="1"/>
    <col min="5" max="5" width="13.00390625" style="15" customWidth="1"/>
    <col min="6" max="6" width="8.140625" style="7" customWidth="1"/>
    <col min="7" max="16384" width="11.421875" style="7" customWidth="1"/>
  </cols>
  <sheetData>
    <row r="1" spans="1:6" ht="24" customHeight="1">
      <c r="A1" s="200" t="s">
        <v>1</v>
      </c>
      <c r="B1" s="200"/>
      <c r="C1" s="200"/>
      <c r="D1" s="200"/>
      <c r="E1" s="200"/>
      <c r="F1" s="200"/>
    </row>
    <row r="2" spans="1:6" ht="22.5" customHeight="1">
      <c r="A2" s="205" t="s">
        <v>76</v>
      </c>
      <c r="B2" s="205"/>
      <c r="C2" s="205"/>
      <c r="D2" s="205"/>
      <c r="E2" s="205"/>
      <c r="F2" s="205"/>
    </row>
    <row r="3" spans="1:6" s="35" customFormat="1" ht="27.75" customHeight="1">
      <c r="A3" s="206" t="s">
        <v>154</v>
      </c>
      <c r="B3" s="207"/>
      <c r="C3" s="207"/>
      <c r="D3" s="109" t="s">
        <v>167</v>
      </c>
      <c r="E3" s="111" t="s">
        <v>168</v>
      </c>
      <c r="F3" s="110" t="s">
        <v>155</v>
      </c>
    </row>
    <row r="4" spans="1:6" s="35" customFormat="1" ht="12.75" customHeight="1">
      <c r="A4" s="208">
        <v>1</v>
      </c>
      <c r="B4" s="209"/>
      <c r="C4" s="209"/>
      <c r="D4" s="163">
        <v>2</v>
      </c>
      <c r="E4" s="163">
        <v>3</v>
      </c>
      <c r="F4" s="164" t="s">
        <v>157</v>
      </c>
    </row>
    <row r="5" spans="1:6" ht="20.25" customHeight="1">
      <c r="A5" s="124">
        <v>6</v>
      </c>
      <c r="B5" s="127"/>
      <c r="C5" s="53" t="s">
        <v>20</v>
      </c>
      <c r="D5" s="54">
        <f>D6+D19+D24+D27</f>
        <v>8850000</v>
      </c>
      <c r="E5" s="54">
        <f>E6+E19+E24+E27</f>
        <v>29909710.130000003</v>
      </c>
      <c r="F5" s="55">
        <f aca="true" t="shared" si="0" ref="F5:F12">E5/D5*100</f>
        <v>337.9628263276837</v>
      </c>
    </row>
    <row r="6" spans="1:6" ht="13.5" customHeight="1">
      <c r="A6" s="56">
        <v>64</v>
      </c>
      <c r="C6" s="56" t="s">
        <v>21</v>
      </c>
      <c r="D6" s="57">
        <f>D7+D13+D16</f>
        <v>7850000</v>
      </c>
      <c r="E6" s="57">
        <f>E7+E13+E16</f>
        <v>26253171.340000004</v>
      </c>
      <c r="F6" s="58">
        <f t="shared" si="0"/>
        <v>334.43530369426753</v>
      </c>
    </row>
    <row r="7" spans="1:6" s="16" customFormat="1" ht="13.5" customHeight="1">
      <c r="A7" s="56">
        <v>641</v>
      </c>
      <c r="B7" s="56"/>
      <c r="C7" s="56" t="s">
        <v>22</v>
      </c>
      <c r="D7" s="57">
        <f>SUM(D8:D12)</f>
        <v>6250000</v>
      </c>
      <c r="E7" s="57">
        <f>SUM(E8:E12)</f>
        <v>9402775.91</v>
      </c>
      <c r="F7" s="58">
        <f t="shared" si="0"/>
        <v>150.44441455999998</v>
      </c>
    </row>
    <row r="8" spans="2:6" ht="13.5" customHeight="1">
      <c r="B8" s="29">
        <v>6413</v>
      </c>
      <c r="C8" s="7" t="s">
        <v>24</v>
      </c>
      <c r="D8" s="179">
        <v>200000</v>
      </c>
      <c r="E8" s="59">
        <v>88765.53</v>
      </c>
      <c r="F8" s="181">
        <f t="shared" si="0"/>
        <v>44.382765</v>
      </c>
    </row>
    <row r="9" spans="1:6" s="30" customFormat="1" ht="12.75">
      <c r="A9" s="60"/>
      <c r="B9" s="60">
        <v>6414</v>
      </c>
      <c r="C9" s="61" t="s">
        <v>107</v>
      </c>
      <c r="D9" s="180">
        <v>1000000</v>
      </c>
      <c r="E9" s="158">
        <v>483781.93</v>
      </c>
      <c r="F9" s="181">
        <f t="shared" si="0"/>
        <v>48.378192999999996</v>
      </c>
    </row>
    <row r="10" spans="2:6" ht="25.5" customHeight="1">
      <c r="B10" s="75">
        <v>6415</v>
      </c>
      <c r="C10" s="4" t="s">
        <v>96</v>
      </c>
      <c r="D10" s="179">
        <v>50000</v>
      </c>
      <c r="E10" s="59">
        <v>18013.89</v>
      </c>
      <c r="F10" s="181">
        <f t="shared" si="0"/>
        <v>36.02778</v>
      </c>
    </row>
    <row r="11" spans="2:6" ht="12.75" customHeight="1">
      <c r="B11" s="29">
        <v>6416</v>
      </c>
      <c r="C11" s="7" t="s">
        <v>25</v>
      </c>
      <c r="D11" s="179">
        <v>3000000</v>
      </c>
      <c r="E11" s="59">
        <v>787984.75</v>
      </c>
      <c r="F11" s="181">
        <f t="shared" si="0"/>
        <v>26.266158333333333</v>
      </c>
    </row>
    <row r="12" spans="2:6" ht="13.5" customHeight="1">
      <c r="B12" s="29">
        <v>6419</v>
      </c>
      <c r="C12" s="29" t="s">
        <v>27</v>
      </c>
      <c r="D12" s="179">
        <v>2000000</v>
      </c>
      <c r="E12" s="59">
        <v>8024229.81</v>
      </c>
      <c r="F12" s="181">
        <f t="shared" si="0"/>
        <v>401.21149049999997</v>
      </c>
    </row>
    <row r="13" spans="1:6" s="16" customFormat="1" ht="13.5" customHeight="1">
      <c r="A13" s="56">
        <v>642</v>
      </c>
      <c r="B13" s="56"/>
      <c r="C13" s="56" t="s">
        <v>28</v>
      </c>
      <c r="D13" s="57">
        <f>SUM(D14:D15)</f>
        <v>0</v>
      </c>
      <c r="E13" s="57">
        <f>SUM(E14:E15)</f>
        <v>15681085.76</v>
      </c>
      <c r="F13" s="58" t="s">
        <v>159</v>
      </c>
    </row>
    <row r="14" spans="2:6" ht="13.5" customHeight="1">
      <c r="B14" s="29">
        <v>6422</v>
      </c>
      <c r="C14" s="7" t="s">
        <v>29</v>
      </c>
      <c r="D14" s="179">
        <v>0</v>
      </c>
      <c r="E14" s="59">
        <v>15380326.92</v>
      </c>
      <c r="F14" s="182" t="s">
        <v>159</v>
      </c>
    </row>
    <row r="15" spans="2:6" ht="13.5" customHeight="1">
      <c r="B15" s="29">
        <v>6423</v>
      </c>
      <c r="C15" s="7" t="s">
        <v>120</v>
      </c>
      <c r="D15" s="179">
        <v>0</v>
      </c>
      <c r="E15" s="59">
        <v>300758.84</v>
      </c>
      <c r="F15" s="182" t="s">
        <v>159</v>
      </c>
    </row>
    <row r="16" spans="1:6" ht="13.5" customHeight="1">
      <c r="A16" s="62">
        <v>643</v>
      </c>
      <c r="B16" s="62"/>
      <c r="C16" s="62" t="s">
        <v>23</v>
      </c>
      <c r="D16" s="57">
        <f>SUM(D17+D18)</f>
        <v>1600000</v>
      </c>
      <c r="E16" s="57">
        <f>SUM(E17+E18)</f>
        <v>1169309.67</v>
      </c>
      <c r="F16" s="58">
        <f>E16/D16*100</f>
        <v>73.081854375</v>
      </c>
    </row>
    <row r="17" spans="1:6" s="84" customFormat="1" ht="24.75" customHeight="1">
      <c r="A17" s="74"/>
      <c r="B17" s="128">
        <v>6434</v>
      </c>
      <c r="C17" s="60" t="s">
        <v>133</v>
      </c>
      <c r="D17" s="180">
        <v>600000</v>
      </c>
      <c r="E17" s="158">
        <v>1169309.67</v>
      </c>
      <c r="F17" s="181">
        <f>E17/D17*100</f>
        <v>194.884945</v>
      </c>
    </row>
    <row r="18" spans="2:6" ht="25.5" customHeight="1" hidden="1">
      <c r="B18" s="128">
        <v>6436</v>
      </c>
      <c r="C18" s="63" t="s">
        <v>100</v>
      </c>
      <c r="D18" s="179">
        <v>1000000</v>
      </c>
      <c r="E18" s="59">
        <v>0</v>
      </c>
      <c r="F18" s="181">
        <f>E18/D18*100</f>
        <v>0</v>
      </c>
    </row>
    <row r="19" spans="1:6" s="84" customFormat="1" ht="25.5" customHeight="1">
      <c r="A19" s="74">
        <v>65</v>
      </c>
      <c r="B19" s="88"/>
      <c r="C19" s="88" t="s">
        <v>130</v>
      </c>
      <c r="D19" s="183">
        <f>SUM(D20+D22)</f>
        <v>400000</v>
      </c>
      <c r="E19" s="183">
        <f>SUM(E20+E22)</f>
        <v>504043.15</v>
      </c>
      <c r="F19" s="184">
        <f aca="true" t="shared" si="1" ref="F19:F31">E19/D19*100</f>
        <v>126.0107875</v>
      </c>
    </row>
    <row r="20" spans="1:6" s="16" customFormat="1" ht="12" customHeight="1">
      <c r="A20" s="62">
        <v>651</v>
      </c>
      <c r="B20" s="129"/>
      <c r="C20" s="62" t="s">
        <v>135</v>
      </c>
      <c r="D20" s="57">
        <f>SUM(D21)</f>
        <v>100000</v>
      </c>
      <c r="E20" s="57">
        <f>SUM(E21)</f>
        <v>0</v>
      </c>
      <c r="F20" s="58">
        <f t="shared" si="1"/>
        <v>0</v>
      </c>
    </row>
    <row r="21" spans="1:6" ht="13.5" customHeight="1" hidden="1">
      <c r="A21" s="63"/>
      <c r="B21" s="128">
        <v>6514</v>
      </c>
      <c r="C21" s="63" t="s">
        <v>136</v>
      </c>
      <c r="D21" s="179">
        <v>100000</v>
      </c>
      <c r="E21" s="59">
        <v>0</v>
      </c>
      <c r="F21" s="181">
        <f t="shared" si="1"/>
        <v>0</v>
      </c>
    </row>
    <row r="22" spans="1:6" s="16" customFormat="1" ht="15.75" customHeight="1">
      <c r="A22" s="62">
        <v>652</v>
      </c>
      <c r="B22" s="129"/>
      <c r="C22" s="62" t="s">
        <v>131</v>
      </c>
      <c r="D22" s="57">
        <f>SUM(D23)</f>
        <v>300000</v>
      </c>
      <c r="E22" s="57">
        <f>SUM(E23)</f>
        <v>504043.15</v>
      </c>
      <c r="F22" s="58">
        <f t="shared" si="1"/>
        <v>168.01438333333334</v>
      </c>
    </row>
    <row r="23" spans="2:6" ht="13.5" customHeight="1">
      <c r="B23" s="128">
        <v>6526</v>
      </c>
      <c r="C23" s="63" t="s">
        <v>132</v>
      </c>
      <c r="D23" s="179">
        <v>300000</v>
      </c>
      <c r="E23" s="59">
        <v>504043.15</v>
      </c>
      <c r="F23" s="181">
        <f t="shared" si="1"/>
        <v>168.01438333333334</v>
      </c>
    </row>
    <row r="24" spans="1:6" s="84" customFormat="1" ht="25.5" customHeight="1">
      <c r="A24" s="74">
        <v>66</v>
      </c>
      <c r="B24" s="74"/>
      <c r="C24" s="84" t="s">
        <v>101</v>
      </c>
      <c r="D24" s="183">
        <f>D25</f>
        <v>100000</v>
      </c>
      <c r="E24" s="183">
        <f>E25</f>
        <v>7993.12</v>
      </c>
      <c r="F24" s="184">
        <f t="shared" si="1"/>
        <v>7.993119999999999</v>
      </c>
    </row>
    <row r="25" spans="1:6" s="16" customFormat="1" ht="13.5" customHeight="1">
      <c r="A25" s="125">
        <v>661</v>
      </c>
      <c r="B25" s="56"/>
      <c r="C25" s="14" t="s">
        <v>97</v>
      </c>
      <c r="D25" s="57">
        <f>D26</f>
        <v>100000</v>
      </c>
      <c r="E25" s="57">
        <f>E26</f>
        <v>7993.12</v>
      </c>
      <c r="F25" s="58">
        <f t="shared" si="1"/>
        <v>7.993119999999999</v>
      </c>
    </row>
    <row r="26" spans="2:6" ht="13.5" customHeight="1">
      <c r="B26" s="29">
        <v>6615</v>
      </c>
      <c r="C26" s="7" t="s">
        <v>102</v>
      </c>
      <c r="D26" s="179">
        <v>100000</v>
      </c>
      <c r="E26" s="59">
        <v>7993.12</v>
      </c>
      <c r="F26" s="181">
        <f t="shared" si="1"/>
        <v>7.993119999999999</v>
      </c>
    </row>
    <row r="27" spans="1:6" s="16" customFormat="1" ht="13.5" customHeight="1">
      <c r="A27" s="56">
        <v>68</v>
      </c>
      <c r="B27" s="56"/>
      <c r="C27" s="16" t="s">
        <v>123</v>
      </c>
      <c r="D27" s="57">
        <f>SUM(D28,D30)</f>
        <v>500000</v>
      </c>
      <c r="E27" s="57">
        <f>SUM(E28,E30)</f>
        <v>3144502.52</v>
      </c>
      <c r="F27" s="58">
        <f t="shared" si="1"/>
        <v>628.9005040000001</v>
      </c>
    </row>
    <row r="28" spans="1:6" s="16" customFormat="1" ht="13.5" customHeight="1">
      <c r="A28" s="56">
        <v>681</v>
      </c>
      <c r="B28" s="29"/>
      <c r="C28" s="16" t="s">
        <v>152</v>
      </c>
      <c r="D28" s="57">
        <f>SUM(D29)</f>
        <v>0</v>
      </c>
      <c r="E28" s="57">
        <f>E29</f>
        <v>200</v>
      </c>
      <c r="F28" s="58" t="s">
        <v>159</v>
      </c>
    </row>
    <row r="29" spans="1:6" s="16" customFormat="1" ht="13.5" customHeight="1">
      <c r="A29" s="29"/>
      <c r="B29" s="29">
        <v>6816</v>
      </c>
      <c r="C29" s="7" t="s">
        <v>153</v>
      </c>
      <c r="D29" s="179">
        <v>0</v>
      </c>
      <c r="E29" s="59">
        <v>200</v>
      </c>
      <c r="F29" s="181" t="s">
        <v>159</v>
      </c>
    </row>
    <row r="30" spans="1:6" ht="13.5" customHeight="1">
      <c r="A30" s="56">
        <v>683</v>
      </c>
      <c r="C30" s="16" t="s">
        <v>124</v>
      </c>
      <c r="D30" s="57">
        <f>SUM(D31)</f>
        <v>500000</v>
      </c>
      <c r="E30" s="57">
        <f>E31</f>
        <v>3144302.52</v>
      </c>
      <c r="F30" s="58">
        <f t="shared" si="1"/>
        <v>628.860504</v>
      </c>
    </row>
    <row r="31" spans="2:6" ht="13.5" customHeight="1">
      <c r="B31" s="29">
        <v>6831</v>
      </c>
      <c r="C31" s="7" t="s">
        <v>124</v>
      </c>
      <c r="D31" s="179">
        <v>500000</v>
      </c>
      <c r="E31" s="59">
        <v>3144302.52</v>
      </c>
      <c r="F31" s="181">
        <f t="shared" si="1"/>
        <v>628.860504</v>
      </c>
    </row>
    <row r="32" spans="1:6" ht="20.25" customHeight="1">
      <c r="A32" s="56">
        <v>7</v>
      </c>
      <c r="B32" s="126"/>
      <c r="C32" s="64" t="s">
        <v>30</v>
      </c>
      <c r="D32" s="57">
        <f>SUM(D33+D36)</f>
        <v>0</v>
      </c>
      <c r="E32" s="57">
        <f>SUM(E33+E36)</f>
        <v>1745084.7</v>
      </c>
      <c r="F32" s="58" t="s">
        <v>159</v>
      </c>
    </row>
    <row r="33" spans="1:6" ht="13.5" customHeight="1">
      <c r="A33" s="56">
        <v>71</v>
      </c>
      <c r="B33" s="56"/>
      <c r="C33" s="16" t="s">
        <v>85</v>
      </c>
      <c r="D33" s="57">
        <f>SUM(D34)</f>
        <v>0</v>
      </c>
      <c r="E33" s="57">
        <f>SUM(E34)</f>
        <v>1216600</v>
      </c>
      <c r="F33" s="58" t="s">
        <v>159</v>
      </c>
    </row>
    <row r="34" spans="1:6" s="16" customFormat="1" ht="13.5" customHeight="1">
      <c r="A34" s="56">
        <v>711</v>
      </c>
      <c r="B34" s="56"/>
      <c r="C34" s="16" t="s">
        <v>86</v>
      </c>
      <c r="D34" s="57">
        <f>SUM(D35)</f>
        <v>0</v>
      </c>
      <c r="E34" s="57">
        <f>SUM(E35)</f>
        <v>1216600</v>
      </c>
      <c r="F34" s="58" t="s">
        <v>159</v>
      </c>
    </row>
    <row r="35" spans="2:6" ht="13.5" customHeight="1">
      <c r="B35" s="29">
        <v>7111</v>
      </c>
      <c r="C35" s="7" t="s">
        <v>87</v>
      </c>
      <c r="D35" s="179">
        <v>0</v>
      </c>
      <c r="E35" s="59">
        <v>1216600</v>
      </c>
      <c r="F35" s="182" t="s">
        <v>159</v>
      </c>
    </row>
    <row r="36" spans="1:6" ht="13.5" customHeight="1">
      <c r="A36" s="56">
        <v>72</v>
      </c>
      <c r="B36" s="56"/>
      <c r="C36" s="16" t="s">
        <v>33</v>
      </c>
      <c r="D36" s="57">
        <f>SUM(D37)</f>
        <v>0</v>
      </c>
      <c r="E36" s="57">
        <f>SUM(E37)</f>
        <v>528484.7</v>
      </c>
      <c r="F36" s="58" t="s">
        <v>159</v>
      </c>
    </row>
    <row r="37" spans="1:6" s="16" customFormat="1" ht="13.5" customHeight="1">
      <c r="A37" s="56">
        <v>721</v>
      </c>
      <c r="B37" s="56"/>
      <c r="C37" s="16" t="s">
        <v>31</v>
      </c>
      <c r="D37" s="57">
        <f>SUM(D38:D39)</f>
        <v>0</v>
      </c>
      <c r="E37" s="57">
        <f>SUM(E38:E39)</f>
        <v>528484.7</v>
      </c>
      <c r="F37" s="58" t="s">
        <v>159</v>
      </c>
    </row>
    <row r="38" spans="1:6" s="30" customFormat="1" ht="12.75">
      <c r="A38" s="60"/>
      <c r="B38" s="60">
        <v>7211</v>
      </c>
      <c r="C38" s="61" t="s">
        <v>108</v>
      </c>
      <c r="D38" s="180">
        <v>0</v>
      </c>
      <c r="E38" s="158">
        <v>405520.69</v>
      </c>
      <c r="F38" s="182" t="s">
        <v>159</v>
      </c>
    </row>
    <row r="39" spans="1:6" ht="13.5" customHeight="1">
      <c r="A39" s="126"/>
      <c r="B39" s="29">
        <v>7212</v>
      </c>
      <c r="C39" s="7" t="s">
        <v>32</v>
      </c>
      <c r="D39" s="179">
        <v>0</v>
      </c>
      <c r="E39" s="59">
        <v>122964.01</v>
      </c>
      <c r="F39" s="182" t="s">
        <v>159</v>
      </c>
    </row>
    <row r="40" spans="1:2" ht="12.75">
      <c r="A40" s="126"/>
      <c r="B40" s="126"/>
    </row>
    <row r="41" spans="1:2" ht="12.75">
      <c r="A41" s="126"/>
      <c r="B41" s="126"/>
    </row>
    <row r="42" spans="1:2" ht="12.75">
      <c r="A42" s="126"/>
      <c r="B42" s="126"/>
    </row>
    <row r="43" spans="1:2" ht="12.75">
      <c r="A43" s="126"/>
      <c r="B43" s="126"/>
    </row>
    <row r="44" spans="1:2" ht="12.75">
      <c r="A44" s="126"/>
      <c r="B44" s="126"/>
    </row>
    <row r="45" spans="1:2" ht="12.75">
      <c r="A45" s="126"/>
      <c r="B45" s="126"/>
    </row>
    <row r="46" spans="1:2" ht="12.75">
      <c r="A46" s="126"/>
      <c r="B46" s="126"/>
    </row>
    <row r="47" spans="1:2" ht="12.75">
      <c r="A47" s="126"/>
      <c r="B47" s="126"/>
    </row>
    <row r="48" spans="1:2" ht="12.75">
      <c r="A48" s="126"/>
      <c r="B48" s="126"/>
    </row>
    <row r="49" spans="1:2" ht="12.75">
      <c r="A49" s="126"/>
      <c r="B49" s="126"/>
    </row>
    <row r="50" spans="1:2" ht="12.75">
      <c r="A50" s="126"/>
      <c r="B50" s="126"/>
    </row>
    <row r="51" spans="1:2" ht="12.75">
      <c r="A51" s="126"/>
      <c r="B51" s="126"/>
    </row>
    <row r="52" spans="1:2" ht="12.75">
      <c r="A52" s="126"/>
      <c r="B52" s="126"/>
    </row>
    <row r="53" spans="1:2" ht="12.75">
      <c r="A53" s="126"/>
      <c r="B53" s="126"/>
    </row>
    <row r="54" spans="1:2" ht="12.75">
      <c r="A54" s="126"/>
      <c r="B54" s="126"/>
    </row>
    <row r="55" spans="1:2" ht="12.75">
      <c r="A55" s="126"/>
      <c r="B55" s="126"/>
    </row>
    <row r="56" spans="1:2" ht="12.75">
      <c r="A56" s="126"/>
      <c r="B56" s="126"/>
    </row>
    <row r="57" spans="1:2" ht="12.75">
      <c r="A57" s="126"/>
      <c r="B57" s="126"/>
    </row>
    <row r="58" spans="1:2" ht="12.75">
      <c r="A58" s="126"/>
      <c r="B58" s="126"/>
    </row>
    <row r="59" spans="1:2" ht="12.75">
      <c r="A59" s="126"/>
      <c r="B59" s="126"/>
    </row>
    <row r="60" spans="1:2" ht="12.75">
      <c r="A60" s="126"/>
      <c r="B60" s="126"/>
    </row>
    <row r="61" spans="1:3" ht="12.75">
      <c r="A61" s="36"/>
      <c r="B61" s="36"/>
      <c r="C61" s="32"/>
    </row>
    <row r="62" spans="1:3" ht="12.75">
      <c r="A62" s="56"/>
      <c r="B62" s="130"/>
      <c r="C62" s="32"/>
    </row>
    <row r="63" spans="1:3" ht="12.75">
      <c r="A63" s="56"/>
      <c r="B63" s="130"/>
      <c r="C63" s="31"/>
    </row>
    <row r="64" spans="1:3" ht="12.75">
      <c r="A64" s="56"/>
      <c r="B64" s="130"/>
      <c r="C64" s="31"/>
    </row>
    <row r="65" spans="1:3" ht="12.75">
      <c r="A65" s="56"/>
      <c r="B65" s="79"/>
      <c r="C65" s="37"/>
    </row>
    <row r="66" spans="1:3" ht="12.75">
      <c r="A66" s="56"/>
      <c r="B66" s="79"/>
      <c r="C66" s="32"/>
    </row>
    <row r="67" spans="1:3" ht="12.75">
      <c r="A67" s="56"/>
      <c r="B67" s="79"/>
      <c r="C67" s="33"/>
    </row>
    <row r="68" spans="2:3" ht="12.75">
      <c r="B68" s="131"/>
      <c r="C68" s="38"/>
    </row>
    <row r="69" spans="2:3" ht="12.75">
      <c r="B69" s="131"/>
      <c r="C69" s="38"/>
    </row>
    <row r="70" spans="2:3" ht="12.75">
      <c r="B70" s="79"/>
      <c r="C70" s="33"/>
    </row>
    <row r="71" spans="2:3" ht="12.75">
      <c r="B71" s="131"/>
      <c r="C71" s="38"/>
    </row>
    <row r="72" spans="2:3" ht="12.75">
      <c r="B72" s="131"/>
      <c r="C72" s="32"/>
    </row>
    <row r="73" spans="2:3" ht="12.75">
      <c r="B73" s="131"/>
      <c r="C73" s="33"/>
    </row>
    <row r="74" spans="2:3" ht="12.75">
      <c r="B74" s="131"/>
      <c r="C74" s="38"/>
    </row>
    <row r="75" spans="2:3" ht="12.75">
      <c r="B75" s="131"/>
      <c r="C75" s="38"/>
    </row>
    <row r="76" spans="2:3" ht="12.75">
      <c r="B76" s="131"/>
      <c r="C76" s="33"/>
    </row>
    <row r="77" spans="2:3" ht="12.75">
      <c r="B77" s="131"/>
      <c r="C77" s="38"/>
    </row>
    <row r="78" spans="2:3" ht="12.75">
      <c r="B78" s="131"/>
      <c r="C78" s="38"/>
    </row>
    <row r="79" spans="2:3" ht="12.75">
      <c r="B79" s="131"/>
      <c r="C79" s="33"/>
    </row>
    <row r="80" spans="2:3" ht="12.75">
      <c r="B80" s="131"/>
      <c r="C80" s="38"/>
    </row>
    <row r="81" spans="2:3" ht="12.75">
      <c r="B81" s="131"/>
      <c r="C81" s="38"/>
    </row>
    <row r="82" spans="2:3" ht="12.75">
      <c r="B82" s="131"/>
      <c r="C82" s="38"/>
    </row>
    <row r="83" spans="2:3" ht="12.75">
      <c r="B83" s="131"/>
      <c r="C83" s="31"/>
    </row>
    <row r="84" spans="2:3" ht="12.75">
      <c r="B84" s="131"/>
      <c r="C84" s="32"/>
    </row>
    <row r="85" spans="2:3" ht="12.75">
      <c r="B85" s="79"/>
      <c r="C85" s="33"/>
    </row>
    <row r="86" spans="2:3" ht="12.75">
      <c r="B86" s="131"/>
      <c r="C86" s="38"/>
    </row>
    <row r="87" spans="2:3" ht="12.75">
      <c r="B87" s="131"/>
      <c r="C87" s="31"/>
    </row>
    <row r="88" spans="2:3" ht="12.75">
      <c r="B88" s="131"/>
      <c r="C88" s="31"/>
    </row>
    <row r="89" spans="2:3" ht="12.75">
      <c r="B89" s="78"/>
      <c r="C89" s="33"/>
    </row>
    <row r="90" spans="2:3" ht="12.75">
      <c r="B90" s="132"/>
      <c r="C90" s="39"/>
    </row>
    <row r="91" spans="2:3" ht="12.75">
      <c r="B91" s="79"/>
      <c r="C91" s="37"/>
    </row>
    <row r="92" spans="2:3" ht="12.75">
      <c r="B92" s="131"/>
      <c r="C92" s="38"/>
    </row>
    <row r="93" spans="2:3" ht="12.75">
      <c r="B93" s="131"/>
      <c r="C93" s="32"/>
    </row>
    <row r="94" spans="2:3" ht="12.75">
      <c r="B94" s="131"/>
      <c r="C94" s="33"/>
    </row>
    <row r="95" spans="2:3" ht="12.75">
      <c r="B95" s="131"/>
      <c r="C95" s="38"/>
    </row>
    <row r="96" spans="2:3" ht="12.75">
      <c r="B96" s="131"/>
      <c r="C96" s="37"/>
    </row>
    <row r="97" spans="2:3" ht="12.75">
      <c r="B97" s="131"/>
      <c r="C97" s="38"/>
    </row>
    <row r="98" spans="2:3" ht="12.75">
      <c r="B98" s="131"/>
      <c r="C98" s="33"/>
    </row>
    <row r="99" spans="2:3" ht="12.75">
      <c r="B99" s="132"/>
      <c r="C99" s="39"/>
    </row>
    <row r="100" spans="2:3" ht="12.75">
      <c r="B100" s="132"/>
      <c r="C100" s="32"/>
    </row>
    <row r="101" spans="2:3" ht="12.75">
      <c r="B101" s="132"/>
      <c r="C101" s="40"/>
    </row>
    <row r="102" spans="2:3" ht="12.75">
      <c r="B102" s="79"/>
      <c r="C102" s="33"/>
    </row>
    <row r="103" spans="2:3" ht="12.75">
      <c r="B103" s="131"/>
      <c r="C103" s="38"/>
    </row>
    <row r="104" spans="2:3" ht="12.75">
      <c r="B104" s="131"/>
      <c r="C104" s="31"/>
    </row>
    <row r="105" spans="2:3" ht="12.75">
      <c r="B105" s="131"/>
      <c r="C105" s="32"/>
    </row>
    <row r="106" spans="2:3" ht="12.75">
      <c r="B106" s="79"/>
      <c r="C106" s="33"/>
    </row>
    <row r="107" spans="2:3" ht="12.75">
      <c r="B107" s="132"/>
      <c r="C107" s="38"/>
    </row>
    <row r="108" spans="2:3" ht="12.75">
      <c r="B108" s="132"/>
      <c r="C108" s="32"/>
    </row>
    <row r="109" spans="2:3" ht="12.75">
      <c r="B109" s="79"/>
      <c r="C109" s="33"/>
    </row>
    <row r="110" spans="2:3" ht="12.75">
      <c r="B110" s="131"/>
      <c r="C110" s="38"/>
    </row>
    <row r="111" spans="2:3" ht="12.75">
      <c r="B111" s="79"/>
      <c r="C111" s="33"/>
    </row>
    <row r="112" spans="2:3" ht="12.75">
      <c r="B112" s="131"/>
      <c r="C112" s="38"/>
    </row>
    <row r="113" spans="2:3" ht="12.75">
      <c r="B113" s="131"/>
      <c r="C113" s="38"/>
    </row>
    <row r="114" spans="1:3" ht="12.75">
      <c r="A114" s="56"/>
      <c r="B114" s="130"/>
      <c r="C114" s="32"/>
    </row>
    <row r="115" spans="2:3" ht="13.5">
      <c r="B115" s="133"/>
      <c r="C115" s="32"/>
    </row>
    <row r="116" spans="2:3" ht="13.5">
      <c r="B116" s="133"/>
      <c r="C116" s="31"/>
    </row>
    <row r="117" spans="2:3" ht="12.75">
      <c r="B117" s="79"/>
      <c r="C117" s="37"/>
    </row>
    <row r="118" spans="2:3" ht="12.75">
      <c r="B118" s="131"/>
      <c r="C118" s="38"/>
    </row>
    <row r="119" spans="2:3" ht="12.75">
      <c r="B119" s="131"/>
      <c r="C119" s="32"/>
    </row>
    <row r="120" spans="2:3" ht="12.75">
      <c r="B120" s="131"/>
      <c r="C120" s="31"/>
    </row>
    <row r="121" spans="2:3" ht="12.75">
      <c r="B121" s="79"/>
      <c r="C121" s="33"/>
    </row>
    <row r="122" spans="2:3" ht="12.75">
      <c r="B122" s="131"/>
      <c r="C122" s="38"/>
    </row>
    <row r="123" spans="2:3" ht="12.75">
      <c r="B123" s="131"/>
      <c r="C123" s="38"/>
    </row>
    <row r="124" spans="2:3" ht="12.75">
      <c r="B124" s="134"/>
      <c r="C124" s="41"/>
    </row>
    <row r="125" spans="2:3" ht="12.75">
      <c r="B125" s="131"/>
      <c r="C125" s="38"/>
    </row>
    <row r="126" spans="2:3" ht="12.75">
      <c r="B126" s="131"/>
      <c r="C126" s="38"/>
    </row>
    <row r="127" spans="2:3" ht="12.75">
      <c r="B127" s="131"/>
      <c r="C127" s="38"/>
    </row>
    <row r="128" spans="2:3" ht="12.75">
      <c r="B128" s="79"/>
      <c r="C128" s="33"/>
    </row>
    <row r="129" spans="2:3" ht="12.75">
      <c r="B129" s="131"/>
      <c r="C129" s="38"/>
    </row>
    <row r="130" spans="2:3" ht="12.75">
      <c r="B130" s="79"/>
      <c r="C130" s="33"/>
    </row>
    <row r="131" spans="2:3" ht="12.75">
      <c r="B131" s="131"/>
      <c r="C131" s="38"/>
    </row>
    <row r="132" spans="2:3" ht="12.75">
      <c r="B132" s="131"/>
      <c r="C132" s="38"/>
    </row>
    <row r="133" spans="2:3" ht="12.75">
      <c r="B133" s="131"/>
      <c r="C133" s="38"/>
    </row>
    <row r="134" spans="2:3" ht="12.75">
      <c r="B134" s="131"/>
      <c r="C134" s="38"/>
    </row>
    <row r="135" spans="1:3" ht="12.75">
      <c r="A135" s="32"/>
      <c r="B135" s="32"/>
      <c r="C135" s="42"/>
    </row>
    <row r="136" spans="2:3" ht="12.75">
      <c r="B136" s="131"/>
      <c r="C136" s="31"/>
    </row>
    <row r="137" spans="2:3" ht="12.75">
      <c r="B137" s="135"/>
      <c r="C137" s="19"/>
    </row>
    <row r="138" spans="2:3" ht="12.75">
      <c r="B138" s="131"/>
      <c r="C138" s="38"/>
    </row>
    <row r="139" spans="2:3" ht="12.75">
      <c r="B139" s="134"/>
      <c r="C139" s="41"/>
    </row>
    <row r="140" spans="2:3" ht="12.75">
      <c r="B140" s="134"/>
      <c r="C140" s="41"/>
    </row>
    <row r="141" spans="2:3" ht="12.75">
      <c r="B141" s="131"/>
      <c r="C141" s="38"/>
    </row>
    <row r="142" spans="2:3" ht="12.75">
      <c r="B142" s="79"/>
      <c r="C142" s="33"/>
    </row>
    <row r="143" spans="2:3" ht="12.75">
      <c r="B143" s="131"/>
      <c r="C143" s="38"/>
    </row>
    <row r="144" spans="2:3" ht="12.75">
      <c r="B144" s="131"/>
      <c r="C144" s="38"/>
    </row>
    <row r="145" spans="2:3" ht="12.75">
      <c r="B145" s="79"/>
      <c r="C145" s="33"/>
    </row>
    <row r="146" spans="2:3" ht="12.75">
      <c r="B146" s="131"/>
      <c r="C146" s="38"/>
    </row>
    <row r="147" spans="2:3" ht="12.75">
      <c r="B147" s="134"/>
      <c r="C147" s="41"/>
    </row>
    <row r="148" spans="2:3" ht="12.75">
      <c r="B148" s="79"/>
      <c r="C148" s="19"/>
    </row>
    <row r="149" spans="2:3" ht="12.75">
      <c r="B149" s="132"/>
      <c r="C149" s="41"/>
    </row>
    <row r="150" spans="2:3" ht="12.75">
      <c r="B150" s="79"/>
      <c r="C150" s="33"/>
    </row>
    <row r="151" spans="2:3" ht="12.75">
      <c r="B151" s="131"/>
      <c r="C151" s="38"/>
    </row>
    <row r="152" spans="2:3" ht="12.75">
      <c r="B152" s="131"/>
      <c r="C152" s="31"/>
    </row>
    <row r="153" spans="2:3" ht="12.75">
      <c r="B153" s="132"/>
      <c r="C153" s="33"/>
    </row>
    <row r="154" spans="2:3" ht="12.75">
      <c r="B154" s="132"/>
      <c r="C154" s="41"/>
    </row>
    <row r="155" spans="2:3" ht="12.75">
      <c r="B155" s="132"/>
      <c r="C155" s="43"/>
    </row>
    <row r="156" spans="2:3" ht="12.75">
      <c r="B156" s="79"/>
      <c r="C156" s="37"/>
    </row>
    <row r="157" spans="2:3" ht="12.75">
      <c r="B157" s="131"/>
      <c r="C157" s="38"/>
    </row>
    <row r="158" spans="2:3" ht="12.75">
      <c r="B158" s="135"/>
      <c r="C158" s="44"/>
    </row>
    <row r="159" spans="2:3" ht="12.75">
      <c r="B159" s="134"/>
      <c r="C159" s="41"/>
    </row>
    <row r="160" spans="2:3" ht="12.75">
      <c r="B160" s="134"/>
      <c r="C160" s="43"/>
    </row>
    <row r="161" spans="2:3" ht="12.75">
      <c r="B161" s="134"/>
      <c r="C161" s="43"/>
    </row>
    <row r="162" spans="2:3" ht="12.75">
      <c r="B162" s="135"/>
      <c r="C162" s="19"/>
    </row>
    <row r="163" spans="2:3" ht="12.75">
      <c r="B163" s="134"/>
      <c r="C163" s="41"/>
    </row>
    <row r="164" spans="2:3" ht="12.75">
      <c r="B164" s="134"/>
      <c r="C164" s="45"/>
    </row>
    <row r="165" spans="2:3" ht="12.75">
      <c r="B165" s="134"/>
      <c r="C165" s="31"/>
    </row>
    <row r="166" spans="2:3" ht="12.75">
      <c r="B166" s="79"/>
      <c r="C166" s="37"/>
    </row>
    <row r="167" spans="2:3" ht="12.75">
      <c r="B167" s="131"/>
      <c r="C167" s="38"/>
    </row>
    <row r="168" spans="2:3" ht="12.75">
      <c r="B168" s="131"/>
      <c r="C168" s="43"/>
    </row>
    <row r="169" spans="2:3" ht="12.75">
      <c r="B169" s="135"/>
      <c r="C169" s="19"/>
    </row>
    <row r="170" spans="2:3" ht="12.75">
      <c r="B170" s="134"/>
      <c r="C170" s="41"/>
    </row>
    <row r="171" spans="2:3" ht="12.75">
      <c r="B171" s="131"/>
      <c r="C171" s="38"/>
    </row>
    <row r="172" spans="1:3" ht="12.75">
      <c r="A172" s="36"/>
      <c r="B172" s="126"/>
      <c r="C172" s="32"/>
    </row>
    <row r="173" spans="1:3" ht="12.75">
      <c r="A173" s="56"/>
      <c r="B173" s="130"/>
      <c r="C173" s="32"/>
    </row>
    <row r="174" spans="1:3" ht="12.75">
      <c r="A174" s="56"/>
      <c r="B174" s="130"/>
      <c r="C174" s="31"/>
    </row>
    <row r="175" spans="2:3" ht="12.75">
      <c r="B175" s="131"/>
      <c r="C175" s="32"/>
    </row>
    <row r="176" spans="2:3" ht="12.75">
      <c r="B176" s="78"/>
      <c r="C176" s="33"/>
    </row>
    <row r="177" spans="2:3" ht="12.75">
      <c r="B177" s="131"/>
      <c r="C177" s="31"/>
    </row>
    <row r="178" spans="2:3" ht="12.75">
      <c r="B178" s="131"/>
      <c r="C178" s="31"/>
    </row>
    <row r="179" spans="2:3" ht="12.75">
      <c r="B179" s="79"/>
      <c r="C179" s="37"/>
    </row>
    <row r="180" spans="2:3" ht="12.75">
      <c r="B180" s="131"/>
      <c r="C180" s="32"/>
    </row>
    <row r="181" spans="2:3" ht="12.75">
      <c r="B181" s="131"/>
      <c r="C181" s="37"/>
    </row>
    <row r="182" spans="2:3" ht="12.75">
      <c r="B182" s="132"/>
      <c r="C182" s="32"/>
    </row>
    <row r="183" spans="2:3" ht="12.75">
      <c r="B183" s="132"/>
      <c r="C183" s="40"/>
    </row>
    <row r="184" spans="2:3" ht="12.75">
      <c r="B184" s="79"/>
      <c r="C184" s="33"/>
    </row>
    <row r="185" spans="1:3" ht="12.75">
      <c r="A185" s="56"/>
      <c r="B185" s="130"/>
      <c r="C185" s="32"/>
    </row>
    <row r="186" spans="2:3" ht="12.75">
      <c r="B186" s="131"/>
      <c r="C186" s="32"/>
    </row>
    <row r="187" spans="2:3" ht="12.75">
      <c r="B187" s="131"/>
      <c r="C187" s="31"/>
    </row>
    <row r="188" spans="2:3" ht="12.75">
      <c r="B188" s="79"/>
      <c r="C188" s="33"/>
    </row>
    <row r="189" spans="2:3" ht="12.75">
      <c r="B189" s="131"/>
      <c r="C189" s="31"/>
    </row>
    <row r="190" spans="2:3" ht="12.75">
      <c r="B190" s="135"/>
      <c r="C190" s="19"/>
    </row>
    <row r="191" spans="2:3" ht="12.75">
      <c r="B191" s="132"/>
      <c r="C191" s="43"/>
    </row>
    <row r="192" spans="2:3" ht="12.75">
      <c r="B192" s="79"/>
      <c r="C192" s="37"/>
    </row>
    <row r="193" spans="2:3" ht="12.75">
      <c r="B193" s="135"/>
      <c r="C193" s="20"/>
    </row>
    <row r="194" spans="2:3" ht="12.75">
      <c r="B194" s="134"/>
      <c r="C194" s="45"/>
    </row>
    <row r="195" spans="2:3" ht="12.75">
      <c r="B195" s="134"/>
      <c r="C195" s="31"/>
    </row>
    <row r="196" spans="2:3" ht="12.75">
      <c r="B196" s="79"/>
      <c r="C196" s="37"/>
    </row>
    <row r="197" spans="2:3" ht="12.75">
      <c r="B197" s="79"/>
      <c r="C197" s="37"/>
    </row>
    <row r="198" spans="2:3" ht="12.75">
      <c r="B198" s="131"/>
      <c r="C198" s="38"/>
    </row>
    <row r="199" spans="1:3" ht="12.75">
      <c r="A199" s="203"/>
      <c r="B199" s="204"/>
      <c r="C199" s="204"/>
    </row>
    <row r="200" spans="1:3" ht="12.75">
      <c r="A200" s="46"/>
      <c r="B200" s="46"/>
      <c r="C200" s="47"/>
    </row>
    <row r="202" spans="1:3" ht="12.75">
      <c r="A202" s="56"/>
      <c r="B202" s="56"/>
      <c r="C202" s="14"/>
    </row>
    <row r="203" spans="1:3" ht="12.75">
      <c r="A203" s="56"/>
      <c r="B203" s="56"/>
      <c r="C203" s="14"/>
    </row>
    <row r="204" spans="1:3" ht="12.75">
      <c r="A204" s="56"/>
      <c r="B204" s="56"/>
      <c r="C204" s="14"/>
    </row>
    <row r="205" spans="1:3" ht="12.75">
      <c r="A205" s="56"/>
      <c r="B205" s="56"/>
      <c r="C205" s="14"/>
    </row>
    <row r="206" spans="1:3" ht="12.75">
      <c r="A206" s="56"/>
      <c r="B206" s="56"/>
      <c r="C206" s="14"/>
    </row>
    <row r="207" ht="12.75">
      <c r="A207" s="56"/>
    </row>
    <row r="208" spans="1:3" ht="12.75">
      <c r="A208" s="56"/>
      <c r="B208" s="56"/>
      <c r="C208" s="14"/>
    </row>
    <row r="209" spans="1:3" ht="12.75">
      <c r="A209" s="56"/>
      <c r="B209" s="56"/>
      <c r="C209" s="21"/>
    </row>
    <row r="210" spans="1:3" ht="12.75">
      <c r="A210" s="56"/>
      <c r="B210" s="56"/>
      <c r="C210" s="14"/>
    </row>
    <row r="211" spans="1:3" ht="12.75">
      <c r="A211" s="56"/>
      <c r="B211" s="56"/>
      <c r="C211" s="32"/>
    </row>
    <row r="212" spans="2:3" ht="12.75">
      <c r="B212" s="79"/>
      <c r="C212" s="33"/>
    </row>
  </sheetData>
  <sheetProtection/>
  <mergeCells count="5">
    <mergeCell ref="A199:C199"/>
    <mergeCell ref="A2:F2"/>
    <mergeCell ref="A1:F1"/>
    <mergeCell ref="A3:C3"/>
    <mergeCell ref="A4:C4"/>
  </mergeCells>
  <printOptions horizontalCentered="1"/>
  <pageMargins left="0.1968503937007874" right="0.1968503937007874" top="0.4330708661417323" bottom="0.4330708661417323" header="0.31496062992125984" footer="0.1968503937007874"/>
  <pageSetup firstPageNumber="521" useFirstPageNumber="1" horizontalDpi="600" verticalDpi="600" orientation="portrait" paperSize="9" scale="90" r:id="rId1"/>
  <headerFooter alignWithMargins="0">
    <oddFooter>&amp;C&amp;P</oddFooter>
  </headerFooter>
  <rowBreaks count="2" manualBreakCount="2">
    <brk id="133" max="9" man="1"/>
    <brk id="19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2" sqref="E2"/>
    </sheetView>
  </sheetViews>
  <sheetFormatPr defaultColWidth="11.421875" defaultRowHeight="14.25" customHeight="1"/>
  <cols>
    <col min="1" max="2" width="5.28125" style="75" customWidth="1"/>
    <col min="3" max="3" width="45.7109375" style="4" customWidth="1"/>
    <col min="4" max="5" width="12.8515625" style="15" customWidth="1"/>
    <col min="6" max="6" width="8.140625" style="18" customWidth="1"/>
    <col min="7" max="7" width="11.421875" style="17" customWidth="1"/>
    <col min="8" max="16384" width="11.421875" style="7" customWidth="1"/>
  </cols>
  <sheetData>
    <row r="1" spans="1:6" ht="30.75" customHeight="1">
      <c r="A1" s="210" t="s">
        <v>77</v>
      </c>
      <c r="B1" s="210"/>
      <c r="C1" s="210"/>
      <c r="D1" s="210"/>
      <c r="E1" s="210"/>
      <c r="F1" s="210"/>
    </row>
    <row r="2" spans="1:7" s="35" customFormat="1" ht="27.75" customHeight="1">
      <c r="A2" s="206" t="s">
        <v>154</v>
      </c>
      <c r="B2" s="207"/>
      <c r="C2" s="207"/>
      <c r="D2" s="109" t="s">
        <v>167</v>
      </c>
      <c r="E2" s="111" t="s">
        <v>168</v>
      </c>
      <c r="F2" s="110" t="s">
        <v>155</v>
      </c>
      <c r="G2" s="50"/>
    </row>
    <row r="3" spans="1:7" s="35" customFormat="1" ht="13.5" customHeight="1">
      <c r="A3" s="208">
        <v>1</v>
      </c>
      <c r="B3" s="209"/>
      <c r="C3" s="209"/>
      <c r="D3" s="163">
        <v>2</v>
      </c>
      <c r="E3" s="163">
        <v>3</v>
      </c>
      <c r="F3" s="164" t="s">
        <v>157</v>
      </c>
      <c r="G3" s="50"/>
    </row>
    <row r="4" spans="1:6" ht="21" customHeight="1">
      <c r="A4" s="56">
        <v>3</v>
      </c>
      <c r="B4" s="65"/>
      <c r="C4" s="73" t="s">
        <v>34</v>
      </c>
      <c r="D4" s="17">
        <f>D5+D15+D45+D59</f>
        <v>152151473</v>
      </c>
      <c r="E4" s="17">
        <f>E5+E15+E45+E59</f>
        <v>33581274.32</v>
      </c>
      <c r="F4" s="66">
        <f>E4/D4*100</f>
        <v>22.07094920467842</v>
      </c>
    </row>
    <row r="5" spans="1:6" ht="12.75" customHeight="1">
      <c r="A5" s="56">
        <v>31</v>
      </c>
      <c r="B5" s="65"/>
      <c r="C5" s="65" t="s">
        <v>35</v>
      </c>
      <c r="D5" s="17">
        <f>D6+D10+D12</f>
        <v>17183440</v>
      </c>
      <c r="E5" s="17">
        <f>E6+E10+E12</f>
        <v>5816548.579999999</v>
      </c>
      <c r="F5" s="66">
        <f>E5/D5*100</f>
        <v>33.84973311513876</v>
      </c>
    </row>
    <row r="6" spans="1:7" s="16" customFormat="1" ht="13.5" customHeight="1">
      <c r="A6" s="56">
        <v>311</v>
      </c>
      <c r="B6" s="65"/>
      <c r="C6" s="65" t="s">
        <v>91</v>
      </c>
      <c r="D6" s="17">
        <f>SUM(D7:D9)</f>
        <v>10580000</v>
      </c>
      <c r="E6" s="17">
        <f>SUM(E7:E9)</f>
        <v>4997599.81</v>
      </c>
      <c r="F6" s="66">
        <f aca="true" t="shared" si="0" ref="F6:F14">E6/D6*100</f>
        <v>47.23629310018903</v>
      </c>
      <c r="G6" s="17"/>
    </row>
    <row r="7" spans="1:6" ht="13.5" customHeight="1">
      <c r="A7" s="29"/>
      <c r="B7" s="67">
        <v>3111</v>
      </c>
      <c r="C7" s="67" t="s">
        <v>36</v>
      </c>
      <c r="D7" s="185">
        <f>'posebni dio'!C12</f>
        <v>10380000</v>
      </c>
      <c r="E7" s="15">
        <f>'posebni dio'!D12</f>
        <v>4997599.81</v>
      </c>
      <c r="F7" s="186">
        <f t="shared" si="0"/>
        <v>48.14643362235067</v>
      </c>
    </row>
    <row r="8" spans="1:6" ht="13.5" customHeight="1" hidden="1">
      <c r="A8" s="29"/>
      <c r="B8" s="67">
        <v>3112</v>
      </c>
      <c r="C8" s="67" t="s">
        <v>125</v>
      </c>
      <c r="D8" s="185">
        <f>'posebni dio'!C13</f>
        <v>100000</v>
      </c>
      <c r="E8" s="15">
        <f>'posebni dio'!D13</f>
        <v>0</v>
      </c>
      <c r="F8" s="186">
        <f t="shared" si="0"/>
        <v>0</v>
      </c>
    </row>
    <row r="9" spans="1:7" s="30" customFormat="1" ht="12.75" hidden="1">
      <c r="A9" s="75"/>
      <c r="B9" s="77">
        <v>3113</v>
      </c>
      <c r="C9" s="78" t="s">
        <v>109</v>
      </c>
      <c r="D9" s="185">
        <f>'posebni dio'!C14</f>
        <v>100000</v>
      </c>
      <c r="E9" s="15">
        <f>'posebni dio'!D14</f>
        <v>0</v>
      </c>
      <c r="F9" s="186">
        <f t="shared" si="0"/>
        <v>0</v>
      </c>
      <c r="G9" s="51"/>
    </row>
    <row r="10" spans="1:7" s="16" customFormat="1" ht="13.5" customHeight="1">
      <c r="A10" s="56">
        <v>312</v>
      </c>
      <c r="B10" s="65"/>
      <c r="C10" s="65" t="s">
        <v>37</v>
      </c>
      <c r="D10" s="17">
        <f>D11</f>
        <v>5000000</v>
      </c>
      <c r="E10" s="17">
        <f>E11</f>
        <v>15500</v>
      </c>
      <c r="F10" s="66">
        <f t="shared" si="0"/>
        <v>0.31</v>
      </c>
      <c r="G10" s="17"/>
    </row>
    <row r="11" spans="1:6" ht="13.5" customHeight="1">
      <c r="A11" s="29"/>
      <c r="B11" s="67">
        <v>3121</v>
      </c>
      <c r="C11" s="67" t="s">
        <v>37</v>
      </c>
      <c r="D11" s="185">
        <f>'posebni dio'!C16</f>
        <v>5000000</v>
      </c>
      <c r="E11" s="15">
        <f>'posebni dio'!D16</f>
        <v>15500</v>
      </c>
      <c r="F11" s="186">
        <f t="shared" si="0"/>
        <v>0.31</v>
      </c>
    </row>
    <row r="12" spans="1:7" s="16" customFormat="1" ht="13.5" customHeight="1">
      <c r="A12" s="56">
        <v>313</v>
      </c>
      <c r="B12" s="65"/>
      <c r="C12" s="65" t="s">
        <v>38</v>
      </c>
      <c r="D12" s="17">
        <f>D13+D14</f>
        <v>1603440</v>
      </c>
      <c r="E12" s="17">
        <f>E13+E14</f>
        <v>803448.7699999999</v>
      </c>
      <c r="F12" s="66">
        <f t="shared" si="0"/>
        <v>50.10781631991218</v>
      </c>
      <c r="G12" s="17"/>
    </row>
    <row r="13" spans="1:6" ht="13.5" customHeight="1">
      <c r="A13" s="29"/>
      <c r="B13" s="67">
        <v>3132</v>
      </c>
      <c r="C13" s="67" t="s">
        <v>99</v>
      </c>
      <c r="D13" s="185">
        <f>'posebni dio'!C18</f>
        <v>1414800</v>
      </c>
      <c r="E13" s="15">
        <f>'posebni dio'!D18</f>
        <v>714039.44</v>
      </c>
      <c r="F13" s="186">
        <f t="shared" si="0"/>
        <v>50.469284704551875</v>
      </c>
    </row>
    <row r="14" spans="1:6" ht="13.5" customHeight="1">
      <c r="A14" s="29"/>
      <c r="B14" s="67">
        <v>3133</v>
      </c>
      <c r="C14" s="67" t="s">
        <v>103</v>
      </c>
      <c r="D14" s="185">
        <f>'posebni dio'!C19</f>
        <v>188640</v>
      </c>
      <c r="E14" s="15">
        <f>'posebni dio'!D19</f>
        <v>89409.33</v>
      </c>
      <c r="F14" s="186">
        <f t="shared" si="0"/>
        <v>47.396803435114506</v>
      </c>
    </row>
    <row r="15" spans="1:6" ht="13.5" customHeight="1">
      <c r="A15" s="56">
        <v>32</v>
      </c>
      <c r="B15" s="65"/>
      <c r="C15" s="68" t="s">
        <v>0</v>
      </c>
      <c r="D15" s="17">
        <f>D16+D21+D26+D36+D38</f>
        <v>11605000</v>
      </c>
      <c r="E15" s="17">
        <f>E16+E21+E26+E36+E38</f>
        <v>10505233.37</v>
      </c>
      <c r="F15" s="66">
        <f>E15/D15*100</f>
        <v>90.52333795777682</v>
      </c>
    </row>
    <row r="16" spans="1:7" s="16" customFormat="1" ht="13.5" customHeight="1">
      <c r="A16" s="56">
        <v>321</v>
      </c>
      <c r="B16" s="65"/>
      <c r="C16" s="68" t="s">
        <v>4</v>
      </c>
      <c r="D16" s="17">
        <f>D17+D18+D19+D20</f>
        <v>1000000</v>
      </c>
      <c r="E16" s="17">
        <f>E17+E18+E19+E20</f>
        <v>193345.35</v>
      </c>
      <c r="F16" s="66">
        <f>E16/D16*100</f>
        <v>19.334535</v>
      </c>
      <c r="G16" s="17"/>
    </row>
    <row r="17" spans="1:6" ht="13.5" customHeight="1">
      <c r="A17" s="29"/>
      <c r="B17" s="67">
        <v>3211</v>
      </c>
      <c r="C17" s="69" t="s">
        <v>39</v>
      </c>
      <c r="D17" s="185">
        <f>'posebni dio'!C22</f>
        <v>200000</v>
      </c>
      <c r="E17" s="15">
        <f>'posebni dio'!D22</f>
        <v>16864.65</v>
      </c>
      <c r="F17" s="186">
        <f aca="true" t="shared" si="1" ref="F17:F73">E17/D17*100</f>
        <v>8.432325</v>
      </c>
    </row>
    <row r="18" spans="1:6" ht="13.5" customHeight="1">
      <c r="A18" s="29"/>
      <c r="B18" s="67">
        <v>3212</v>
      </c>
      <c r="C18" s="69" t="s">
        <v>40</v>
      </c>
      <c r="D18" s="185">
        <f>'posebni dio'!C23</f>
        <v>500000</v>
      </c>
      <c r="E18" s="15">
        <f>'posebni dio'!D23</f>
        <v>156847.7</v>
      </c>
      <c r="F18" s="186">
        <f t="shared" si="1"/>
        <v>31.36954</v>
      </c>
    </row>
    <row r="19" spans="1:6" ht="13.5" customHeight="1">
      <c r="A19" s="29"/>
      <c r="B19" s="71" t="s">
        <v>2</v>
      </c>
      <c r="C19" s="69" t="s">
        <v>3</v>
      </c>
      <c r="D19" s="185">
        <f>'posebni dio'!C24</f>
        <v>200000</v>
      </c>
      <c r="E19" s="15">
        <f>'posebni dio'!D24</f>
        <v>6795</v>
      </c>
      <c r="F19" s="186">
        <f t="shared" si="1"/>
        <v>3.3975</v>
      </c>
    </row>
    <row r="20" spans="1:6" ht="13.5" customHeight="1">
      <c r="A20" s="29"/>
      <c r="B20" s="71">
        <v>3214</v>
      </c>
      <c r="C20" s="69" t="s">
        <v>117</v>
      </c>
      <c r="D20" s="185">
        <f>'posebni dio'!C25</f>
        <v>100000</v>
      </c>
      <c r="E20" s="15">
        <f>'posebni dio'!D25</f>
        <v>12838</v>
      </c>
      <c r="F20" s="186">
        <f t="shared" si="1"/>
        <v>12.838</v>
      </c>
    </row>
    <row r="21" spans="1:7" s="16" customFormat="1" ht="13.5" customHeight="1">
      <c r="A21" s="56">
        <v>322</v>
      </c>
      <c r="B21" s="70"/>
      <c r="C21" s="70" t="s">
        <v>41</v>
      </c>
      <c r="D21" s="17">
        <f>SUM(D22:D25)</f>
        <v>1850000</v>
      </c>
      <c r="E21" s="17">
        <f>SUM(E22:E25)</f>
        <v>2320793.27</v>
      </c>
      <c r="F21" s="66">
        <f t="shared" si="1"/>
        <v>125.44828486486486</v>
      </c>
      <c r="G21" s="17"/>
    </row>
    <row r="22" spans="1:6" ht="13.5" customHeight="1">
      <c r="A22" s="29"/>
      <c r="B22" s="71">
        <v>3221</v>
      </c>
      <c r="C22" s="67" t="s">
        <v>42</v>
      </c>
      <c r="D22" s="185">
        <f>'posebni dio'!C27</f>
        <v>300000</v>
      </c>
      <c r="E22" s="15">
        <f>'posebni dio'!D27</f>
        <v>211241.31</v>
      </c>
      <c r="F22" s="186">
        <f t="shared" si="1"/>
        <v>70.41377</v>
      </c>
    </row>
    <row r="23" spans="1:6" ht="13.5" customHeight="1">
      <c r="A23" s="29"/>
      <c r="B23" s="71">
        <v>3223</v>
      </c>
      <c r="C23" s="67" t="s">
        <v>43</v>
      </c>
      <c r="D23" s="185">
        <f>'posebni dio'!C28</f>
        <v>1500000</v>
      </c>
      <c r="E23" s="15">
        <f>'posebni dio'!D28</f>
        <v>2096999.53</v>
      </c>
      <c r="F23" s="186">
        <f t="shared" si="1"/>
        <v>139.79996866666667</v>
      </c>
    </row>
    <row r="24" spans="1:6" ht="13.5" customHeight="1">
      <c r="A24" s="29"/>
      <c r="B24" s="71">
        <v>3224</v>
      </c>
      <c r="C24" s="79" t="s">
        <v>119</v>
      </c>
      <c r="D24" s="185">
        <f>'posebni dio'!C29</f>
        <v>20000</v>
      </c>
      <c r="E24" s="15">
        <f>'posebni dio'!D29</f>
        <v>6433.19</v>
      </c>
      <c r="F24" s="186">
        <f t="shared" si="1"/>
        <v>32.165949999999995</v>
      </c>
    </row>
    <row r="25" spans="1:6" ht="13.5" customHeight="1">
      <c r="A25" s="29"/>
      <c r="B25" s="71" t="s">
        <v>5</v>
      </c>
      <c r="C25" s="71" t="s">
        <v>6</v>
      </c>
      <c r="D25" s="185">
        <f>'posebni dio'!C30</f>
        <v>30000</v>
      </c>
      <c r="E25" s="15">
        <f>'posebni dio'!D30</f>
        <v>6119.24</v>
      </c>
      <c r="F25" s="186">
        <f t="shared" si="1"/>
        <v>20.397466666666666</v>
      </c>
    </row>
    <row r="26" spans="1:7" s="16" customFormat="1" ht="13.5" customHeight="1">
      <c r="A26" s="56">
        <v>323</v>
      </c>
      <c r="B26" s="136"/>
      <c r="C26" s="70" t="s">
        <v>7</v>
      </c>
      <c r="D26" s="17">
        <f>SUM(D27:D35)</f>
        <v>7450000</v>
      </c>
      <c r="E26" s="17">
        <f>SUM(E27:E35)</f>
        <v>7928684.81</v>
      </c>
      <c r="F26" s="66">
        <f t="shared" si="1"/>
        <v>106.42529946308726</v>
      </c>
      <c r="G26" s="17"/>
    </row>
    <row r="27" spans="1:6" ht="13.5" customHeight="1">
      <c r="A27" s="29"/>
      <c r="B27" s="67">
        <v>3231</v>
      </c>
      <c r="C27" s="67" t="s">
        <v>44</v>
      </c>
      <c r="D27" s="185">
        <f>'posebni dio'!C32</f>
        <v>400000</v>
      </c>
      <c r="E27" s="15">
        <f>'posebni dio'!D32</f>
        <v>213508.13</v>
      </c>
      <c r="F27" s="186">
        <f t="shared" si="1"/>
        <v>53.3770325</v>
      </c>
    </row>
    <row r="28" spans="1:6" ht="13.5" customHeight="1">
      <c r="A28" s="29"/>
      <c r="B28" s="67">
        <v>3232</v>
      </c>
      <c r="C28" s="71" t="s">
        <v>8</v>
      </c>
      <c r="D28" s="185">
        <f>'posebni dio'!C33</f>
        <v>500000</v>
      </c>
      <c r="E28" s="15">
        <f>'posebni dio'!D33</f>
        <v>1048488.41</v>
      </c>
      <c r="F28" s="186">
        <f t="shared" si="1"/>
        <v>209.69768200000001</v>
      </c>
    </row>
    <row r="29" spans="1:6" ht="13.5" customHeight="1">
      <c r="A29" s="29"/>
      <c r="B29" s="77">
        <v>3233</v>
      </c>
      <c r="C29" s="80" t="s">
        <v>110</v>
      </c>
      <c r="D29" s="185">
        <f>'posebni dio'!C34</f>
        <v>600000</v>
      </c>
      <c r="E29" s="15">
        <f>'posebni dio'!D34</f>
        <v>68363.42</v>
      </c>
      <c r="F29" s="186">
        <f t="shared" si="1"/>
        <v>11.393903333333332</v>
      </c>
    </row>
    <row r="30" spans="1:6" ht="13.5" customHeight="1">
      <c r="A30" s="29"/>
      <c r="B30" s="67">
        <v>3234</v>
      </c>
      <c r="C30" s="69" t="s">
        <v>45</v>
      </c>
      <c r="D30" s="185">
        <f>'posebni dio'!C35</f>
        <v>200000</v>
      </c>
      <c r="E30" s="15">
        <f>'posebni dio'!D35</f>
        <v>2978780.47</v>
      </c>
      <c r="F30" s="186">
        <f t="shared" si="1"/>
        <v>1489.390235</v>
      </c>
    </row>
    <row r="31" spans="1:6" ht="13.5" customHeight="1">
      <c r="A31" s="29"/>
      <c r="B31" s="67">
        <v>3235</v>
      </c>
      <c r="C31" s="69" t="s">
        <v>46</v>
      </c>
      <c r="D31" s="185">
        <f>'posebni dio'!C36</f>
        <v>100000</v>
      </c>
      <c r="E31" s="15">
        <f>'posebni dio'!D36</f>
        <v>11142.05</v>
      </c>
      <c r="F31" s="186">
        <f t="shared" si="1"/>
        <v>11.14205</v>
      </c>
    </row>
    <row r="32" spans="1:6" ht="13.5" customHeight="1" hidden="1">
      <c r="A32" s="29"/>
      <c r="B32" s="67">
        <v>3236</v>
      </c>
      <c r="C32" s="69" t="s">
        <v>47</v>
      </c>
      <c r="D32" s="185">
        <f>'posebni dio'!C37</f>
        <v>150000</v>
      </c>
      <c r="E32" s="15">
        <f>'posebni dio'!D37</f>
        <v>0</v>
      </c>
      <c r="F32" s="186">
        <f t="shared" si="1"/>
        <v>0</v>
      </c>
    </row>
    <row r="33" spans="1:6" ht="13.5" customHeight="1">
      <c r="A33" s="29"/>
      <c r="B33" s="67">
        <v>3237</v>
      </c>
      <c r="C33" s="71" t="s">
        <v>9</v>
      </c>
      <c r="D33" s="185">
        <f>'posebni dio'!C38</f>
        <v>4400000</v>
      </c>
      <c r="E33" s="15">
        <f>'posebni dio'!D38</f>
        <v>3150151.45</v>
      </c>
      <c r="F33" s="186">
        <f t="shared" si="1"/>
        <v>71.59435113636364</v>
      </c>
    </row>
    <row r="34" spans="1:6" ht="13.5" customHeight="1">
      <c r="A34" s="29"/>
      <c r="B34" s="67">
        <v>3238</v>
      </c>
      <c r="C34" s="71" t="s">
        <v>10</v>
      </c>
      <c r="D34" s="185">
        <f>'posebni dio'!C39</f>
        <v>200000</v>
      </c>
      <c r="E34" s="15">
        <f>'posebni dio'!D39</f>
        <v>42362.5</v>
      </c>
      <c r="F34" s="186">
        <f t="shared" si="1"/>
        <v>21.18125</v>
      </c>
    </row>
    <row r="35" spans="1:6" ht="13.5" customHeight="1">
      <c r="A35" s="29"/>
      <c r="B35" s="67">
        <v>3239</v>
      </c>
      <c r="C35" s="71" t="s">
        <v>48</v>
      </c>
      <c r="D35" s="185">
        <f>'posebni dio'!C40</f>
        <v>900000</v>
      </c>
      <c r="E35" s="15">
        <f>'posebni dio'!D40</f>
        <v>415888.38</v>
      </c>
      <c r="F35" s="186">
        <f t="shared" si="1"/>
        <v>46.20982</v>
      </c>
    </row>
    <row r="36" spans="1:6" ht="13.5" customHeight="1">
      <c r="A36" s="56">
        <v>324</v>
      </c>
      <c r="B36" s="67"/>
      <c r="C36" s="65" t="s">
        <v>118</v>
      </c>
      <c r="D36" s="17">
        <f>SUM(D37)</f>
        <v>20000</v>
      </c>
      <c r="E36" s="17">
        <f>SUM(E37)</f>
        <v>0</v>
      </c>
      <c r="F36" s="66">
        <f t="shared" si="1"/>
        <v>0</v>
      </c>
    </row>
    <row r="37" spans="1:6" ht="13.5" customHeight="1" hidden="1">
      <c r="A37" s="29"/>
      <c r="B37" s="67">
        <v>3241</v>
      </c>
      <c r="C37" s="67" t="s">
        <v>118</v>
      </c>
      <c r="D37" s="185">
        <f>'posebni dio'!C42</f>
        <v>20000</v>
      </c>
      <c r="E37" s="15">
        <f>'posebni dio'!D42</f>
        <v>0</v>
      </c>
      <c r="F37" s="18">
        <f t="shared" si="1"/>
        <v>0</v>
      </c>
    </row>
    <row r="38" spans="1:7" s="16" customFormat="1" ht="13.5" customHeight="1">
      <c r="A38" s="56">
        <v>329</v>
      </c>
      <c r="B38" s="65"/>
      <c r="C38" s="65" t="s">
        <v>50</v>
      </c>
      <c r="D38" s="17">
        <f>SUM(D39:D44)</f>
        <v>1285000</v>
      </c>
      <c r="E38" s="17">
        <f>SUM(E39:E44)</f>
        <v>62409.94</v>
      </c>
      <c r="F38" s="66">
        <f t="shared" si="1"/>
        <v>4.8568046692607005</v>
      </c>
      <c r="G38" s="17"/>
    </row>
    <row r="39" spans="1:7" ht="24" customHeight="1" hidden="1">
      <c r="A39" s="29"/>
      <c r="B39" s="77">
        <v>3291</v>
      </c>
      <c r="C39" s="161" t="s">
        <v>129</v>
      </c>
      <c r="D39" s="185">
        <f>'posebni dio'!C44</f>
        <v>100000</v>
      </c>
      <c r="E39" s="15">
        <f>'posebni dio'!D44</f>
        <v>0</v>
      </c>
      <c r="F39" s="186">
        <f t="shared" si="1"/>
        <v>0</v>
      </c>
      <c r="G39" s="15"/>
    </row>
    <row r="40" spans="1:6" ht="13.5" customHeight="1">
      <c r="A40" s="29"/>
      <c r="B40" s="67">
        <v>3292</v>
      </c>
      <c r="C40" s="67" t="s">
        <v>51</v>
      </c>
      <c r="D40" s="185">
        <f>'posebni dio'!C45</f>
        <v>100000</v>
      </c>
      <c r="E40" s="15">
        <f>'posebni dio'!D45</f>
        <v>13280.76</v>
      </c>
      <c r="F40" s="186">
        <f t="shared" si="1"/>
        <v>13.280759999999999</v>
      </c>
    </row>
    <row r="41" spans="1:6" ht="13.5" customHeight="1">
      <c r="A41" s="29"/>
      <c r="B41" s="67">
        <v>3293</v>
      </c>
      <c r="C41" s="67" t="s">
        <v>52</v>
      </c>
      <c r="D41" s="185">
        <f>'posebni dio'!C46</f>
        <v>60000</v>
      </c>
      <c r="E41" s="15">
        <f>'posebni dio'!D46</f>
        <v>7223.68</v>
      </c>
      <c r="F41" s="186">
        <f t="shared" si="1"/>
        <v>12.039466666666668</v>
      </c>
    </row>
    <row r="42" spans="1:6" ht="13.5" customHeight="1">
      <c r="A42" s="29"/>
      <c r="B42" s="67">
        <v>3294</v>
      </c>
      <c r="C42" s="67" t="s">
        <v>53</v>
      </c>
      <c r="D42" s="185">
        <f>'posebni dio'!C47</f>
        <v>5000</v>
      </c>
      <c r="E42" s="15">
        <f>'posebni dio'!D47</f>
        <v>1842</v>
      </c>
      <c r="F42" s="186">
        <f t="shared" si="1"/>
        <v>36.84</v>
      </c>
    </row>
    <row r="43" spans="1:6" ht="13.5" customHeight="1">
      <c r="A43" s="29"/>
      <c r="B43" s="77">
        <v>3295</v>
      </c>
      <c r="C43" s="78" t="s">
        <v>111</v>
      </c>
      <c r="D43" s="185">
        <f>'posebni dio'!C48</f>
        <v>1000000</v>
      </c>
      <c r="E43" s="15">
        <f>'posebni dio'!D48</f>
        <v>29866.71</v>
      </c>
      <c r="F43" s="186">
        <f t="shared" si="1"/>
        <v>2.986671</v>
      </c>
    </row>
    <row r="44" spans="1:6" ht="13.5" customHeight="1">
      <c r="A44" s="29"/>
      <c r="B44" s="67">
        <v>3299</v>
      </c>
      <c r="C44" s="67" t="s">
        <v>50</v>
      </c>
      <c r="D44" s="185">
        <f>'posebni dio'!C49</f>
        <v>20000</v>
      </c>
      <c r="E44" s="15">
        <f>'posebni dio'!D49</f>
        <v>10196.79</v>
      </c>
      <c r="F44" s="186">
        <f t="shared" si="1"/>
        <v>50.98395</v>
      </c>
    </row>
    <row r="45" spans="1:6" ht="13.5" customHeight="1">
      <c r="A45" s="125">
        <v>34</v>
      </c>
      <c r="B45" s="81"/>
      <c r="C45" s="31" t="s">
        <v>11</v>
      </c>
      <c r="D45" s="17">
        <f>SUM(D46+D54)</f>
        <v>123263033</v>
      </c>
      <c r="E45" s="17">
        <f>E46+E54</f>
        <v>17259192.37</v>
      </c>
      <c r="F45" s="66">
        <f t="shared" si="1"/>
        <v>14.00192089221105</v>
      </c>
    </row>
    <row r="46" spans="1:7" s="16" customFormat="1" ht="13.5" customHeight="1">
      <c r="A46" s="125">
        <v>342</v>
      </c>
      <c r="B46" s="137"/>
      <c r="C46" s="32" t="s">
        <v>104</v>
      </c>
      <c r="D46" s="17">
        <f>SUM(D47+D49+D52)</f>
        <v>120213033</v>
      </c>
      <c r="E46" s="17">
        <f>SUM(E47+E49+E52)</f>
        <v>17067553</v>
      </c>
      <c r="F46" s="66">
        <f t="shared" si="1"/>
        <v>14.197755912206292</v>
      </c>
      <c r="G46" s="17"/>
    </row>
    <row r="47" spans="1:7" s="16" customFormat="1" ht="24" customHeight="1">
      <c r="A47" s="125"/>
      <c r="B47" s="77">
        <v>3422</v>
      </c>
      <c r="C47" s="76" t="s">
        <v>126</v>
      </c>
      <c r="D47" s="185">
        <f>SUM(D48)</f>
        <v>39341085</v>
      </c>
      <c r="E47" s="15">
        <f>SUM(E48)</f>
        <v>3556955.05</v>
      </c>
      <c r="F47" s="186">
        <f t="shared" si="1"/>
        <v>9.041324228856423</v>
      </c>
      <c r="G47" s="17"/>
    </row>
    <row r="48" spans="1:7" s="16" customFormat="1" ht="13.5" customHeight="1">
      <c r="A48" s="125"/>
      <c r="B48" s="138"/>
      <c r="C48" s="76" t="s">
        <v>54</v>
      </c>
      <c r="D48" s="185">
        <f>'posebni dio'!C81</f>
        <v>39341085</v>
      </c>
      <c r="E48" s="15">
        <f>'posebni dio'!D81</f>
        <v>3556955.05</v>
      </c>
      <c r="F48" s="186">
        <f t="shared" si="1"/>
        <v>9.041324228856423</v>
      </c>
      <c r="G48" s="17"/>
    </row>
    <row r="49" spans="2:6" ht="24.75" customHeight="1">
      <c r="B49" s="139" t="s">
        <v>49</v>
      </c>
      <c r="C49" s="33" t="s">
        <v>92</v>
      </c>
      <c r="D49" s="185">
        <f>SUM(D50+D51)</f>
        <v>74571948</v>
      </c>
      <c r="E49" s="15">
        <f>SUM(E50+E51)</f>
        <v>10904296.59</v>
      </c>
      <c r="F49" s="186">
        <f t="shared" si="1"/>
        <v>14.62251809487396</v>
      </c>
    </row>
    <row r="50" spans="1:6" ht="13.5" customHeight="1">
      <c r="A50" s="29"/>
      <c r="B50" s="71"/>
      <c r="C50" s="67" t="s">
        <v>54</v>
      </c>
      <c r="D50" s="185">
        <f>'posebni dio'!C82</f>
        <v>72968108</v>
      </c>
      <c r="E50" s="15">
        <f>'posebni dio'!D82</f>
        <v>10068355.03</v>
      </c>
      <c r="F50" s="186">
        <f t="shared" si="1"/>
        <v>13.798295318277951</v>
      </c>
    </row>
    <row r="51" spans="1:6" ht="13.5" customHeight="1">
      <c r="A51" s="29"/>
      <c r="B51" s="71"/>
      <c r="C51" s="67" t="s">
        <v>55</v>
      </c>
      <c r="D51" s="185">
        <f>'posebni dio'!C99</f>
        <v>1603840</v>
      </c>
      <c r="E51" s="15">
        <f>'posebni dio'!D99</f>
        <v>835941.56</v>
      </c>
      <c r="F51" s="186">
        <f t="shared" si="1"/>
        <v>52.12125648443735</v>
      </c>
    </row>
    <row r="52" spans="1:7" s="16" customFormat="1" ht="24" customHeight="1">
      <c r="A52" s="125"/>
      <c r="B52" s="77">
        <v>3426</v>
      </c>
      <c r="C52" s="33" t="s">
        <v>163</v>
      </c>
      <c r="D52" s="185">
        <f>SUM(D53)</f>
        <v>6300000</v>
      </c>
      <c r="E52" s="15">
        <f>SUM(E53)</f>
        <v>2606301.36</v>
      </c>
      <c r="F52" s="186">
        <f>E52/D52*100</f>
        <v>41.369862857142856</v>
      </c>
      <c r="G52" s="17"/>
    </row>
    <row r="53" spans="1:7" s="16" customFormat="1" ht="13.5" customHeight="1">
      <c r="A53" s="125"/>
      <c r="B53" s="138"/>
      <c r="C53" s="76" t="s">
        <v>54</v>
      </c>
      <c r="D53" s="185">
        <f>'posebni dio'!C83</f>
        <v>6300000</v>
      </c>
      <c r="E53" s="15">
        <f>'posebni dio'!D83</f>
        <v>2606301.36</v>
      </c>
      <c r="F53" s="186">
        <f>E53/D53*100</f>
        <v>41.369862857142856</v>
      </c>
      <c r="G53" s="17"/>
    </row>
    <row r="54" spans="1:7" s="16" customFormat="1" ht="13.5" customHeight="1">
      <c r="A54" s="56">
        <v>343</v>
      </c>
      <c r="B54" s="65"/>
      <c r="C54" s="65" t="s">
        <v>58</v>
      </c>
      <c r="D54" s="17">
        <f>SUM(D55:D58)</f>
        <v>3050000</v>
      </c>
      <c r="E54" s="17">
        <f>SUM(E55:E58)</f>
        <v>191639.37000000002</v>
      </c>
      <c r="F54" s="66">
        <f t="shared" si="1"/>
        <v>6.283258032786885</v>
      </c>
      <c r="G54" s="17"/>
    </row>
    <row r="55" spans="1:6" ht="13.5" customHeight="1">
      <c r="A55" s="29"/>
      <c r="B55" s="29">
        <v>3431</v>
      </c>
      <c r="C55" s="67" t="s">
        <v>59</v>
      </c>
      <c r="D55" s="185">
        <f>'posebni dio'!C52</f>
        <v>1000000</v>
      </c>
      <c r="E55" s="15">
        <f>'posebni dio'!D52</f>
        <v>56209.14</v>
      </c>
      <c r="F55" s="186">
        <f t="shared" si="1"/>
        <v>5.620914</v>
      </c>
    </row>
    <row r="56" spans="1:6" ht="24" customHeight="1">
      <c r="A56" s="29"/>
      <c r="B56" s="75">
        <v>3432</v>
      </c>
      <c r="C56" s="161" t="s">
        <v>93</v>
      </c>
      <c r="D56" s="185">
        <f>'posebni dio'!C53</f>
        <v>500000</v>
      </c>
      <c r="E56" s="15">
        <f>'posebni dio'!D53</f>
        <v>90298.08</v>
      </c>
      <c r="F56" s="186">
        <f t="shared" si="1"/>
        <v>18.059616000000002</v>
      </c>
    </row>
    <row r="57" spans="1:6" ht="13.5" customHeight="1">
      <c r="A57" s="29"/>
      <c r="B57" s="29">
        <v>3433</v>
      </c>
      <c r="C57" s="67" t="s">
        <v>60</v>
      </c>
      <c r="D57" s="185">
        <f>'posebni dio'!C54</f>
        <v>1500000</v>
      </c>
      <c r="E57" s="15">
        <f>'posebni dio'!D54</f>
        <v>33566.36</v>
      </c>
      <c r="F57" s="186">
        <f t="shared" si="1"/>
        <v>2.2377573333333336</v>
      </c>
    </row>
    <row r="58" spans="1:6" ht="13.5" customHeight="1">
      <c r="A58" s="29"/>
      <c r="B58" s="29">
        <v>3434</v>
      </c>
      <c r="C58" s="67" t="s">
        <v>88</v>
      </c>
      <c r="D58" s="185">
        <f>'posebni dio'!C55</f>
        <v>50000</v>
      </c>
      <c r="E58" s="15">
        <f>'posebni dio'!D55</f>
        <v>11565.79</v>
      </c>
      <c r="F58" s="186">
        <f t="shared" si="1"/>
        <v>23.131580000000003</v>
      </c>
    </row>
    <row r="59" spans="1:6" ht="13.5" customHeight="1">
      <c r="A59" s="125">
        <v>38</v>
      </c>
      <c r="B59" s="81"/>
      <c r="C59" s="82" t="s">
        <v>112</v>
      </c>
      <c r="D59" s="57">
        <f>SUM(D60)</f>
        <v>100000</v>
      </c>
      <c r="E59" s="57">
        <f>SUM(E60)</f>
        <v>300</v>
      </c>
      <c r="F59" s="66">
        <f t="shared" si="1"/>
        <v>0.3</v>
      </c>
    </row>
    <row r="60" spans="1:6" ht="13.5" customHeight="1">
      <c r="A60" s="125">
        <v>383</v>
      </c>
      <c r="B60" s="81"/>
      <c r="C60" s="82" t="s">
        <v>113</v>
      </c>
      <c r="D60" s="57">
        <f>SUM(D61)</f>
        <v>100000</v>
      </c>
      <c r="E60" s="57">
        <f>SUM(E61)</f>
        <v>300</v>
      </c>
      <c r="F60" s="66">
        <f t="shared" si="1"/>
        <v>0.3</v>
      </c>
    </row>
    <row r="61" spans="1:6" ht="13.5" customHeight="1">
      <c r="A61" s="29"/>
      <c r="B61" s="77">
        <v>3834</v>
      </c>
      <c r="C61" s="80" t="s">
        <v>142</v>
      </c>
      <c r="D61" s="185">
        <f>'posebni dio'!C58</f>
        <v>100000</v>
      </c>
      <c r="E61" s="15">
        <f>'posebni dio'!D58</f>
        <v>300</v>
      </c>
      <c r="F61" s="186">
        <f t="shared" si="1"/>
        <v>0.3</v>
      </c>
    </row>
    <row r="62" spans="1:6" ht="20.25" customHeight="1">
      <c r="A62" s="56">
        <v>4</v>
      </c>
      <c r="B62" s="65"/>
      <c r="C62" s="70" t="s">
        <v>56</v>
      </c>
      <c r="D62" s="17">
        <f>SUM(D63+D66)</f>
        <v>175215178</v>
      </c>
      <c r="E62" s="17">
        <f>SUM(E63+E66)</f>
        <v>0</v>
      </c>
      <c r="F62" s="66">
        <f t="shared" si="1"/>
        <v>0</v>
      </c>
    </row>
    <row r="63" spans="1:7" s="16" customFormat="1" ht="13.5" customHeight="1">
      <c r="A63" s="56">
        <v>41</v>
      </c>
      <c r="B63" s="65"/>
      <c r="C63" s="65" t="s">
        <v>148</v>
      </c>
      <c r="D63" s="17">
        <f>SUM(D64)</f>
        <v>174865178</v>
      </c>
      <c r="E63" s="17">
        <f>SUM(E64)</f>
        <v>0</v>
      </c>
      <c r="F63" s="66">
        <f t="shared" si="1"/>
        <v>0</v>
      </c>
      <c r="G63" s="17"/>
    </row>
    <row r="64" spans="1:7" s="16" customFormat="1" ht="13.5" customHeight="1">
      <c r="A64" s="56">
        <v>411</v>
      </c>
      <c r="B64" s="65"/>
      <c r="C64" s="40" t="s">
        <v>162</v>
      </c>
      <c r="D64" s="17">
        <f>SUM(D65)</f>
        <v>174865178</v>
      </c>
      <c r="E64" s="17">
        <f>SUM(E65)</f>
        <v>0</v>
      </c>
      <c r="F64" s="66">
        <f t="shared" si="1"/>
        <v>0</v>
      </c>
      <c r="G64" s="17"/>
    </row>
    <row r="65" spans="1:7" ht="13.5" customHeight="1" hidden="1">
      <c r="A65" s="29"/>
      <c r="B65" s="67">
        <v>4111</v>
      </c>
      <c r="C65" s="67" t="s">
        <v>87</v>
      </c>
      <c r="D65" s="185">
        <f>'posebni dio'!C65</f>
        <v>174865178</v>
      </c>
      <c r="E65" s="15">
        <f>'posebni dio'!D65</f>
        <v>0</v>
      </c>
      <c r="F65" s="186">
        <f>E65/D65*100</f>
        <v>0</v>
      </c>
      <c r="G65" s="15"/>
    </row>
    <row r="66" spans="1:6" ht="13.5" customHeight="1">
      <c r="A66" s="56">
        <v>42</v>
      </c>
      <c r="B66" s="140"/>
      <c r="C66" s="70" t="s">
        <v>12</v>
      </c>
      <c r="D66" s="17">
        <f>SUM(D67+D72)</f>
        <v>350000</v>
      </c>
      <c r="E66" s="17">
        <f>SUM(E67+E72)</f>
        <v>0</v>
      </c>
      <c r="F66" s="66">
        <f t="shared" si="1"/>
        <v>0</v>
      </c>
    </row>
    <row r="67" spans="1:7" s="16" customFormat="1" ht="13.5" customHeight="1">
      <c r="A67" s="56">
        <v>422</v>
      </c>
      <c r="B67" s="136"/>
      <c r="C67" s="68" t="s">
        <v>15</v>
      </c>
      <c r="D67" s="17">
        <f>SUM(D68:D71)</f>
        <v>250000</v>
      </c>
      <c r="E67" s="17">
        <f>SUM(E68:E71)</f>
        <v>0</v>
      </c>
      <c r="F67" s="66">
        <f t="shared" si="1"/>
        <v>0</v>
      </c>
      <c r="G67" s="17"/>
    </row>
    <row r="68" spans="1:6" ht="13.5" customHeight="1" hidden="1">
      <c r="A68" s="29"/>
      <c r="B68" s="135" t="s">
        <v>13</v>
      </c>
      <c r="C68" s="71" t="s">
        <v>14</v>
      </c>
      <c r="D68" s="185">
        <f>'posebni dio'!C68</f>
        <v>50000</v>
      </c>
      <c r="E68" s="15">
        <f>'posebni dio'!D68</f>
        <v>0</v>
      </c>
      <c r="F68" s="18">
        <f t="shared" si="1"/>
        <v>0</v>
      </c>
    </row>
    <row r="69" spans="1:6" ht="13.5" customHeight="1" hidden="1">
      <c r="A69" s="29"/>
      <c r="B69" s="135">
        <v>4222</v>
      </c>
      <c r="C69" s="71" t="s">
        <v>82</v>
      </c>
      <c r="D69" s="185">
        <v>50000</v>
      </c>
      <c r="E69" s="15">
        <f>'posebni dio'!D69</f>
        <v>0</v>
      </c>
      <c r="F69" s="18">
        <f t="shared" si="1"/>
        <v>0</v>
      </c>
    </row>
    <row r="70" spans="1:6" ht="13.5" customHeight="1" hidden="1">
      <c r="A70" s="29"/>
      <c r="B70" s="141">
        <v>4223</v>
      </c>
      <c r="C70" s="72" t="s">
        <v>114</v>
      </c>
      <c r="D70" s="185">
        <f>'posebni dio'!C70</f>
        <v>100000</v>
      </c>
      <c r="E70" s="15">
        <f>'posebni dio'!D70</f>
        <v>0</v>
      </c>
      <c r="F70" s="18">
        <f t="shared" si="1"/>
        <v>0</v>
      </c>
    </row>
    <row r="71" spans="1:6" ht="13.5" customHeight="1" hidden="1">
      <c r="A71" s="29"/>
      <c r="B71" s="135">
        <v>4227</v>
      </c>
      <c r="C71" s="71" t="s">
        <v>83</v>
      </c>
      <c r="D71" s="185">
        <f>'posebni dio'!C71</f>
        <v>50000</v>
      </c>
      <c r="E71" s="15">
        <f>'posebni dio'!D71</f>
        <v>0</v>
      </c>
      <c r="F71" s="18">
        <f t="shared" si="1"/>
        <v>0</v>
      </c>
    </row>
    <row r="72" spans="1:7" s="16" customFormat="1" ht="14.25" customHeight="1">
      <c r="A72" s="142">
        <v>426</v>
      </c>
      <c r="B72" s="143"/>
      <c r="C72" s="51" t="s">
        <v>115</v>
      </c>
      <c r="D72" s="17">
        <f>SUM(D73)</f>
        <v>100000</v>
      </c>
      <c r="E72" s="17">
        <f>SUM(E73)</f>
        <v>0</v>
      </c>
      <c r="F72" s="66">
        <f t="shared" si="1"/>
        <v>0</v>
      </c>
      <c r="G72" s="17"/>
    </row>
    <row r="73" spans="1:6" ht="14.25" customHeight="1" hidden="1">
      <c r="A73" s="144"/>
      <c r="B73" s="145">
        <v>4262</v>
      </c>
      <c r="C73" s="52" t="s">
        <v>116</v>
      </c>
      <c r="D73" s="185">
        <f>'posebni dio'!C73</f>
        <v>100000</v>
      </c>
      <c r="E73" s="15">
        <f>'posebni dio'!D73</f>
        <v>0</v>
      </c>
      <c r="F73" s="18">
        <f t="shared" si="1"/>
        <v>0</v>
      </c>
    </row>
  </sheetData>
  <sheetProtection/>
  <mergeCells count="3">
    <mergeCell ref="A1:F1"/>
    <mergeCell ref="A2:C2"/>
    <mergeCell ref="A3:C3"/>
  </mergeCells>
  <printOptions horizontalCentered="1"/>
  <pageMargins left="0.1968503937007874" right="0.1968503937007874" top="0.4330708661417323" bottom="0.3937007874015748" header="0.5118110236220472" footer="0.31496062992125984"/>
  <pageSetup firstPageNumber="522" useFirstPageNumber="1"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2" sqref="E2"/>
    </sheetView>
  </sheetViews>
  <sheetFormatPr defaultColWidth="11.421875" defaultRowHeight="12.75"/>
  <cols>
    <col min="1" max="1" width="5.28125" style="157" customWidth="1"/>
    <col min="2" max="2" width="5.421875" style="157" customWidth="1"/>
    <col min="3" max="3" width="51.57421875" style="86" customWidth="1"/>
    <col min="4" max="4" width="12.7109375" style="91" customWidth="1"/>
    <col min="5" max="5" width="12.7109375" style="49" customWidth="1"/>
    <col min="6" max="6" width="8.140625" style="92" customWidth="1"/>
    <col min="7" max="16384" width="11.421875" style="49" customWidth="1"/>
  </cols>
  <sheetData>
    <row r="1" spans="1:6" ht="30.75" customHeight="1">
      <c r="A1" s="211" t="s">
        <v>26</v>
      </c>
      <c r="B1" s="211"/>
      <c r="C1" s="211"/>
      <c r="D1" s="211"/>
      <c r="E1" s="211"/>
      <c r="F1" s="211"/>
    </row>
    <row r="2" spans="1:6" s="89" customFormat="1" ht="27.75" customHeight="1">
      <c r="A2" s="206" t="s">
        <v>154</v>
      </c>
      <c r="B2" s="207"/>
      <c r="C2" s="207"/>
      <c r="D2" s="109" t="s">
        <v>167</v>
      </c>
      <c r="E2" s="111" t="s">
        <v>168</v>
      </c>
      <c r="F2" s="110" t="s">
        <v>155</v>
      </c>
    </row>
    <row r="3" spans="1:6" s="89" customFormat="1" ht="12.75" customHeight="1">
      <c r="A3" s="208">
        <v>1</v>
      </c>
      <c r="B3" s="209"/>
      <c r="C3" s="209"/>
      <c r="D3" s="163">
        <v>2</v>
      </c>
      <c r="E3" s="163">
        <v>3</v>
      </c>
      <c r="F3" s="164" t="s">
        <v>157</v>
      </c>
    </row>
    <row r="4" spans="1:6" ht="21.75" customHeight="1">
      <c r="A4" s="153"/>
      <c r="B4" s="154"/>
      <c r="C4" s="152" t="s">
        <v>57</v>
      </c>
      <c r="D4" s="54">
        <f>D5-D21</f>
        <v>318516651</v>
      </c>
      <c r="E4" s="54">
        <f>E5-E21</f>
        <v>-12002799.149999999</v>
      </c>
      <c r="F4" s="146">
        <f aca="true" t="shared" si="0" ref="F4:F32">E4/D4*100</f>
        <v>-3.768342757691496</v>
      </c>
    </row>
    <row r="5" spans="1:6" s="90" customFormat="1" ht="19.5" customHeight="1">
      <c r="A5" s="142">
        <v>8</v>
      </c>
      <c r="B5" s="155"/>
      <c r="C5" s="147" t="s">
        <v>16</v>
      </c>
      <c r="D5" s="57">
        <f>D6+D11+D18</f>
        <v>673400000</v>
      </c>
      <c r="E5" s="57">
        <f>E6+E11+E18</f>
        <v>30404774.57</v>
      </c>
      <c r="F5" s="149">
        <f t="shared" si="0"/>
        <v>4.515113538758539</v>
      </c>
    </row>
    <row r="6" spans="1:6" ht="13.5" customHeight="1">
      <c r="A6" s="125">
        <v>81</v>
      </c>
      <c r="B6" s="156"/>
      <c r="C6" s="16" t="s">
        <v>79</v>
      </c>
      <c r="D6" s="57">
        <f>D7+D9</f>
        <v>20100000</v>
      </c>
      <c r="E6" s="57">
        <f>E7+E9</f>
        <v>26691672.47</v>
      </c>
      <c r="F6" s="149">
        <f t="shared" si="0"/>
        <v>132.79439039800997</v>
      </c>
    </row>
    <row r="7" spans="1:6" s="48" customFormat="1" ht="27" customHeight="1">
      <c r="A7" s="125">
        <v>814</v>
      </c>
      <c r="B7" s="156"/>
      <c r="C7" s="14" t="s">
        <v>137</v>
      </c>
      <c r="D7" s="57">
        <f>D8</f>
        <v>20000000</v>
      </c>
      <c r="E7" s="57">
        <f>E8</f>
        <v>26691672.47</v>
      </c>
      <c r="F7" s="149">
        <f t="shared" si="0"/>
        <v>133.45836235</v>
      </c>
    </row>
    <row r="8" spans="1:6" ht="24.75" customHeight="1">
      <c r="A8" s="75"/>
      <c r="B8" s="75">
        <v>8141</v>
      </c>
      <c r="C8" s="4" t="s">
        <v>138</v>
      </c>
      <c r="D8" s="179">
        <v>20000000</v>
      </c>
      <c r="E8" s="59">
        <v>26691672.47</v>
      </c>
      <c r="F8" s="187">
        <f t="shared" si="0"/>
        <v>133.45836235</v>
      </c>
    </row>
    <row r="9" spans="1:6" ht="24.75" customHeight="1">
      <c r="A9" s="125">
        <v>816</v>
      </c>
      <c r="B9" s="125"/>
      <c r="C9" s="14" t="s">
        <v>150</v>
      </c>
      <c r="D9" s="57">
        <f>D10</f>
        <v>100000</v>
      </c>
      <c r="E9" s="57">
        <f>E10</f>
        <v>0</v>
      </c>
      <c r="F9" s="150">
        <f t="shared" si="0"/>
        <v>0</v>
      </c>
    </row>
    <row r="10" spans="1:6" ht="24.75" customHeight="1" hidden="1">
      <c r="A10" s="75"/>
      <c r="B10" s="75">
        <v>8163</v>
      </c>
      <c r="C10" s="4" t="s">
        <v>151</v>
      </c>
      <c r="D10" s="179">
        <v>100000</v>
      </c>
      <c r="E10" s="59">
        <v>0</v>
      </c>
      <c r="F10" s="187">
        <f t="shared" si="0"/>
        <v>0</v>
      </c>
    </row>
    <row r="11" spans="1:6" ht="13.5" customHeight="1">
      <c r="A11" s="125">
        <v>83</v>
      </c>
      <c r="B11" s="125"/>
      <c r="C11" s="16" t="s">
        <v>17</v>
      </c>
      <c r="D11" s="57">
        <f>SUM(D12+D14+D16)</f>
        <v>103300000</v>
      </c>
      <c r="E11" s="57">
        <f>SUM(E12+E14+E16)</f>
        <v>3713102.1</v>
      </c>
      <c r="F11" s="150">
        <f t="shared" si="0"/>
        <v>3.594484123910939</v>
      </c>
    </row>
    <row r="12" spans="1:6" s="48" customFormat="1" ht="24.75" customHeight="1">
      <c r="A12" s="125">
        <v>832</v>
      </c>
      <c r="B12" s="125"/>
      <c r="C12" s="14" t="s">
        <v>160</v>
      </c>
      <c r="D12" s="57">
        <f>SUM(D13)</f>
        <v>3000000</v>
      </c>
      <c r="E12" s="57">
        <f>SUM(E13)</f>
        <v>3649930.61</v>
      </c>
      <c r="F12" s="149">
        <v>0</v>
      </c>
    </row>
    <row r="13" spans="1:6" ht="13.5" customHeight="1">
      <c r="A13" s="75"/>
      <c r="B13" s="75">
        <v>8321</v>
      </c>
      <c r="C13" s="4" t="s">
        <v>143</v>
      </c>
      <c r="D13" s="179">
        <v>3000000</v>
      </c>
      <c r="E13" s="59">
        <v>3649930.61</v>
      </c>
      <c r="F13" s="187">
        <f t="shared" si="0"/>
        <v>121.66435366666666</v>
      </c>
    </row>
    <row r="14" spans="1:6" ht="24.75" customHeight="1">
      <c r="A14" s="125">
        <v>833</v>
      </c>
      <c r="B14" s="125"/>
      <c r="C14" s="14" t="s">
        <v>146</v>
      </c>
      <c r="D14" s="57">
        <f>SUM(D15)</f>
        <v>300000</v>
      </c>
      <c r="E14" s="57">
        <f>SUM(E15)</f>
        <v>6446.12</v>
      </c>
      <c r="F14" s="150">
        <f t="shared" si="0"/>
        <v>2.1487066666666665</v>
      </c>
    </row>
    <row r="15" spans="1:6" ht="24.75" customHeight="1">
      <c r="A15" s="75"/>
      <c r="B15" s="75">
        <v>8331</v>
      </c>
      <c r="C15" s="4" t="s">
        <v>147</v>
      </c>
      <c r="D15" s="179">
        <v>300000</v>
      </c>
      <c r="E15" s="59">
        <v>6446.12</v>
      </c>
      <c r="F15" s="187">
        <f t="shared" si="0"/>
        <v>2.1487066666666665</v>
      </c>
    </row>
    <row r="16" spans="1:6" s="48" customFormat="1" ht="24.75" customHeight="1">
      <c r="A16" s="125">
        <v>834</v>
      </c>
      <c r="B16" s="125"/>
      <c r="C16" s="14" t="s">
        <v>73</v>
      </c>
      <c r="D16" s="57">
        <f>SUM(D17)</f>
        <v>100000000</v>
      </c>
      <c r="E16" s="57">
        <f>SUM(E17)</f>
        <v>56725.37</v>
      </c>
      <c r="F16" s="149">
        <f t="shared" si="0"/>
        <v>0.05672537</v>
      </c>
    </row>
    <row r="17" spans="1:6" ht="24.75" customHeight="1">
      <c r="A17" s="75"/>
      <c r="B17" s="75">
        <v>8341</v>
      </c>
      <c r="C17" s="4" t="s">
        <v>74</v>
      </c>
      <c r="D17" s="179">
        <v>100000000</v>
      </c>
      <c r="E17" s="59">
        <v>56725.37</v>
      </c>
      <c r="F17" s="187">
        <f t="shared" si="0"/>
        <v>0.05672537</v>
      </c>
    </row>
    <row r="18" spans="1:6" s="48" customFormat="1" ht="13.5" customHeight="1">
      <c r="A18" s="125">
        <v>84</v>
      </c>
      <c r="B18" s="125"/>
      <c r="C18" s="14" t="s">
        <v>84</v>
      </c>
      <c r="D18" s="57">
        <f>SUM(D19)</f>
        <v>550000000</v>
      </c>
      <c r="E18" s="57">
        <f>SUM(E19)</f>
        <v>0</v>
      </c>
      <c r="F18" s="149">
        <f t="shared" si="0"/>
        <v>0</v>
      </c>
    </row>
    <row r="19" spans="1:6" s="48" customFormat="1" ht="24.75" customHeight="1">
      <c r="A19" s="125">
        <v>844</v>
      </c>
      <c r="B19" s="125"/>
      <c r="C19" s="14" t="s">
        <v>144</v>
      </c>
      <c r="D19" s="57">
        <f>SUM(D20)</f>
        <v>550000000</v>
      </c>
      <c r="E19" s="57">
        <f>SUM(E20)</f>
        <v>0</v>
      </c>
      <c r="F19" s="149">
        <f t="shared" si="0"/>
        <v>0</v>
      </c>
    </row>
    <row r="20" spans="1:6" ht="24.75" customHeight="1" hidden="1">
      <c r="A20" s="75"/>
      <c r="B20" s="75">
        <v>8443</v>
      </c>
      <c r="C20" s="4" t="s">
        <v>134</v>
      </c>
      <c r="D20" s="179">
        <v>550000000</v>
      </c>
      <c r="E20" s="59">
        <v>0</v>
      </c>
      <c r="F20" s="187">
        <f t="shared" si="0"/>
        <v>0</v>
      </c>
    </row>
    <row r="21" spans="1:6" s="90" customFormat="1" ht="22.5" customHeight="1">
      <c r="A21" s="159">
        <v>5</v>
      </c>
      <c r="B21" s="142"/>
      <c r="C21" s="151" t="s">
        <v>18</v>
      </c>
      <c r="D21" s="148">
        <f>D22+D25</f>
        <v>354883349</v>
      </c>
      <c r="E21" s="148">
        <f>E22+E25</f>
        <v>42407573.72</v>
      </c>
      <c r="F21" s="149">
        <f>E21/D21*100</f>
        <v>11.949722025419682</v>
      </c>
    </row>
    <row r="22" spans="1:6" ht="13.5" customHeight="1">
      <c r="A22" s="125">
        <v>51</v>
      </c>
      <c r="B22" s="125"/>
      <c r="C22" s="16" t="s">
        <v>80</v>
      </c>
      <c r="D22" s="57">
        <f>SUM(D23)</f>
        <v>0</v>
      </c>
      <c r="E22" s="57">
        <f>SUM(E23)</f>
        <v>10506465.68</v>
      </c>
      <c r="F22" s="149" t="s">
        <v>159</v>
      </c>
    </row>
    <row r="23" spans="1:6" ht="13.5" customHeight="1">
      <c r="A23" s="125">
        <v>514</v>
      </c>
      <c r="B23" s="125"/>
      <c r="C23" s="16" t="s">
        <v>140</v>
      </c>
      <c r="D23" s="57">
        <f>SUM(D24)</f>
        <v>0</v>
      </c>
      <c r="E23" s="57">
        <f>SUM(E24)</f>
        <v>10506465.68</v>
      </c>
      <c r="F23" s="149" t="s">
        <v>159</v>
      </c>
    </row>
    <row r="24" spans="1:6" ht="13.5" customHeight="1">
      <c r="A24" s="75"/>
      <c r="B24" s="75">
        <v>5141</v>
      </c>
      <c r="C24" s="7" t="s">
        <v>141</v>
      </c>
      <c r="D24" s="185">
        <f>'posebni dio'!C111</f>
        <v>0</v>
      </c>
      <c r="E24" s="15">
        <f>'posebni dio'!D111</f>
        <v>10506465.68</v>
      </c>
      <c r="F24" s="188" t="s">
        <v>159</v>
      </c>
    </row>
    <row r="25" spans="1:6" ht="13.5" customHeight="1">
      <c r="A25" s="125">
        <v>54</v>
      </c>
      <c r="B25" s="75"/>
      <c r="C25" s="16" t="s">
        <v>94</v>
      </c>
      <c r="D25" s="57">
        <f>D30+D26+D28</f>
        <v>354883349</v>
      </c>
      <c r="E25" s="57">
        <f>E30+E26+E28</f>
        <v>31901108.04</v>
      </c>
      <c r="F25" s="149">
        <f t="shared" si="0"/>
        <v>8.989181411269875</v>
      </c>
    </row>
    <row r="26" spans="1:6" s="48" customFormat="1" ht="25.5" customHeight="1">
      <c r="A26" s="125">
        <v>542</v>
      </c>
      <c r="B26" s="125"/>
      <c r="C26" s="14" t="s">
        <v>139</v>
      </c>
      <c r="D26" s="45">
        <f>SUM(D27)</f>
        <v>193998682</v>
      </c>
      <c r="E26" s="45">
        <f>SUM(E27)</f>
        <v>30034047.23</v>
      </c>
      <c r="F26" s="149">
        <f t="shared" si="0"/>
        <v>15.481572823262791</v>
      </c>
    </row>
    <row r="27" spans="1:6" ht="24.75" customHeight="1">
      <c r="A27" s="75"/>
      <c r="B27" s="75">
        <v>5422</v>
      </c>
      <c r="C27" s="4" t="s">
        <v>145</v>
      </c>
      <c r="D27" s="185">
        <f>'posebni dio'!C87</f>
        <v>193998682</v>
      </c>
      <c r="E27" s="15">
        <f>'posebni dio'!D87</f>
        <v>30034047.23</v>
      </c>
      <c r="F27" s="187">
        <f t="shared" si="0"/>
        <v>15.481572823262791</v>
      </c>
    </row>
    <row r="28" spans="1:6" ht="24.75" customHeight="1">
      <c r="A28" s="125">
        <v>543</v>
      </c>
      <c r="B28" s="75"/>
      <c r="C28" s="14" t="s">
        <v>164</v>
      </c>
      <c r="D28" s="45">
        <f>SUM(D29)</f>
        <v>90000000</v>
      </c>
      <c r="E28" s="45">
        <f>SUM(E29)</f>
        <v>0</v>
      </c>
      <c r="F28" s="149">
        <f>E28/D28*100</f>
        <v>0</v>
      </c>
    </row>
    <row r="29" spans="1:6" ht="24.75" customHeight="1" hidden="1">
      <c r="A29" s="75"/>
      <c r="B29" s="75">
        <v>5431</v>
      </c>
      <c r="C29" s="4" t="s">
        <v>164</v>
      </c>
      <c r="D29" s="185">
        <f>'posebni dio'!C89</f>
        <v>90000000</v>
      </c>
      <c r="E29" s="15">
        <f>'posebni dio'!D89</f>
        <v>0</v>
      </c>
      <c r="F29" s="187">
        <f>E29/D29*100</f>
        <v>0</v>
      </c>
    </row>
    <row r="30" spans="1:6" s="48" customFormat="1" ht="24.75" customHeight="1">
      <c r="A30" s="125">
        <v>544</v>
      </c>
      <c r="B30" s="125"/>
      <c r="C30" s="14" t="s">
        <v>95</v>
      </c>
      <c r="D30" s="57">
        <f>D31+D32</f>
        <v>70884667</v>
      </c>
      <c r="E30" s="57">
        <f>E31+E32</f>
        <v>1867060.81</v>
      </c>
      <c r="F30" s="149">
        <f t="shared" si="0"/>
        <v>2.6339417098481963</v>
      </c>
    </row>
    <row r="31" spans="2:6" ht="24.75" customHeight="1" hidden="1">
      <c r="B31" s="75">
        <v>5443</v>
      </c>
      <c r="C31" s="4" t="s">
        <v>105</v>
      </c>
      <c r="D31" s="185">
        <f>'posebni dio'!C91</f>
        <v>67000000</v>
      </c>
      <c r="E31" s="15">
        <f>'posebni dio'!D91</f>
        <v>0</v>
      </c>
      <c r="F31" s="187">
        <f t="shared" si="0"/>
        <v>0</v>
      </c>
    </row>
    <row r="32" spans="2:6" ht="24.75" customHeight="1">
      <c r="B32" s="75">
        <v>5446</v>
      </c>
      <c r="C32" s="4" t="s">
        <v>106</v>
      </c>
      <c r="D32" s="185">
        <f>'posebni dio'!C103</f>
        <v>3884667</v>
      </c>
      <c r="E32" s="15">
        <f>'posebni dio'!D103</f>
        <v>1867060.81</v>
      </c>
      <c r="F32" s="187">
        <f t="shared" si="0"/>
        <v>48.062312934416255</v>
      </c>
    </row>
  </sheetData>
  <sheetProtection/>
  <mergeCells count="3">
    <mergeCell ref="A1:F1"/>
    <mergeCell ref="A2:C2"/>
    <mergeCell ref="A3:C3"/>
  </mergeCells>
  <printOptions horizontalCentered="1"/>
  <pageMargins left="0.1968503937007874" right="0.1968503937007874" top="0.4330708661417323" bottom="0.3937007874015748" header="0.5118110236220472" footer="0.31496062992125984"/>
  <pageSetup firstPageNumber="524" useFirstPageNumber="1" horizontalDpi="600" verticalDpi="600" orientation="portrait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9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11.421875" defaultRowHeight="12.75"/>
  <cols>
    <col min="1" max="1" width="6.7109375" style="95" customWidth="1"/>
    <col min="2" max="2" width="49.7109375" style="95" customWidth="1"/>
    <col min="3" max="3" width="13.421875" style="87" customWidth="1"/>
    <col min="4" max="4" width="12.7109375" style="87" customWidth="1"/>
    <col min="5" max="5" width="8.140625" style="94" customWidth="1"/>
    <col min="6" max="6" width="13.7109375" style="86" customWidth="1"/>
    <col min="7" max="7" width="14.00390625" style="86" customWidth="1"/>
    <col min="8" max="8" width="11.421875" style="86" customWidth="1"/>
    <col min="9" max="9" width="10.57421875" style="86" customWidth="1"/>
    <col min="10" max="16384" width="11.421875" style="86" customWidth="1"/>
  </cols>
  <sheetData>
    <row r="1" spans="1:5" ht="31.5" customHeight="1">
      <c r="A1" s="212" t="s">
        <v>72</v>
      </c>
      <c r="B1" s="212"/>
      <c r="C1" s="212"/>
      <c r="D1" s="212"/>
      <c r="E1" s="212"/>
    </row>
    <row r="2" spans="1:6" s="89" customFormat="1" ht="27.75" customHeight="1">
      <c r="A2" s="215" t="s">
        <v>154</v>
      </c>
      <c r="B2" s="216"/>
      <c r="C2" s="109" t="s">
        <v>167</v>
      </c>
      <c r="D2" s="111" t="s">
        <v>168</v>
      </c>
      <c r="E2" s="110" t="s">
        <v>155</v>
      </c>
      <c r="F2" s="34"/>
    </row>
    <row r="3" spans="1:5" s="89" customFormat="1" ht="12" customHeight="1">
      <c r="A3" s="213" t="s">
        <v>158</v>
      </c>
      <c r="B3" s="214"/>
      <c r="C3" s="163">
        <v>2</v>
      </c>
      <c r="D3" s="163">
        <v>3</v>
      </c>
      <c r="E3" s="164" t="s">
        <v>157</v>
      </c>
    </row>
    <row r="4" spans="1:13" ht="19.5" customHeight="1">
      <c r="A4" s="21" t="s">
        <v>89</v>
      </c>
      <c r="B4" s="189" t="s">
        <v>161</v>
      </c>
      <c r="C4" s="45">
        <f>C6+C75+C93+C105</f>
        <v>682250000</v>
      </c>
      <c r="D4" s="45">
        <f>D6+D75+D93+D105</f>
        <v>75988848.03999999</v>
      </c>
      <c r="E4" s="166">
        <f>D4/C4*100</f>
        <v>11.13797699377061</v>
      </c>
      <c r="F4" s="83"/>
      <c r="G4" s="83">
        <f>'rashodi-opći dio'!D4+'rashodi-opći dio'!D62+'račun financiranja'!D21</f>
        <v>682250000</v>
      </c>
      <c r="H4" s="83">
        <f>'rashodi-opći dio'!E4+'rashodi-opći dio'!E62+'račun financiranja'!E21</f>
        <v>75988848.03999999</v>
      </c>
      <c r="I4" s="84"/>
      <c r="J4" s="83"/>
      <c r="L4" s="85"/>
      <c r="M4" s="85"/>
    </row>
    <row r="5" spans="1:6" ht="12.75" customHeight="1">
      <c r="A5" s="93"/>
      <c r="B5" s="74"/>
      <c r="C5" s="45"/>
      <c r="D5" s="45"/>
      <c r="E5" s="168"/>
      <c r="F5" s="83"/>
    </row>
    <row r="6" spans="1:6" ht="25.5" customHeight="1">
      <c r="A6" s="160">
        <v>100</v>
      </c>
      <c r="B6" s="169" t="s">
        <v>122</v>
      </c>
      <c r="C6" s="45">
        <f>C8+C60</f>
        <v>207153618</v>
      </c>
      <c r="D6" s="45">
        <f>D8+D60</f>
        <v>16513721.319999998</v>
      </c>
      <c r="E6" s="166">
        <f aca="true" t="shared" si="0" ref="E6:E73">D6/C6*100</f>
        <v>7.971727203914922</v>
      </c>
      <c r="F6" s="83"/>
    </row>
    <row r="7" spans="2:6" ht="12.75" customHeight="1">
      <c r="B7" s="126"/>
      <c r="C7" s="45"/>
      <c r="D7" s="45"/>
      <c r="E7" s="168"/>
      <c r="F7" s="83"/>
    </row>
    <row r="8" spans="1:6" ht="12.75">
      <c r="A8" s="174" t="s">
        <v>62</v>
      </c>
      <c r="B8" s="169" t="s">
        <v>63</v>
      </c>
      <c r="C8" s="45">
        <f>SUM(C10+C20+C50+C56)</f>
        <v>31938440</v>
      </c>
      <c r="D8" s="45">
        <f>SUM(D10+D20+D50+D56)</f>
        <v>16513721.319999998</v>
      </c>
      <c r="E8" s="166">
        <f t="shared" si="0"/>
        <v>51.70484632311408</v>
      </c>
      <c r="F8" s="83"/>
    </row>
    <row r="9" spans="1:6" s="84" customFormat="1" ht="12.75" hidden="1">
      <c r="A9" s="174">
        <v>3</v>
      </c>
      <c r="B9" s="173" t="s">
        <v>34</v>
      </c>
      <c r="C9" s="45">
        <f>C10+C20+C50</f>
        <v>31838440</v>
      </c>
      <c r="D9" s="45">
        <f>D10+D20+D50</f>
        <v>16513421.319999998</v>
      </c>
      <c r="E9" s="166">
        <f t="shared" si="0"/>
        <v>51.86630161528014</v>
      </c>
      <c r="F9" s="83"/>
    </row>
    <row r="10" spans="1:6" s="84" customFormat="1" ht="12.75">
      <c r="A10" s="174">
        <v>31</v>
      </c>
      <c r="B10" s="174" t="s">
        <v>35</v>
      </c>
      <c r="C10" s="45">
        <f>C11+C15+C17</f>
        <v>17183440</v>
      </c>
      <c r="D10" s="45">
        <f>D11+D15+D17</f>
        <v>5816548.579999999</v>
      </c>
      <c r="E10" s="166">
        <f t="shared" si="0"/>
        <v>33.84973311513876</v>
      </c>
      <c r="F10" s="83"/>
    </row>
    <row r="11" spans="1:6" s="84" customFormat="1" ht="12.75">
      <c r="A11" s="174">
        <v>311</v>
      </c>
      <c r="B11" s="174" t="s">
        <v>91</v>
      </c>
      <c r="C11" s="45">
        <f>C12+C13+C14</f>
        <v>10580000</v>
      </c>
      <c r="D11" s="45">
        <f>D12+D13+D14</f>
        <v>4997599.81</v>
      </c>
      <c r="E11" s="166">
        <f t="shared" si="0"/>
        <v>47.23629310018903</v>
      </c>
      <c r="F11" s="83"/>
    </row>
    <row r="12" spans="1:6" ht="12.75" customHeight="1">
      <c r="A12" s="161">
        <v>3111</v>
      </c>
      <c r="B12" s="161" t="s">
        <v>36</v>
      </c>
      <c r="C12" s="190">
        <v>10380000</v>
      </c>
      <c r="D12" s="44">
        <v>4997599.81</v>
      </c>
      <c r="E12" s="191">
        <f t="shared" si="0"/>
        <v>48.14643362235067</v>
      </c>
      <c r="F12" s="83"/>
    </row>
    <row r="13" spans="1:6" ht="12.75" customHeight="1" hidden="1">
      <c r="A13" s="161">
        <v>3112</v>
      </c>
      <c r="B13" s="161" t="s">
        <v>127</v>
      </c>
      <c r="C13" s="190">
        <v>100000</v>
      </c>
      <c r="D13" s="44">
        <v>0</v>
      </c>
      <c r="E13" s="191">
        <f t="shared" si="0"/>
        <v>0</v>
      </c>
      <c r="F13" s="83"/>
    </row>
    <row r="14" spans="1:6" ht="12.75" customHeight="1" hidden="1">
      <c r="A14" s="161">
        <v>3113</v>
      </c>
      <c r="B14" s="161" t="s">
        <v>109</v>
      </c>
      <c r="C14" s="190">
        <v>100000</v>
      </c>
      <c r="D14" s="44">
        <v>0</v>
      </c>
      <c r="E14" s="191">
        <f t="shared" si="0"/>
        <v>0</v>
      </c>
      <c r="F14" s="83"/>
    </row>
    <row r="15" spans="1:6" s="84" customFormat="1" ht="12.75">
      <c r="A15" s="174">
        <v>312</v>
      </c>
      <c r="B15" s="174" t="s">
        <v>37</v>
      </c>
      <c r="C15" s="45">
        <f>C16</f>
        <v>5000000</v>
      </c>
      <c r="D15" s="45">
        <f>SUM(D16)</f>
        <v>15500</v>
      </c>
      <c r="E15" s="166">
        <f t="shared" si="0"/>
        <v>0.31</v>
      </c>
      <c r="F15" s="83"/>
    </row>
    <row r="16" spans="1:6" ht="13.5" customHeight="1">
      <c r="A16" s="161">
        <v>3121</v>
      </c>
      <c r="B16" s="161" t="s">
        <v>37</v>
      </c>
      <c r="C16" s="190">
        <v>5000000</v>
      </c>
      <c r="D16" s="44">
        <v>15500</v>
      </c>
      <c r="E16" s="191">
        <f t="shared" si="0"/>
        <v>0.31</v>
      </c>
      <c r="F16" s="83"/>
    </row>
    <row r="17" spans="1:6" s="84" customFormat="1" ht="13.5" customHeight="1">
      <c r="A17" s="174">
        <v>313</v>
      </c>
      <c r="B17" s="174" t="s">
        <v>38</v>
      </c>
      <c r="C17" s="45">
        <f>C18+C19</f>
        <v>1603440</v>
      </c>
      <c r="D17" s="45">
        <f>D18+D19</f>
        <v>803448.7699999999</v>
      </c>
      <c r="E17" s="166">
        <f t="shared" si="0"/>
        <v>50.10781631991218</v>
      </c>
      <c r="F17" s="83"/>
    </row>
    <row r="18" spans="1:6" ht="13.5" customHeight="1">
      <c r="A18" s="161">
        <v>3132</v>
      </c>
      <c r="B18" s="161" t="s">
        <v>98</v>
      </c>
      <c r="C18" s="190">
        <v>1414800</v>
      </c>
      <c r="D18" s="44">
        <v>714039.44</v>
      </c>
      <c r="E18" s="191">
        <f t="shared" si="0"/>
        <v>50.469284704551875</v>
      </c>
      <c r="F18" s="83"/>
    </row>
    <row r="19" spans="1:6" ht="13.5" customHeight="1">
      <c r="A19" s="161">
        <v>3133</v>
      </c>
      <c r="B19" s="161" t="s">
        <v>103</v>
      </c>
      <c r="C19" s="190">
        <v>188640</v>
      </c>
      <c r="D19" s="44">
        <v>89409.33</v>
      </c>
      <c r="E19" s="191">
        <f t="shared" si="0"/>
        <v>47.396803435114506</v>
      </c>
      <c r="F19" s="83"/>
    </row>
    <row r="20" spans="1:6" s="84" customFormat="1" ht="13.5" customHeight="1">
      <c r="A20" s="174">
        <v>32</v>
      </c>
      <c r="B20" s="174" t="s">
        <v>0</v>
      </c>
      <c r="C20" s="45">
        <f>C21+C26+C31+C41+C43</f>
        <v>11605000</v>
      </c>
      <c r="D20" s="45">
        <f>SUM(D21+D26+D31+D41+D43)</f>
        <v>10505233.37</v>
      </c>
      <c r="E20" s="166">
        <f t="shared" si="0"/>
        <v>90.52333795777682</v>
      </c>
      <c r="F20" s="83"/>
    </row>
    <row r="21" spans="1:6" s="84" customFormat="1" ht="13.5" customHeight="1">
      <c r="A21" s="174">
        <v>321</v>
      </c>
      <c r="B21" s="174" t="s">
        <v>4</v>
      </c>
      <c r="C21" s="45">
        <f>C22+C23+C24+C25</f>
        <v>1000000</v>
      </c>
      <c r="D21" s="45">
        <f>D22+D23+D24+D25</f>
        <v>193345.35</v>
      </c>
      <c r="E21" s="166">
        <f t="shared" si="0"/>
        <v>19.334535</v>
      </c>
      <c r="F21" s="83"/>
    </row>
    <row r="22" spans="1:6" ht="13.5" customHeight="1">
      <c r="A22" s="161">
        <v>3211</v>
      </c>
      <c r="B22" s="161" t="s">
        <v>39</v>
      </c>
      <c r="C22" s="190">
        <v>200000</v>
      </c>
      <c r="D22" s="44">
        <v>16864.65</v>
      </c>
      <c r="E22" s="191">
        <f t="shared" si="0"/>
        <v>8.432325</v>
      </c>
      <c r="F22" s="83"/>
    </row>
    <row r="23" spans="1:6" ht="13.5" customHeight="1">
      <c r="A23" s="161">
        <v>3212</v>
      </c>
      <c r="B23" s="161" t="s">
        <v>40</v>
      </c>
      <c r="C23" s="190">
        <v>500000</v>
      </c>
      <c r="D23" s="44">
        <v>156847.7</v>
      </c>
      <c r="E23" s="191">
        <f t="shared" si="0"/>
        <v>31.36954</v>
      </c>
      <c r="F23" s="83"/>
    </row>
    <row r="24" spans="1:6" ht="13.5" customHeight="1">
      <c r="A24" s="175" t="s">
        <v>2</v>
      </c>
      <c r="B24" s="161" t="s">
        <v>3</v>
      </c>
      <c r="C24" s="190">
        <v>200000</v>
      </c>
      <c r="D24" s="44">
        <v>6795</v>
      </c>
      <c r="E24" s="191">
        <f t="shared" si="0"/>
        <v>3.3975</v>
      </c>
      <c r="F24" s="83"/>
    </row>
    <row r="25" spans="1:6" ht="13.5" customHeight="1">
      <c r="A25" s="175">
        <v>3214</v>
      </c>
      <c r="B25" s="161" t="s">
        <v>117</v>
      </c>
      <c r="C25" s="190">
        <v>100000</v>
      </c>
      <c r="D25" s="44">
        <v>12838</v>
      </c>
      <c r="E25" s="191">
        <f t="shared" si="0"/>
        <v>12.838</v>
      </c>
      <c r="F25" s="83"/>
    </row>
    <row r="26" spans="1:6" s="84" customFormat="1" ht="13.5" customHeight="1">
      <c r="A26" s="173">
        <v>322</v>
      </c>
      <c r="B26" s="173" t="s">
        <v>41</v>
      </c>
      <c r="C26" s="45">
        <f>SUM(C27:C30)</f>
        <v>1850000</v>
      </c>
      <c r="D26" s="45">
        <f>SUM(D27:D30)</f>
        <v>2320793.27</v>
      </c>
      <c r="E26" s="166">
        <f t="shared" si="0"/>
        <v>125.44828486486486</v>
      </c>
      <c r="F26" s="83"/>
    </row>
    <row r="27" spans="1:6" ht="13.5" customHeight="1">
      <c r="A27" s="175">
        <v>3221</v>
      </c>
      <c r="B27" s="161" t="s">
        <v>42</v>
      </c>
      <c r="C27" s="190">
        <v>300000</v>
      </c>
      <c r="D27" s="44">
        <v>211241.31</v>
      </c>
      <c r="E27" s="191">
        <f t="shared" si="0"/>
        <v>70.41377</v>
      </c>
      <c r="F27" s="83"/>
    </row>
    <row r="28" spans="1:6" ht="13.5" customHeight="1">
      <c r="A28" s="175">
        <v>3223</v>
      </c>
      <c r="B28" s="161" t="s">
        <v>43</v>
      </c>
      <c r="C28" s="190">
        <v>1500000</v>
      </c>
      <c r="D28" s="44">
        <v>2096999.53</v>
      </c>
      <c r="E28" s="191">
        <f t="shared" si="0"/>
        <v>139.79996866666667</v>
      </c>
      <c r="F28" s="83"/>
    </row>
    <row r="29" spans="1:6" ht="13.5" customHeight="1">
      <c r="A29" s="175">
        <v>3224</v>
      </c>
      <c r="B29" s="161" t="s">
        <v>121</v>
      </c>
      <c r="C29" s="190">
        <v>20000</v>
      </c>
      <c r="D29" s="44">
        <v>6433.19</v>
      </c>
      <c r="E29" s="191">
        <f t="shared" si="0"/>
        <v>32.165949999999995</v>
      </c>
      <c r="F29" s="83"/>
    </row>
    <row r="30" spans="1:6" ht="13.5" customHeight="1">
      <c r="A30" s="175" t="s">
        <v>5</v>
      </c>
      <c r="B30" s="175" t="s">
        <v>6</v>
      </c>
      <c r="C30" s="190">
        <v>30000</v>
      </c>
      <c r="D30" s="44">
        <v>6119.24</v>
      </c>
      <c r="E30" s="191">
        <f t="shared" si="0"/>
        <v>20.397466666666666</v>
      </c>
      <c r="F30" s="83"/>
    </row>
    <row r="31" spans="1:6" s="84" customFormat="1" ht="13.5" customHeight="1">
      <c r="A31" s="173">
        <v>323</v>
      </c>
      <c r="B31" s="173" t="s">
        <v>7</v>
      </c>
      <c r="C31" s="45">
        <f>SUM(C32:C40)</f>
        <v>7450000</v>
      </c>
      <c r="D31" s="45">
        <f>SUM(D32:D40)</f>
        <v>7928684.81</v>
      </c>
      <c r="E31" s="166">
        <f t="shared" si="0"/>
        <v>106.42529946308726</v>
      </c>
      <c r="F31" s="83"/>
    </row>
    <row r="32" spans="1:6" ht="13.5" customHeight="1">
      <c r="A32" s="161">
        <v>3231</v>
      </c>
      <c r="B32" s="161" t="s">
        <v>44</v>
      </c>
      <c r="C32" s="190">
        <v>400000</v>
      </c>
      <c r="D32" s="44">
        <v>213508.13</v>
      </c>
      <c r="E32" s="191">
        <f t="shared" si="0"/>
        <v>53.3770325</v>
      </c>
      <c r="F32" s="83"/>
    </row>
    <row r="33" spans="1:6" ht="13.5" customHeight="1">
      <c r="A33" s="161">
        <v>3232</v>
      </c>
      <c r="B33" s="175" t="s">
        <v>8</v>
      </c>
      <c r="C33" s="190">
        <v>500000</v>
      </c>
      <c r="D33" s="44">
        <v>1048488.41</v>
      </c>
      <c r="E33" s="191">
        <f t="shared" si="0"/>
        <v>209.69768200000001</v>
      </c>
      <c r="F33" s="83"/>
    </row>
    <row r="34" spans="1:6" ht="13.5" customHeight="1">
      <c r="A34" s="161">
        <v>3233</v>
      </c>
      <c r="B34" s="161" t="s">
        <v>110</v>
      </c>
      <c r="C34" s="190">
        <v>600000</v>
      </c>
      <c r="D34" s="44">
        <v>68363.42</v>
      </c>
      <c r="E34" s="191">
        <f t="shared" si="0"/>
        <v>11.393903333333332</v>
      </c>
      <c r="F34" s="83"/>
    </row>
    <row r="35" spans="1:6" ht="13.5" customHeight="1">
      <c r="A35" s="161">
        <v>3234</v>
      </c>
      <c r="B35" s="161" t="s">
        <v>45</v>
      </c>
      <c r="C35" s="190">
        <v>200000</v>
      </c>
      <c r="D35" s="44">
        <v>2978780.47</v>
      </c>
      <c r="E35" s="191">
        <f t="shared" si="0"/>
        <v>1489.390235</v>
      </c>
      <c r="F35" s="83"/>
    </row>
    <row r="36" spans="1:6" ht="13.5" customHeight="1">
      <c r="A36" s="161">
        <v>3235</v>
      </c>
      <c r="B36" s="161" t="s">
        <v>46</v>
      </c>
      <c r="C36" s="190">
        <v>100000</v>
      </c>
      <c r="D36" s="44">
        <v>11142.05</v>
      </c>
      <c r="E36" s="191">
        <f t="shared" si="0"/>
        <v>11.14205</v>
      </c>
      <c r="F36" s="83"/>
    </row>
    <row r="37" spans="1:6" ht="13.5" customHeight="1" hidden="1">
      <c r="A37" s="161">
        <v>3236</v>
      </c>
      <c r="B37" s="161" t="s">
        <v>47</v>
      </c>
      <c r="C37" s="190">
        <v>150000</v>
      </c>
      <c r="D37" s="44">
        <v>0</v>
      </c>
      <c r="E37" s="191">
        <f t="shared" si="0"/>
        <v>0</v>
      </c>
      <c r="F37" s="83"/>
    </row>
    <row r="38" spans="1:6" ht="13.5" customHeight="1">
      <c r="A38" s="161">
        <v>3237</v>
      </c>
      <c r="B38" s="175" t="s">
        <v>9</v>
      </c>
      <c r="C38" s="190">
        <v>4400000</v>
      </c>
      <c r="D38" s="44">
        <v>3150151.45</v>
      </c>
      <c r="E38" s="191">
        <f t="shared" si="0"/>
        <v>71.59435113636364</v>
      </c>
      <c r="F38" s="83"/>
    </row>
    <row r="39" spans="1:6" ht="13.5" customHeight="1">
      <c r="A39" s="161">
        <v>3238</v>
      </c>
      <c r="B39" s="175" t="s">
        <v>10</v>
      </c>
      <c r="C39" s="190">
        <v>200000</v>
      </c>
      <c r="D39" s="44">
        <v>42362.5</v>
      </c>
      <c r="E39" s="191">
        <f t="shared" si="0"/>
        <v>21.18125</v>
      </c>
      <c r="F39" s="83"/>
    </row>
    <row r="40" spans="1:6" ht="13.5" customHeight="1">
      <c r="A40" s="161">
        <v>3239</v>
      </c>
      <c r="B40" s="175" t="s">
        <v>48</v>
      </c>
      <c r="C40" s="190">
        <v>900000</v>
      </c>
      <c r="D40" s="44">
        <v>415888.38</v>
      </c>
      <c r="E40" s="191">
        <f t="shared" si="0"/>
        <v>46.20982</v>
      </c>
      <c r="F40" s="83"/>
    </row>
    <row r="41" spans="1:6" ht="13.5" customHeight="1">
      <c r="A41" s="174">
        <v>324</v>
      </c>
      <c r="B41" s="174" t="s">
        <v>118</v>
      </c>
      <c r="C41" s="45">
        <f>C42</f>
        <v>20000</v>
      </c>
      <c r="D41" s="45">
        <f>D42</f>
        <v>0</v>
      </c>
      <c r="E41" s="166">
        <f t="shared" si="0"/>
        <v>0</v>
      </c>
      <c r="F41" s="83"/>
    </row>
    <row r="42" spans="1:6" ht="13.5" customHeight="1" hidden="1">
      <c r="A42" s="161">
        <v>3241</v>
      </c>
      <c r="B42" s="161" t="s">
        <v>118</v>
      </c>
      <c r="C42" s="190">
        <v>20000</v>
      </c>
      <c r="D42" s="44">
        <v>0</v>
      </c>
      <c r="E42" s="168">
        <f t="shared" si="0"/>
        <v>0</v>
      </c>
      <c r="F42" s="83"/>
    </row>
    <row r="43" spans="1:6" s="84" customFormat="1" ht="13.5" customHeight="1">
      <c r="A43" s="174">
        <v>329</v>
      </c>
      <c r="B43" s="174" t="s">
        <v>50</v>
      </c>
      <c r="C43" s="45">
        <f>SUM(C44:C49)</f>
        <v>1285000</v>
      </c>
      <c r="D43" s="45">
        <f>SUM(D44:D49)</f>
        <v>62409.94</v>
      </c>
      <c r="E43" s="166">
        <f t="shared" si="0"/>
        <v>4.8568046692607005</v>
      </c>
      <c r="F43" s="83"/>
    </row>
    <row r="44" spans="1:6" ht="13.5" customHeight="1" hidden="1">
      <c r="A44" s="161">
        <v>3291</v>
      </c>
      <c r="B44" s="161" t="s">
        <v>129</v>
      </c>
      <c r="C44" s="190">
        <v>100000</v>
      </c>
      <c r="D44" s="44">
        <v>0</v>
      </c>
      <c r="E44" s="191">
        <f t="shared" si="0"/>
        <v>0</v>
      </c>
      <c r="F44" s="83"/>
    </row>
    <row r="45" spans="1:6" ht="13.5" customHeight="1">
      <c r="A45" s="161">
        <v>3292</v>
      </c>
      <c r="B45" s="161" t="s">
        <v>51</v>
      </c>
      <c r="C45" s="190">
        <v>100000</v>
      </c>
      <c r="D45" s="44">
        <v>13280.76</v>
      </c>
      <c r="E45" s="191">
        <f t="shared" si="0"/>
        <v>13.280759999999999</v>
      </c>
      <c r="F45" s="83"/>
    </row>
    <row r="46" spans="1:6" ht="13.5" customHeight="1">
      <c r="A46" s="161">
        <v>3293</v>
      </c>
      <c r="B46" s="161" t="s">
        <v>52</v>
      </c>
      <c r="C46" s="190">
        <v>60000</v>
      </c>
      <c r="D46" s="44">
        <v>7223.68</v>
      </c>
      <c r="E46" s="191">
        <f t="shared" si="0"/>
        <v>12.039466666666668</v>
      </c>
      <c r="F46" s="83"/>
    </row>
    <row r="47" spans="1:6" ht="13.5" customHeight="1">
      <c r="A47" s="161">
        <v>3294</v>
      </c>
      <c r="B47" s="161" t="s">
        <v>53</v>
      </c>
      <c r="C47" s="190">
        <v>5000</v>
      </c>
      <c r="D47" s="44">
        <v>1842</v>
      </c>
      <c r="E47" s="191">
        <f t="shared" si="0"/>
        <v>36.84</v>
      </c>
      <c r="F47" s="83"/>
    </row>
    <row r="48" spans="1:6" ht="13.5" customHeight="1">
      <c r="A48" s="161">
        <v>3295</v>
      </c>
      <c r="B48" s="161" t="s">
        <v>111</v>
      </c>
      <c r="C48" s="190">
        <v>1000000</v>
      </c>
      <c r="D48" s="44">
        <v>29866.71</v>
      </c>
      <c r="E48" s="191">
        <f t="shared" si="0"/>
        <v>2.986671</v>
      </c>
      <c r="F48" s="83"/>
    </row>
    <row r="49" spans="1:6" ht="13.5" customHeight="1">
      <c r="A49" s="161">
        <v>3299</v>
      </c>
      <c r="B49" s="161" t="s">
        <v>50</v>
      </c>
      <c r="C49" s="190">
        <v>20000</v>
      </c>
      <c r="D49" s="44">
        <v>10196.79</v>
      </c>
      <c r="E49" s="191">
        <f t="shared" si="0"/>
        <v>50.98395</v>
      </c>
      <c r="F49" s="83"/>
    </row>
    <row r="50" spans="1:6" s="84" customFormat="1" ht="13.5" customHeight="1">
      <c r="A50" s="174">
        <v>34</v>
      </c>
      <c r="B50" s="174" t="s">
        <v>11</v>
      </c>
      <c r="C50" s="45">
        <f>C51</f>
        <v>3050000</v>
      </c>
      <c r="D50" s="45">
        <f>D51</f>
        <v>191639.37000000002</v>
      </c>
      <c r="E50" s="166">
        <f t="shared" si="0"/>
        <v>6.283258032786885</v>
      </c>
      <c r="F50" s="83"/>
    </row>
    <row r="51" spans="1:6" s="84" customFormat="1" ht="13.5" customHeight="1">
      <c r="A51" s="174">
        <v>343</v>
      </c>
      <c r="B51" s="174" t="s">
        <v>58</v>
      </c>
      <c r="C51" s="45">
        <f>SUM(C52:C55)</f>
        <v>3050000</v>
      </c>
      <c r="D51" s="45">
        <f>SUM(D52:D55)</f>
        <v>191639.37000000002</v>
      </c>
      <c r="E51" s="166">
        <f t="shared" si="0"/>
        <v>6.283258032786885</v>
      </c>
      <c r="F51" s="83"/>
    </row>
    <row r="52" spans="1:6" ht="13.5" customHeight="1">
      <c r="A52" s="126">
        <v>3431</v>
      </c>
      <c r="B52" s="161" t="s">
        <v>59</v>
      </c>
      <c r="C52" s="190">
        <v>1000000</v>
      </c>
      <c r="D52" s="44">
        <v>56209.14</v>
      </c>
      <c r="E52" s="191">
        <f t="shared" si="0"/>
        <v>5.620914</v>
      </c>
      <c r="F52" s="83"/>
    </row>
    <row r="53" spans="1:6" ht="13.5" customHeight="1">
      <c r="A53" s="126">
        <v>3432</v>
      </c>
      <c r="B53" s="161" t="s">
        <v>93</v>
      </c>
      <c r="C53" s="190">
        <v>500000</v>
      </c>
      <c r="D53" s="44">
        <v>90298.08</v>
      </c>
      <c r="E53" s="191">
        <f t="shared" si="0"/>
        <v>18.059616000000002</v>
      </c>
      <c r="F53" s="83"/>
    </row>
    <row r="54" spans="1:6" ht="13.5" customHeight="1">
      <c r="A54" s="126">
        <v>3433</v>
      </c>
      <c r="B54" s="161" t="s">
        <v>60</v>
      </c>
      <c r="C54" s="190">
        <v>1500000</v>
      </c>
      <c r="D54" s="44">
        <v>33566.36</v>
      </c>
      <c r="E54" s="191">
        <f t="shared" si="0"/>
        <v>2.2377573333333336</v>
      </c>
      <c r="F54" s="83"/>
    </row>
    <row r="55" spans="1:6" ht="13.5" customHeight="1">
      <c r="A55" s="126">
        <v>3434</v>
      </c>
      <c r="B55" s="161" t="s">
        <v>88</v>
      </c>
      <c r="C55" s="190">
        <v>50000</v>
      </c>
      <c r="D55" s="44">
        <v>11565.79</v>
      </c>
      <c r="E55" s="191">
        <f t="shared" si="0"/>
        <v>23.131580000000003</v>
      </c>
      <c r="F55" s="83"/>
    </row>
    <row r="56" spans="1:6" s="84" customFormat="1" ht="13.5" customHeight="1">
      <c r="A56" s="169">
        <v>38</v>
      </c>
      <c r="B56" s="174" t="s">
        <v>112</v>
      </c>
      <c r="C56" s="45">
        <f>SUM(C57)</f>
        <v>100000</v>
      </c>
      <c r="D56" s="45">
        <f>SUM(D57)</f>
        <v>300</v>
      </c>
      <c r="E56" s="166">
        <f t="shared" si="0"/>
        <v>0.3</v>
      </c>
      <c r="F56" s="83"/>
    </row>
    <row r="57" spans="1:6" s="84" customFormat="1" ht="13.5" customHeight="1">
      <c r="A57" s="169">
        <v>383</v>
      </c>
      <c r="B57" s="174" t="s">
        <v>113</v>
      </c>
      <c r="C57" s="45">
        <f>SUM(C58)</f>
        <v>100000</v>
      </c>
      <c r="D57" s="45">
        <f>SUM(D58)</f>
        <v>300</v>
      </c>
      <c r="E57" s="166">
        <f t="shared" si="0"/>
        <v>0.3</v>
      </c>
      <c r="F57" s="83"/>
    </row>
    <row r="58" spans="1:6" ht="13.5" customHeight="1">
      <c r="A58" s="126">
        <v>3834</v>
      </c>
      <c r="B58" s="161" t="s">
        <v>149</v>
      </c>
      <c r="C58" s="190">
        <v>100000</v>
      </c>
      <c r="D58" s="44">
        <v>300</v>
      </c>
      <c r="E58" s="191">
        <f t="shared" si="0"/>
        <v>0.3</v>
      </c>
      <c r="F58" s="83"/>
    </row>
    <row r="59" spans="1:6" ht="12.75" customHeight="1">
      <c r="A59" s="33"/>
      <c r="B59" s="175"/>
      <c r="C59" s="44"/>
      <c r="D59" s="44"/>
      <c r="E59" s="168"/>
      <c r="F59" s="83"/>
    </row>
    <row r="60" spans="1:6" ht="13.5" customHeight="1">
      <c r="A60" s="174" t="s">
        <v>64</v>
      </c>
      <c r="B60" s="174" t="s">
        <v>65</v>
      </c>
      <c r="C60" s="45">
        <f>SUM(C63+C66)</f>
        <v>175215178</v>
      </c>
      <c r="D60" s="45">
        <f>SUM(D63+D66)</f>
        <v>0</v>
      </c>
      <c r="E60" s="166">
        <f t="shared" si="0"/>
        <v>0</v>
      </c>
      <c r="F60" s="83"/>
    </row>
    <row r="61" spans="1:6" s="84" customFormat="1" ht="13.5" customHeight="1" hidden="1">
      <c r="A61" s="174">
        <v>4</v>
      </c>
      <c r="B61" s="173" t="s">
        <v>56</v>
      </c>
      <c r="C61" s="45">
        <f>C66</f>
        <v>350000</v>
      </c>
      <c r="D61" s="45">
        <f>D66</f>
        <v>0</v>
      </c>
      <c r="E61" s="166">
        <f t="shared" si="0"/>
        <v>0</v>
      </c>
      <c r="F61" s="83"/>
    </row>
    <row r="62" spans="1:6" s="84" customFormat="1" ht="13.5" customHeight="1" hidden="1">
      <c r="A62" s="174">
        <v>4</v>
      </c>
      <c r="B62" s="174" t="s">
        <v>56</v>
      </c>
      <c r="C62" s="45" t="e">
        <f>SUM(C63+C66+#REF!)</f>
        <v>#REF!</v>
      </c>
      <c r="D62" s="45" t="e">
        <f>SUM(D63+D66+#REF!)</f>
        <v>#REF!</v>
      </c>
      <c r="E62" s="166" t="e">
        <f t="shared" si="0"/>
        <v>#REF!</v>
      </c>
      <c r="F62" s="83"/>
    </row>
    <row r="63" spans="1:6" s="84" customFormat="1" ht="13.5" customHeight="1">
      <c r="A63" s="174">
        <v>41</v>
      </c>
      <c r="B63" s="174" t="s">
        <v>148</v>
      </c>
      <c r="C63" s="45">
        <f>SUM(C64)</f>
        <v>174865178</v>
      </c>
      <c r="D63" s="45">
        <f>SUM(D64)</f>
        <v>0</v>
      </c>
      <c r="E63" s="166">
        <f t="shared" si="0"/>
        <v>0</v>
      </c>
      <c r="F63" s="83"/>
    </row>
    <row r="64" spans="1:6" s="84" customFormat="1" ht="13.5" customHeight="1">
      <c r="A64" s="174">
        <v>411</v>
      </c>
      <c r="B64" s="174" t="s">
        <v>162</v>
      </c>
      <c r="C64" s="45">
        <f>SUM(C65)</f>
        <v>174865178</v>
      </c>
      <c r="D64" s="45">
        <f>SUM(D65)</f>
        <v>0</v>
      </c>
      <c r="E64" s="166">
        <f>D64/C64*100</f>
        <v>0</v>
      </c>
      <c r="F64" s="83"/>
    </row>
    <row r="65" spans="1:6" ht="13.5" customHeight="1" hidden="1">
      <c r="A65" s="178">
        <v>4111</v>
      </c>
      <c r="B65" s="20" t="s">
        <v>87</v>
      </c>
      <c r="C65" s="190">
        <v>174865178</v>
      </c>
      <c r="D65" s="44">
        <v>0</v>
      </c>
      <c r="E65" s="168">
        <f>D65/C65*100</f>
        <v>0</v>
      </c>
      <c r="F65" s="83"/>
    </row>
    <row r="66" spans="1:6" s="84" customFormat="1" ht="13.5" customHeight="1">
      <c r="A66" s="21">
        <v>42</v>
      </c>
      <c r="B66" s="173" t="s">
        <v>12</v>
      </c>
      <c r="C66" s="45">
        <f>SUM(C67+C72)</f>
        <v>350000</v>
      </c>
      <c r="D66" s="45">
        <f>SUM(D67+D72)</f>
        <v>0</v>
      </c>
      <c r="E66" s="166">
        <f t="shared" si="0"/>
        <v>0</v>
      </c>
      <c r="F66" s="83"/>
    </row>
    <row r="67" spans="1:6" s="84" customFormat="1" ht="13.5" customHeight="1">
      <c r="A67" s="21">
        <v>422</v>
      </c>
      <c r="B67" s="174" t="s">
        <v>15</v>
      </c>
      <c r="C67" s="45">
        <f>SUM(C68:C71)</f>
        <v>250000</v>
      </c>
      <c r="D67" s="45">
        <f>SUM(D68:D71)</f>
        <v>0</v>
      </c>
      <c r="E67" s="166">
        <f t="shared" si="0"/>
        <v>0</v>
      </c>
      <c r="F67" s="83"/>
    </row>
    <row r="68" spans="1:6" ht="13.5" customHeight="1" hidden="1">
      <c r="A68" s="178" t="s">
        <v>13</v>
      </c>
      <c r="B68" s="19" t="s">
        <v>14</v>
      </c>
      <c r="C68" s="190">
        <v>50000</v>
      </c>
      <c r="D68" s="44">
        <v>0</v>
      </c>
      <c r="E68" s="168">
        <f t="shared" si="0"/>
        <v>0</v>
      </c>
      <c r="F68" s="83"/>
    </row>
    <row r="69" spans="1:6" ht="13.5" customHeight="1" hidden="1">
      <c r="A69" s="178">
        <v>4222</v>
      </c>
      <c r="B69" s="20" t="s">
        <v>82</v>
      </c>
      <c r="C69" s="190">
        <v>50000</v>
      </c>
      <c r="D69" s="44">
        <v>0</v>
      </c>
      <c r="E69" s="168">
        <f t="shared" si="0"/>
        <v>0</v>
      </c>
      <c r="F69" s="83"/>
    </row>
    <row r="70" spans="1:6" ht="13.5" customHeight="1" hidden="1">
      <c r="A70" s="178">
        <v>4223</v>
      </c>
      <c r="B70" s="20" t="s">
        <v>114</v>
      </c>
      <c r="C70" s="190">
        <v>100000</v>
      </c>
      <c r="D70" s="44">
        <v>0</v>
      </c>
      <c r="E70" s="168">
        <f t="shared" si="0"/>
        <v>0</v>
      </c>
      <c r="F70" s="83"/>
    </row>
    <row r="71" spans="1:6" ht="13.5" customHeight="1" hidden="1">
      <c r="A71" s="178">
        <v>4227</v>
      </c>
      <c r="B71" s="20" t="s">
        <v>83</v>
      </c>
      <c r="C71" s="190">
        <v>50000</v>
      </c>
      <c r="D71" s="44">
        <v>0</v>
      </c>
      <c r="E71" s="168">
        <f t="shared" si="0"/>
        <v>0</v>
      </c>
      <c r="F71" s="83"/>
    </row>
    <row r="72" spans="1:6" s="84" customFormat="1" ht="13.5" customHeight="1">
      <c r="A72" s="21">
        <v>426</v>
      </c>
      <c r="B72" s="176" t="s">
        <v>115</v>
      </c>
      <c r="C72" s="45">
        <f>SUM(C73)</f>
        <v>100000</v>
      </c>
      <c r="D72" s="45">
        <f>SUM(D73)</f>
        <v>0</v>
      </c>
      <c r="E72" s="166">
        <f t="shared" si="0"/>
        <v>0</v>
      </c>
      <c r="F72" s="83"/>
    </row>
    <row r="73" spans="1:6" ht="13.5" customHeight="1" hidden="1">
      <c r="A73" s="178">
        <v>4262</v>
      </c>
      <c r="B73" s="20" t="s">
        <v>116</v>
      </c>
      <c r="C73" s="190">
        <v>100000</v>
      </c>
      <c r="D73" s="44">
        <v>0</v>
      </c>
      <c r="E73" s="168">
        <f t="shared" si="0"/>
        <v>0</v>
      </c>
      <c r="F73" s="85"/>
    </row>
    <row r="74" spans="1:6" ht="12.75" customHeight="1">
      <c r="A74" s="175"/>
      <c r="B74" s="161"/>
      <c r="C74" s="44"/>
      <c r="D74" s="44"/>
      <c r="E74" s="168"/>
      <c r="F74" s="83"/>
    </row>
    <row r="75" spans="1:6" ht="13.5" customHeight="1">
      <c r="A75" s="173">
        <v>101</v>
      </c>
      <c r="B75" s="174" t="s">
        <v>66</v>
      </c>
      <c r="C75" s="45">
        <f>C77</f>
        <v>469607875</v>
      </c>
      <c r="D75" s="45">
        <f>D77</f>
        <v>46265658.67</v>
      </c>
      <c r="E75" s="166">
        <f aca="true" t="shared" si="1" ref="E75:E103">D75/C75*100</f>
        <v>9.851976751880493</v>
      </c>
      <c r="F75" s="83"/>
    </row>
    <row r="76" spans="1:6" ht="12.75" customHeight="1">
      <c r="A76" s="32"/>
      <c r="B76" s="174"/>
      <c r="C76" s="44"/>
      <c r="D76" s="44"/>
      <c r="E76" s="168"/>
      <c r="F76" s="83"/>
    </row>
    <row r="77" spans="1:6" ht="24" customHeight="1">
      <c r="A77" s="162" t="s">
        <v>78</v>
      </c>
      <c r="B77" s="169" t="s">
        <v>67</v>
      </c>
      <c r="C77" s="45">
        <f>C79+C85</f>
        <v>469607875</v>
      </c>
      <c r="D77" s="45">
        <f>D79+D85</f>
        <v>46265658.67</v>
      </c>
      <c r="E77" s="166">
        <f t="shared" si="1"/>
        <v>9.851976751880493</v>
      </c>
      <c r="F77" s="83"/>
    </row>
    <row r="78" spans="1:6" s="84" customFormat="1" ht="13.5" customHeight="1" hidden="1">
      <c r="A78" s="40">
        <v>3</v>
      </c>
      <c r="B78" s="173" t="s">
        <v>34</v>
      </c>
      <c r="C78" s="45">
        <f>C79</f>
        <v>118609193</v>
      </c>
      <c r="D78" s="45">
        <f>D79</f>
        <v>16231611.439999998</v>
      </c>
      <c r="E78" s="166">
        <f t="shared" si="1"/>
        <v>13.684952261668283</v>
      </c>
      <c r="F78" s="83"/>
    </row>
    <row r="79" spans="1:6" s="84" customFormat="1" ht="13.5" customHeight="1">
      <c r="A79" s="174">
        <v>34</v>
      </c>
      <c r="B79" s="174" t="s">
        <v>11</v>
      </c>
      <c r="C79" s="45">
        <f>C80</f>
        <v>118609193</v>
      </c>
      <c r="D79" s="45">
        <f>D80</f>
        <v>16231611.439999998</v>
      </c>
      <c r="E79" s="166">
        <f t="shared" si="1"/>
        <v>13.684952261668283</v>
      </c>
      <c r="F79" s="83"/>
    </row>
    <row r="80" spans="1:6" s="84" customFormat="1" ht="13.5" customHeight="1">
      <c r="A80" s="174">
        <v>342</v>
      </c>
      <c r="B80" s="173" t="s">
        <v>104</v>
      </c>
      <c r="C80" s="45">
        <f>SUM(C81:C83)</f>
        <v>118609193</v>
      </c>
      <c r="D80" s="45">
        <f>SUM(D81:D83)</f>
        <v>16231611.439999998</v>
      </c>
      <c r="E80" s="166">
        <f t="shared" si="1"/>
        <v>13.684952261668283</v>
      </c>
      <c r="F80" s="83"/>
    </row>
    <row r="81" spans="1:6" ht="24.75" customHeight="1">
      <c r="A81" s="177">
        <v>3422</v>
      </c>
      <c r="B81" s="161" t="s">
        <v>128</v>
      </c>
      <c r="C81" s="190">
        <v>39341085</v>
      </c>
      <c r="D81" s="44">
        <v>3556955.05</v>
      </c>
      <c r="E81" s="191">
        <f t="shared" si="1"/>
        <v>9.041324228856423</v>
      </c>
      <c r="F81" s="83"/>
    </row>
    <row r="82" spans="1:6" ht="24.75" customHeight="1">
      <c r="A82" s="167" t="s">
        <v>49</v>
      </c>
      <c r="B82" s="175" t="s">
        <v>92</v>
      </c>
      <c r="C82" s="190">
        <v>72968108</v>
      </c>
      <c r="D82" s="44">
        <v>10068355.03</v>
      </c>
      <c r="E82" s="191">
        <f t="shared" si="1"/>
        <v>13.798295318277951</v>
      </c>
      <c r="F82" s="83"/>
    </row>
    <row r="83" spans="1:6" ht="24.75" customHeight="1">
      <c r="A83" s="167">
        <v>3426</v>
      </c>
      <c r="B83" s="175" t="s">
        <v>163</v>
      </c>
      <c r="C83" s="190">
        <v>6300000</v>
      </c>
      <c r="D83" s="44">
        <v>2606301.36</v>
      </c>
      <c r="E83" s="191">
        <f>D83/C83*100</f>
        <v>41.369862857142856</v>
      </c>
      <c r="F83" s="83"/>
    </row>
    <row r="84" spans="1:6" s="84" customFormat="1" ht="13.5" customHeight="1" hidden="1">
      <c r="A84" s="32">
        <v>5</v>
      </c>
      <c r="B84" s="21" t="s">
        <v>18</v>
      </c>
      <c r="C84" s="45">
        <f>C85</f>
        <v>350998682</v>
      </c>
      <c r="D84" s="45">
        <f>D85</f>
        <v>30034047.23</v>
      </c>
      <c r="E84" s="168">
        <f t="shared" si="1"/>
        <v>8.556740742975212</v>
      </c>
      <c r="F84" s="83"/>
    </row>
    <row r="85" spans="1:6" s="84" customFormat="1" ht="13.5" customHeight="1">
      <c r="A85" s="173">
        <v>54</v>
      </c>
      <c r="B85" s="14" t="s">
        <v>94</v>
      </c>
      <c r="C85" s="45">
        <f>C90+C86+C88</f>
        <v>350998682</v>
      </c>
      <c r="D85" s="45">
        <f>D90+D86+D88</f>
        <v>30034047.23</v>
      </c>
      <c r="E85" s="166">
        <f t="shared" si="1"/>
        <v>8.556740742975212</v>
      </c>
      <c r="F85" s="83"/>
    </row>
    <row r="86" spans="1:6" s="84" customFormat="1" ht="24.75" customHeight="1">
      <c r="A86" s="165">
        <v>542</v>
      </c>
      <c r="B86" s="14" t="s">
        <v>139</v>
      </c>
      <c r="C86" s="45">
        <f>SUM(C87)</f>
        <v>193998682</v>
      </c>
      <c r="D86" s="45">
        <f>SUM(D87)</f>
        <v>30034047.23</v>
      </c>
      <c r="E86" s="166">
        <f t="shared" si="1"/>
        <v>15.481572823262791</v>
      </c>
      <c r="F86" s="83"/>
    </row>
    <row r="87" spans="1:6" ht="26.25" customHeight="1">
      <c r="A87" s="33">
        <v>5422</v>
      </c>
      <c r="B87" s="4" t="s">
        <v>145</v>
      </c>
      <c r="C87" s="190">
        <v>193998682</v>
      </c>
      <c r="D87" s="44">
        <v>30034047.23</v>
      </c>
      <c r="E87" s="191">
        <f t="shared" si="1"/>
        <v>15.481572823262791</v>
      </c>
      <c r="F87" s="85"/>
    </row>
    <row r="88" spans="1:5" s="84" customFormat="1" ht="24.75" customHeight="1">
      <c r="A88" s="165">
        <v>543</v>
      </c>
      <c r="B88" s="14" t="s">
        <v>164</v>
      </c>
      <c r="C88" s="45">
        <f>SUM(C89)</f>
        <v>90000000</v>
      </c>
      <c r="D88" s="45">
        <f>SUM(D89)</f>
        <v>0</v>
      </c>
      <c r="E88" s="166">
        <f>D88/C88*100</f>
        <v>0</v>
      </c>
    </row>
    <row r="89" spans="1:5" ht="24.75" customHeight="1" hidden="1">
      <c r="A89" s="167">
        <v>5431</v>
      </c>
      <c r="B89" s="4" t="s">
        <v>164</v>
      </c>
      <c r="C89" s="190">
        <v>90000000</v>
      </c>
      <c r="D89" s="44">
        <v>0</v>
      </c>
      <c r="E89" s="168">
        <f>D89/C89*100</f>
        <v>0</v>
      </c>
    </row>
    <row r="90" spans="1:6" s="84" customFormat="1" ht="24.75" customHeight="1">
      <c r="A90" s="165">
        <v>544</v>
      </c>
      <c r="B90" s="169" t="s">
        <v>95</v>
      </c>
      <c r="C90" s="45">
        <f>C91</f>
        <v>67000000</v>
      </c>
      <c r="D90" s="45">
        <f>SUM(D91:D91)</f>
        <v>0</v>
      </c>
      <c r="E90" s="166">
        <f t="shared" si="1"/>
        <v>0</v>
      </c>
      <c r="F90" s="83"/>
    </row>
    <row r="91" spans="1:6" ht="24" customHeight="1" hidden="1">
      <c r="A91" s="170">
        <v>5443</v>
      </c>
      <c r="B91" s="4" t="s">
        <v>105</v>
      </c>
      <c r="C91" s="190">
        <v>67000000</v>
      </c>
      <c r="D91" s="44">
        <v>0</v>
      </c>
      <c r="E91" s="168">
        <f t="shared" si="1"/>
        <v>0</v>
      </c>
      <c r="F91" s="83"/>
    </row>
    <row r="92" spans="1:6" ht="12.75" customHeight="1">
      <c r="A92" s="33"/>
      <c r="B92" s="175"/>
      <c r="C92" s="44"/>
      <c r="D92" s="44"/>
      <c r="E92" s="168"/>
      <c r="F92" s="83"/>
    </row>
    <row r="93" spans="1:6" ht="13.5" customHeight="1">
      <c r="A93" s="32">
        <v>102</v>
      </c>
      <c r="B93" s="174" t="s">
        <v>69</v>
      </c>
      <c r="C93" s="45">
        <f>C95</f>
        <v>5488507</v>
      </c>
      <c r="D93" s="45">
        <f>D95</f>
        <v>2703002.37</v>
      </c>
      <c r="E93" s="166">
        <f t="shared" si="1"/>
        <v>49.24840890245745</v>
      </c>
      <c r="F93" s="83"/>
    </row>
    <row r="94" spans="1:6" ht="12.75" customHeight="1">
      <c r="A94" s="33"/>
      <c r="B94" s="175"/>
      <c r="C94" s="44"/>
      <c r="D94" s="44"/>
      <c r="E94" s="168"/>
      <c r="F94" s="83"/>
    </row>
    <row r="95" spans="1:6" ht="24.75" customHeight="1">
      <c r="A95" s="162" t="s">
        <v>68</v>
      </c>
      <c r="B95" s="169" t="s">
        <v>70</v>
      </c>
      <c r="C95" s="45">
        <f>C97+C101</f>
        <v>5488507</v>
      </c>
      <c r="D95" s="45">
        <f>D97+D101</f>
        <v>2703002.37</v>
      </c>
      <c r="E95" s="166">
        <f t="shared" si="1"/>
        <v>49.24840890245745</v>
      </c>
      <c r="F95" s="83"/>
    </row>
    <row r="96" spans="1:6" s="84" customFormat="1" ht="13.5" customHeight="1" hidden="1">
      <c r="A96" s="40">
        <v>3</v>
      </c>
      <c r="B96" s="173" t="s">
        <v>34</v>
      </c>
      <c r="C96" s="45">
        <f aca="true" t="shared" si="2" ref="C96:D98">C97</f>
        <v>1603840</v>
      </c>
      <c r="D96" s="45">
        <f t="shared" si="2"/>
        <v>835941.56</v>
      </c>
      <c r="E96" s="166">
        <f t="shared" si="1"/>
        <v>52.12125648443735</v>
      </c>
      <c r="F96" s="83"/>
    </row>
    <row r="97" spans="1:6" s="84" customFormat="1" ht="13.5" customHeight="1">
      <c r="A97" s="40">
        <v>34</v>
      </c>
      <c r="B97" s="174" t="s">
        <v>11</v>
      </c>
      <c r="C97" s="45">
        <f t="shared" si="2"/>
        <v>1603840</v>
      </c>
      <c r="D97" s="45">
        <f t="shared" si="2"/>
        <v>835941.56</v>
      </c>
      <c r="E97" s="166">
        <f t="shared" si="1"/>
        <v>52.12125648443735</v>
      </c>
      <c r="F97" s="83"/>
    </row>
    <row r="98" spans="1:6" s="84" customFormat="1" ht="13.5" customHeight="1">
      <c r="A98" s="40">
        <v>342</v>
      </c>
      <c r="B98" s="173" t="s">
        <v>104</v>
      </c>
      <c r="C98" s="45">
        <f t="shared" si="2"/>
        <v>1603840</v>
      </c>
      <c r="D98" s="45">
        <f t="shared" si="2"/>
        <v>835941.56</v>
      </c>
      <c r="E98" s="166">
        <f t="shared" si="1"/>
        <v>52.12125648443735</v>
      </c>
      <c r="F98" s="83"/>
    </row>
    <row r="99" spans="1:6" ht="25.5">
      <c r="A99" s="167" t="s">
        <v>49</v>
      </c>
      <c r="B99" s="175" t="s">
        <v>92</v>
      </c>
      <c r="C99" s="190">
        <v>1603840</v>
      </c>
      <c r="D99" s="44">
        <v>835941.56</v>
      </c>
      <c r="E99" s="191">
        <f t="shared" si="1"/>
        <v>52.12125648443735</v>
      </c>
      <c r="F99" s="83"/>
    </row>
    <row r="100" spans="1:6" s="84" customFormat="1" ht="13.5" customHeight="1" hidden="1">
      <c r="A100" s="40">
        <v>5</v>
      </c>
      <c r="B100" s="21" t="s">
        <v>18</v>
      </c>
      <c r="C100" s="45">
        <f aca="true" t="shared" si="3" ref="C100:D102">C101</f>
        <v>3884667</v>
      </c>
      <c r="D100" s="45">
        <f t="shared" si="3"/>
        <v>1867060.81</v>
      </c>
      <c r="E100" s="168">
        <f t="shared" si="1"/>
        <v>48.062312934416255</v>
      </c>
      <c r="F100" s="83"/>
    </row>
    <row r="101" spans="1:6" s="84" customFormat="1" ht="13.5" customHeight="1">
      <c r="A101" s="173">
        <v>54</v>
      </c>
      <c r="B101" s="14" t="s">
        <v>94</v>
      </c>
      <c r="C101" s="45">
        <f t="shared" si="3"/>
        <v>3884667</v>
      </c>
      <c r="D101" s="45">
        <f t="shared" si="3"/>
        <v>1867060.81</v>
      </c>
      <c r="E101" s="166">
        <f t="shared" si="1"/>
        <v>48.062312934416255</v>
      </c>
      <c r="F101" s="83"/>
    </row>
    <row r="102" spans="1:6" s="84" customFormat="1" ht="24" customHeight="1">
      <c r="A102" s="165">
        <v>544</v>
      </c>
      <c r="B102" s="169" t="s">
        <v>95</v>
      </c>
      <c r="C102" s="45">
        <f t="shared" si="3"/>
        <v>3884667</v>
      </c>
      <c r="D102" s="45">
        <f t="shared" si="3"/>
        <v>1867060.81</v>
      </c>
      <c r="E102" s="166">
        <f t="shared" si="1"/>
        <v>48.062312934416255</v>
      </c>
      <c r="F102" s="83"/>
    </row>
    <row r="103" spans="1:6" ht="25.5">
      <c r="A103" s="170">
        <v>5446</v>
      </c>
      <c r="B103" s="4" t="s">
        <v>106</v>
      </c>
      <c r="C103" s="190">
        <v>3884667</v>
      </c>
      <c r="D103" s="44">
        <v>1867060.81</v>
      </c>
      <c r="E103" s="191">
        <f t="shared" si="1"/>
        <v>48.062312934416255</v>
      </c>
      <c r="F103" s="83"/>
    </row>
    <row r="104" spans="1:6" ht="12.75" customHeight="1">
      <c r="A104" s="33"/>
      <c r="B104" s="175"/>
      <c r="C104" s="192"/>
      <c r="D104" s="4"/>
      <c r="E104" s="168"/>
      <c r="F104" s="83"/>
    </row>
    <row r="105" spans="1:6" ht="13.5" customHeight="1">
      <c r="A105" s="173">
        <v>103</v>
      </c>
      <c r="B105" s="169" t="s">
        <v>81</v>
      </c>
      <c r="C105" s="45">
        <f>C107</f>
        <v>0</v>
      </c>
      <c r="D105" s="45">
        <f>D107</f>
        <v>10506465.68</v>
      </c>
      <c r="E105" s="171" t="s">
        <v>159</v>
      </c>
      <c r="F105" s="83"/>
    </row>
    <row r="106" spans="1:6" ht="12" customHeight="1">
      <c r="A106" s="173"/>
      <c r="B106" s="169"/>
      <c r="C106" s="45"/>
      <c r="D106" s="45"/>
      <c r="E106" s="171"/>
      <c r="F106" s="83"/>
    </row>
    <row r="107" spans="1:6" ht="13.5" customHeight="1">
      <c r="A107" s="174" t="s">
        <v>90</v>
      </c>
      <c r="B107" s="169" t="s">
        <v>81</v>
      </c>
      <c r="C107" s="45">
        <f>C108</f>
        <v>0</v>
      </c>
      <c r="D107" s="45">
        <f>D108</f>
        <v>10506465.68</v>
      </c>
      <c r="E107" s="171" t="s">
        <v>159</v>
      </c>
      <c r="F107" s="83"/>
    </row>
    <row r="108" spans="1:6" s="84" customFormat="1" ht="13.5" customHeight="1" hidden="1">
      <c r="A108" s="174">
        <v>5</v>
      </c>
      <c r="B108" s="21" t="s">
        <v>18</v>
      </c>
      <c r="C108" s="45">
        <f>C109</f>
        <v>0</v>
      </c>
      <c r="D108" s="45">
        <f>D109</f>
        <v>10506465.68</v>
      </c>
      <c r="E108" s="171" t="s">
        <v>159</v>
      </c>
      <c r="F108" s="83"/>
    </row>
    <row r="109" spans="1:6" s="84" customFormat="1" ht="13.5" customHeight="1">
      <c r="A109" s="173">
        <v>51</v>
      </c>
      <c r="B109" s="169" t="s">
        <v>80</v>
      </c>
      <c r="C109" s="45">
        <f>SUM(C111)</f>
        <v>0</v>
      </c>
      <c r="D109" s="45">
        <f>SUM(D111)</f>
        <v>10506465.68</v>
      </c>
      <c r="E109" s="171" t="s">
        <v>159</v>
      </c>
      <c r="F109" s="83"/>
    </row>
    <row r="110" spans="1:6" s="84" customFormat="1" ht="13.5" customHeight="1">
      <c r="A110" s="173">
        <v>514</v>
      </c>
      <c r="B110" s="16" t="s">
        <v>140</v>
      </c>
      <c r="C110" s="45">
        <f>SUM(C111)</f>
        <v>0</v>
      </c>
      <c r="D110" s="45">
        <f>SUM(D111)</f>
        <v>10506465.68</v>
      </c>
      <c r="E110" s="171" t="s">
        <v>159</v>
      </c>
      <c r="F110" s="83"/>
    </row>
    <row r="111" spans="1:6" ht="13.5" customHeight="1">
      <c r="A111" s="175">
        <v>5141</v>
      </c>
      <c r="B111" s="7" t="s">
        <v>141</v>
      </c>
      <c r="C111" s="190">
        <v>0</v>
      </c>
      <c r="D111" s="44">
        <v>10506465.68</v>
      </c>
      <c r="E111" s="193" t="s">
        <v>159</v>
      </c>
      <c r="F111" s="85"/>
    </row>
    <row r="112" spans="1:5" ht="12.75">
      <c r="A112" s="40"/>
      <c r="B112" s="169"/>
      <c r="C112" s="172"/>
      <c r="D112" s="172"/>
      <c r="E112" s="168"/>
    </row>
    <row r="113" spans="1:2" ht="12.75">
      <c r="A113" s="33"/>
      <c r="B113" s="76"/>
    </row>
    <row r="114" spans="1:2" ht="12.75">
      <c r="A114" s="33"/>
      <c r="B114" s="33"/>
    </row>
    <row r="115" spans="1:2" ht="12.75">
      <c r="A115" s="33"/>
      <c r="B115" s="33"/>
    </row>
    <row r="117" spans="1:2" ht="12.75">
      <c r="A117" s="40"/>
      <c r="B117" s="74"/>
    </row>
    <row r="118" spans="1:2" ht="12.75">
      <c r="A118" s="33"/>
      <c r="B118" s="76"/>
    </row>
    <row r="119" spans="1:2" ht="12.75">
      <c r="A119" s="99"/>
      <c r="B119" s="100"/>
    </row>
    <row r="120" spans="1:2" ht="12.75">
      <c r="A120" s="40"/>
      <c r="B120" s="74"/>
    </row>
    <row r="121" spans="1:2" ht="12.75">
      <c r="A121" s="33"/>
      <c r="B121" s="76"/>
    </row>
    <row r="123" spans="1:2" ht="12.75">
      <c r="A123" s="32"/>
      <c r="B123" s="40"/>
    </row>
    <row r="124" spans="1:2" ht="12.75">
      <c r="A124" s="33"/>
      <c r="B124" s="33"/>
    </row>
    <row r="125" spans="1:2" ht="12.75">
      <c r="A125" s="76"/>
      <c r="B125" s="76"/>
    </row>
    <row r="127" spans="1:2" ht="12.75">
      <c r="A127" s="32"/>
      <c r="B127" s="100"/>
    </row>
    <row r="128" spans="1:2" ht="12.75">
      <c r="A128" s="76"/>
      <c r="B128" s="76"/>
    </row>
    <row r="129" spans="1:2" ht="12.75">
      <c r="A129" s="100"/>
      <c r="B129" s="99"/>
    </row>
    <row r="131" spans="1:2" ht="12.75">
      <c r="A131" s="101"/>
      <c r="B131" s="101"/>
    </row>
    <row r="133" spans="1:2" ht="12.75">
      <c r="A133" s="99"/>
      <c r="B133" s="100"/>
    </row>
    <row r="135" spans="1:2" ht="12.75">
      <c r="A135" s="99"/>
      <c r="B135" s="100"/>
    </row>
    <row r="137" spans="1:2" ht="12.75">
      <c r="A137" s="100"/>
      <c r="B137" s="99"/>
    </row>
    <row r="139" spans="1:2" ht="12.75">
      <c r="A139" s="101"/>
      <c r="B139" s="101"/>
    </row>
    <row r="141" spans="1:2" ht="12.75">
      <c r="A141" s="99"/>
      <c r="B141" s="100"/>
    </row>
    <row r="143" spans="1:2" ht="12.75">
      <c r="A143" s="99"/>
      <c r="B143" s="100"/>
    </row>
    <row r="145" spans="1:2" ht="12.75">
      <c r="A145" s="100"/>
      <c r="B145" s="99"/>
    </row>
    <row r="147" spans="1:2" ht="12.75">
      <c r="A147" s="101"/>
      <c r="B147" s="101"/>
    </row>
    <row r="148" spans="1:2" ht="12.75">
      <c r="A148" s="101"/>
      <c r="B148" s="101"/>
    </row>
    <row r="150" spans="1:2" ht="12.75">
      <c r="A150" s="99"/>
      <c r="B150" s="100"/>
    </row>
    <row r="152" spans="1:2" ht="12.75">
      <c r="A152" s="99"/>
      <c r="B152" s="100"/>
    </row>
    <row r="154" spans="1:2" ht="12.75">
      <c r="A154" s="99"/>
      <c r="B154" s="100"/>
    </row>
    <row r="156" spans="1:2" ht="12.75">
      <c r="A156" s="99"/>
      <c r="B156" s="100"/>
    </row>
    <row r="159" spans="1:2" ht="12.75">
      <c r="A159" s="102"/>
      <c r="B159" s="100"/>
    </row>
    <row r="161" spans="1:2" ht="12.75">
      <c r="A161" s="102"/>
      <c r="B161" s="100"/>
    </row>
    <row r="163" spans="1:2" ht="12.75">
      <c r="A163" s="102"/>
      <c r="B163" s="99"/>
    </row>
    <row r="164" spans="1:2" ht="12.75">
      <c r="A164" s="101"/>
      <c r="B164" s="101"/>
    </row>
    <row r="166" spans="1:2" ht="12.75">
      <c r="A166" s="99"/>
      <c r="B166" s="100"/>
    </row>
    <row r="168" spans="1:2" ht="12.75">
      <c r="A168" s="99"/>
      <c r="B168" s="100"/>
    </row>
    <row r="170" spans="1:2" ht="12.75">
      <c r="A170" s="99"/>
      <c r="B170" s="100"/>
    </row>
    <row r="173" spans="1:2" ht="12.75">
      <c r="A173" s="102"/>
      <c r="B173" s="100"/>
    </row>
    <row r="175" spans="1:2" ht="12.75">
      <c r="A175" s="102"/>
      <c r="B175" s="100"/>
    </row>
    <row r="177" spans="1:2" ht="12.75">
      <c r="A177" s="100"/>
      <c r="B177" s="99"/>
    </row>
    <row r="178" spans="1:2" ht="12.75">
      <c r="A178" s="101"/>
      <c r="B178" s="101"/>
    </row>
    <row r="180" spans="1:2" ht="12.75">
      <c r="A180" s="99"/>
      <c r="B180" s="100"/>
    </row>
    <row r="182" spans="1:2" ht="12.75">
      <c r="A182" s="99"/>
      <c r="B182" s="100"/>
    </row>
    <row r="184" spans="1:2" ht="12.75">
      <c r="A184" s="99"/>
      <c r="B184" s="100"/>
    </row>
    <row r="186" spans="1:2" ht="12.75">
      <c r="A186" s="102"/>
      <c r="B186" s="100"/>
    </row>
    <row r="188" spans="1:2" ht="12.75">
      <c r="A188" s="102"/>
      <c r="B188" s="99"/>
    </row>
    <row r="189" spans="1:2" ht="12.75">
      <c r="A189" s="101"/>
      <c r="B189" s="101"/>
    </row>
    <row r="191" spans="1:2" ht="12.75">
      <c r="A191" s="99"/>
      <c r="B191" s="100"/>
    </row>
    <row r="193" spans="1:2" ht="12.75">
      <c r="A193" s="99"/>
      <c r="B193" s="100"/>
    </row>
    <row r="195" spans="1:2" ht="12.75">
      <c r="A195" s="99"/>
      <c r="B195" s="100"/>
    </row>
    <row r="198" spans="1:2" ht="12.75">
      <c r="A198" s="102"/>
      <c r="B198" s="100"/>
    </row>
    <row r="200" spans="1:2" ht="12.75">
      <c r="A200" s="102"/>
      <c r="B200" s="100"/>
    </row>
    <row r="202" spans="1:2" ht="12.75">
      <c r="A202" s="102"/>
      <c r="B202" s="103"/>
    </row>
    <row r="203" spans="1:2" ht="12.75">
      <c r="A203" s="104"/>
      <c r="B203" s="101"/>
    </row>
    <row r="205" spans="1:2" ht="12.75">
      <c r="A205" s="99"/>
      <c r="B205" s="100"/>
    </row>
    <row r="207" spans="1:2" ht="12.75">
      <c r="A207" s="99"/>
      <c r="B207" s="100"/>
    </row>
    <row r="209" spans="1:2" ht="12.75">
      <c r="A209" s="99"/>
      <c r="B209" s="100"/>
    </row>
    <row r="212" spans="1:2" ht="12.75">
      <c r="A212" s="102"/>
      <c r="B212" s="100"/>
    </row>
    <row r="214" spans="1:2" ht="12.75">
      <c r="A214" s="102"/>
      <c r="B214" s="100"/>
    </row>
    <row r="216" spans="1:2" ht="12.75">
      <c r="A216" s="102"/>
      <c r="B216" s="99"/>
    </row>
    <row r="217" spans="1:2" ht="12.75">
      <c r="A217" s="101"/>
      <c r="B217" s="101"/>
    </row>
    <row r="219" spans="1:2" ht="12.75">
      <c r="A219" s="99"/>
      <c r="B219" s="100"/>
    </row>
    <row r="221" spans="1:2" ht="12.75">
      <c r="A221" s="102"/>
      <c r="B221" s="99"/>
    </row>
    <row r="222" spans="1:2" ht="12.75">
      <c r="A222" s="101"/>
      <c r="B222" s="101"/>
    </row>
    <row r="224" spans="1:2" ht="12.75">
      <c r="A224" s="99"/>
      <c r="B224" s="100"/>
    </row>
    <row r="226" spans="1:2" ht="12.75">
      <c r="A226" s="99"/>
      <c r="B226" s="100"/>
    </row>
    <row r="228" spans="1:2" ht="12.75">
      <c r="A228" s="99"/>
      <c r="B228" s="100"/>
    </row>
    <row r="231" spans="1:2" ht="12.75">
      <c r="A231" s="102"/>
      <c r="B231" s="100"/>
    </row>
    <row r="233" spans="1:2" ht="12.75">
      <c r="A233" s="102"/>
      <c r="B233" s="100"/>
    </row>
    <row r="235" spans="1:2" ht="12.75">
      <c r="A235" s="100"/>
      <c r="B235" s="99"/>
    </row>
    <row r="236" spans="1:2" ht="12.75">
      <c r="A236" s="101"/>
      <c r="B236" s="101"/>
    </row>
    <row r="238" spans="1:2" ht="12.75">
      <c r="A238" s="99"/>
      <c r="B238" s="100"/>
    </row>
    <row r="240" spans="1:2" ht="12.75">
      <c r="A240" s="99"/>
      <c r="B240" s="100"/>
    </row>
    <row r="242" spans="1:2" ht="12.75">
      <c r="A242" s="100"/>
      <c r="B242" s="99"/>
    </row>
    <row r="243" spans="1:2" ht="12.75">
      <c r="A243" s="101"/>
      <c r="B243" s="101"/>
    </row>
    <row r="245" spans="1:2" ht="12.75">
      <c r="A245" s="99"/>
      <c r="B245" s="100"/>
    </row>
    <row r="247" spans="1:2" ht="12.75">
      <c r="A247" s="99"/>
      <c r="B247" s="100"/>
    </row>
    <row r="249" spans="1:2" ht="12.75">
      <c r="A249" s="100"/>
      <c r="B249" s="99"/>
    </row>
    <row r="250" spans="1:2" ht="12.75">
      <c r="A250" s="101"/>
      <c r="B250" s="101"/>
    </row>
    <row r="251" spans="1:2" ht="12.75">
      <c r="A251" s="104"/>
      <c r="B251" s="101"/>
    </row>
    <row r="253" spans="1:2" ht="12.75">
      <c r="A253" s="99"/>
      <c r="B253" s="100"/>
    </row>
    <row r="255" spans="1:2" ht="12.75">
      <c r="A255" s="99"/>
      <c r="B255" s="100"/>
    </row>
    <row r="257" spans="1:2" ht="12.75">
      <c r="A257" s="100"/>
      <c r="B257" s="99"/>
    </row>
    <row r="258" spans="1:2" ht="12.75">
      <c r="A258" s="101"/>
      <c r="B258" s="101"/>
    </row>
    <row r="259" spans="1:2" ht="12.75">
      <c r="A259" s="101"/>
      <c r="B259" s="101"/>
    </row>
    <row r="260" spans="1:2" ht="12.75">
      <c r="A260" s="101"/>
      <c r="B260" s="101"/>
    </row>
    <row r="261" spans="1:2" ht="12.75">
      <c r="A261" s="101"/>
      <c r="B261" s="101"/>
    </row>
    <row r="262" spans="1:2" ht="12.75">
      <c r="A262" s="101"/>
      <c r="B262" s="101"/>
    </row>
    <row r="263" spans="1:2" ht="12.75">
      <c r="A263" s="101"/>
      <c r="B263" s="101"/>
    </row>
    <row r="264" spans="1:2" ht="12.75">
      <c r="A264" s="101"/>
      <c r="B264" s="101"/>
    </row>
    <row r="266" spans="1:2" ht="12.75">
      <c r="A266" s="99"/>
      <c r="B266" s="100"/>
    </row>
    <row r="268" spans="1:2" ht="12.75">
      <c r="A268" s="99"/>
      <c r="B268" s="100"/>
    </row>
    <row r="270" spans="1:2" ht="12.75">
      <c r="A270" s="100"/>
      <c r="B270" s="99"/>
    </row>
    <row r="271" spans="1:2" ht="12.75">
      <c r="A271" s="101"/>
      <c r="B271" s="101"/>
    </row>
    <row r="272" spans="1:2" ht="12.75">
      <c r="A272" s="101"/>
      <c r="B272" s="101"/>
    </row>
    <row r="274" spans="1:2" ht="12.75">
      <c r="A274" s="99"/>
      <c r="B274" s="100"/>
    </row>
    <row r="276" spans="1:2" ht="12.75">
      <c r="A276" s="99"/>
      <c r="B276" s="100"/>
    </row>
    <row r="278" spans="1:2" ht="12.75">
      <c r="A278" s="100"/>
      <c r="B278" s="99"/>
    </row>
    <row r="279" spans="1:2" ht="12.75">
      <c r="A279" s="101"/>
      <c r="B279" s="101"/>
    </row>
    <row r="280" spans="1:2" ht="12.75">
      <c r="A280" s="101"/>
      <c r="B280" s="101"/>
    </row>
    <row r="282" spans="1:2" ht="12.75">
      <c r="A282" s="99"/>
      <c r="B282" s="100"/>
    </row>
    <row r="284" spans="1:2" ht="12.75">
      <c r="A284" s="99"/>
      <c r="B284" s="100"/>
    </row>
    <row r="286" spans="1:2" ht="12.75">
      <c r="A286" s="100"/>
      <c r="B286" s="99"/>
    </row>
    <row r="287" spans="1:2" ht="12.75">
      <c r="A287" s="101"/>
      <c r="B287" s="101"/>
    </row>
    <row r="289" spans="1:2" ht="12.75">
      <c r="A289" s="99"/>
      <c r="B289" s="100"/>
    </row>
    <row r="291" spans="1:2" ht="12.75">
      <c r="A291" s="99"/>
      <c r="B291" s="100"/>
    </row>
    <row r="293" spans="1:2" ht="12.75">
      <c r="A293" s="100"/>
      <c r="B293" s="99"/>
    </row>
    <row r="294" spans="1:2" ht="12.75">
      <c r="A294" s="101"/>
      <c r="B294" s="101"/>
    </row>
    <row r="295" spans="1:2" ht="12.75">
      <c r="A295" s="101"/>
      <c r="B295" s="101"/>
    </row>
    <row r="297" spans="1:2" ht="12.75">
      <c r="A297" s="99"/>
      <c r="B297" s="100"/>
    </row>
    <row r="299" spans="1:2" ht="12.75">
      <c r="A299" s="99"/>
      <c r="B299" s="100"/>
    </row>
    <row r="301" spans="1:2" ht="12.75">
      <c r="A301" s="100"/>
      <c r="B301" s="99"/>
    </row>
    <row r="302" spans="1:2" ht="12.75">
      <c r="A302" s="101"/>
      <c r="B302" s="101"/>
    </row>
    <row r="304" spans="1:2" ht="12.75">
      <c r="A304" s="99"/>
      <c r="B304" s="100"/>
    </row>
    <row r="306" spans="1:2" ht="12.75">
      <c r="A306" s="99"/>
      <c r="B306" s="100"/>
    </row>
    <row r="308" spans="1:2" ht="12.75">
      <c r="A308" s="100"/>
      <c r="B308" s="99"/>
    </row>
    <row r="309" spans="1:2" ht="12.75">
      <c r="A309" s="101"/>
      <c r="B309" s="101"/>
    </row>
    <row r="310" spans="1:2" ht="12.75">
      <c r="A310" s="101"/>
      <c r="B310" s="101"/>
    </row>
    <row r="312" spans="1:2" ht="12.75">
      <c r="A312" s="99"/>
      <c r="B312" s="100"/>
    </row>
    <row r="314" spans="1:2" ht="12.75">
      <c r="A314" s="99"/>
      <c r="B314" s="100"/>
    </row>
    <row r="316" spans="1:2" ht="12.75">
      <c r="A316" s="100"/>
      <c r="B316" s="99"/>
    </row>
    <row r="317" spans="1:2" ht="12.75">
      <c r="A317" s="101"/>
      <c r="B317" s="101"/>
    </row>
    <row r="319" spans="1:2" ht="12.75">
      <c r="A319" s="99"/>
      <c r="B319" s="100"/>
    </row>
    <row r="321" spans="1:2" ht="12.75">
      <c r="A321" s="99"/>
      <c r="B321" s="100"/>
    </row>
    <row r="323" spans="1:2" ht="12.75">
      <c r="A323" s="100"/>
      <c r="B323" s="99"/>
    </row>
    <row r="324" spans="1:2" ht="12.75">
      <c r="A324" s="101"/>
      <c r="B324" s="101"/>
    </row>
    <row r="326" spans="1:2" ht="12.75">
      <c r="A326" s="99"/>
      <c r="B326" s="100"/>
    </row>
    <row r="328" spans="1:2" ht="12.75">
      <c r="A328" s="99"/>
      <c r="B328" s="100"/>
    </row>
    <row r="330" spans="1:2" ht="12.75">
      <c r="A330" s="100"/>
      <c r="B330" s="99"/>
    </row>
    <row r="331" spans="1:2" ht="12.75">
      <c r="A331" s="101"/>
      <c r="B331" s="101"/>
    </row>
    <row r="333" spans="1:2" ht="12.75">
      <c r="A333" s="99"/>
      <c r="B333" s="100"/>
    </row>
    <row r="335" spans="1:2" ht="12.75">
      <c r="A335" s="99"/>
      <c r="B335" s="100"/>
    </row>
    <row r="337" spans="1:2" ht="12.75">
      <c r="A337" s="100"/>
      <c r="B337" s="99"/>
    </row>
    <row r="338" spans="1:2" ht="12.75">
      <c r="A338" s="101"/>
      <c r="B338" s="101"/>
    </row>
    <row r="340" spans="1:2" ht="12.75">
      <c r="A340" s="99"/>
      <c r="B340" s="100"/>
    </row>
    <row r="342" spans="1:2" ht="12.75">
      <c r="A342" s="99"/>
      <c r="B342" s="100"/>
    </row>
    <row r="344" spans="1:2" ht="12.75">
      <c r="A344" s="100"/>
      <c r="B344" s="99"/>
    </row>
    <row r="345" spans="1:2" ht="12.75">
      <c r="A345" s="101"/>
      <c r="B345" s="101"/>
    </row>
    <row r="347" spans="1:2" ht="12.75">
      <c r="A347" s="99"/>
      <c r="B347" s="100"/>
    </row>
    <row r="349" spans="1:2" ht="12.75">
      <c r="A349" s="99"/>
      <c r="B349" s="100"/>
    </row>
    <row r="351" spans="1:2" ht="12.75">
      <c r="A351" s="100"/>
      <c r="B351" s="99"/>
    </row>
    <row r="352" spans="1:2" ht="12.75">
      <c r="A352" s="101"/>
      <c r="B352" s="101"/>
    </row>
    <row r="354" spans="1:2" ht="12.75">
      <c r="A354" s="99"/>
      <c r="B354" s="100"/>
    </row>
    <row r="356" spans="1:2" ht="12.75">
      <c r="A356" s="99"/>
      <c r="B356" s="100"/>
    </row>
    <row r="358" spans="1:2" ht="12.75">
      <c r="A358" s="100"/>
      <c r="B358" s="99"/>
    </row>
    <row r="359" spans="1:2" ht="12.75">
      <c r="A359" s="101"/>
      <c r="B359" s="101"/>
    </row>
    <row r="361" spans="1:2" ht="12.75">
      <c r="A361" s="99"/>
      <c r="B361" s="100"/>
    </row>
    <row r="363" spans="1:2" ht="12.75">
      <c r="A363" s="99"/>
      <c r="B363" s="100"/>
    </row>
    <row r="365" spans="1:2" ht="12.75">
      <c r="A365" s="100"/>
      <c r="B365" s="99"/>
    </row>
    <row r="366" spans="1:2" ht="12.75">
      <c r="A366" s="101"/>
      <c r="B366" s="101"/>
    </row>
    <row r="367" spans="1:2" ht="12.75">
      <c r="A367" s="101"/>
      <c r="B367" s="101"/>
    </row>
    <row r="368" spans="1:2" ht="12.75">
      <c r="A368" s="99"/>
      <c r="B368" s="100"/>
    </row>
    <row r="370" spans="1:2" ht="12.75">
      <c r="A370" s="99"/>
      <c r="B370" s="100"/>
    </row>
    <row r="372" spans="1:2" ht="12.75">
      <c r="A372" s="100"/>
      <c r="B372" s="99"/>
    </row>
    <row r="373" spans="1:2" ht="12.75">
      <c r="A373" s="101"/>
      <c r="B373" s="101"/>
    </row>
    <row r="374" spans="1:2" ht="12.75">
      <c r="A374" s="101"/>
      <c r="B374" s="101"/>
    </row>
    <row r="376" spans="1:2" ht="12.75">
      <c r="A376" s="99"/>
      <c r="B376" s="100"/>
    </row>
    <row r="378" spans="1:2" ht="12.75">
      <c r="A378" s="99"/>
      <c r="B378" s="100"/>
    </row>
    <row r="380" spans="1:2" ht="12.75">
      <c r="A380" s="100"/>
      <c r="B380" s="99"/>
    </row>
    <row r="381" spans="1:2" ht="12.75">
      <c r="A381" s="101"/>
      <c r="B381" s="101"/>
    </row>
    <row r="383" spans="1:2" ht="12.75">
      <c r="A383" s="99"/>
      <c r="B383" s="100"/>
    </row>
    <row r="385" spans="1:2" ht="12.75">
      <c r="A385" s="99"/>
      <c r="B385" s="100"/>
    </row>
    <row r="387" spans="1:2" ht="12.75">
      <c r="A387" s="100"/>
      <c r="B387" s="99"/>
    </row>
    <row r="388" spans="1:2" ht="12.75">
      <c r="A388" s="101"/>
      <c r="B388" s="101"/>
    </row>
    <row r="390" spans="1:2" ht="12.75">
      <c r="A390" s="99"/>
      <c r="B390" s="100"/>
    </row>
    <row r="392" spans="1:2" ht="12.75">
      <c r="A392" s="99"/>
      <c r="B392" s="100"/>
    </row>
    <row r="394" spans="1:2" ht="12.75">
      <c r="A394" s="100"/>
      <c r="B394" s="99"/>
    </row>
    <row r="395" spans="1:2" ht="12.75">
      <c r="A395" s="101"/>
      <c r="B395" s="101"/>
    </row>
    <row r="397" spans="1:2" ht="12.75">
      <c r="A397" s="99"/>
      <c r="B397" s="100"/>
    </row>
    <row r="399" spans="1:2" ht="12.75">
      <c r="A399" s="99"/>
      <c r="B399" s="100"/>
    </row>
    <row r="401" spans="1:2" ht="12.75">
      <c r="A401" s="100"/>
      <c r="B401" s="99"/>
    </row>
    <row r="402" spans="1:2" ht="12.75">
      <c r="A402" s="101"/>
      <c r="B402" s="101"/>
    </row>
    <row r="404" spans="1:2" ht="12.75">
      <c r="A404" s="99"/>
      <c r="B404" s="100"/>
    </row>
    <row r="406" spans="1:2" ht="12.75">
      <c r="A406" s="99"/>
      <c r="B406" s="100"/>
    </row>
    <row r="408" spans="1:2" ht="12.75">
      <c r="A408" s="100"/>
      <c r="B408" s="99"/>
    </row>
    <row r="409" spans="1:2" ht="12.75">
      <c r="A409" s="101"/>
      <c r="B409" s="101"/>
    </row>
    <row r="411" spans="1:2" ht="12.75">
      <c r="A411" s="99"/>
      <c r="B411" s="100"/>
    </row>
    <row r="413" spans="1:2" ht="12.75">
      <c r="A413" s="99"/>
      <c r="B413" s="100"/>
    </row>
    <row r="415" spans="1:2" ht="12.75">
      <c r="A415" s="100"/>
      <c r="B415" s="99"/>
    </row>
    <row r="416" spans="1:2" ht="12.75">
      <c r="A416" s="101"/>
      <c r="B416" s="101"/>
    </row>
    <row r="418" spans="1:2" ht="12.75">
      <c r="A418" s="99"/>
      <c r="B418" s="100"/>
    </row>
    <row r="420" spans="1:2" ht="12.75">
      <c r="A420" s="99"/>
      <c r="B420" s="100"/>
    </row>
    <row r="422" spans="1:2" ht="12.75">
      <c r="A422" s="100"/>
      <c r="B422" s="99"/>
    </row>
    <row r="423" spans="1:2" ht="12.75">
      <c r="A423" s="101"/>
      <c r="B423" s="101"/>
    </row>
    <row r="425" spans="1:2" ht="12.75">
      <c r="A425" s="99"/>
      <c r="B425" s="100"/>
    </row>
    <row r="427" spans="1:2" ht="12.75">
      <c r="A427" s="99"/>
      <c r="B427" s="100"/>
    </row>
    <row r="429" spans="1:2" ht="12.75">
      <c r="A429" s="100"/>
      <c r="B429" s="99"/>
    </row>
    <row r="430" spans="1:2" ht="12.75">
      <c r="A430" s="101"/>
      <c r="B430" s="101"/>
    </row>
    <row r="432" spans="1:2" ht="12.75">
      <c r="A432" s="99"/>
      <c r="B432" s="100"/>
    </row>
    <row r="434" spans="1:2" ht="12.75">
      <c r="A434" s="99"/>
      <c r="B434" s="100"/>
    </row>
    <row r="435" spans="1:2" ht="12.75">
      <c r="A435" s="99"/>
      <c r="B435" s="100"/>
    </row>
    <row r="436" spans="1:2" ht="12.75">
      <c r="A436" s="105"/>
      <c r="B436" s="103"/>
    </row>
    <row r="437" spans="1:2" ht="12.75">
      <c r="A437" s="101"/>
      <c r="B437" s="101"/>
    </row>
    <row r="439" spans="1:2" ht="12.75">
      <c r="A439" s="99"/>
      <c r="B439" s="105"/>
    </row>
    <row r="441" spans="1:2" ht="12.75">
      <c r="A441" s="99"/>
      <c r="B441" s="105"/>
    </row>
    <row r="443" spans="1:2" ht="12.75">
      <c r="A443" s="100"/>
      <c r="B443" s="99"/>
    </row>
    <row r="444" spans="1:2" ht="12.75">
      <c r="A444" s="101"/>
      <c r="B444" s="101"/>
    </row>
    <row r="446" spans="1:2" ht="12.75">
      <c r="A446" s="99"/>
      <c r="B446" s="100"/>
    </row>
    <row r="448" spans="1:2" ht="12.75">
      <c r="A448" s="99"/>
      <c r="B448" s="100"/>
    </row>
    <row r="450" spans="1:2" ht="12.75">
      <c r="A450" s="100"/>
      <c r="B450" s="99"/>
    </row>
    <row r="451" spans="1:2" ht="12.75">
      <c r="A451" s="101"/>
      <c r="B451" s="101"/>
    </row>
    <row r="453" spans="1:2" ht="12.75">
      <c r="A453" s="99"/>
      <c r="B453" s="100"/>
    </row>
    <row r="455" spans="1:2" ht="12.75">
      <c r="A455" s="99"/>
      <c r="B455" s="100"/>
    </row>
    <row r="457" spans="1:2" ht="12.75">
      <c r="A457" s="100"/>
      <c r="B457" s="99"/>
    </row>
    <row r="458" spans="1:2" ht="12.75">
      <c r="A458" s="101"/>
      <c r="B458" s="101"/>
    </row>
    <row r="460" spans="1:2" ht="12.75">
      <c r="A460" s="99"/>
      <c r="B460" s="100"/>
    </row>
    <row r="462" spans="1:2" ht="12.75">
      <c r="A462" s="99"/>
      <c r="B462" s="100"/>
    </row>
    <row r="464" spans="1:2" ht="12.75">
      <c r="A464" s="100"/>
      <c r="B464" s="99"/>
    </row>
    <row r="465" spans="1:2" ht="12.75">
      <c r="A465" s="101"/>
      <c r="B465" s="101"/>
    </row>
    <row r="467" spans="1:2" ht="12.75">
      <c r="A467" s="99"/>
      <c r="B467" s="100"/>
    </row>
    <row r="469" spans="1:2" ht="12.75">
      <c r="A469" s="99"/>
      <c r="B469" s="100"/>
    </row>
    <row r="471" spans="1:2" ht="12.75">
      <c r="A471" s="99"/>
      <c r="B471" s="100"/>
    </row>
    <row r="473" spans="1:2" ht="12.75">
      <c r="A473" s="99"/>
      <c r="B473" s="100"/>
    </row>
    <row r="476" spans="1:2" ht="12.75">
      <c r="A476" s="102"/>
      <c r="B476" s="100"/>
    </row>
    <row r="478" spans="1:2" ht="12.75">
      <c r="A478" s="102"/>
      <c r="B478" s="100"/>
    </row>
    <row r="480" spans="1:2" ht="12.75">
      <c r="A480" s="102"/>
      <c r="B480" s="99"/>
    </row>
    <row r="481" spans="1:2" ht="12.75">
      <c r="A481" s="101"/>
      <c r="B481" s="101"/>
    </row>
    <row r="483" spans="1:2" ht="12.75">
      <c r="A483" s="99"/>
      <c r="B483" s="100"/>
    </row>
    <row r="485" spans="1:2" ht="12.75">
      <c r="A485" s="102"/>
      <c r="B485" s="99"/>
    </row>
    <row r="486" spans="1:2" ht="12.75">
      <c r="A486" s="101"/>
      <c r="B486" s="101"/>
    </row>
    <row r="488" spans="1:2" ht="12.75">
      <c r="A488" s="99"/>
      <c r="B488" s="100"/>
    </row>
    <row r="490" spans="1:2" ht="12.75">
      <c r="A490" s="99"/>
      <c r="B490" s="100"/>
    </row>
    <row r="492" spans="1:2" ht="12.75">
      <c r="A492" s="99"/>
      <c r="B492" s="100"/>
    </row>
    <row r="495" spans="1:2" ht="12.75">
      <c r="A495" s="102"/>
      <c r="B495" s="100"/>
    </row>
    <row r="497" spans="1:2" ht="12.75">
      <c r="A497" s="106"/>
      <c r="B497" s="105"/>
    </row>
    <row r="499" spans="1:2" ht="12.75">
      <c r="A499" s="106"/>
      <c r="B499" s="103"/>
    </row>
    <row r="500" spans="1:2" ht="12.75">
      <c r="A500" s="104"/>
      <c r="B500" s="101"/>
    </row>
    <row r="501" spans="1:2" ht="12.75">
      <c r="A501" s="101"/>
      <c r="B501" s="101"/>
    </row>
    <row r="502" spans="1:2" ht="12.75">
      <c r="A502" s="99"/>
      <c r="B502" s="100"/>
    </row>
    <row r="503" spans="1:2" ht="12.75">
      <c r="A503" s="101"/>
      <c r="B503" s="101"/>
    </row>
    <row r="504" spans="1:2" ht="12.75">
      <c r="A504" s="106"/>
      <c r="B504" s="103"/>
    </row>
    <row r="505" spans="1:2" ht="12.75">
      <c r="A505" s="104"/>
      <c r="B505" s="104"/>
    </row>
    <row r="506" spans="1:2" ht="12.75">
      <c r="A506" s="104"/>
      <c r="B506" s="104"/>
    </row>
    <row r="507" spans="1:2" ht="12.75">
      <c r="A507" s="99"/>
      <c r="B507" s="100"/>
    </row>
    <row r="509" ht="12.75">
      <c r="A509" s="104"/>
    </row>
    <row r="510" ht="12.75">
      <c r="A510" s="105"/>
    </row>
    <row r="511" spans="1:2" ht="12.75">
      <c r="A511" s="107"/>
      <c r="B511" s="108"/>
    </row>
    <row r="512" ht="12.75">
      <c r="B512" s="98"/>
    </row>
    <row r="513" spans="1:2" ht="12.75">
      <c r="A513" s="99"/>
      <c r="B513" s="105"/>
    </row>
    <row r="514" ht="12.75">
      <c r="A514" s="104"/>
    </row>
    <row r="515" ht="12.75">
      <c r="A515" s="105"/>
    </row>
    <row r="516" spans="1:2" ht="12.75">
      <c r="A516" s="96"/>
      <c r="B516" s="98"/>
    </row>
    <row r="517" spans="1:2" ht="12.75">
      <c r="A517" s="96"/>
      <c r="B517" s="98"/>
    </row>
    <row r="518" spans="1:2" ht="12.75">
      <c r="A518" s="99"/>
      <c r="B518" s="105"/>
    </row>
    <row r="519" ht="12.75">
      <c r="A519" s="104"/>
    </row>
    <row r="520" ht="12.75">
      <c r="A520" s="105"/>
    </row>
    <row r="521" spans="1:2" ht="12.75">
      <c r="A521" s="96"/>
      <c r="B521" s="98"/>
    </row>
    <row r="522" spans="1:2" ht="12.75">
      <c r="A522" s="96"/>
      <c r="B522" s="98"/>
    </row>
    <row r="523" spans="1:2" ht="12.75">
      <c r="A523" s="99"/>
      <c r="B523" s="105"/>
    </row>
    <row r="524" ht="12.75">
      <c r="A524" s="104"/>
    </row>
    <row r="525" ht="12.75">
      <c r="A525" s="105"/>
    </row>
    <row r="526" spans="1:2" ht="12.75">
      <c r="A526" s="96"/>
      <c r="B526" s="98"/>
    </row>
    <row r="527" ht="12.75">
      <c r="A527" s="105"/>
    </row>
    <row r="528" spans="1:2" ht="12.75">
      <c r="A528" s="99"/>
      <c r="B528" s="105"/>
    </row>
    <row r="529" ht="12.75">
      <c r="A529" s="105"/>
    </row>
    <row r="530" ht="12.75">
      <c r="A530" s="105"/>
    </row>
    <row r="531" spans="1:2" ht="12.75">
      <c r="A531" s="96"/>
      <c r="B531" s="98"/>
    </row>
    <row r="532" ht="12.75">
      <c r="A532" s="105"/>
    </row>
    <row r="533" ht="12.75">
      <c r="A533" s="105"/>
    </row>
    <row r="534" spans="1:2" ht="12.75">
      <c r="A534" s="96"/>
      <c r="B534" s="98"/>
    </row>
    <row r="535" ht="12.75">
      <c r="A535" s="105"/>
    </row>
    <row r="536" ht="12.75">
      <c r="A536" s="105"/>
    </row>
    <row r="537" spans="1:2" ht="12.75">
      <c r="A537" s="96"/>
      <c r="B537" s="98"/>
    </row>
    <row r="538" spans="1:2" ht="12.75">
      <c r="A538" s="96"/>
      <c r="B538" s="98"/>
    </row>
    <row r="539" spans="1:2" ht="12.75">
      <c r="A539" s="96"/>
      <c r="B539" s="98"/>
    </row>
    <row r="540" ht="12.75">
      <c r="A540" s="105"/>
    </row>
    <row r="541" ht="12.75">
      <c r="A541" s="105"/>
    </row>
    <row r="542" spans="1:2" ht="12.75">
      <c r="A542" s="96"/>
      <c r="B542" s="97"/>
    </row>
    <row r="543" ht="12.75">
      <c r="A543" s="105"/>
    </row>
    <row r="544" ht="12.75">
      <c r="A544" s="105"/>
    </row>
    <row r="545" spans="1:2" ht="12.75">
      <c r="A545" s="96"/>
      <c r="B545" s="98"/>
    </row>
    <row r="546" ht="12.75">
      <c r="A546" s="105"/>
    </row>
    <row r="547" ht="12.75">
      <c r="A547" s="105"/>
    </row>
    <row r="548" spans="1:2" ht="12.75">
      <c r="A548" s="96"/>
      <c r="B548" s="98"/>
    </row>
    <row r="549" ht="12.75">
      <c r="A549" s="105"/>
    </row>
    <row r="550" ht="12.75">
      <c r="A550" s="105"/>
    </row>
    <row r="551" spans="1:2" ht="12.75">
      <c r="A551" s="96"/>
      <c r="B551" s="98"/>
    </row>
    <row r="552" ht="12.75">
      <c r="A552" s="105"/>
    </row>
    <row r="553" ht="12.75">
      <c r="A553" s="105"/>
    </row>
    <row r="554" spans="1:2" ht="12.75">
      <c r="A554" s="96"/>
      <c r="B554" s="98"/>
    </row>
    <row r="555" ht="12.75">
      <c r="A555" s="105"/>
    </row>
    <row r="556" ht="12.75">
      <c r="A556" s="105"/>
    </row>
    <row r="557" spans="1:2" ht="12.75">
      <c r="A557" s="96"/>
      <c r="B557" s="98"/>
    </row>
    <row r="558" ht="12.75">
      <c r="A558" s="105"/>
    </row>
    <row r="559" ht="12.75">
      <c r="A559" s="105"/>
    </row>
    <row r="560" spans="1:2" ht="12.75">
      <c r="A560" s="96"/>
      <c r="B560" s="98"/>
    </row>
    <row r="561" ht="12.75">
      <c r="A561" s="105"/>
    </row>
    <row r="562" ht="12.75">
      <c r="A562" s="105"/>
    </row>
    <row r="563" spans="1:2" ht="12.75">
      <c r="A563" s="96"/>
      <c r="B563" s="98"/>
    </row>
    <row r="564" ht="12.75">
      <c r="A564" s="105"/>
    </row>
    <row r="565" ht="12.75">
      <c r="A565" s="105"/>
    </row>
    <row r="566" spans="1:2" ht="12.75">
      <c r="A566" s="96"/>
      <c r="B566" s="98"/>
    </row>
    <row r="567" ht="12.75">
      <c r="A567" s="105"/>
    </row>
    <row r="568" ht="12.75">
      <c r="A568" s="105"/>
    </row>
    <row r="569" spans="1:2" ht="12.75">
      <c r="A569" s="96"/>
      <c r="B569" s="98"/>
    </row>
    <row r="570" ht="12.75">
      <c r="B570" s="98"/>
    </row>
    <row r="571" ht="12.75">
      <c r="A571" s="105"/>
    </row>
    <row r="572" spans="1:2" ht="12.75">
      <c r="A572" s="96"/>
      <c r="B572" s="98"/>
    </row>
    <row r="573" spans="1:2" ht="12.75">
      <c r="A573" s="96"/>
      <c r="B573" s="98"/>
    </row>
    <row r="574" ht="12.75">
      <c r="A574" s="105"/>
    </row>
    <row r="575" spans="1:2" ht="12.75">
      <c r="A575" s="96"/>
      <c r="B575" s="98"/>
    </row>
    <row r="576" spans="1:2" ht="12.75">
      <c r="A576" s="96"/>
      <c r="B576" s="98"/>
    </row>
    <row r="577" spans="1:2" ht="12.75">
      <c r="A577" s="99"/>
      <c r="B577" s="105"/>
    </row>
    <row r="578" spans="1:2" ht="12.75">
      <c r="A578" s="96"/>
      <c r="B578" s="98"/>
    </row>
    <row r="579" ht="12.75">
      <c r="A579" s="105"/>
    </row>
    <row r="580" spans="1:2" ht="12.75">
      <c r="A580" s="105"/>
      <c r="B580" s="105"/>
    </row>
    <row r="581" spans="1:2" ht="12.75">
      <c r="A581" s="105"/>
      <c r="B581" s="105"/>
    </row>
    <row r="582" ht="12.75">
      <c r="A582" s="105"/>
    </row>
    <row r="583" spans="1:2" ht="12.75">
      <c r="A583" s="96"/>
      <c r="B583" s="98"/>
    </row>
    <row r="584" spans="1:2" ht="12.75">
      <c r="A584" s="105"/>
      <c r="B584" s="105"/>
    </row>
    <row r="585" ht="12.75">
      <c r="A585" s="105"/>
    </row>
    <row r="586" spans="1:2" ht="12.75">
      <c r="A586" s="96"/>
      <c r="B586" s="98"/>
    </row>
    <row r="587" spans="1:2" ht="12.75">
      <c r="A587" s="105"/>
      <c r="B587" s="105"/>
    </row>
    <row r="588" ht="12.75">
      <c r="A588" s="105"/>
    </row>
    <row r="589" spans="1:2" ht="12.75">
      <c r="A589" s="96"/>
      <c r="B589" s="98"/>
    </row>
    <row r="590" spans="1:2" ht="12.75">
      <c r="A590" s="105"/>
      <c r="B590" s="105"/>
    </row>
    <row r="591" ht="12.75">
      <c r="A591" s="105"/>
    </row>
    <row r="592" spans="1:2" ht="12.75">
      <c r="A592" s="96"/>
      <c r="B592" s="98"/>
    </row>
    <row r="593" ht="12.75">
      <c r="A593" s="105"/>
    </row>
    <row r="594" ht="12.75">
      <c r="A594" s="105"/>
    </row>
    <row r="595" spans="1:2" ht="12.75">
      <c r="A595" s="96"/>
      <c r="B595" s="98"/>
    </row>
    <row r="596" ht="12.75">
      <c r="A596" s="105"/>
    </row>
    <row r="597" ht="12.75">
      <c r="A597" s="105"/>
    </row>
    <row r="598" spans="1:2" ht="12.75">
      <c r="A598" s="96"/>
      <c r="B598" s="98"/>
    </row>
    <row r="599" ht="12.75">
      <c r="A599" s="105"/>
    </row>
    <row r="600" spans="1:2" ht="12.75">
      <c r="A600" s="105"/>
      <c r="B600" s="96"/>
    </row>
    <row r="601" spans="1:2" ht="12.75">
      <c r="A601" s="96"/>
      <c r="B601" s="98"/>
    </row>
    <row r="602" spans="1:2" ht="12.75">
      <c r="A602" s="96"/>
      <c r="B602" s="98"/>
    </row>
    <row r="603" spans="1:2" ht="12.75">
      <c r="A603" s="96"/>
      <c r="B603" s="98"/>
    </row>
    <row r="604" ht="12.75">
      <c r="A604" s="105"/>
    </row>
    <row r="605" ht="12.75">
      <c r="A605" s="105"/>
    </row>
    <row r="606" spans="1:2" ht="12.75">
      <c r="A606" s="96"/>
      <c r="B606" s="98"/>
    </row>
    <row r="607" ht="12.75">
      <c r="A607" s="105"/>
    </row>
    <row r="608" ht="12.75">
      <c r="A608" s="105"/>
    </row>
    <row r="609" spans="1:2" ht="12.75">
      <c r="A609" s="96"/>
      <c r="B609" s="98"/>
    </row>
    <row r="610" spans="1:2" ht="12.75">
      <c r="A610" s="96"/>
      <c r="B610" s="98"/>
    </row>
    <row r="611" spans="1:2" ht="12.75">
      <c r="A611" s="96"/>
      <c r="B611" s="98"/>
    </row>
    <row r="612" spans="1:2" ht="12.75">
      <c r="A612" s="96"/>
      <c r="B612" s="98"/>
    </row>
    <row r="613" spans="1:2" ht="12.75">
      <c r="A613" s="96"/>
      <c r="B613" s="98"/>
    </row>
    <row r="614" spans="1:2" ht="12.75">
      <c r="A614" s="96"/>
      <c r="B614" s="98"/>
    </row>
    <row r="615" ht="12.75">
      <c r="A615" s="105"/>
    </row>
    <row r="616" spans="1:2" ht="12.75">
      <c r="A616" s="105"/>
      <c r="B616" s="98"/>
    </row>
    <row r="617" spans="1:2" ht="12.75">
      <c r="A617" s="103"/>
      <c r="B617" s="98"/>
    </row>
    <row r="618" spans="1:2" ht="12.75">
      <c r="A618" s="96"/>
      <c r="B618" s="98"/>
    </row>
    <row r="619" spans="1:2" ht="12.75">
      <c r="A619" s="96"/>
      <c r="B619" s="98"/>
    </row>
    <row r="620" spans="1:2" ht="12.75">
      <c r="A620" s="96"/>
      <c r="B620" s="98"/>
    </row>
    <row r="621" spans="1:2" ht="12.75">
      <c r="A621" s="96"/>
      <c r="B621" s="98"/>
    </row>
    <row r="622" spans="1:2" ht="12.75">
      <c r="A622" s="96"/>
      <c r="B622" s="98"/>
    </row>
    <row r="623" ht="12.75">
      <c r="A623" s="105"/>
    </row>
    <row r="624" ht="12.75">
      <c r="A624" s="105"/>
    </row>
    <row r="625" spans="1:2" ht="12.75">
      <c r="A625" s="96"/>
      <c r="B625" s="98"/>
    </row>
    <row r="626" ht="12.75">
      <c r="B626" s="98"/>
    </row>
    <row r="627" spans="1:2" ht="12.75">
      <c r="A627" s="105"/>
      <c r="B627" s="98"/>
    </row>
    <row r="628" spans="1:2" ht="12.75">
      <c r="A628" s="96"/>
      <c r="B628" s="98"/>
    </row>
    <row r="629" spans="1:2" ht="12.75">
      <c r="A629" s="96"/>
      <c r="B629" s="98"/>
    </row>
    <row r="630" spans="1:2" ht="12.75">
      <c r="A630" s="105"/>
      <c r="B630" s="98"/>
    </row>
    <row r="631" spans="1:2" ht="12.75">
      <c r="A631" s="96"/>
      <c r="B631" s="98"/>
    </row>
    <row r="632" ht="12.75">
      <c r="B632" s="98"/>
    </row>
    <row r="633" spans="1:2" ht="12.75">
      <c r="A633" s="100"/>
      <c r="B633" s="105"/>
    </row>
    <row r="634" ht="12.75">
      <c r="B634" s="98"/>
    </row>
    <row r="635" spans="1:2" ht="12.75">
      <c r="A635" s="105"/>
      <c r="B635" s="105"/>
    </row>
    <row r="636" ht="12.75">
      <c r="A636" s="105"/>
    </row>
    <row r="637" ht="12.75">
      <c r="A637" s="105"/>
    </row>
    <row r="638" spans="1:2" ht="12.75">
      <c r="A638" s="96"/>
      <c r="B638" s="98"/>
    </row>
    <row r="639" spans="1:2" ht="12.75">
      <c r="A639" s="96"/>
      <c r="B639" s="98"/>
    </row>
    <row r="640" ht="12.75">
      <c r="A640" s="105"/>
    </row>
    <row r="641" ht="12.75">
      <c r="A641" s="105"/>
    </row>
    <row r="642" spans="1:2" ht="12.75">
      <c r="A642" s="96"/>
      <c r="B642" s="98"/>
    </row>
    <row r="643" spans="1:2" ht="12.75">
      <c r="A643" s="96"/>
      <c r="B643" s="98"/>
    </row>
    <row r="644" spans="1:2" ht="12.75">
      <c r="A644" s="96"/>
      <c r="B644" s="98"/>
    </row>
    <row r="645" spans="1:2" ht="12.75">
      <c r="A645" s="96"/>
      <c r="B645" s="98"/>
    </row>
    <row r="646" spans="1:2" ht="12.75">
      <c r="A646" s="96"/>
      <c r="B646" s="98"/>
    </row>
    <row r="647" ht="12.75">
      <c r="A647" s="105"/>
    </row>
    <row r="648" ht="12.75">
      <c r="A648" s="105"/>
    </row>
    <row r="649" spans="1:2" ht="12.75">
      <c r="A649" s="96"/>
      <c r="B649" s="98"/>
    </row>
    <row r="650" spans="1:2" ht="12.75">
      <c r="A650" s="96"/>
      <c r="B650" s="98"/>
    </row>
    <row r="651" spans="1:2" ht="12.75">
      <c r="A651" s="96"/>
      <c r="B651" s="98"/>
    </row>
    <row r="652" spans="1:2" ht="12.75">
      <c r="A652" s="96"/>
      <c r="B652" s="98"/>
    </row>
    <row r="653" spans="1:2" ht="12.75">
      <c r="A653" s="96"/>
      <c r="B653" s="98"/>
    </row>
    <row r="654" spans="1:2" ht="12.75">
      <c r="A654" s="99"/>
      <c r="B654" s="105"/>
    </row>
    <row r="655" spans="1:2" ht="12.75">
      <c r="A655" s="96"/>
      <c r="B655" s="98"/>
    </row>
    <row r="656" spans="1:2" ht="12.75">
      <c r="A656" s="105"/>
      <c r="B656" s="105"/>
    </row>
    <row r="657" ht="12.75">
      <c r="A657" s="105"/>
    </row>
    <row r="658" ht="12.75">
      <c r="A658" s="105"/>
    </row>
    <row r="659" spans="1:2" ht="12.75">
      <c r="A659" s="96"/>
      <c r="B659" s="98"/>
    </row>
    <row r="660" spans="1:2" ht="12.75">
      <c r="A660" s="96"/>
      <c r="B660" s="98"/>
    </row>
    <row r="661" ht="12.75">
      <c r="A661" s="105"/>
    </row>
    <row r="662" spans="1:2" ht="12.75">
      <c r="A662" s="96"/>
      <c r="B662" s="98"/>
    </row>
    <row r="663" ht="12.75">
      <c r="A663" s="105"/>
    </row>
    <row r="664" ht="12.75">
      <c r="A664" s="105"/>
    </row>
    <row r="665" spans="1:2" ht="12.75">
      <c r="A665" s="96"/>
      <c r="B665" s="98"/>
    </row>
    <row r="666" spans="1:2" ht="12.75">
      <c r="A666" s="96"/>
      <c r="B666" s="98"/>
    </row>
    <row r="667" ht="12.75">
      <c r="A667" s="105"/>
    </row>
    <row r="668" ht="12.75">
      <c r="A668" s="105"/>
    </row>
    <row r="669" spans="1:2" ht="12.75">
      <c r="A669" s="96"/>
      <c r="B669" s="98"/>
    </row>
    <row r="670" ht="12.75">
      <c r="A670" s="104"/>
    </row>
    <row r="672" spans="1:2" ht="12.75">
      <c r="A672" s="99"/>
      <c r="B672" s="105"/>
    </row>
    <row r="674" spans="1:2" ht="12.75">
      <c r="A674" s="99"/>
      <c r="B674" s="100"/>
    </row>
    <row r="677" spans="1:2" ht="12.75">
      <c r="A677" s="102"/>
      <c r="B677" s="100"/>
    </row>
    <row r="679" spans="1:2" ht="12.75">
      <c r="A679" s="102"/>
      <c r="B679" s="100"/>
    </row>
    <row r="681" spans="1:2" ht="12.75">
      <c r="A681" s="100"/>
      <c r="B681" s="99"/>
    </row>
    <row r="682" spans="1:2" ht="12.75">
      <c r="A682" s="101"/>
      <c r="B682" s="101"/>
    </row>
    <row r="684" spans="1:2" ht="12.75">
      <c r="A684" s="99"/>
      <c r="B684" s="100"/>
    </row>
    <row r="686" spans="1:2" ht="12.75">
      <c r="A686" s="99"/>
      <c r="B686" s="100"/>
    </row>
    <row r="688" spans="1:2" ht="12.75">
      <c r="A688" s="100"/>
      <c r="B688" s="99"/>
    </row>
    <row r="689" spans="1:2" ht="12.75">
      <c r="A689" s="101"/>
      <c r="B689" s="101"/>
    </row>
    <row r="691" spans="1:2" ht="12.75">
      <c r="A691" s="99"/>
      <c r="B691" s="100"/>
    </row>
    <row r="693" spans="1:2" ht="12.75">
      <c r="A693" s="99"/>
      <c r="B693" s="100"/>
    </row>
    <row r="695" spans="1:2" ht="12.75">
      <c r="A695" s="100"/>
      <c r="B695" s="99"/>
    </row>
    <row r="696" spans="1:2" ht="12.75">
      <c r="A696" s="101"/>
      <c r="B696" s="101"/>
    </row>
    <row r="698" spans="1:2" ht="12.75">
      <c r="A698" s="99"/>
      <c r="B698" s="100"/>
    </row>
    <row r="700" spans="1:2" ht="12.75">
      <c r="A700" s="99"/>
      <c r="B700" s="100"/>
    </row>
    <row r="702" spans="1:2" ht="12.75">
      <c r="A702" s="100"/>
      <c r="B702" s="99"/>
    </row>
    <row r="703" spans="1:2" ht="12.75">
      <c r="A703" s="101"/>
      <c r="B703" s="101"/>
    </row>
    <row r="704" spans="1:2" ht="12.75">
      <c r="A704" s="101"/>
      <c r="B704" s="101"/>
    </row>
    <row r="705" spans="1:2" ht="12.75">
      <c r="A705" s="101"/>
      <c r="B705" s="101"/>
    </row>
    <row r="706" spans="1:2" ht="12.75">
      <c r="A706" s="101"/>
      <c r="B706" s="101"/>
    </row>
    <row r="707" spans="1:2" ht="12.75">
      <c r="A707" s="101"/>
      <c r="B707" s="101"/>
    </row>
    <row r="709" spans="1:2" ht="12.75">
      <c r="A709" s="99"/>
      <c r="B709" s="100"/>
    </row>
    <row r="711" spans="1:2" ht="12.75">
      <c r="A711" s="99"/>
      <c r="B711" s="100"/>
    </row>
    <row r="713" spans="1:2" ht="12.75">
      <c r="A713" s="100"/>
      <c r="B713" s="99"/>
    </row>
    <row r="714" spans="1:2" ht="12.75">
      <c r="A714" s="101"/>
      <c r="B714" s="101"/>
    </row>
    <row r="715" spans="1:2" ht="12.75">
      <c r="A715" s="101"/>
      <c r="B715" s="101"/>
    </row>
    <row r="717" spans="1:2" ht="12.75">
      <c r="A717" s="99"/>
      <c r="B717" s="100"/>
    </row>
    <row r="719" spans="1:2" ht="12.75">
      <c r="A719" s="99"/>
      <c r="B719" s="100"/>
    </row>
    <row r="721" spans="1:2" ht="12.75">
      <c r="A721" s="100"/>
      <c r="B721" s="99"/>
    </row>
    <row r="722" spans="1:2" ht="12.75">
      <c r="A722" s="101"/>
      <c r="B722" s="101"/>
    </row>
    <row r="723" spans="1:2" ht="12.75">
      <c r="A723" s="101"/>
      <c r="B723" s="101"/>
    </row>
    <row r="725" spans="1:2" ht="12.75">
      <c r="A725" s="99"/>
      <c r="B725" s="100"/>
    </row>
    <row r="727" spans="1:2" ht="12.75">
      <c r="A727" s="99"/>
      <c r="B727" s="100"/>
    </row>
    <row r="729" spans="1:2" ht="12.75">
      <c r="A729" s="100"/>
      <c r="B729" s="99"/>
    </row>
    <row r="730" spans="1:2" ht="12.75">
      <c r="A730" s="101"/>
      <c r="B730" s="101"/>
    </row>
    <row r="731" spans="1:2" ht="12.75">
      <c r="A731" s="101"/>
      <c r="B731" s="101"/>
    </row>
    <row r="732" spans="1:2" ht="12.75">
      <c r="A732" s="101"/>
      <c r="B732" s="101"/>
    </row>
    <row r="733" spans="1:2" ht="12.75">
      <c r="A733" s="101"/>
      <c r="B733" s="101"/>
    </row>
    <row r="734" spans="1:2" ht="12.75">
      <c r="A734" s="101"/>
      <c r="B734" s="101"/>
    </row>
    <row r="735" spans="1:2" ht="12.75">
      <c r="A735" s="101"/>
      <c r="B735" s="101"/>
    </row>
    <row r="736" spans="1:2" ht="12.75">
      <c r="A736" s="101"/>
      <c r="B736" s="101"/>
    </row>
    <row r="737" spans="1:2" ht="12.75">
      <c r="A737" s="101"/>
      <c r="B737" s="101"/>
    </row>
    <row r="738" spans="1:2" ht="12.75">
      <c r="A738" s="101"/>
      <c r="B738" s="101"/>
    </row>
    <row r="739" spans="1:2" ht="12.75">
      <c r="A739" s="101"/>
      <c r="B739" s="101"/>
    </row>
    <row r="741" spans="1:2" ht="12.75">
      <c r="A741" s="99"/>
      <c r="B741" s="100"/>
    </row>
    <row r="743" spans="1:2" ht="12.75">
      <c r="A743" s="99"/>
      <c r="B743" s="100"/>
    </row>
    <row r="745" spans="1:2" ht="12.75">
      <c r="A745" s="100"/>
      <c r="B745" s="99"/>
    </row>
    <row r="746" spans="1:2" ht="12.75">
      <c r="A746" s="101"/>
      <c r="B746" s="101"/>
    </row>
    <row r="747" spans="1:2" ht="12.75">
      <c r="A747" s="101"/>
      <c r="B747" s="101"/>
    </row>
    <row r="748" spans="1:2" ht="12.75">
      <c r="A748" s="101"/>
      <c r="B748" s="101"/>
    </row>
    <row r="749" spans="1:2" ht="12.75">
      <c r="A749" s="101"/>
      <c r="B749" s="101"/>
    </row>
    <row r="750" spans="1:2" ht="12.75">
      <c r="A750" s="101"/>
      <c r="B750" s="101"/>
    </row>
    <row r="751" spans="1:2" ht="12.75">
      <c r="A751" s="101"/>
      <c r="B751" s="101"/>
    </row>
    <row r="753" spans="1:2" ht="12.75">
      <c r="A753" s="99"/>
      <c r="B753" s="100"/>
    </row>
    <row r="755" spans="1:2" ht="12.75">
      <c r="A755" s="99"/>
      <c r="B755" s="100"/>
    </row>
    <row r="757" spans="1:2" ht="12.75">
      <c r="A757" s="100"/>
      <c r="B757" s="99"/>
    </row>
    <row r="758" spans="1:2" ht="12.75">
      <c r="A758" s="101"/>
      <c r="B758" s="101"/>
    </row>
    <row r="759" spans="1:2" ht="12.75">
      <c r="A759" s="101"/>
      <c r="B759" s="101"/>
    </row>
    <row r="760" spans="1:2" ht="12.75">
      <c r="A760" s="101"/>
      <c r="B760" s="101"/>
    </row>
    <row r="763" spans="1:2" ht="12.75">
      <c r="A763" s="99"/>
      <c r="B763" s="100"/>
    </row>
    <row r="765" spans="1:2" ht="12.75">
      <c r="A765" s="99"/>
      <c r="B765" s="100"/>
    </row>
    <row r="767" spans="1:2" ht="12.75">
      <c r="A767" s="100"/>
      <c r="B767" s="99"/>
    </row>
    <row r="768" spans="1:2" ht="12.75">
      <c r="A768" s="101"/>
      <c r="B768" s="101"/>
    </row>
    <row r="770" spans="1:2" ht="12.75">
      <c r="A770" s="99"/>
      <c r="B770" s="100"/>
    </row>
    <row r="772" spans="1:2" ht="12.75">
      <c r="A772" s="99"/>
      <c r="B772" s="100"/>
    </row>
    <row r="774" spans="1:2" ht="12.75">
      <c r="A774" s="100"/>
      <c r="B774" s="99"/>
    </row>
    <row r="775" spans="1:2" ht="12.75">
      <c r="A775" s="101"/>
      <c r="B775" s="101"/>
    </row>
    <row r="776" spans="1:2" ht="12.75">
      <c r="A776" s="101"/>
      <c r="B776" s="101"/>
    </row>
    <row r="778" spans="1:2" ht="12.75">
      <c r="A778" s="99"/>
      <c r="B778" s="100"/>
    </row>
    <row r="780" spans="1:2" ht="12.75">
      <c r="A780" s="99"/>
      <c r="B780" s="100"/>
    </row>
    <row r="782" spans="1:2" ht="12.75">
      <c r="A782" s="100"/>
      <c r="B782" s="99"/>
    </row>
    <row r="783" spans="1:2" ht="12.75">
      <c r="A783" s="101"/>
      <c r="B783" s="101"/>
    </row>
    <row r="784" spans="1:2" ht="12.75">
      <c r="A784" s="101"/>
      <c r="B784" s="101"/>
    </row>
    <row r="785" spans="1:2" ht="12.75">
      <c r="A785" s="101"/>
      <c r="B785" s="101"/>
    </row>
    <row r="786" spans="1:2" ht="12.75">
      <c r="A786" s="101"/>
      <c r="B786" s="101"/>
    </row>
    <row r="787" spans="1:2" ht="12.75">
      <c r="A787" s="101"/>
      <c r="B787" s="101"/>
    </row>
    <row r="788" spans="1:2" ht="12.75">
      <c r="A788" s="101"/>
      <c r="B788" s="101"/>
    </row>
    <row r="789" spans="1:2" ht="12.75">
      <c r="A789" s="101"/>
      <c r="B789" s="101"/>
    </row>
    <row r="790" spans="1:2" ht="12.75">
      <c r="A790" s="101"/>
      <c r="B790" s="101"/>
    </row>
    <row r="791" spans="1:2" ht="12.75">
      <c r="A791" s="101"/>
      <c r="B791" s="101"/>
    </row>
    <row r="792" spans="1:2" ht="12.75">
      <c r="A792" s="101"/>
      <c r="B792" s="101"/>
    </row>
    <row r="793" spans="1:2" ht="12.75">
      <c r="A793" s="101"/>
      <c r="B793" s="101"/>
    </row>
    <row r="796" spans="1:2" ht="12.75">
      <c r="A796" s="99"/>
      <c r="B796" s="100"/>
    </row>
    <row r="798" spans="1:2" ht="12.75">
      <c r="A798" s="99"/>
      <c r="B798" s="100"/>
    </row>
  </sheetData>
  <sheetProtection/>
  <mergeCells count="3">
    <mergeCell ref="A1:E1"/>
    <mergeCell ref="A3:B3"/>
    <mergeCell ref="A2:B2"/>
  </mergeCells>
  <printOptions horizontalCentered="1"/>
  <pageMargins left="0.1968503937007874" right="0.1968503937007874" top="0.4330708661417323" bottom="0.4330708661417323" header="0.31496062992125984" footer="0.31496062992125984"/>
  <pageSetup firstPageNumber="525" useFirstPageNumber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2014-09-05T09:41:52Z</cp:lastPrinted>
  <dcterms:created xsi:type="dcterms:W3CDTF">2001-11-29T15:00:47Z</dcterms:created>
  <dcterms:modified xsi:type="dcterms:W3CDTF">2014-09-05T09:42:23Z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6CERP - Izvršenje finanancijskog plana za I-VI 2014..xls</vt:lpwstr>
  </property>
</Properties>
</file>