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4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dio'!$2:$3</definedName>
    <definedName name="_xlnm.Print_Area" localSheetId="4">'posebni dio'!$A$1:$E$321</definedName>
    <definedName name="_xlnm.Print_Area" localSheetId="1">'prihodi'!$A$1:$H$45</definedName>
    <definedName name="_xlnm.Print_Area" localSheetId="3">'račun financiranja'!$A$1:$H$21</definedName>
    <definedName name="_xlnm.Print_Area" localSheetId="2">'rashodi-opći dio'!$A$1:$H$98</definedName>
  </definedNames>
  <calcPr fullCalcOnLoad="1"/>
</workbook>
</file>

<file path=xl/sharedStrings.xml><?xml version="1.0" encoding="utf-8"?>
<sst xmlns="http://schemas.openxmlformats.org/spreadsheetml/2006/main" count="575" uniqueCount="283">
  <si>
    <t>Dodatna ulaganja na građevinskim objektima</t>
  </si>
  <si>
    <t>Uređaji, strojevi i oprema za ostale namjene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</si>
  <si>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</si>
  <si>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</si>
  <si>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</si>
  <si>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</si>
  <si>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</si>
  <si>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</si>
  <si>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</si>
  <si>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</si>
  <si>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</si>
  <si>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</si>
  <si>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</si>
  <si>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 xml:space="preserve">Kamate za primljene zajmove </t>
  </si>
  <si>
    <t>3422</t>
  </si>
  <si>
    <t>Financijski rashodi</t>
  </si>
  <si>
    <t>3632</t>
  </si>
  <si>
    <t>Tekuće donacije u novcu</t>
  </si>
  <si>
    <t>Rashodi za nabavu neproizvedene imovine</t>
  </si>
  <si>
    <t>Rashodi za nabavu proizvedene dugotrajne imovine</t>
  </si>
  <si>
    <t>Građevinski objekti</t>
  </si>
  <si>
    <t>4212</t>
  </si>
  <si>
    <t xml:space="preserve">Poslovni objekti </t>
  </si>
  <si>
    <t>4214</t>
  </si>
  <si>
    <t>Ostali građevinski objekti</t>
  </si>
  <si>
    <t>4221</t>
  </si>
  <si>
    <t>Uredska oprema i namještaj</t>
  </si>
  <si>
    <t>4222</t>
  </si>
  <si>
    <t>Komunikacijska oprema</t>
  </si>
  <si>
    <t>Postrojenja i oprema</t>
  </si>
  <si>
    <t>4227</t>
  </si>
  <si>
    <t>Prijevozna sredstva</t>
  </si>
  <si>
    <t>Prijevozna sredstva u cestovnom prometu</t>
  </si>
  <si>
    <t>4231</t>
  </si>
  <si>
    <t>Rashodi za dodatna ulaganja na nefinancijskoj imovini</t>
  </si>
  <si>
    <t>4511</t>
  </si>
  <si>
    <t>PRIMICI OD FINANCIJSKE IMOVINE I ZADUŽIVANJA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</si>
  <si>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</si>
  <si>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</si>
  <si>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</si>
  <si>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</si>
  <si>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</si>
  <si>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 xml:space="preserve">Prihodi od zateznih kamata </t>
  </si>
  <si>
    <t>B. RAČUN FINANCIRANJA</t>
  </si>
  <si>
    <t>Ostali prihodi od financijske imovine</t>
  </si>
  <si>
    <t>Prihodi od nefinancijske imovine</t>
  </si>
  <si>
    <t>Prihodi od zakupa i iznajmljivanja imovine</t>
  </si>
  <si>
    <t>Ostali prihodi od nefinancijske imovine</t>
  </si>
  <si>
    <t>Prihodi po posebnim propisima</t>
  </si>
  <si>
    <t>Naknada za zaštitu voda</t>
  </si>
  <si>
    <t>Naknada za korištenje voda</t>
  </si>
  <si>
    <t>Ostali nespomenuti prihodi</t>
  </si>
  <si>
    <t>Tekuće donacije</t>
  </si>
  <si>
    <t>Kapitalne donacije</t>
  </si>
  <si>
    <t>PRIHODI OD PRODAJE NEFINANCIJSKE IMOVINE</t>
  </si>
  <si>
    <t>Zemljište</t>
  </si>
  <si>
    <t>Prihodi od prodaje građevinskih objekata</t>
  </si>
  <si>
    <t>Stambeni objekti</t>
  </si>
  <si>
    <t>Prihodi od prodaje proizvedene dugotrajne imovine</t>
  </si>
  <si>
    <t>RASHODI POSLOVANJA</t>
  </si>
  <si>
    <t>Rashodi za zaposlene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</si>
  <si>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</si>
  <si>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</si>
  <si>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</si>
  <si>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</si>
  <si>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</si>
  <si>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</si>
  <si>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</si>
  <si>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</si>
  <si>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</si>
  <si>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Materijal i sirovine</t>
  </si>
  <si>
    <t>Energija</t>
  </si>
  <si>
    <t>Usluge telefona, pošte i prijevoza</t>
  </si>
  <si>
    <t>Usluge promidžbe i informiranja</t>
  </si>
  <si>
    <t>Komunalne usluge</t>
  </si>
  <si>
    <t>Zakupnine i najamnine</t>
  </si>
  <si>
    <t>Ostale usluge</t>
  </si>
  <si>
    <t>3423</t>
  </si>
  <si>
    <t>Ostali nespomenuti rashodi poslovanja</t>
  </si>
  <si>
    <t>Premije i osiguranja</t>
  </si>
  <si>
    <t>Reprezentacija</t>
  </si>
  <si>
    <t>Tuzemne</t>
  </si>
  <si>
    <t>Inozenmne</t>
  </si>
  <si>
    <t>Ostali rashodi</t>
  </si>
  <si>
    <t>Kazne, penali i naknade štete</t>
  </si>
  <si>
    <t>Naknade šteta pravnim i fizičkim osobama</t>
  </si>
  <si>
    <t>Kapitalne pomoći</t>
  </si>
  <si>
    <t>RASHODI ZA NABAVU NEFINANCIJSKE IMOVINE</t>
  </si>
  <si>
    <t>Materijalna imovina - prirodna bogatstva</t>
  </si>
  <si>
    <t>Primici od zaduživanja</t>
  </si>
  <si>
    <t>Izdaci za otplatu glavnice primljenih zajmova</t>
  </si>
  <si>
    <t>NETO FINANCIRANJE</t>
  </si>
  <si>
    <t>Ostali financijski rashodi</t>
  </si>
  <si>
    <t>Bankarske usluge i usluge platnog prometa</t>
  </si>
  <si>
    <t>Zatezne kamate</t>
  </si>
  <si>
    <t>A1000</t>
  </si>
  <si>
    <t xml:space="preserve">ADMINISTRACIJA I UPRAVLJANJE  </t>
  </si>
  <si>
    <t>K2000</t>
  </si>
  <si>
    <t>OPREMANJE</t>
  </si>
  <si>
    <t>K2001</t>
  </si>
  <si>
    <t>INFORMATIZACIJA</t>
  </si>
  <si>
    <t>K2002</t>
  </si>
  <si>
    <t>A1001</t>
  </si>
  <si>
    <t>ZAJMOVI OD TUZEMNIH BANAKA I OSTALIH FINANCIJSKIH INSTITUCIJA U JAVNOM SEKTORU</t>
  </si>
  <si>
    <t>ZAJMOVI OD TUZEMNIH BANAKA I OSTALIH FINANCIJSKIH INSTITUCIJA IZVAN JAVNOG SEKTORA</t>
  </si>
  <si>
    <t>A1002</t>
  </si>
  <si>
    <t>K2003</t>
  </si>
  <si>
    <t>POSLOVNE ZGRADE</t>
  </si>
  <si>
    <t>SERVISIRANJE VANJSKOG DUGA</t>
  </si>
  <si>
    <t>A1004</t>
  </si>
  <si>
    <t>ZAJMOVI OD INOZEMNIH BANAKA I OSTALIH FINANCIJSKIH INSTITUCIJA IZVAN JAVNOG SEKTORA</t>
  </si>
  <si>
    <t>K2004</t>
  </si>
  <si>
    <t>I. OPĆI DIO</t>
  </si>
  <si>
    <t>II. POSEBNI DIO</t>
  </si>
  <si>
    <t>HRVATSKE VODE</t>
  </si>
  <si>
    <t>TEKUĆE TEHNIČKO I GOSP. ODRŽAVANJE VODOTOKOVA I VODNIH GRAĐEVINA</t>
  </si>
  <si>
    <t>A1006</t>
  </si>
  <si>
    <t>A1007</t>
  </si>
  <si>
    <t>A1008</t>
  </si>
  <si>
    <t>A1009</t>
  </si>
  <si>
    <t>A1010</t>
  </si>
  <si>
    <t>A1011</t>
  </si>
  <si>
    <t>K2005</t>
  </si>
  <si>
    <t>K2006</t>
  </si>
  <si>
    <t>K2007</t>
  </si>
  <si>
    <t>K2010</t>
  </si>
  <si>
    <t>K2011</t>
  </si>
  <si>
    <t>Sitni inventar i autogume</t>
  </si>
  <si>
    <t>Kapitalne pomoći trgovačkim društvima</t>
  </si>
  <si>
    <t>Ostali nespomenuti troškovi</t>
  </si>
  <si>
    <t>Naknada štete fizičkim i pravnim osobama</t>
  </si>
  <si>
    <t>Usluge telefona,pošte i prijevoza</t>
  </si>
  <si>
    <t>Usluge tekućeg  i investicijskog održavanja</t>
  </si>
  <si>
    <t>Usluge tekućeg i investicijskog održavanja</t>
  </si>
  <si>
    <t>A1012</t>
  </si>
  <si>
    <t>PROGRAM INVESTICIJSKIH AKTIVNOSTI</t>
  </si>
  <si>
    <t>SERVISIRANJE UNUTARNJEG DUGA I DANI ZAJMOVI</t>
  </si>
  <si>
    <t>ADMINISTRATIVNO UPRAVLJANJE I OPREMANJE</t>
  </si>
  <si>
    <t>PRIHODI POSLOVANJA I PRIHODI OD PRODAJE NEFINANCIJSKE IMOVINE</t>
  </si>
  <si>
    <t>RASHODI POSLOVANJA I RASHODI ZA NABAVU NEFINANCIJSKE IMOVINE</t>
  </si>
  <si>
    <t>Naknade za rad predstavničkih i izvršnih tijela, povjerenstva i sl.</t>
  </si>
  <si>
    <t>A1003</t>
  </si>
  <si>
    <t xml:space="preserve">Naknada za uređenje voda </t>
  </si>
  <si>
    <t>Vodni doprinos</t>
  </si>
  <si>
    <t>Ulaganja u računalne programe</t>
  </si>
  <si>
    <t>Nematerijalna proizvedena imovina</t>
  </si>
  <si>
    <t>Državni proračun</t>
  </si>
  <si>
    <t>Lokalna uprava</t>
  </si>
  <si>
    <t>K2013</t>
  </si>
  <si>
    <t>Medicinska i laboratorijska oprema</t>
  </si>
  <si>
    <t>OSTALI IZVANREDNI IZDACI</t>
  </si>
  <si>
    <t>PRIJEVOZNA SREDSTVA</t>
  </si>
  <si>
    <t>01</t>
  </si>
  <si>
    <t>Naknada štete pravnim i fizičkim osobama</t>
  </si>
  <si>
    <t>Kapitalne pomoći od međunarodnih organizacija</t>
  </si>
  <si>
    <t>Financijski  rashodi</t>
  </si>
  <si>
    <t>Rashodi za nabavu nefinancijske imovine</t>
  </si>
  <si>
    <t xml:space="preserve">Prijevozna sredstva </t>
  </si>
  <si>
    <t>IZDACI ZA FINANCIJSKU IMOVINU I OTPLATU ZAJMOVA</t>
  </si>
  <si>
    <t>Kazne, penali i naknade šteta</t>
  </si>
  <si>
    <t>Mterijalni rashodi</t>
  </si>
  <si>
    <t>Pomoći dane u inozemstvo i unutar opće države</t>
  </si>
  <si>
    <t>Rashodi za ulaganja na građevinskim objektima</t>
  </si>
  <si>
    <t xml:space="preserve">Kapitalne pomoći </t>
  </si>
  <si>
    <t>Prijevozna sredstva  u cestovnom prometu</t>
  </si>
  <si>
    <t>Prihodi od prodaje prijevoznih sredstava</t>
  </si>
  <si>
    <t>Primljeni zajmovi od drugih razina vlasti</t>
  </si>
  <si>
    <t>Otplata glavnice primljenih zajmova od drugih razina vlasti</t>
  </si>
  <si>
    <t>NERETVA-TREBIŠNICA</t>
  </si>
  <si>
    <t xml:space="preserve">Doprinosi za obvezno zdravstveno osiguranje </t>
  </si>
  <si>
    <t>Doprinosi za obvezno osiguranje u slučaju nezaposlenosti</t>
  </si>
  <si>
    <t>Plaće (Bruto)</t>
  </si>
  <si>
    <t>Pristojbe i naknade</t>
  </si>
  <si>
    <t xml:space="preserve">Ostali rashodi </t>
  </si>
  <si>
    <t xml:space="preserve">Kamate za primljene kredite i zajmove  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</si>
  <si>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</si>
  <si>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</si>
  <si>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Izdaci za otplatu glavnice primljenih kredita i zajmova</t>
  </si>
  <si>
    <t>Otplata glavnice primljenih kredita od kreditnih  institucija u javnom sektoru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</si>
  <si>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</si>
  <si>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</si>
  <si>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 xml:space="preserve">Otplata glavnice primljenih kredita od inozemnih kreditnih institucija </t>
  </si>
  <si>
    <t>Kapitalne pomoći unutar općeg proračuna</t>
  </si>
  <si>
    <t>Pomoći unutar općeg proračuna</t>
  </si>
  <si>
    <t>Prihodi od kamata na dane zajmove tuzemnim trgovačkim  društvima i obrtnicima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</si>
  <si>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</si>
  <si>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</si>
  <si>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državnog proračuna</t>
  </si>
  <si>
    <t>Otplata glavnice primljenih kredita od kreditnih institucija u javnom sektoru</t>
  </si>
  <si>
    <t>Otplata glavnice primljenih kredita i zajmova  od kreditnih  i ostalih financijskih institucija izvan javnog sektora</t>
  </si>
  <si>
    <t>Otplata glavnice primljenih zajmova od državnog proračuna</t>
  </si>
  <si>
    <t>Otplata glavnice primljenih kredita  od tuzemnih kreditnih  institucija izvan javnog sektora</t>
  </si>
  <si>
    <t xml:space="preserve">Kamate za primljene kredite i zajmove </t>
  </si>
  <si>
    <t>Kamate za primljene kredite i zajmove od kreditnih  i ostalih financijskih institucija u javnom sektoru</t>
  </si>
  <si>
    <t xml:space="preserve">Pomoći unutar općeg proračuna </t>
  </si>
  <si>
    <t xml:space="preserve">Doprinosi za obvezno osiguranje u slučaju nezaposlenosti </t>
  </si>
  <si>
    <t>K2054</t>
  </si>
  <si>
    <t>Pomoći iz inozemstva (darovnice) i od subjekata unutar općeg proračuna</t>
  </si>
  <si>
    <t>Pomoći od međunarodnih organizacija te institucija i tijela EU</t>
  </si>
  <si>
    <t>Prihodi od upravnih i administrativnih pristojbi, pristojbi po posebnim propisima i naknada</t>
  </si>
  <si>
    <t>Prihodi vodnog gospodarstva</t>
  </si>
  <si>
    <t>Prihodi  od prodaje proizvoda i robe te pruženih usluga i prihodi od donacija</t>
  </si>
  <si>
    <t>Agencija za plovne puteve (DP)</t>
  </si>
  <si>
    <t>PROJEKTI EIB/CEB VODNOKOMUNALNE INFRASTRUKTURE</t>
  </si>
  <si>
    <t>K2060</t>
  </si>
  <si>
    <t>Otplata glanice primljenih zajmova od državnog proračuna</t>
  </si>
  <si>
    <t>A1013</t>
  </si>
  <si>
    <t>ZAJMOVI OD DRUGIH RAZINA VLASTI</t>
  </si>
  <si>
    <t>Kamate za primljene kredite i zajmove</t>
  </si>
  <si>
    <t>Kamate za primljene zajmove od drugih razina vlasti</t>
  </si>
  <si>
    <t>IPA PROJEKTI I PROJEKTI IZ EU FONDOVA</t>
  </si>
  <si>
    <t>Prijevozna sredstva u pomorskom i riječnom prometu</t>
  </si>
  <si>
    <t>Pomoći dane u inozemstvo i unutar općeg proračuna</t>
  </si>
  <si>
    <t>Tekuće pomoći unutar općeg proračuna-Osječko baranjska županija</t>
  </si>
  <si>
    <t>Ugovorne kazne i ostale naknade štete</t>
  </si>
  <si>
    <t>Premije osiguranja</t>
  </si>
  <si>
    <t>Usluge pošte, telefona i prijevoza</t>
  </si>
  <si>
    <t>Tekuće pomoći unutar općeg proračuna</t>
  </si>
  <si>
    <t>Službena, radna i zaštitna odjeća i obuća</t>
  </si>
  <si>
    <t>-</t>
  </si>
  <si>
    <t xml:space="preserve">REDOVNO ODRŽAVANJE I OBNAVLJANJE VODOTOKA, VODNIH GRAĐEVINA I VODNOG DOBRA </t>
  </si>
  <si>
    <t xml:space="preserve">ULAGANJA U OBNOVU I RAZVITAK VODOOPSKRBE </t>
  </si>
  <si>
    <t xml:space="preserve">OBNAVLJANJE MELIORACIJSKIH GRAĐEVINA ZA ODVODNJU I NAVODNJAVANJE </t>
  </si>
  <si>
    <t xml:space="preserve">TEHNIČKI POSLOVI OD OPĆEG INTERESA ZA UPRAVLJANJE VODAMA </t>
  </si>
  <si>
    <t xml:space="preserve">HITNE INTERVENCIJE U PODRUČJU VODNOG GOSPODARSTVA </t>
  </si>
  <si>
    <t xml:space="preserve">VODNOGOSPODARSKI LABORATORIJ </t>
  </si>
  <si>
    <t xml:space="preserve">IZDACI ZA SREĐIVANJE VLASNIŠTVA NA VODNOM DOBRU </t>
  </si>
  <si>
    <t>KAPITALNI RASHODI I TRANSFERI U PODRUČJU ZAŠTITE OD ŠTETNOG DJELOVANJA VODA I NAVODNJAVANJA</t>
  </si>
  <si>
    <t>ULAGANJA U OBJEKTE ZAŠTITE VODA I MORA OD ZAGAĐIVANJA</t>
  </si>
  <si>
    <t>EKO PROJEKT JADRAN - UČEŠĆE U POVLAČENJU ZAJMA</t>
  </si>
  <si>
    <t xml:space="preserve">PROJEKTI  NAVODNJAVANJA </t>
  </si>
  <si>
    <t>Županija osječko baranjska</t>
  </si>
  <si>
    <t>BROJČANA OZNAKA I NAZIV</t>
  </si>
  <si>
    <t>INDEKS</t>
  </si>
  <si>
    <t>5=4/2*100</t>
  </si>
  <si>
    <t>6=4/3*100</t>
  </si>
  <si>
    <t>Primljeni krediti i zajmovi od kreditnih i ostalih financijskih institucija u javnom sektoru</t>
  </si>
  <si>
    <t>Primljeni krediti od tuzemnih kreditnih institucija u javnom sektoru</t>
  </si>
  <si>
    <t xml:space="preserve">Kapitalne pomoći kreditnim i ostalim financijskim institucijama te trgovačkim društvima u javnom sektoru </t>
  </si>
  <si>
    <t>IZDACI ZA OBRAČUN I NAPLATU NAKNADA (Obračun 
i naplata vodnih naknada)</t>
  </si>
  <si>
    <t>Rashodi za nabavu neproizvedene dugotrajne imovine</t>
  </si>
  <si>
    <t>Materijalna imovina-prirodna bogatsva</t>
  </si>
  <si>
    <t xml:space="preserve">Kapitalne pomoći kreditnim i ostalim financijskim institucijama te trgovačkim društvima izvan javnog sektora </t>
  </si>
  <si>
    <t>Pomoći proračunu iz drugih proračuna</t>
  </si>
  <si>
    <t>Tekuće pomoći proračunu iz drugih proračuna</t>
  </si>
  <si>
    <t>Kapitalne pomoći proračunu iz drugih proračuna</t>
  </si>
  <si>
    <t>Zdravstvene i veterinarske usluge</t>
  </si>
  <si>
    <t>Članarine i norme</t>
  </si>
  <si>
    <t>Kamate za zajmove od drugih razina vlasti-dr. proračun</t>
  </si>
  <si>
    <t>Pomoći dane u  inozemstvo i unutar općeg proračuna</t>
  </si>
  <si>
    <t>Otplata glavnice primljenih kredita  i zajmova od kreditnih i ostalih financijskih  institucija u javnom sektoru</t>
  </si>
  <si>
    <t>Otplata glavnice primljenih kredita i zajmova od kreditnih  i ostalih financijskih institucija u javnom sektoru</t>
  </si>
  <si>
    <t>Kapitalne pomoći kreditnim i ostalim financijskim institucijama te trgovačkim društvima u javnom sektoru</t>
  </si>
  <si>
    <t>1</t>
  </si>
  <si>
    <t>4=3/2*100</t>
  </si>
  <si>
    <t>IZVORNI PLAN 2016.</t>
  </si>
  <si>
    <t>Plaće u naravi</t>
  </si>
  <si>
    <t>Računalne usluge</t>
  </si>
  <si>
    <t>Negativne tečajne razlike</t>
  </si>
  <si>
    <t>Službena radna i zaštitna odjeća i obuća</t>
  </si>
  <si>
    <t>Troškovi sudskih postupaka</t>
  </si>
  <si>
    <t>Pomoći inozemnim vladama</t>
  </si>
  <si>
    <t>Kapitalne pomoći inozemnim vladama izvan EU (BiH)</t>
  </si>
  <si>
    <t>K2061</t>
  </si>
  <si>
    <t>PROJEKTI ŠVICARSKA DAROVNICA</t>
  </si>
  <si>
    <t xml:space="preserve">Kapitalne pomoći kreditnim  i ostalim financijskim institucijama te trgovačkim društvima u javnom sektoru </t>
  </si>
  <si>
    <t>Naknade troškova osobama izvan radnog odnosa</t>
  </si>
  <si>
    <t>Pomoći od izvanproračunskih korisnika</t>
  </si>
  <si>
    <t xml:space="preserve">Tekuće pomoći od izvanproračunskih korisnika </t>
  </si>
  <si>
    <t>ULAGANJA U MATERIJALNU I NEMATER. IMOVINU (Zemljište)</t>
  </si>
  <si>
    <t xml:space="preserve">Tekuće pomoći unutar općeg  proračuna </t>
  </si>
  <si>
    <t>Donacije od pravnih i fizičkih osoba izvan općeg proračuna</t>
  </si>
  <si>
    <t>IZDACI ZA FINANC. IMOVINU I OTPLATE ZAJMOVA</t>
  </si>
  <si>
    <t>Plaće za  prekovremeni rad</t>
  </si>
  <si>
    <t>IZVRŠENJE
1.-6.2015.</t>
  </si>
  <si>
    <t>IZVRŠENJE
1.-6.2016.</t>
  </si>
  <si>
    <t>RASHODI  POSLOVANJA</t>
  </si>
  <si>
    <t>VIŠAK / MANJAK + NETO FINANCIRANJE</t>
  </si>
  <si>
    <t>PRIJENOS DEPOZITA U SLJEDEĆE RAZDOBLJE</t>
  </si>
  <si>
    <t>RAZLIKA - VIŠAK / MANJAK</t>
  </si>
  <si>
    <t>UKUPNI PRIHODI</t>
  </si>
  <si>
    <t>UKUPNI RASHODI</t>
  </si>
  <si>
    <r>
      <t xml:space="preserve">IZVRŠENJE FINANCIJSKOG PLANA
</t>
    </r>
    <r>
      <rPr>
        <b/>
        <sz val="18"/>
        <color indexed="8"/>
        <rFont val="Times New Roman"/>
        <family val="1"/>
      </rPr>
      <t>HRVATSKIH VODA</t>
    </r>
    <r>
      <rPr>
        <b/>
        <sz val="14"/>
        <color indexed="8"/>
        <rFont val="Times New Roman"/>
        <family val="1"/>
      </rPr>
      <t xml:space="preserve"> 
U PRVOM POLUGODIŠTU 2016. GODINE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</si>
</sst>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2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6"/>
      <color indexed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.85"/>
      <name val="Times New Roman"/>
      <family val="1"/>
    </font>
    <font>
      <sz val="10"/>
      <name val="Geneva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MS Sans Serif"/>
      <family val="2"/>
    </font>
    <font>
      <sz val="10"/>
      <name val="Arial"/>
      <family val="2"/>
    </font>
    <font>
      <sz val="9.85"/>
      <name val="Times New Roman"/>
      <family val="1"/>
    </font>
    <font>
      <u val="single"/>
      <sz val="10"/>
      <color indexed="12"/>
      <name val="Arial"/>
      <family val="2"/>
    </font>
    <font>
      <b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Times New Roman"/>
      <family val="1"/>
    </font>
    <font>
      <sz val="9"/>
      <color indexed="9"/>
      <name val="Arial"/>
      <family val="2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Times New Roman"/>
      <family val="1"/>
    </font>
    <font>
      <sz val="9"/>
      <color theme="0"/>
      <name val="Arial"/>
      <family val="2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20" borderId="1" applyNumberFormat="0" applyFont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7" fillId="28" borderId="2" applyNumberFormat="0" applyAlignment="0" applyProtection="0"/>
    <xf numFmtId="0" fontId="58" fillId="28" borderId="3" applyNumberFormat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9" fontId="1" fillId="0" borderId="0" applyFont="0" applyFill="0" applyBorder="0" applyAlignment="0" applyProtection="0"/>
    <xf numFmtId="0" fontId="6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66" fillId="31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2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22">
    <xf numFmtId="0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 quotePrefix="1">
      <alignment horizontal="left" vertical="center" wrapText="1"/>
    </xf>
    <xf numFmtId="0" fontId="5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Font="1" applyBorder="1" applyAlignment="1" quotePrefix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 quotePrefix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Border="1" applyAlignment="1" quotePrefix="1">
      <alignment horizontal="left" vertical="center" wrapText="1"/>
    </xf>
    <xf numFmtId="3" fontId="3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 quotePrefix="1">
      <alignment horizontal="left"/>
      <protection/>
    </xf>
    <xf numFmtId="0" fontId="18" fillId="0" borderId="0" xfId="0" applyNumberFormat="1" applyFont="1" applyFill="1" applyBorder="1" applyAlignment="1" applyProtection="1" quotePrefix="1">
      <alignment horizontal="left"/>
      <protection/>
    </xf>
    <xf numFmtId="3" fontId="18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 quotePrefix="1">
      <alignment horizontal="left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7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16" fillId="0" borderId="0" xfId="0" applyFont="1" applyAlignment="1" quotePrefix="1">
      <alignment horizontal="left"/>
    </xf>
    <xf numFmtId="0" fontId="16" fillId="0" borderId="11" xfId="0" applyFont="1" applyBorder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6" fillId="0" borderId="0" xfId="0" applyFont="1" applyAlignment="1">
      <alignment horizontal="left"/>
    </xf>
    <xf numFmtId="0" fontId="12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 quotePrefix="1">
      <alignment horizontal="left" wrapText="1"/>
      <protection/>
    </xf>
    <xf numFmtId="0" fontId="20" fillId="0" borderId="12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 quotePrefix="1">
      <alignment horizontal="left"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 vertical="justify"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 horizontal="left"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6" fillId="0" borderId="11" xfId="0" applyFont="1" applyBorder="1" applyAlignment="1">
      <alignment horizontal="left"/>
    </xf>
    <xf numFmtId="0" fontId="2" fillId="0" borderId="0" xfId="0" applyFont="1" applyBorder="1" applyAlignment="1" quotePrefix="1">
      <alignment horizontal="left" vertical="center" wrapText="1"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3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23" fillId="0" borderId="13" xfId="62" applyNumberFormat="1" applyFont="1" applyFill="1" applyBorder="1" applyAlignment="1">
      <alignment horizontal="center" vertical="center" wrapText="1"/>
      <protection/>
    </xf>
    <xf numFmtId="3" fontId="28" fillId="0" borderId="13" xfId="62" applyNumberFormat="1" applyFont="1" applyFill="1" applyBorder="1" applyAlignment="1">
      <alignment horizontal="center" vertical="center" wrapText="1"/>
      <protection/>
    </xf>
    <xf numFmtId="4" fontId="28" fillId="0" borderId="13" xfId="63" applyNumberFormat="1" applyFont="1" applyFill="1" applyBorder="1" applyAlignment="1">
      <alignment horizontal="center" vertical="center" wrapText="1"/>
      <protection/>
    </xf>
    <xf numFmtId="3" fontId="23" fillId="0" borderId="10" xfId="62" applyNumberFormat="1" applyFont="1" applyFill="1" applyBorder="1" applyAlignment="1">
      <alignment horizontal="center" vertical="center" wrapText="1"/>
      <protection/>
    </xf>
    <xf numFmtId="3" fontId="28" fillId="0" borderId="10" xfId="62" applyNumberFormat="1" applyFont="1" applyFill="1" applyBorder="1" applyAlignment="1">
      <alignment horizontal="center" vertical="center" wrapText="1"/>
      <protection/>
    </xf>
    <xf numFmtId="4" fontId="23" fillId="0" borderId="10" xfId="63" applyNumberFormat="1" applyFont="1" applyFill="1" applyBorder="1" applyAlignment="1">
      <alignment horizontal="right" vertical="center" wrapText="1"/>
      <protection/>
    </xf>
    <xf numFmtId="4" fontId="28" fillId="0" borderId="10" xfId="63" applyNumberFormat="1" applyFont="1" applyFill="1" applyBorder="1" applyAlignment="1">
      <alignment horizontal="right" vertical="center"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3" fontId="2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 quotePrefix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2" fillId="0" borderId="14" xfId="0" applyFont="1" applyBorder="1" applyAlignment="1">
      <alignment horizontal="left" vertical="top"/>
    </xf>
    <xf numFmtId="0" fontId="2" fillId="0" borderId="14" xfId="0" applyFont="1" applyBorder="1" applyAlignment="1" quotePrefix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 vertical="top"/>
    </xf>
    <xf numFmtId="0" fontId="1" fillId="0" borderId="0" xfId="0" applyFont="1" applyBorder="1" applyAlignment="1" quotePrefix="1">
      <alignment horizontal="left" wrapText="1"/>
    </xf>
    <xf numFmtId="0" fontId="1" fillId="0" borderId="0" xfId="0" applyFont="1" applyBorder="1" applyAlignment="1">
      <alignment horizontal="left" wrapText="1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 quotePrefix="1">
      <alignment horizontal="left"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2" fontId="3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0" fontId="6" fillId="0" borderId="0" xfId="0" applyNumberFormat="1" applyFont="1" applyFill="1" applyBorder="1" applyAlignment="1" applyProtection="1" quotePrefix="1">
      <alignment horizontal="left"/>
      <protection/>
    </xf>
    <xf numFmtId="0" fontId="3" fillId="0" borderId="14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 quotePrefix="1">
      <alignment horizontal="left"/>
    </xf>
    <xf numFmtId="0" fontId="2" fillId="0" borderId="10" xfId="0" applyFont="1" applyBorder="1" applyAlignment="1" quotePrefix="1">
      <alignment horizontal="left" wrapText="1"/>
    </xf>
    <xf numFmtId="0" fontId="0" fillId="0" borderId="0" xfId="0" applyNumberForma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 quotePrefix="1">
      <alignment horizontal="left" wrapText="1"/>
    </xf>
    <xf numFmtId="3" fontId="3" fillId="0" borderId="0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4" fontId="3" fillId="33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3" fontId="22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wrapText="1"/>
    </xf>
    <xf numFmtId="0" fontId="4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 quotePrefix="1">
      <alignment horizontal="left" vertical="top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 quotePrefix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4" fillId="0" borderId="0" xfId="0" applyNumberFormat="1" applyFont="1" applyFill="1" applyBorder="1" applyAlignment="1" applyProtection="1">
      <alignment/>
      <protection/>
    </xf>
    <xf numFmtId="0" fontId="17" fillId="0" borderId="0" xfId="0" applyFont="1" applyBorder="1" applyAlignment="1">
      <alignment horizontal="left"/>
    </xf>
    <xf numFmtId="2" fontId="71" fillId="0" borderId="0" xfId="0" applyNumberFormat="1" applyFont="1" applyFill="1" applyBorder="1" applyAlignment="1" applyProtection="1">
      <alignment horizontal="right"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4" fillId="0" borderId="0" xfId="55" applyFont="1" applyFill="1" applyBorder="1" applyAlignment="1">
      <alignment horizontal="left" wrapText="1"/>
      <protection/>
    </xf>
    <xf numFmtId="0" fontId="3" fillId="0" borderId="0" xfId="55" applyFont="1" applyBorder="1" applyAlignment="1">
      <alignment horizontal="left"/>
      <protection/>
    </xf>
    <xf numFmtId="0" fontId="3" fillId="0" borderId="0" xfId="55" applyNumberFormat="1" applyFont="1" applyFill="1" applyBorder="1" applyAlignment="1" applyProtection="1">
      <alignment horizontal="left" vertical="top"/>
      <protection/>
    </xf>
    <xf numFmtId="0" fontId="4" fillId="0" borderId="0" xfId="55" applyFont="1" applyFill="1" applyBorder="1" applyAlignment="1">
      <alignment horizontal="left"/>
      <protection/>
    </xf>
    <xf numFmtId="0" fontId="4" fillId="0" borderId="0" xfId="55" applyFont="1" applyBorder="1" applyAlignment="1">
      <alignment horizontal="left" wrapText="1"/>
      <protection/>
    </xf>
    <xf numFmtId="0" fontId="4" fillId="0" borderId="0" xfId="55" applyNumberFormat="1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quotePrefix="1">
      <alignment horizontal="left"/>
    </xf>
    <xf numFmtId="0" fontId="4" fillId="0" borderId="0" xfId="55" applyFont="1" applyBorder="1" applyAlignment="1">
      <alignment horizontal="left"/>
      <protection/>
    </xf>
    <xf numFmtId="0" fontId="4" fillId="0" borderId="0" xfId="55" applyFont="1" applyBorder="1" applyAlignment="1" quotePrefix="1">
      <alignment horizontal="left"/>
      <protection/>
    </xf>
    <xf numFmtId="3" fontId="22" fillId="0" borderId="0" xfId="55" applyNumberFormat="1" applyFont="1" applyFill="1" applyBorder="1" applyAlignment="1" applyProtection="1">
      <alignment horizontal="right"/>
      <protection/>
    </xf>
    <xf numFmtId="3" fontId="22" fillId="34" borderId="0" xfId="55" applyNumberFormat="1" applyFont="1" applyFill="1" applyBorder="1" applyAlignment="1" applyProtection="1">
      <alignment horizontal="right"/>
      <protection/>
    </xf>
    <xf numFmtId="0" fontId="22" fillId="0" borderId="0" xfId="0" applyFont="1" applyBorder="1" applyAlignment="1">
      <alignment horizontal="left"/>
    </xf>
    <xf numFmtId="0" fontId="1" fillId="0" borderId="0" xfId="55" applyFont="1" applyFill="1" applyBorder="1" applyAlignment="1">
      <alignment horizontal="left"/>
      <protection/>
    </xf>
    <xf numFmtId="0" fontId="3" fillId="0" borderId="0" xfId="55" applyNumberFormat="1" applyFont="1" applyFill="1" applyBorder="1" applyAlignment="1" applyProtection="1">
      <alignment wrapText="1"/>
      <protection/>
    </xf>
    <xf numFmtId="0" fontId="1" fillId="0" borderId="0" xfId="55" applyFont="1" applyBorder="1" applyAlignment="1">
      <alignment horizontal="left"/>
      <protection/>
    </xf>
    <xf numFmtId="0" fontId="4" fillId="0" borderId="0" xfId="55" applyNumberFormat="1" applyFont="1" applyBorder="1" applyAlignment="1">
      <alignment horizontal="left"/>
      <protection/>
    </xf>
    <xf numFmtId="3" fontId="22" fillId="0" borderId="0" xfId="55" applyNumberFormat="1" applyFont="1" applyFill="1" applyBorder="1" applyAlignment="1" applyProtection="1">
      <alignment horizontal="right"/>
      <protection/>
    </xf>
    <xf numFmtId="0" fontId="3" fillId="0" borderId="0" xfId="55" applyFont="1" applyBorder="1" applyAlignment="1" quotePrefix="1">
      <alignment horizontal="left"/>
      <protection/>
    </xf>
    <xf numFmtId="0" fontId="2" fillId="0" borderId="0" xfId="55" applyFont="1" applyBorder="1" applyAlignment="1" quotePrefix="1">
      <alignment horizontal="left"/>
      <protection/>
    </xf>
    <xf numFmtId="0" fontId="1" fillId="0" borderId="0" xfId="55" applyFont="1" applyBorder="1" applyAlignment="1" quotePrefix="1">
      <alignment horizontal="left"/>
      <protection/>
    </xf>
    <xf numFmtId="0" fontId="4" fillId="0" borderId="0" xfId="55" applyNumberFormat="1" applyFont="1" applyFill="1" applyBorder="1" applyAlignment="1" applyProtection="1">
      <alignment horizontal="left" vertical="top"/>
      <protection/>
    </xf>
    <xf numFmtId="0" fontId="4" fillId="0" borderId="0" xfId="55" applyNumberFormat="1" applyFont="1" applyFill="1" applyBorder="1" applyAlignment="1" applyProtection="1">
      <alignment horizontal="center" wrapText="1"/>
      <protection/>
    </xf>
    <xf numFmtId="0" fontId="3" fillId="0" borderId="0" xfId="55" applyNumberFormat="1" applyFont="1" applyFill="1" applyBorder="1" applyAlignment="1" applyProtection="1">
      <alignment horizontal="left" wrapText="1"/>
      <protection/>
    </xf>
    <xf numFmtId="0" fontId="4" fillId="0" borderId="0" xfId="55" applyNumberFormat="1" applyFont="1" applyFill="1" applyBorder="1" applyAlignment="1" applyProtection="1">
      <alignment horizontal="left" wrapText="1"/>
      <protection/>
    </xf>
    <xf numFmtId="3" fontId="71" fillId="34" borderId="0" xfId="55" applyNumberFormat="1" applyFont="1" applyFill="1" applyBorder="1" applyAlignment="1" applyProtection="1">
      <alignment horizontal="right"/>
      <protection/>
    </xf>
    <xf numFmtId="0" fontId="5" fillId="0" borderId="0" xfId="55" applyFont="1" applyBorder="1" applyAlignment="1" quotePrefix="1">
      <alignment horizontal="left"/>
      <protection/>
    </xf>
    <xf numFmtId="0" fontId="4" fillId="0" borderId="0" xfId="55" applyNumberFormat="1" applyFont="1" applyFill="1" applyBorder="1" applyAlignment="1">
      <alignment horizontal="left"/>
      <protection/>
    </xf>
    <xf numFmtId="4" fontId="3" fillId="34" borderId="0" xfId="0" applyNumberFormat="1" applyFont="1" applyFill="1" applyBorder="1" applyAlignment="1" applyProtection="1">
      <alignment/>
      <protection/>
    </xf>
    <xf numFmtId="0" fontId="23" fillId="0" borderId="0" xfId="55" applyFont="1" applyBorder="1" applyAlignment="1">
      <alignment horizontal="left" vertical="justify"/>
      <protection/>
    </xf>
    <xf numFmtId="0" fontId="23" fillId="0" borderId="0" xfId="55" applyFont="1" applyFill="1" applyBorder="1" applyAlignment="1">
      <alignment vertical="center"/>
      <protection/>
    </xf>
    <xf numFmtId="0" fontId="22" fillId="0" borderId="0" xfId="55" applyNumberFormat="1" applyFont="1" applyBorder="1" applyAlignment="1">
      <alignment horizontal="left" vertical="justify"/>
      <protection/>
    </xf>
    <xf numFmtId="0" fontId="32" fillId="0" borderId="0" xfId="55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left"/>
    </xf>
    <xf numFmtId="0" fontId="4" fillId="0" borderId="0" xfId="55" applyFont="1" applyFill="1" applyBorder="1" applyAlignment="1" quotePrefix="1">
      <alignment horizontal="left"/>
      <protection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17" fillId="0" borderId="0" xfId="0" applyNumberFormat="1" applyFont="1" applyFill="1" applyBorder="1" applyAlignment="1" applyProtection="1">
      <alignment wrapText="1"/>
      <protection/>
    </xf>
    <xf numFmtId="4" fontId="71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left" wrapText="1"/>
      <protection/>
    </xf>
    <xf numFmtId="0" fontId="9" fillId="0" borderId="14" xfId="0" applyNumberFormat="1" applyFont="1" applyFill="1" applyBorder="1" applyAlignment="1" applyProtection="1">
      <alignment horizontal="left"/>
      <protection/>
    </xf>
    <xf numFmtId="0" fontId="25" fillId="0" borderId="15" xfId="0" applyNumberFormat="1" applyFont="1" applyFill="1" applyBorder="1" applyAlignment="1" applyProtection="1" quotePrefix="1">
      <alignment horizontal="left" wrapText="1"/>
      <protection/>
    </xf>
    <xf numFmtId="0" fontId="25" fillId="0" borderId="15" xfId="0" applyNumberFormat="1" applyFont="1" applyFill="1" applyBorder="1" applyAlignment="1" applyProtection="1">
      <alignment wrapText="1"/>
      <protection/>
    </xf>
    <xf numFmtId="0" fontId="25" fillId="0" borderId="15" xfId="0" applyNumberFormat="1" applyFont="1" applyFill="1" applyBorder="1" applyAlignment="1" applyProtection="1" quotePrefix="1">
      <alignment wrapText="1"/>
      <protection/>
    </xf>
    <xf numFmtId="0" fontId="25" fillId="0" borderId="13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Fill="1" applyBorder="1" applyAlignment="1" applyProtection="1">
      <alignment horizontal="right" wrapText="1"/>
      <protection/>
    </xf>
    <xf numFmtId="2" fontId="3" fillId="0" borderId="0" xfId="0" applyNumberFormat="1" applyFont="1" applyFill="1" applyBorder="1" applyAlignment="1" applyProtection="1">
      <alignment horizontal="right" wrapText="1"/>
      <protection/>
    </xf>
    <xf numFmtId="3" fontId="4" fillId="0" borderId="0" xfId="0" applyNumberFormat="1" applyFont="1" applyFill="1" applyBorder="1" applyAlignment="1" applyProtection="1">
      <alignment horizontal="right" wrapText="1"/>
      <protection/>
    </xf>
    <xf numFmtId="3" fontId="71" fillId="0" borderId="0" xfId="55" applyNumberFormat="1" applyFont="1" applyFill="1" applyBorder="1" applyAlignment="1" applyProtection="1">
      <alignment horizontal="right" wrapText="1"/>
      <protection/>
    </xf>
    <xf numFmtId="3" fontId="4" fillId="0" borderId="0" xfId="55" applyNumberFormat="1" applyFont="1" applyFill="1" applyBorder="1" applyAlignment="1" applyProtection="1">
      <alignment horizontal="right" wrapText="1"/>
      <protection/>
    </xf>
    <xf numFmtId="2" fontId="4" fillId="0" borderId="0" xfId="0" applyNumberFormat="1" applyFont="1" applyFill="1" applyBorder="1" applyAlignment="1" applyProtection="1">
      <alignment horizontal="right" wrapText="1"/>
      <protection/>
    </xf>
    <xf numFmtId="2" fontId="71" fillId="0" borderId="0" xfId="0" applyNumberFormat="1" applyFont="1" applyFill="1" applyBorder="1" applyAlignment="1" applyProtection="1">
      <alignment horizontal="right" wrapText="1"/>
      <protection/>
    </xf>
    <xf numFmtId="3" fontId="71" fillId="0" borderId="0" xfId="0" applyNumberFormat="1" applyFont="1" applyFill="1" applyBorder="1" applyAlignment="1" applyProtection="1">
      <alignment horizontal="right" wrapText="1"/>
      <protection/>
    </xf>
    <xf numFmtId="3" fontId="22" fillId="0" borderId="0" xfId="0" applyNumberFormat="1" applyFont="1" applyFill="1" applyBorder="1" applyAlignment="1" applyProtection="1">
      <alignment horizontal="right" wrapText="1"/>
      <protection/>
    </xf>
    <xf numFmtId="3" fontId="22" fillId="0" borderId="0" xfId="55" applyNumberFormat="1" applyFont="1" applyFill="1" applyBorder="1" applyAlignment="1" applyProtection="1">
      <alignment horizontal="right" wrapText="1"/>
      <protection/>
    </xf>
    <xf numFmtId="3" fontId="23" fillId="0" borderId="0" xfId="0" applyNumberFormat="1" applyFont="1" applyFill="1" applyBorder="1" applyAlignment="1" applyProtection="1">
      <alignment horizontal="right" wrapText="1"/>
      <protection/>
    </xf>
    <xf numFmtId="3" fontId="23" fillId="0" borderId="0" xfId="55" applyNumberFormat="1" applyFont="1" applyFill="1" applyBorder="1" applyAlignment="1" applyProtection="1">
      <alignment horizontal="right" wrapText="1"/>
      <protection/>
    </xf>
    <xf numFmtId="3" fontId="23" fillId="0" borderId="14" xfId="0" applyNumberFormat="1" applyFont="1" applyFill="1" applyBorder="1" applyAlignment="1" applyProtection="1">
      <alignment horizontal="right"/>
      <protection/>
    </xf>
    <xf numFmtId="4" fontId="3" fillId="0" borderId="14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3" fontId="71" fillId="0" borderId="0" xfId="55" applyNumberFormat="1" applyFont="1" applyFill="1" applyBorder="1" applyAlignment="1" applyProtection="1">
      <alignment horizontal="right"/>
      <protection/>
    </xf>
    <xf numFmtId="3" fontId="71" fillId="0" borderId="0" xfId="55" applyNumberFormat="1" applyFont="1" applyFill="1" applyBorder="1" applyAlignment="1" applyProtection="1">
      <alignment horizontal="right"/>
      <protection/>
    </xf>
    <xf numFmtId="3" fontId="23" fillId="0" borderId="0" xfId="55" applyNumberFormat="1" applyFont="1" applyFill="1" applyBorder="1" applyAlignment="1" applyProtection="1">
      <alignment horizontal="right"/>
      <protection/>
    </xf>
    <xf numFmtId="4" fontId="23" fillId="0" borderId="0" xfId="55" applyNumberFormat="1" applyFont="1" applyFill="1" applyBorder="1" applyAlignment="1" applyProtection="1">
      <alignment horizontal="right"/>
      <protection/>
    </xf>
    <xf numFmtId="4" fontId="71" fillId="0" borderId="0" xfId="55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3" fontId="71" fillId="0" borderId="0" xfId="0" applyNumberFormat="1" applyFont="1" applyFill="1" applyBorder="1" applyAlignment="1" applyProtection="1">
      <alignment horizontal="right"/>
      <protection/>
    </xf>
    <xf numFmtId="4" fontId="22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 wrapText="1"/>
      <protection/>
    </xf>
    <xf numFmtId="4" fontId="4" fillId="0" borderId="0" xfId="0" applyNumberFormat="1" applyFont="1" applyFill="1" applyBorder="1" applyAlignment="1" applyProtection="1">
      <alignment/>
      <protection/>
    </xf>
    <xf numFmtId="4" fontId="73" fillId="0" borderId="0" xfId="0" applyNumberFormat="1" applyFont="1" applyFill="1" applyBorder="1" applyAlignment="1" applyProtection="1">
      <alignment/>
      <protection/>
    </xf>
    <xf numFmtId="3" fontId="74" fillId="0" borderId="0" xfId="55" applyNumberFormat="1" applyFont="1" applyFill="1" applyBorder="1" applyAlignment="1" applyProtection="1">
      <alignment horizontal="right"/>
      <protection/>
    </xf>
    <xf numFmtId="3" fontId="23" fillId="0" borderId="0" xfId="0" applyNumberFormat="1" applyFont="1" applyFill="1" applyBorder="1" applyAlignment="1">
      <alignment horizontal="right"/>
    </xf>
    <xf numFmtId="3" fontId="71" fillId="0" borderId="0" xfId="55" applyNumberFormat="1" applyFont="1" applyFill="1" applyBorder="1" applyAlignment="1">
      <alignment horizontal="right"/>
      <protection/>
    </xf>
    <xf numFmtId="3" fontId="22" fillId="0" borderId="0" xfId="0" applyNumberFormat="1" applyFont="1" applyFill="1" applyBorder="1" applyAlignment="1">
      <alignment horizontal="right"/>
    </xf>
    <xf numFmtId="3" fontId="4" fillId="0" borderId="0" xfId="55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3" fontId="23" fillId="0" borderId="0" xfId="55" applyNumberFormat="1" applyFont="1" applyFill="1" applyBorder="1" applyAlignment="1">
      <alignment horizontal="right"/>
      <protection/>
    </xf>
    <xf numFmtId="3" fontId="3" fillId="0" borderId="14" xfId="0" applyNumberFormat="1" applyFont="1" applyFill="1" applyBorder="1" applyAlignment="1" applyProtection="1">
      <alignment horizontal="right"/>
      <protection/>
    </xf>
    <xf numFmtId="2" fontId="3" fillId="0" borderId="14" xfId="0" applyNumberFormat="1" applyFont="1" applyFill="1" applyBorder="1" applyAlignment="1" applyProtection="1">
      <alignment horizontal="right"/>
      <protection/>
    </xf>
    <xf numFmtId="2" fontId="73" fillId="0" borderId="0" xfId="0" applyNumberFormat="1" applyFont="1" applyFill="1" applyBorder="1" applyAlignment="1" applyProtection="1">
      <alignment horizontal="right"/>
      <protection/>
    </xf>
    <xf numFmtId="3" fontId="28" fillId="0" borderId="12" xfId="62" applyNumberFormat="1" applyFont="1" applyFill="1" applyBorder="1" applyAlignment="1">
      <alignment horizontal="center" vertical="center" wrapText="1"/>
      <protection/>
    </xf>
    <xf numFmtId="4" fontId="28" fillId="0" borderId="12" xfId="63" applyNumberFormat="1" applyFont="1" applyFill="1" applyBorder="1" applyAlignment="1">
      <alignment horizontal="right" vertical="center" wrapText="1"/>
      <protection/>
    </xf>
    <xf numFmtId="0" fontId="28" fillId="0" borderId="12" xfId="0" applyFont="1" applyBorder="1" applyAlignment="1">
      <alignment horizontal="center" vertical="center" wrapText="1"/>
    </xf>
    <xf numFmtId="3" fontId="3" fillId="0" borderId="14" xfId="0" applyNumberFormat="1" applyFont="1" applyFill="1" applyBorder="1" applyAlignment="1" applyProtection="1">
      <alignment horizontal="right"/>
      <protection/>
    </xf>
    <xf numFmtId="2" fontId="3" fillId="0" borderId="14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>
      <alignment horizontal="right"/>
    </xf>
    <xf numFmtId="3" fontId="71" fillId="0" borderId="0" xfId="55" applyNumberFormat="1" applyFont="1" applyFill="1" applyBorder="1" applyAlignment="1">
      <alignment horizontal="right"/>
      <protection/>
    </xf>
    <xf numFmtId="3" fontId="22" fillId="0" borderId="0" xfId="55" applyNumberFormat="1" applyFont="1" applyFill="1" applyBorder="1" applyAlignment="1">
      <alignment horizontal="right"/>
      <protection/>
    </xf>
    <xf numFmtId="2" fontId="23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71" fillId="0" borderId="0" xfId="0" applyNumberFormat="1" applyFont="1" applyFill="1" applyBorder="1" applyAlignment="1" applyProtection="1">
      <alignment horizontal="right"/>
      <protection/>
    </xf>
    <xf numFmtId="3" fontId="3" fillId="0" borderId="0" xfId="55" applyNumberFormat="1" applyFont="1" applyFill="1" applyBorder="1" applyAlignment="1" applyProtection="1">
      <alignment horizontal="right"/>
      <protection/>
    </xf>
    <xf numFmtId="3" fontId="4" fillId="0" borderId="0" xfId="55" applyNumberFormat="1" applyFont="1" applyFill="1" applyBorder="1" applyAlignment="1" applyProtection="1">
      <alignment horizontal="right"/>
      <protection/>
    </xf>
    <xf numFmtId="3" fontId="74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25" fillId="0" borderId="13" xfId="61" applyFont="1" applyBorder="1" applyAlignment="1">
      <alignment horizontal="left" vertical="center" wrapText="1"/>
      <protection/>
    </xf>
    <xf numFmtId="3" fontId="7" fillId="0" borderId="13" xfId="0" applyNumberFormat="1" applyFont="1" applyBorder="1" applyAlignment="1">
      <alignment horizontal="right" vertical="center"/>
    </xf>
    <xf numFmtId="4" fontId="7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Fill="1" applyBorder="1" applyAlignment="1" applyProtection="1">
      <alignment horizontal="right" vertical="center" wrapText="1"/>
      <protection/>
    </xf>
    <xf numFmtId="3" fontId="7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4" fontId="23" fillId="0" borderId="13" xfId="63" applyNumberFormat="1" applyFont="1" applyFill="1" applyBorder="1" applyAlignment="1">
      <alignment horizontal="center" vertical="center" wrapText="1"/>
      <protection/>
    </xf>
    <xf numFmtId="3" fontId="23" fillId="0" borderId="15" xfId="62" applyNumberFormat="1" applyFont="1" applyFill="1" applyBorder="1" applyAlignment="1">
      <alignment horizontal="center" vertical="center" wrapText="1"/>
      <protection/>
    </xf>
    <xf numFmtId="3" fontId="23" fillId="0" borderId="16" xfId="62" applyNumberFormat="1" applyFont="1" applyFill="1" applyBorder="1" applyAlignment="1">
      <alignment horizontal="center" vertical="center" wrapText="1"/>
      <protection/>
    </xf>
    <xf numFmtId="172" fontId="10" fillId="0" borderId="0" xfId="0" applyNumberFormat="1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3" fontId="28" fillId="0" borderId="15" xfId="62" applyNumberFormat="1" applyFont="1" applyFill="1" applyBorder="1" applyAlignment="1">
      <alignment horizontal="center" vertical="center" wrapText="1"/>
      <protection/>
    </xf>
    <xf numFmtId="3" fontId="28" fillId="0" borderId="10" xfId="62" applyNumberFormat="1" applyFont="1" applyFill="1" applyBorder="1" applyAlignment="1">
      <alignment horizontal="center" vertical="center" wrapText="1"/>
      <protection/>
    </xf>
    <xf numFmtId="3" fontId="23" fillId="0" borderId="10" xfId="62" applyNumberFormat="1" applyFont="1" applyFill="1" applyBorder="1" applyAlignment="1">
      <alignment horizontal="center" vertical="center" wrapText="1"/>
      <protection/>
    </xf>
    <xf numFmtId="0" fontId="10" fillId="0" borderId="0" xfId="0" applyNumberFormat="1" applyFont="1" applyFill="1" applyBorder="1" applyAlignment="1" applyProtection="1" quotePrefix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 quotePrefix="1">
      <alignment horizontal="left" wrapText="1"/>
      <protection/>
    </xf>
    <xf numFmtId="0" fontId="11" fillId="0" borderId="12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 quotePrefix="1">
      <alignment horizontal="center" vertical="center"/>
      <protection/>
    </xf>
    <xf numFmtId="0" fontId="29" fillId="0" borderId="10" xfId="0" applyFont="1" applyBorder="1" applyAlignment="1" quotePrefix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Font="1" applyBorder="1" applyAlignment="1" quotePrefix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172" fontId="29" fillId="0" borderId="12" xfId="0" applyNumberFormat="1" applyFont="1" applyBorder="1" applyAlignment="1" quotePrefix="1">
      <alignment horizontal="center" vertical="center"/>
    </xf>
    <xf numFmtId="0" fontId="3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 quotePrefix="1">
      <alignment horizontal="center" vertical="center"/>
      <protection/>
    </xf>
    <xf numFmtId="3" fontId="23" fillId="0" borderId="14" xfId="62" applyNumberFormat="1" applyFont="1" applyFill="1" applyBorder="1" applyAlignment="1">
      <alignment horizontal="center" vertical="center" wrapText="1"/>
      <protection/>
    </xf>
    <xf numFmtId="4" fontId="23" fillId="0" borderId="14" xfId="63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</cellXfs>
  <cellStyles count="6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Comma 3" xfId="35"/>
    <cellStyle name="Comma 4" xfId="36"/>
    <cellStyle name="Dobro" xfId="37"/>
    <cellStyle name="Hyperlink" xfId="38"/>
    <cellStyle name="Hyperlink 2" xfId="39"/>
    <cellStyle name="Isticanje1" xfId="40"/>
    <cellStyle name="Isticanje2" xfId="41"/>
    <cellStyle name="Isticanje3" xfId="42"/>
    <cellStyle name="Isticanje4" xfId="43"/>
    <cellStyle name="Isticanje5" xfId="44"/>
    <cellStyle name="Isticanje6" xfId="45"/>
    <cellStyle name="Izlaz" xfId="46"/>
    <cellStyle name="Izračun" xfId="47"/>
    <cellStyle name="Loše" xfId="48"/>
    <cellStyle name="Naslov" xfId="49"/>
    <cellStyle name="Naslov 1" xfId="50"/>
    <cellStyle name="Naslov 2" xfId="51"/>
    <cellStyle name="Naslov 3" xfId="52"/>
    <cellStyle name="Naslov 4" xfId="53"/>
    <cellStyle name="Neutralno" xfId="54"/>
    <cellStyle name="Normal 2" xfId="55"/>
    <cellStyle name="Normal 3" xfId="56"/>
    <cellStyle name="Normal 4" xfId="57"/>
    <cellStyle name="Normal 4 2" xfId="58"/>
    <cellStyle name="Normal 5" xfId="59"/>
    <cellStyle name="Normal 6" xfId="60"/>
    <cellStyle name="Obično_1Prihodi-rashodi2004" xfId="61"/>
    <cellStyle name="Obično_Polugodišnji-sabor" xfId="62"/>
    <cellStyle name="Obično_prihodi 2005" xfId="63"/>
    <cellStyle name="Percent" xfId="64"/>
    <cellStyle name="Povezana ćelija" xfId="65"/>
    <cellStyle name="Followed Hyperlink" xfId="66"/>
    <cellStyle name="Provjera ćelije" xfId="67"/>
    <cellStyle name="Tekst objašnjenja" xfId="68"/>
    <cellStyle name="Tekst upozorenja" xfId="69"/>
    <cellStyle name="Ukupni zbroj" xfId="70"/>
    <cellStyle name="Unos" xfId="71"/>
    <cellStyle name="Currency" xfId="72"/>
    <cellStyle name="Currency [0]" xfId="73"/>
    <cellStyle name="Comma" xfId="74"/>
    <cellStyle name="Comma [0]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selection activeCell="K4" sqref="K4"/>
    </sheetView>
  </sheetViews>
  <sheetFormatPr defaultColWidth="11.421875" defaultRowHeight="12.75"/>
  <cols>
    <col min="1" max="1" width="3.140625" style="3" customWidth="1"/>
    <col min="2" max="2" width="41.7109375" style="3" customWidth="1"/>
    <col min="3" max="3" width="14.140625" style="0" customWidth="1"/>
    <col min="4" max="4" width="15.00390625" style="0" customWidth="1"/>
    <col min="5" max="5" width="14.140625" style="0" customWidth="1"/>
    <col min="6" max="6" width="8.140625" style="0" customWidth="1"/>
    <col min="7" max="7" width="8.7109375" style="0" customWidth="1"/>
  </cols>
  <sheetData>
    <row r="1" spans="1:7" ht="64.5" customHeight="1">
      <c r="A1" s="296" t="s">
        <v>282</v>
      </c>
      <c r="B1" s="297"/>
      <c r="C1" s="297"/>
      <c r="D1" s="297"/>
      <c r="E1" s="297"/>
      <c r="F1" s="297"/>
      <c r="G1" s="298"/>
    </row>
    <row r="2" spans="1:8" s="23" customFormat="1" ht="24" customHeight="1">
      <c r="A2" s="299" t="s">
        <v>112</v>
      </c>
      <c r="B2" s="299"/>
      <c r="C2" s="299"/>
      <c r="D2" s="299"/>
      <c r="E2" s="299"/>
      <c r="F2" s="299"/>
      <c r="G2" s="299"/>
      <c r="H2" s="63"/>
    </row>
    <row r="3" spans="1:7" s="3" customFormat="1" ht="24" customHeight="1">
      <c r="A3" s="299" t="s">
        <v>3</v>
      </c>
      <c r="B3" s="299"/>
      <c r="C3" s="299"/>
      <c r="D3" s="299"/>
      <c r="E3" s="299"/>
      <c r="F3" s="299"/>
      <c r="G3" s="299"/>
    </row>
    <row r="4" spans="1:2" s="3" customFormat="1" ht="9" customHeight="1">
      <c r="A4" s="43"/>
      <c r="B4" s="42"/>
    </row>
    <row r="5" spans="1:7" s="3" customFormat="1" ht="27.75" customHeight="1">
      <c r="A5" s="294" t="s">
        <v>232</v>
      </c>
      <c r="B5" s="295"/>
      <c r="C5" s="70" t="s">
        <v>274</v>
      </c>
      <c r="D5" s="70" t="s">
        <v>255</v>
      </c>
      <c r="E5" s="70" t="s">
        <v>275</v>
      </c>
      <c r="F5" s="293" t="s">
        <v>233</v>
      </c>
      <c r="G5" s="293" t="s">
        <v>233</v>
      </c>
    </row>
    <row r="6" spans="1:7" s="3" customFormat="1" ht="12" customHeight="1">
      <c r="A6" s="300">
        <v>1</v>
      </c>
      <c r="B6" s="301"/>
      <c r="C6" s="71">
        <v>2</v>
      </c>
      <c r="D6" s="71">
        <v>3</v>
      </c>
      <c r="E6" s="71">
        <v>4</v>
      </c>
      <c r="F6" s="72" t="s">
        <v>234</v>
      </c>
      <c r="G6" s="72" t="s">
        <v>235</v>
      </c>
    </row>
    <row r="7" spans="1:7" s="3" customFormat="1" ht="22.5" customHeight="1">
      <c r="A7" s="285">
        <v>6</v>
      </c>
      <c r="B7" s="286" t="s">
        <v>37</v>
      </c>
      <c r="C7" s="288">
        <f>prihodi!D5</f>
        <v>1169496970</v>
      </c>
      <c r="D7" s="288">
        <f>prihodi!E5</f>
        <v>3101493405</v>
      </c>
      <c r="E7" s="288">
        <f>prihodi!F5</f>
        <v>1312878736</v>
      </c>
      <c r="F7" s="289">
        <f aca="true" t="shared" si="0" ref="F7:F13">E7/C7*100</f>
        <v>112.26012291421328</v>
      </c>
      <c r="G7" s="289">
        <f aca="true" t="shared" si="1" ref="G7:G13">E7/D7*100</f>
        <v>42.33053450584397</v>
      </c>
    </row>
    <row r="8" spans="1:7" s="3" customFormat="1" ht="31.5">
      <c r="A8" s="285">
        <v>7</v>
      </c>
      <c r="B8" s="286" t="s">
        <v>54</v>
      </c>
      <c r="C8" s="288">
        <f>prihodi!D39</f>
        <v>38613</v>
      </c>
      <c r="D8" s="288">
        <f>prihodi!E39</f>
        <v>100000</v>
      </c>
      <c r="E8" s="288">
        <f>prihodi!F39</f>
        <v>50754</v>
      </c>
      <c r="F8" s="289">
        <f t="shared" si="0"/>
        <v>131.4427783389014</v>
      </c>
      <c r="G8" s="289">
        <f t="shared" si="1"/>
        <v>50.754</v>
      </c>
    </row>
    <row r="9" spans="1:7" s="3" customFormat="1" ht="30.75" customHeight="1">
      <c r="A9" s="285"/>
      <c r="B9" s="287" t="s">
        <v>280</v>
      </c>
      <c r="C9" s="288">
        <f>SUM(C7:C8)</f>
        <v>1169535583</v>
      </c>
      <c r="D9" s="288">
        <f>SUM(D7:D8)</f>
        <v>3101593405</v>
      </c>
      <c r="E9" s="288">
        <f>SUM(E7:E8)</f>
        <v>1312929490</v>
      </c>
      <c r="F9" s="289">
        <f t="shared" si="0"/>
        <v>112.26075624242038</v>
      </c>
      <c r="G9" s="289">
        <f t="shared" si="1"/>
        <v>42.33080609094215</v>
      </c>
    </row>
    <row r="10" spans="1:7" s="3" customFormat="1" ht="22.5" customHeight="1">
      <c r="A10" s="285">
        <v>3</v>
      </c>
      <c r="B10" s="286" t="s">
        <v>276</v>
      </c>
      <c r="C10" s="290">
        <f>'rashodi-opći dio'!D4</f>
        <v>620496865</v>
      </c>
      <c r="D10" s="290">
        <f>'rashodi-opći dio'!E4</f>
        <v>2315586781</v>
      </c>
      <c r="E10" s="290">
        <f>'rashodi-opći dio'!F4</f>
        <v>796034028</v>
      </c>
      <c r="F10" s="289">
        <f t="shared" si="0"/>
        <v>128.2897743568777</v>
      </c>
      <c r="G10" s="289">
        <f t="shared" si="1"/>
        <v>34.37720557621373</v>
      </c>
    </row>
    <row r="11" spans="1:7" s="3" customFormat="1" ht="43.5" customHeight="1">
      <c r="A11" s="285">
        <v>4</v>
      </c>
      <c r="B11" s="286" t="s">
        <v>87</v>
      </c>
      <c r="C11" s="290">
        <f>'rashodi-opći dio'!D78</f>
        <v>370294651</v>
      </c>
      <c r="D11" s="290">
        <f>'rashodi-opći dio'!E78</f>
        <v>758840624</v>
      </c>
      <c r="E11" s="290">
        <f>'rashodi-opći dio'!F78</f>
        <v>219561391</v>
      </c>
      <c r="F11" s="289">
        <f t="shared" si="0"/>
        <v>59.29369770993532</v>
      </c>
      <c r="G11" s="289">
        <f t="shared" si="1"/>
        <v>28.933795062611196</v>
      </c>
    </row>
    <row r="12" spans="1:7" s="3" customFormat="1" ht="23.25" customHeight="1">
      <c r="A12" s="285"/>
      <c r="B12" s="287" t="s">
        <v>281</v>
      </c>
      <c r="C12" s="288">
        <f>SUM(C10:C11)</f>
        <v>990791516</v>
      </c>
      <c r="D12" s="288">
        <f>SUM(D10:D11)</f>
        <v>3074427405</v>
      </c>
      <c r="E12" s="288">
        <f>SUM(E10:E11)</f>
        <v>1015595419</v>
      </c>
      <c r="F12" s="289">
        <f t="shared" si="0"/>
        <v>102.50344321680687</v>
      </c>
      <c r="G12" s="289">
        <f t="shared" si="1"/>
        <v>33.03364448769607</v>
      </c>
    </row>
    <row r="13" spans="1:7" s="3" customFormat="1" ht="22.5" customHeight="1">
      <c r="A13" s="229"/>
      <c r="B13" s="229" t="s">
        <v>279</v>
      </c>
      <c r="C13" s="290">
        <f>C7+C8-C10-C11</f>
        <v>178744067</v>
      </c>
      <c r="D13" s="290">
        <f>D7+D8-D10-D11</f>
        <v>27166000</v>
      </c>
      <c r="E13" s="290">
        <f>E7+E8-E10-E11</f>
        <v>297334071</v>
      </c>
      <c r="F13" s="289">
        <f t="shared" si="0"/>
        <v>166.346260320909</v>
      </c>
      <c r="G13" s="289">
        <f t="shared" si="1"/>
        <v>1094.5081020393138</v>
      </c>
    </row>
    <row r="14" spans="1:2" s="3" customFormat="1" ht="12" customHeight="1">
      <c r="A14" s="45"/>
      <c r="B14" s="46"/>
    </row>
    <row r="15" spans="1:7" s="20" customFormat="1" ht="24" customHeight="1">
      <c r="A15" s="303" t="s">
        <v>43</v>
      </c>
      <c r="B15" s="304"/>
      <c r="C15" s="298"/>
      <c r="D15" s="298"/>
      <c r="E15" s="298"/>
      <c r="F15" s="298"/>
      <c r="G15" s="298"/>
    </row>
    <row r="16" spans="1:2" s="20" customFormat="1" ht="12" customHeight="1">
      <c r="A16" s="48"/>
      <c r="B16" s="49"/>
    </row>
    <row r="17" spans="1:7" s="20" customFormat="1" ht="27.75" customHeight="1">
      <c r="A17" s="294" t="s">
        <v>232</v>
      </c>
      <c r="B17" s="302"/>
      <c r="C17" s="70" t="s">
        <v>274</v>
      </c>
      <c r="D17" s="70" t="s">
        <v>255</v>
      </c>
      <c r="E17" s="70" t="s">
        <v>275</v>
      </c>
      <c r="F17" s="293" t="s">
        <v>233</v>
      </c>
      <c r="G17" s="293" t="s">
        <v>233</v>
      </c>
    </row>
    <row r="18" spans="1:7" s="20" customFormat="1" ht="12" customHeight="1">
      <c r="A18" s="300">
        <v>1</v>
      </c>
      <c r="B18" s="301"/>
      <c r="C18" s="71">
        <v>2</v>
      </c>
      <c r="D18" s="71">
        <v>3</v>
      </c>
      <c r="E18" s="71">
        <v>4</v>
      </c>
      <c r="F18" s="72" t="s">
        <v>234</v>
      </c>
      <c r="G18" s="72" t="s">
        <v>235</v>
      </c>
    </row>
    <row r="19" spans="1:7" s="20" customFormat="1" ht="38.25" customHeight="1">
      <c r="A19" s="285">
        <v>8</v>
      </c>
      <c r="B19" s="228" t="s">
        <v>36</v>
      </c>
      <c r="C19" s="288">
        <f>'račun financiranja'!D5</f>
        <v>258857753</v>
      </c>
      <c r="D19" s="288">
        <f>'račun financiranja'!E5</f>
        <v>456333333</v>
      </c>
      <c r="E19" s="288">
        <f>'račun financiranja'!F5</f>
        <v>83307788</v>
      </c>
      <c r="F19" s="289">
        <f>E19/C19*100</f>
        <v>32.182844452026124</v>
      </c>
      <c r="G19" s="289">
        <f>E19/D19*100</f>
        <v>18.25590680661498</v>
      </c>
    </row>
    <row r="20" spans="1:7" s="20" customFormat="1" ht="36.75" customHeight="1">
      <c r="A20" s="285">
        <v>5</v>
      </c>
      <c r="B20" s="230" t="s">
        <v>272</v>
      </c>
      <c r="C20" s="288">
        <f>'račun financiranja'!F13</f>
        <v>380284966</v>
      </c>
      <c r="D20" s="288">
        <f>'račun financiranja'!E13</f>
        <v>519651898</v>
      </c>
      <c r="E20" s="288">
        <f>'račun financiranja'!F13</f>
        <v>380284966</v>
      </c>
      <c r="F20" s="289">
        <f>E20/C20*100</f>
        <v>100</v>
      </c>
      <c r="G20" s="289">
        <f>E20/D20*100</f>
        <v>73.18071337054946</v>
      </c>
    </row>
    <row r="21" spans="1:7" s="20" customFormat="1" ht="42.75" customHeight="1">
      <c r="A21" s="229"/>
      <c r="B21" s="229" t="s">
        <v>278</v>
      </c>
      <c r="C21" s="291">
        <f>-(C19-C20+C13)</f>
        <v>-57316854</v>
      </c>
      <c r="D21" s="291">
        <f>-(D19-D20+D13)</f>
        <v>36152565</v>
      </c>
      <c r="E21" s="291">
        <f>-(E19-E20+E13)</f>
        <v>-356893</v>
      </c>
      <c r="F21" s="289">
        <f>E21/C21*100</f>
        <v>0.622666763950443</v>
      </c>
      <c r="G21" s="289">
        <f>E21/D21*100</f>
        <v>-0.9871858331490448</v>
      </c>
    </row>
    <row r="22" spans="1:7" s="20" customFormat="1" ht="22.5" customHeight="1">
      <c r="A22" s="229"/>
      <c r="B22" s="227" t="s">
        <v>91</v>
      </c>
      <c r="C22" s="288">
        <f>C19-C20+C21</f>
        <v>-178744067</v>
      </c>
      <c r="D22" s="288">
        <f>D19-D20+D21</f>
        <v>-27166000</v>
      </c>
      <c r="E22" s="288">
        <f>E19-E20+E21</f>
        <v>-297334071</v>
      </c>
      <c r="F22" s="289">
        <f>E22/C22*100</f>
        <v>166.346260320909</v>
      </c>
      <c r="G22" s="289">
        <f>E22/D22*100</f>
        <v>1094.5081020393138</v>
      </c>
    </row>
    <row r="23" spans="1:7" s="20" customFormat="1" ht="21.75" customHeight="1">
      <c r="A23" s="52"/>
      <c r="B23" s="44"/>
      <c r="C23" s="292"/>
      <c r="D23" s="292"/>
      <c r="E23" s="292"/>
      <c r="F23" s="289"/>
      <c r="G23" s="289"/>
    </row>
    <row r="24" spans="1:7" s="20" customFormat="1" ht="35.25" customHeight="1">
      <c r="A24" s="229"/>
      <c r="B24" s="229" t="s">
        <v>277</v>
      </c>
      <c r="C24" s="288">
        <f>SUM(C13,C22)</f>
        <v>0</v>
      </c>
      <c r="D24" s="288">
        <f>SUM(D13,D22)</f>
        <v>0</v>
      </c>
      <c r="E24" s="288">
        <f>SUM(E13,E22)</f>
        <v>0</v>
      </c>
      <c r="F24" s="289" t="s">
        <v>219</v>
      </c>
      <c r="G24" s="289" t="s">
        <v>219</v>
      </c>
    </row>
    <row r="25" spans="1:2" s="20" customFormat="1" ht="18" customHeight="1">
      <c r="A25" s="21"/>
      <c r="B25" s="22"/>
    </row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</sheetData>
  <sheetProtection/>
  <mergeCells count="8">
    <mergeCell ref="A5:B5"/>
    <mergeCell ref="A1:G1"/>
    <mergeCell ref="A2:G2"/>
    <mergeCell ref="A3:G3"/>
    <mergeCell ref="A6:B6"/>
    <mergeCell ref="A18:B18"/>
    <mergeCell ref="A17:B17"/>
    <mergeCell ref="A15:G15"/>
  </mergeCells>
  <printOptions horizontalCentered="1"/>
  <pageMargins left="0.1968503937007874" right="0.1968503937007874" top="0.6299212598425197" bottom="0.4330708661417323" header="0.5118110236220472" footer="0.5118110236220472"/>
  <pageSetup firstPageNumber="666" useFirstPageNumber="1" fitToHeight="0" fitToWidth="0"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7"/>
  <sheetViews>
    <sheetView view="pageBreakPreview" zoomScaleSheetLayoutView="100" zoomScalePageLayoutView="0" workbookViewId="0" topLeftCell="A1">
      <selection activeCell="D5" sqref="D5"/>
    </sheetView>
  </sheetViews>
  <sheetFormatPr defaultColWidth="11.421875" defaultRowHeight="12.75"/>
  <cols>
    <col min="1" max="1" width="4.00390625" style="84" bestFit="1" customWidth="1"/>
    <col min="2" max="2" width="4.421875" style="143" bestFit="1" customWidth="1"/>
    <col min="3" max="3" width="46.57421875" style="0" customWidth="1"/>
    <col min="4" max="6" width="12.28125" style="0" bestFit="1" customWidth="1"/>
    <col min="7" max="8" width="8.00390625" style="0" customWidth="1"/>
  </cols>
  <sheetData>
    <row r="1" spans="1:8" s="3" customFormat="1" ht="28.5" customHeight="1">
      <c r="A1" s="309" t="s">
        <v>3</v>
      </c>
      <c r="B1" s="309"/>
      <c r="C1" s="309"/>
      <c r="D1" s="309"/>
      <c r="E1" s="309"/>
      <c r="F1" s="309"/>
      <c r="G1" s="309"/>
      <c r="H1" s="309"/>
    </row>
    <row r="2" spans="1:8" s="3" customFormat="1" ht="25.5" customHeight="1">
      <c r="A2" s="310" t="s">
        <v>138</v>
      </c>
      <c r="B2" s="310"/>
      <c r="C2" s="310"/>
      <c r="D2" s="310"/>
      <c r="E2" s="310"/>
      <c r="F2" s="310"/>
      <c r="G2" s="310"/>
      <c r="H2" s="310"/>
    </row>
    <row r="3" spans="1:8" s="3" customFormat="1" ht="27" customHeight="1">
      <c r="A3" s="318" t="s">
        <v>232</v>
      </c>
      <c r="B3" s="318"/>
      <c r="C3" s="318"/>
      <c r="D3" s="319" t="s">
        <v>274</v>
      </c>
      <c r="E3" s="319" t="s">
        <v>255</v>
      </c>
      <c r="F3" s="319" t="s">
        <v>275</v>
      </c>
      <c r="G3" s="320" t="s">
        <v>233</v>
      </c>
      <c r="H3" s="320" t="s">
        <v>233</v>
      </c>
    </row>
    <row r="4" spans="1:8" s="3" customFormat="1" ht="12" customHeight="1">
      <c r="A4" s="308">
        <v>1</v>
      </c>
      <c r="B4" s="308"/>
      <c r="C4" s="308"/>
      <c r="D4" s="74">
        <v>2</v>
      </c>
      <c r="E4" s="74">
        <v>3</v>
      </c>
      <c r="F4" s="74">
        <v>4</v>
      </c>
      <c r="G4" s="76" t="s">
        <v>234</v>
      </c>
      <c r="H4" s="76" t="s">
        <v>235</v>
      </c>
    </row>
    <row r="5" spans="1:8" s="3" customFormat="1" ht="22.5" customHeight="1">
      <c r="A5" s="88">
        <v>6</v>
      </c>
      <c r="B5" s="91"/>
      <c r="C5" s="321" t="s">
        <v>37</v>
      </c>
      <c r="D5" s="231">
        <f>D6+D17+D27+D35</f>
        <v>1169496970</v>
      </c>
      <c r="E5" s="231">
        <f>E6+E17+E27+E35</f>
        <v>3101493405</v>
      </c>
      <c r="F5" s="231">
        <f>F6+F17+F27+F35</f>
        <v>1312878736</v>
      </c>
      <c r="G5" s="232">
        <f aca="true" t="shared" si="0" ref="G5:G42">F5/D5*100</f>
        <v>112.26012291421328</v>
      </c>
      <c r="H5" s="232">
        <f aca="true" t="shared" si="1" ref="H5:H42">F5/E5*100</f>
        <v>42.33053450584397</v>
      </c>
    </row>
    <row r="6" spans="1:8" s="3" customFormat="1" ht="25.5">
      <c r="A6" s="86">
        <v>63</v>
      </c>
      <c r="B6" s="91"/>
      <c r="C6" s="87" t="s">
        <v>197</v>
      </c>
      <c r="D6" s="231">
        <f>D7+D9+D15</f>
        <v>143770756</v>
      </c>
      <c r="E6" s="231">
        <f>E7+E9+E15</f>
        <v>805137770</v>
      </c>
      <c r="F6" s="231">
        <f>F7+F9+F15</f>
        <v>243753268</v>
      </c>
      <c r="G6" s="232">
        <f t="shared" si="0"/>
        <v>169.54301054103104</v>
      </c>
      <c r="H6" s="232">
        <f t="shared" si="1"/>
        <v>30.274727764914072</v>
      </c>
    </row>
    <row r="7" spans="1:8" s="3" customFormat="1" ht="25.5">
      <c r="A7" s="86">
        <v>632</v>
      </c>
      <c r="B7" s="91"/>
      <c r="C7" s="79" t="s">
        <v>198</v>
      </c>
      <c r="D7" s="231">
        <f>D8</f>
        <v>6888275</v>
      </c>
      <c r="E7" s="231">
        <f>E8</f>
        <v>34200000</v>
      </c>
      <c r="F7" s="231">
        <f>F8</f>
        <v>8863187</v>
      </c>
      <c r="G7" s="232">
        <f t="shared" si="0"/>
        <v>128.6706323426402</v>
      </c>
      <c r="H7" s="232">
        <f t="shared" si="1"/>
        <v>25.915751461988307</v>
      </c>
    </row>
    <row r="8" spans="1:8" s="50" customFormat="1" ht="12.75">
      <c r="A8" s="89"/>
      <c r="B8" s="89">
        <v>6322</v>
      </c>
      <c r="C8" s="90" t="s">
        <v>154</v>
      </c>
      <c r="D8" s="233">
        <v>6888275</v>
      </c>
      <c r="E8" s="234">
        <v>34200000</v>
      </c>
      <c r="F8" s="235">
        <v>8863187</v>
      </c>
      <c r="G8" s="236">
        <f t="shared" si="0"/>
        <v>128.6706323426402</v>
      </c>
      <c r="H8" s="237">
        <f t="shared" si="1"/>
        <v>25.915751461988307</v>
      </c>
    </row>
    <row r="9" spans="1:8" s="3" customFormat="1" ht="12" customHeight="1">
      <c r="A9" s="88">
        <v>633</v>
      </c>
      <c r="B9" s="91"/>
      <c r="C9" s="79" t="s">
        <v>243</v>
      </c>
      <c r="D9" s="231">
        <f>D10+D12</f>
        <v>136882481</v>
      </c>
      <c r="E9" s="231">
        <f>E10+E12</f>
        <v>770937770</v>
      </c>
      <c r="F9" s="231">
        <f>F10+F12</f>
        <v>234674634</v>
      </c>
      <c r="G9" s="232">
        <f t="shared" si="0"/>
        <v>171.44241709061365</v>
      </c>
      <c r="H9" s="232">
        <f t="shared" si="1"/>
        <v>30.440152646821282</v>
      </c>
    </row>
    <row r="10" spans="1:8" s="50" customFormat="1" ht="12.75" customHeight="1">
      <c r="A10" s="89"/>
      <c r="B10" s="89">
        <v>6331</v>
      </c>
      <c r="C10" s="89" t="s">
        <v>244</v>
      </c>
      <c r="D10" s="233">
        <f>D11</f>
        <v>2673063</v>
      </c>
      <c r="E10" s="238">
        <f>E11</f>
        <v>40100180</v>
      </c>
      <c r="F10" s="233">
        <f>F11</f>
        <v>28139952</v>
      </c>
      <c r="G10" s="236">
        <f t="shared" si="0"/>
        <v>1052.723112025418</v>
      </c>
      <c r="H10" s="237">
        <f t="shared" si="1"/>
        <v>70.17412889418452</v>
      </c>
    </row>
    <row r="11" spans="1:8" s="50" customFormat="1" ht="12.75">
      <c r="A11" s="89"/>
      <c r="B11" s="89"/>
      <c r="C11" s="89" t="s">
        <v>146</v>
      </c>
      <c r="D11" s="233">
        <v>2673063</v>
      </c>
      <c r="E11" s="234">
        <v>40100180</v>
      </c>
      <c r="F11" s="235">
        <v>28139952</v>
      </c>
      <c r="G11" s="236">
        <f t="shared" si="0"/>
        <v>1052.723112025418</v>
      </c>
      <c r="H11" s="237">
        <f t="shared" si="1"/>
        <v>70.17412889418452</v>
      </c>
    </row>
    <row r="12" spans="1:8" s="50" customFormat="1" ht="12.75">
      <c r="A12" s="89"/>
      <c r="B12" s="89">
        <v>6332</v>
      </c>
      <c r="C12" s="90" t="s">
        <v>245</v>
      </c>
      <c r="D12" s="233">
        <f>D13+D14</f>
        <v>134209418</v>
      </c>
      <c r="E12" s="238">
        <f>E13+E14</f>
        <v>730837590</v>
      </c>
      <c r="F12" s="233">
        <f>F13+F14</f>
        <v>206534682</v>
      </c>
      <c r="G12" s="236">
        <f t="shared" si="0"/>
        <v>153.88985741671272</v>
      </c>
      <c r="H12" s="237">
        <f t="shared" si="1"/>
        <v>28.25999713561532</v>
      </c>
    </row>
    <row r="13" spans="1:8" s="50" customFormat="1" ht="12.75">
      <c r="A13" s="89"/>
      <c r="B13" s="89"/>
      <c r="C13" s="89" t="s">
        <v>146</v>
      </c>
      <c r="D13" s="239">
        <v>133273233</v>
      </c>
      <c r="E13" s="234">
        <v>716830590</v>
      </c>
      <c r="F13" s="240">
        <v>203208418</v>
      </c>
      <c r="G13" s="236">
        <f t="shared" si="0"/>
        <v>152.47504200637198</v>
      </c>
      <c r="H13" s="237">
        <f t="shared" si="1"/>
        <v>28.348178891193804</v>
      </c>
    </row>
    <row r="14" spans="1:8" s="50" customFormat="1" ht="12.75">
      <c r="A14" s="89"/>
      <c r="B14" s="89"/>
      <c r="C14" s="89" t="s">
        <v>147</v>
      </c>
      <c r="D14" s="239">
        <v>936185</v>
      </c>
      <c r="E14" s="234">
        <v>14007000</v>
      </c>
      <c r="F14" s="240">
        <v>3326264</v>
      </c>
      <c r="G14" s="236">
        <f t="shared" si="0"/>
        <v>355.2998606044746</v>
      </c>
      <c r="H14" s="237">
        <f t="shared" si="1"/>
        <v>23.747154993931606</v>
      </c>
    </row>
    <row r="15" spans="1:8" s="50" customFormat="1" ht="12.75">
      <c r="A15" s="194">
        <v>634</v>
      </c>
      <c r="B15" s="202"/>
      <c r="C15" s="203" t="s">
        <v>267</v>
      </c>
      <c r="D15" s="241">
        <v>0</v>
      </c>
      <c r="E15" s="242">
        <v>0</v>
      </c>
      <c r="F15" s="242">
        <v>215447</v>
      </c>
      <c r="G15" s="236" t="s">
        <v>219</v>
      </c>
      <c r="H15" s="236" t="s">
        <v>219</v>
      </c>
    </row>
    <row r="16" spans="1:8" s="50" customFormat="1" ht="12.75">
      <c r="A16" s="194"/>
      <c r="B16" s="202">
        <v>6341</v>
      </c>
      <c r="C16" s="204" t="s">
        <v>268</v>
      </c>
      <c r="D16" s="239">
        <v>0</v>
      </c>
      <c r="E16" s="234">
        <v>0</v>
      </c>
      <c r="F16" s="240">
        <v>215447</v>
      </c>
      <c r="G16" s="236" t="s">
        <v>219</v>
      </c>
      <c r="H16" s="237">
        <v>0</v>
      </c>
    </row>
    <row r="17" spans="1:8" s="3" customFormat="1" ht="12.75">
      <c r="A17" s="92">
        <v>64</v>
      </c>
      <c r="B17" s="91"/>
      <c r="C17" s="88" t="s">
        <v>38</v>
      </c>
      <c r="D17" s="241">
        <f>D18+D22+D25</f>
        <v>8244914</v>
      </c>
      <c r="E17" s="241">
        <f>E18+E22+E25</f>
        <v>14800000</v>
      </c>
      <c r="F17" s="241">
        <f>F18+F22+F25</f>
        <v>6372433</v>
      </c>
      <c r="G17" s="232">
        <f t="shared" si="0"/>
        <v>77.28925977881637</v>
      </c>
      <c r="H17" s="232">
        <f t="shared" si="1"/>
        <v>43.056979729729726</v>
      </c>
    </row>
    <row r="18" spans="1:8" s="3" customFormat="1" ht="12.75">
      <c r="A18" s="92">
        <v>641</v>
      </c>
      <c r="B18" s="91"/>
      <c r="C18" s="88" t="s">
        <v>39</v>
      </c>
      <c r="D18" s="241">
        <f>SUM(D19:D21)</f>
        <v>7636560</v>
      </c>
      <c r="E18" s="241">
        <f>SUM(E19:E21)</f>
        <v>13000000</v>
      </c>
      <c r="F18" s="241">
        <f>SUM(F19:F21)</f>
        <v>5803956</v>
      </c>
      <c r="G18" s="232">
        <f t="shared" si="0"/>
        <v>76.0022313711933</v>
      </c>
      <c r="H18" s="232">
        <f t="shared" si="1"/>
        <v>44.64581538461538</v>
      </c>
    </row>
    <row r="19" spans="1:8" s="50" customFormat="1" ht="12.75">
      <c r="A19" s="34"/>
      <c r="B19" s="89">
        <v>6413</v>
      </c>
      <c r="C19" s="24" t="s">
        <v>41</v>
      </c>
      <c r="D19" s="239">
        <v>801295</v>
      </c>
      <c r="E19" s="234">
        <v>2000000</v>
      </c>
      <c r="F19" s="240">
        <v>376064</v>
      </c>
      <c r="G19" s="236">
        <f t="shared" si="0"/>
        <v>46.93202877841494</v>
      </c>
      <c r="H19" s="237">
        <f t="shared" si="1"/>
        <v>18.8032</v>
      </c>
    </row>
    <row r="20" spans="1:8" s="50" customFormat="1" ht="12.75">
      <c r="A20" s="34"/>
      <c r="B20" s="89">
        <v>6414</v>
      </c>
      <c r="C20" s="24" t="s">
        <v>42</v>
      </c>
      <c r="D20" s="239">
        <v>2925665</v>
      </c>
      <c r="E20" s="234">
        <v>5500000</v>
      </c>
      <c r="F20" s="240">
        <v>3723254</v>
      </c>
      <c r="G20" s="236">
        <f t="shared" si="0"/>
        <v>127.26180201766095</v>
      </c>
      <c r="H20" s="237">
        <f t="shared" si="1"/>
        <v>67.69552727272728</v>
      </c>
    </row>
    <row r="21" spans="1:8" s="50" customFormat="1" ht="12.75">
      <c r="A21" s="34"/>
      <c r="B21" s="89">
        <v>6419</v>
      </c>
      <c r="C21" s="89" t="s">
        <v>44</v>
      </c>
      <c r="D21" s="239">
        <v>3909600</v>
      </c>
      <c r="E21" s="238">
        <v>5500000</v>
      </c>
      <c r="F21" s="239">
        <v>1704638</v>
      </c>
      <c r="G21" s="236">
        <f t="shared" si="0"/>
        <v>43.60134029056681</v>
      </c>
      <c r="H21" s="237">
        <f t="shared" si="1"/>
        <v>30.993418181818182</v>
      </c>
    </row>
    <row r="22" spans="1:8" s="3" customFormat="1" ht="12.75">
      <c r="A22" s="92">
        <v>642</v>
      </c>
      <c r="B22" s="91"/>
      <c r="C22" s="88" t="s">
        <v>45</v>
      </c>
      <c r="D22" s="241">
        <f>SUM(D23:D24)</f>
        <v>549069</v>
      </c>
      <c r="E22" s="241">
        <f>SUM(E23:E24)</f>
        <v>1700000</v>
      </c>
      <c r="F22" s="241">
        <f>F23+F24</f>
        <v>540344</v>
      </c>
      <c r="G22" s="232">
        <f t="shared" si="0"/>
        <v>98.41094652948901</v>
      </c>
      <c r="H22" s="232">
        <f t="shared" si="1"/>
        <v>31.78494117647059</v>
      </c>
    </row>
    <row r="23" spans="1:8" s="50" customFormat="1" ht="12.75">
      <c r="A23" s="34"/>
      <c r="B23" s="89">
        <v>6422</v>
      </c>
      <c r="C23" s="24" t="s">
        <v>46</v>
      </c>
      <c r="D23" s="239">
        <v>530969</v>
      </c>
      <c r="E23" s="238">
        <v>1500000</v>
      </c>
      <c r="F23" s="239">
        <v>539244</v>
      </c>
      <c r="G23" s="236">
        <f t="shared" si="0"/>
        <v>101.55847139851856</v>
      </c>
      <c r="H23" s="237">
        <f t="shared" si="1"/>
        <v>35.9496</v>
      </c>
    </row>
    <row r="24" spans="1:8" s="50" customFormat="1" ht="12.75">
      <c r="A24" s="34"/>
      <c r="B24" s="89">
        <v>6429</v>
      </c>
      <c r="C24" s="89" t="s">
        <v>47</v>
      </c>
      <c r="D24" s="239">
        <v>18100</v>
      </c>
      <c r="E24" s="238">
        <v>200000</v>
      </c>
      <c r="F24" s="239">
        <v>1100</v>
      </c>
      <c r="G24" s="236">
        <f t="shared" si="0"/>
        <v>6.077348066298343</v>
      </c>
      <c r="H24" s="237">
        <f t="shared" si="1"/>
        <v>0.5499999999999999</v>
      </c>
    </row>
    <row r="25" spans="1:8" s="50" customFormat="1" ht="13.5" customHeight="1">
      <c r="A25" s="92">
        <v>643</v>
      </c>
      <c r="B25" s="89"/>
      <c r="C25" s="88" t="s">
        <v>40</v>
      </c>
      <c r="D25" s="241">
        <f>D26</f>
        <v>59285</v>
      </c>
      <c r="E25" s="241">
        <f>E26</f>
        <v>100000</v>
      </c>
      <c r="F25" s="241">
        <f>F26</f>
        <v>28133</v>
      </c>
      <c r="G25" s="232">
        <f t="shared" si="0"/>
        <v>47.45382474487644</v>
      </c>
      <c r="H25" s="232">
        <f t="shared" si="1"/>
        <v>28.133000000000003</v>
      </c>
    </row>
    <row r="26" spans="1:8" s="50" customFormat="1" ht="25.5" customHeight="1">
      <c r="A26" s="34"/>
      <c r="B26" s="93">
        <v>6436</v>
      </c>
      <c r="C26" s="89" t="s">
        <v>184</v>
      </c>
      <c r="D26" s="239">
        <v>59285</v>
      </c>
      <c r="E26" s="238">
        <v>100000</v>
      </c>
      <c r="F26" s="239">
        <v>28133</v>
      </c>
      <c r="G26" s="236">
        <f t="shared" si="0"/>
        <v>47.45382474487644</v>
      </c>
      <c r="H26" s="237">
        <f t="shared" si="1"/>
        <v>28.133000000000003</v>
      </c>
    </row>
    <row r="27" spans="1:8" s="3" customFormat="1" ht="25.5" customHeight="1">
      <c r="A27" s="94">
        <v>65</v>
      </c>
      <c r="B27" s="91"/>
      <c r="C27" s="88" t="s">
        <v>199</v>
      </c>
      <c r="D27" s="241">
        <f>D28</f>
        <v>968716801</v>
      </c>
      <c r="E27" s="241">
        <f>E28</f>
        <v>2162300635</v>
      </c>
      <c r="F27" s="241">
        <f>F28</f>
        <v>1020190763</v>
      </c>
      <c r="G27" s="232">
        <f t="shared" si="0"/>
        <v>105.31362333623859</v>
      </c>
      <c r="H27" s="232">
        <f t="shared" si="1"/>
        <v>47.18080115626475</v>
      </c>
    </row>
    <row r="28" spans="1:8" s="3" customFormat="1" ht="12.75">
      <c r="A28" s="92">
        <v>652</v>
      </c>
      <c r="B28" s="91"/>
      <c r="C28" s="88" t="s">
        <v>48</v>
      </c>
      <c r="D28" s="241">
        <f>D29+D34</f>
        <v>968716801</v>
      </c>
      <c r="E28" s="241">
        <f>E29+E34</f>
        <v>2162300635</v>
      </c>
      <c r="F28" s="241">
        <f>F29+F34</f>
        <v>1020190763</v>
      </c>
      <c r="G28" s="232">
        <f t="shared" si="0"/>
        <v>105.31362333623859</v>
      </c>
      <c r="H28" s="232">
        <f t="shared" si="1"/>
        <v>47.18080115626475</v>
      </c>
    </row>
    <row r="29" spans="1:8" s="50" customFormat="1" ht="12.75">
      <c r="A29" s="34"/>
      <c r="B29" s="89">
        <v>6522</v>
      </c>
      <c r="C29" s="89" t="s">
        <v>200</v>
      </c>
      <c r="D29" s="239">
        <f>SUM(D30:D33)</f>
        <v>956146224</v>
      </c>
      <c r="E29" s="238">
        <f>SUM(E30:E33)</f>
        <v>2148000000</v>
      </c>
      <c r="F29" s="239">
        <f>SUM(F30:F33)</f>
        <v>1013925807</v>
      </c>
      <c r="G29" s="236">
        <f t="shared" si="0"/>
        <v>106.04296513960819</v>
      </c>
      <c r="H29" s="237">
        <f t="shared" si="1"/>
        <v>47.20324986033519</v>
      </c>
    </row>
    <row r="30" spans="1:8" s="50" customFormat="1" ht="12.75">
      <c r="A30" s="34"/>
      <c r="B30" s="89"/>
      <c r="C30" s="24" t="s">
        <v>142</v>
      </c>
      <c r="D30" s="239">
        <v>375842164</v>
      </c>
      <c r="E30" s="238">
        <v>790000000</v>
      </c>
      <c r="F30" s="239">
        <v>391736537</v>
      </c>
      <c r="G30" s="236">
        <f t="shared" si="0"/>
        <v>104.22900209780614</v>
      </c>
      <c r="H30" s="237">
        <f t="shared" si="1"/>
        <v>49.586903417721516</v>
      </c>
    </row>
    <row r="31" spans="1:8" s="50" customFormat="1" ht="12.75">
      <c r="A31" s="34"/>
      <c r="B31" s="89"/>
      <c r="C31" s="24" t="s">
        <v>49</v>
      </c>
      <c r="D31" s="239">
        <v>118806818</v>
      </c>
      <c r="E31" s="238">
        <v>288000000</v>
      </c>
      <c r="F31" s="239">
        <v>118139183</v>
      </c>
      <c r="G31" s="236">
        <f t="shared" si="0"/>
        <v>99.438049927404</v>
      </c>
      <c r="H31" s="237">
        <f t="shared" si="1"/>
        <v>41.020549652777774</v>
      </c>
    </row>
    <row r="32" spans="1:8" s="50" customFormat="1" ht="12.75">
      <c r="A32" s="34"/>
      <c r="B32" s="89"/>
      <c r="C32" s="24" t="s">
        <v>50</v>
      </c>
      <c r="D32" s="239">
        <v>303983318</v>
      </c>
      <c r="E32" s="238">
        <v>720000000</v>
      </c>
      <c r="F32" s="239">
        <v>352891624</v>
      </c>
      <c r="G32" s="236">
        <f t="shared" si="0"/>
        <v>116.08914144426834</v>
      </c>
      <c r="H32" s="237">
        <f t="shared" si="1"/>
        <v>49.012725555555555</v>
      </c>
    </row>
    <row r="33" spans="1:8" s="50" customFormat="1" ht="12.75">
      <c r="A33" s="34"/>
      <c r="B33" s="89"/>
      <c r="C33" s="24" t="s">
        <v>143</v>
      </c>
      <c r="D33" s="239">
        <v>157513924</v>
      </c>
      <c r="E33" s="238">
        <v>350000000</v>
      </c>
      <c r="F33" s="239">
        <v>151158463</v>
      </c>
      <c r="G33" s="236">
        <f t="shared" si="0"/>
        <v>95.96514337361057</v>
      </c>
      <c r="H33" s="237">
        <f t="shared" si="1"/>
        <v>43.18813228571429</v>
      </c>
    </row>
    <row r="34" spans="1:8" s="50" customFormat="1" ht="12.75">
      <c r="A34" s="34"/>
      <c r="B34" s="89">
        <v>6526</v>
      </c>
      <c r="C34" s="24" t="s">
        <v>51</v>
      </c>
      <c r="D34" s="239">
        <v>12570577</v>
      </c>
      <c r="E34" s="238">
        <v>14300635</v>
      </c>
      <c r="F34" s="239">
        <v>6264956</v>
      </c>
      <c r="G34" s="236">
        <f t="shared" si="0"/>
        <v>49.83825324804104</v>
      </c>
      <c r="H34" s="237">
        <f t="shared" si="1"/>
        <v>43.80893575704855</v>
      </c>
    </row>
    <row r="35" spans="1:8" s="3" customFormat="1" ht="25.5">
      <c r="A35" s="78">
        <v>66</v>
      </c>
      <c r="B35" s="91"/>
      <c r="C35" s="95" t="s">
        <v>201</v>
      </c>
      <c r="D35" s="241">
        <f>D36</f>
        <v>48764499</v>
      </c>
      <c r="E35" s="241">
        <f>E36</f>
        <v>119255000</v>
      </c>
      <c r="F35" s="241">
        <f>F36</f>
        <v>42562272</v>
      </c>
      <c r="G35" s="232">
        <f t="shared" si="0"/>
        <v>87.28126582413981</v>
      </c>
      <c r="H35" s="232">
        <f t="shared" si="1"/>
        <v>35.690136262630496</v>
      </c>
    </row>
    <row r="36" spans="1:8" s="3" customFormat="1" ht="12.75" customHeight="1">
      <c r="A36" s="92">
        <v>663</v>
      </c>
      <c r="B36" s="91"/>
      <c r="C36" s="96" t="s">
        <v>271</v>
      </c>
      <c r="D36" s="241">
        <f>SUM(D37:D38)</f>
        <v>48764499</v>
      </c>
      <c r="E36" s="241">
        <f>SUM(E37:E38)</f>
        <v>119255000</v>
      </c>
      <c r="F36" s="241">
        <f>SUM(F37:F38)</f>
        <v>42562272</v>
      </c>
      <c r="G36" s="232">
        <f t="shared" si="0"/>
        <v>87.28126582413981</v>
      </c>
      <c r="H36" s="232">
        <f t="shared" si="1"/>
        <v>35.690136262630496</v>
      </c>
    </row>
    <row r="37" spans="1:8" s="50" customFormat="1" ht="12.75">
      <c r="A37" s="82"/>
      <c r="B37" s="91">
        <v>6631</v>
      </c>
      <c r="C37" s="24" t="s">
        <v>52</v>
      </c>
      <c r="D37" s="239">
        <v>581250</v>
      </c>
      <c r="E37" s="238">
        <v>1000000</v>
      </c>
      <c r="F37" s="239">
        <v>3892360</v>
      </c>
      <c r="G37" s="236">
        <f t="shared" si="0"/>
        <v>669.6533333333333</v>
      </c>
      <c r="H37" s="237">
        <f t="shared" si="1"/>
        <v>389.236</v>
      </c>
    </row>
    <row r="38" spans="1:8" s="3" customFormat="1" ht="12.75">
      <c r="A38" s="34"/>
      <c r="B38" s="89">
        <v>6632</v>
      </c>
      <c r="C38" s="24" t="s">
        <v>53</v>
      </c>
      <c r="D38" s="239">
        <v>48183249</v>
      </c>
      <c r="E38" s="238">
        <v>118255000</v>
      </c>
      <c r="F38" s="239">
        <v>38669912</v>
      </c>
      <c r="G38" s="236">
        <f t="shared" si="0"/>
        <v>80.25592462641944</v>
      </c>
      <c r="H38" s="237">
        <f t="shared" si="1"/>
        <v>32.700445647118514</v>
      </c>
    </row>
    <row r="39" spans="1:8" s="3" customFormat="1" ht="22.5" customHeight="1">
      <c r="A39" s="79">
        <v>7</v>
      </c>
      <c r="B39" s="79"/>
      <c r="C39" s="96" t="s">
        <v>54</v>
      </c>
      <c r="D39" s="241">
        <f>D40</f>
        <v>38613</v>
      </c>
      <c r="E39" s="241">
        <f>E40</f>
        <v>100000</v>
      </c>
      <c r="F39" s="241">
        <f>F40</f>
        <v>50754</v>
      </c>
      <c r="G39" s="232">
        <f t="shared" si="0"/>
        <v>131.4427783389014</v>
      </c>
      <c r="H39" s="232">
        <f t="shared" si="1"/>
        <v>50.754</v>
      </c>
    </row>
    <row r="40" spans="1:8" s="3" customFormat="1" ht="12.75">
      <c r="A40" s="79">
        <v>72</v>
      </c>
      <c r="B40" s="79"/>
      <c r="C40" s="96" t="s">
        <v>58</v>
      </c>
      <c r="D40" s="241">
        <f>D41+D43</f>
        <v>38613</v>
      </c>
      <c r="E40" s="241">
        <f>E41+E43</f>
        <v>100000</v>
      </c>
      <c r="F40" s="241">
        <f>F41+F43</f>
        <v>50754</v>
      </c>
      <c r="G40" s="232">
        <f t="shared" si="0"/>
        <v>131.4427783389014</v>
      </c>
      <c r="H40" s="232">
        <f t="shared" si="1"/>
        <v>50.754</v>
      </c>
    </row>
    <row r="41" spans="1:8" s="50" customFormat="1" ht="13.5" customHeight="1">
      <c r="A41" s="92">
        <v>721</v>
      </c>
      <c r="B41" s="79"/>
      <c r="C41" s="96" t="s">
        <v>56</v>
      </c>
      <c r="D41" s="241">
        <f>D42</f>
        <v>38613</v>
      </c>
      <c r="E41" s="241">
        <f>E42</f>
        <v>100000</v>
      </c>
      <c r="F41" s="241">
        <f>F42</f>
        <v>34554</v>
      </c>
      <c r="G41" s="232">
        <f t="shared" si="0"/>
        <v>89.48799627068604</v>
      </c>
      <c r="H41" s="232">
        <f t="shared" si="1"/>
        <v>34.554</v>
      </c>
    </row>
    <row r="42" spans="1:8" s="3" customFormat="1" ht="12.75">
      <c r="A42" s="89"/>
      <c r="B42" s="89">
        <v>7211</v>
      </c>
      <c r="C42" s="24" t="s">
        <v>57</v>
      </c>
      <c r="D42" s="239">
        <v>38613</v>
      </c>
      <c r="E42" s="238">
        <v>100000</v>
      </c>
      <c r="F42" s="239">
        <v>34554</v>
      </c>
      <c r="G42" s="236">
        <f t="shared" si="0"/>
        <v>89.48799627068604</v>
      </c>
      <c r="H42" s="237">
        <f t="shared" si="1"/>
        <v>34.554</v>
      </c>
    </row>
    <row r="43" spans="1:8" s="50" customFormat="1" ht="12.75">
      <c r="A43" s="92">
        <v>723</v>
      </c>
      <c r="B43" s="89"/>
      <c r="C43" s="96" t="s">
        <v>165</v>
      </c>
      <c r="D43" s="241">
        <f>D44</f>
        <v>0</v>
      </c>
      <c r="E43" s="241">
        <f>E44</f>
        <v>0</v>
      </c>
      <c r="F43" s="241">
        <f>F44</f>
        <v>16200</v>
      </c>
      <c r="G43" s="236" t="s">
        <v>219</v>
      </c>
      <c r="H43" s="236" t="s">
        <v>219</v>
      </c>
    </row>
    <row r="44" spans="1:8" s="50" customFormat="1" ht="12.75">
      <c r="A44" s="89"/>
      <c r="B44" s="89">
        <v>7231</v>
      </c>
      <c r="C44" s="24" t="s">
        <v>164</v>
      </c>
      <c r="D44" s="233">
        <v>0</v>
      </c>
      <c r="E44" s="238">
        <v>0</v>
      </c>
      <c r="F44" s="233">
        <v>16200</v>
      </c>
      <c r="G44" s="236" t="s">
        <v>219</v>
      </c>
      <c r="H44" s="236"/>
    </row>
    <row r="45" spans="1:8" s="50" customFormat="1" ht="12.75">
      <c r="A45" s="82"/>
      <c r="B45" s="91"/>
      <c r="C45" s="96"/>
      <c r="D45" s="3"/>
      <c r="E45" s="3"/>
      <c r="F45" s="3"/>
      <c r="G45" s="3"/>
      <c r="H45" s="3"/>
    </row>
    <row r="46" spans="1:3" s="3" customFormat="1" ht="13.5" customHeight="1">
      <c r="A46" s="82"/>
      <c r="B46" s="91"/>
      <c r="C46" s="24"/>
    </row>
    <row r="47" spans="1:3" s="3" customFormat="1" ht="13.5" customHeight="1">
      <c r="A47" s="82"/>
      <c r="B47" s="91"/>
      <c r="C47" s="24"/>
    </row>
    <row r="48" spans="1:3" s="3" customFormat="1" ht="13.5" customHeight="1">
      <c r="A48" s="82"/>
      <c r="B48" s="91"/>
      <c r="C48" s="24"/>
    </row>
    <row r="49" spans="1:3" s="3" customFormat="1" ht="13.5" customHeight="1">
      <c r="A49" s="82"/>
      <c r="B49" s="91"/>
      <c r="C49" s="24"/>
    </row>
    <row r="50" spans="1:3" s="3" customFormat="1" ht="13.5" customHeight="1">
      <c r="A50" s="82"/>
      <c r="B50" s="91"/>
      <c r="C50" s="24"/>
    </row>
    <row r="51" spans="1:3" s="3" customFormat="1" ht="13.5" customHeight="1">
      <c r="A51" s="82"/>
      <c r="B51" s="91"/>
      <c r="C51" s="24"/>
    </row>
    <row r="52" spans="1:3" s="3" customFormat="1" ht="13.5" customHeight="1">
      <c r="A52" s="82"/>
      <c r="B52" s="91"/>
      <c r="C52" s="24"/>
    </row>
    <row r="53" spans="1:3" s="3" customFormat="1" ht="13.5" customHeight="1">
      <c r="A53" s="82"/>
      <c r="B53" s="91"/>
      <c r="C53" s="24"/>
    </row>
    <row r="54" spans="1:3" s="3" customFormat="1" ht="13.5" customHeight="1">
      <c r="A54" s="82"/>
      <c r="B54" s="91"/>
      <c r="C54" s="24"/>
    </row>
    <row r="55" spans="1:8" s="3" customFormat="1" ht="13.5" customHeight="1">
      <c r="A55" s="82"/>
      <c r="B55" s="91"/>
      <c r="C55" s="34"/>
      <c r="D55" s="8"/>
      <c r="E55" s="8"/>
      <c r="F55" s="8"/>
      <c r="G55" s="8"/>
      <c r="H55" s="8"/>
    </row>
    <row r="56" spans="1:8" s="8" customFormat="1" ht="27" customHeight="1">
      <c r="A56" s="82"/>
      <c r="B56" s="91"/>
      <c r="C56" s="34"/>
      <c r="D56" s="3"/>
      <c r="E56" s="3"/>
      <c r="F56" s="3"/>
      <c r="G56" s="3"/>
      <c r="H56" s="3"/>
    </row>
    <row r="57" spans="1:3" s="3" customFormat="1" ht="13.5" customHeight="1">
      <c r="A57" s="82"/>
      <c r="B57" s="91"/>
      <c r="C57" s="34"/>
    </row>
    <row r="58" spans="1:3" s="3" customFormat="1" ht="13.5" customHeight="1">
      <c r="A58" s="82"/>
      <c r="B58" s="91"/>
      <c r="C58" s="34"/>
    </row>
    <row r="59" spans="1:3" s="3" customFormat="1" ht="13.5" customHeight="1">
      <c r="A59" s="82"/>
      <c r="B59" s="91"/>
      <c r="C59" s="34"/>
    </row>
    <row r="60" spans="1:3" s="3" customFormat="1" ht="13.5" customHeight="1">
      <c r="A60" s="82"/>
      <c r="B60" s="91"/>
      <c r="C60" s="34"/>
    </row>
    <row r="61" spans="1:3" s="3" customFormat="1" ht="13.5" customHeight="1">
      <c r="A61" s="82"/>
      <c r="B61" s="91"/>
      <c r="C61" s="34"/>
    </row>
    <row r="62" spans="1:3" s="3" customFormat="1" ht="13.5" customHeight="1">
      <c r="A62" s="82"/>
      <c r="B62" s="91"/>
      <c r="C62" s="34"/>
    </row>
    <row r="63" spans="1:3" s="3" customFormat="1" ht="13.5" customHeight="1">
      <c r="A63" s="82"/>
      <c r="B63" s="91"/>
      <c r="C63" s="34"/>
    </row>
    <row r="64" spans="1:3" s="3" customFormat="1" ht="13.5" customHeight="1">
      <c r="A64" s="82"/>
      <c r="B64" s="91"/>
      <c r="C64" s="34"/>
    </row>
    <row r="65" spans="1:3" s="3" customFormat="1" ht="13.5" customHeight="1">
      <c r="A65" s="82"/>
      <c r="B65" s="91"/>
      <c r="C65" s="34"/>
    </row>
    <row r="66" spans="1:3" s="3" customFormat="1" ht="13.5" customHeight="1">
      <c r="A66" s="82"/>
      <c r="B66" s="91"/>
      <c r="C66" s="34"/>
    </row>
    <row r="67" spans="1:3" s="3" customFormat="1" ht="13.5" customHeight="1">
      <c r="A67" s="82"/>
      <c r="B67" s="91"/>
      <c r="C67" s="34"/>
    </row>
    <row r="68" spans="1:3" s="3" customFormat="1" ht="13.5" customHeight="1">
      <c r="A68" s="82"/>
      <c r="B68" s="91"/>
      <c r="C68" s="34"/>
    </row>
    <row r="69" spans="1:3" s="3" customFormat="1" ht="13.5" customHeight="1">
      <c r="A69" s="19"/>
      <c r="B69" s="138"/>
      <c r="C69" s="34"/>
    </row>
    <row r="70" spans="1:3" s="3" customFormat="1" ht="18" customHeight="1">
      <c r="A70" s="83"/>
      <c r="B70" s="103"/>
      <c r="C70" s="34"/>
    </row>
    <row r="71" spans="1:3" s="3" customFormat="1" ht="12.75">
      <c r="A71" s="83"/>
      <c r="B71" s="103"/>
      <c r="C71" s="34"/>
    </row>
    <row r="72" spans="1:3" s="3" customFormat="1" ht="12.75">
      <c r="A72" s="83"/>
      <c r="B72" s="103"/>
      <c r="C72" s="34"/>
    </row>
    <row r="73" spans="1:3" s="3" customFormat="1" ht="12.75">
      <c r="A73" s="83"/>
      <c r="B73" s="107"/>
      <c r="C73" s="34"/>
    </row>
    <row r="74" spans="1:3" s="3" customFormat="1" ht="12.75">
      <c r="A74" s="83"/>
      <c r="B74" s="107"/>
      <c r="C74" s="34"/>
    </row>
    <row r="75" spans="1:3" s="3" customFormat="1" ht="12.75">
      <c r="A75" s="83"/>
      <c r="B75" s="107"/>
      <c r="C75" s="34"/>
    </row>
    <row r="76" spans="1:3" s="3" customFormat="1" ht="12.75">
      <c r="A76" s="84"/>
      <c r="B76" s="110"/>
      <c r="C76" s="34"/>
    </row>
    <row r="77" spans="1:3" s="3" customFormat="1" ht="12.75">
      <c r="A77" s="84"/>
      <c r="B77" s="110"/>
      <c r="C77" s="34"/>
    </row>
    <row r="78" spans="1:3" s="3" customFormat="1" ht="12.75">
      <c r="A78" s="84"/>
      <c r="B78" s="107"/>
      <c r="C78" s="34"/>
    </row>
    <row r="79" spans="1:3" s="3" customFormat="1" ht="12.75">
      <c r="A79" s="84"/>
      <c r="B79" s="110"/>
      <c r="C79" s="34"/>
    </row>
    <row r="80" spans="1:3" s="3" customFormat="1" ht="12.75">
      <c r="A80" s="84"/>
      <c r="B80" s="110"/>
      <c r="C80" s="34"/>
    </row>
    <row r="81" spans="1:3" s="3" customFormat="1" ht="12.75">
      <c r="A81" s="84"/>
      <c r="B81" s="110"/>
      <c r="C81" s="34"/>
    </row>
    <row r="82" spans="1:3" s="3" customFormat="1" ht="12.75">
      <c r="A82" s="84"/>
      <c r="B82" s="110"/>
      <c r="C82" s="10"/>
    </row>
    <row r="83" spans="1:3" s="3" customFormat="1" ht="12.75">
      <c r="A83" s="84"/>
      <c r="B83" s="110"/>
      <c r="C83" s="10"/>
    </row>
    <row r="84" spans="1:3" s="3" customFormat="1" ht="12.75">
      <c r="A84" s="84"/>
      <c r="B84" s="110"/>
      <c r="C84" s="14"/>
    </row>
    <row r="85" spans="1:3" s="3" customFormat="1" ht="12.75">
      <c r="A85" s="84"/>
      <c r="B85" s="110"/>
      <c r="C85" s="10"/>
    </row>
    <row r="86" spans="1:3" s="3" customFormat="1" ht="12.75">
      <c r="A86" s="84"/>
      <c r="B86" s="110"/>
      <c r="C86" s="10"/>
    </row>
    <row r="87" spans="1:3" s="3" customFormat="1" ht="12.75">
      <c r="A87" s="84"/>
      <c r="B87" s="110"/>
      <c r="C87" s="14"/>
    </row>
    <row r="88" spans="1:3" s="3" customFormat="1" ht="12.75">
      <c r="A88" s="84"/>
      <c r="B88" s="110"/>
      <c r="C88" s="10"/>
    </row>
    <row r="89" spans="1:3" s="3" customFormat="1" ht="12.75">
      <c r="A89" s="84"/>
      <c r="B89" s="110"/>
      <c r="C89" s="10"/>
    </row>
    <row r="90" spans="1:3" s="3" customFormat="1" ht="12.75">
      <c r="A90" s="84"/>
      <c r="B90" s="110"/>
      <c r="C90" s="10"/>
    </row>
    <row r="91" spans="1:3" s="3" customFormat="1" ht="13.5" customHeight="1">
      <c r="A91" s="84"/>
      <c r="B91" s="110"/>
      <c r="C91" s="9"/>
    </row>
    <row r="92" spans="1:3" s="3" customFormat="1" ht="13.5" customHeight="1">
      <c r="A92" s="84"/>
      <c r="B92" s="110"/>
      <c r="C92" s="7"/>
    </row>
    <row r="93" spans="1:3" s="3" customFormat="1" ht="13.5" customHeight="1">
      <c r="A93" s="84"/>
      <c r="B93" s="107"/>
      <c r="C93" s="25"/>
    </row>
    <row r="94" spans="1:3" s="3" customFormat="1" ht="26.25" customHeight="1">
      <c r="A94" s="84"/>
      <c r="B94" s="110"/>
      <c r="C94" s="10"/>
    </row>
    <row r="95" spans="1:3" s="3" customFormat="1" ht="13.5" customHeight="1">
      <c r="A95" s="84"/>
      <c r="B95" s="110"/>
      <c r="C95" s="9"/>
    </row>
    <row r="96" spans="1:3" s="3" customFormat="1" ht="13.5" customHeight="1">
      <c r="A96" s="84"/>
      <c r="B96" s="110"/>
      <c r="C96" s="9"/>
    </row>
    <row r="97" spans="1:3" s="3" customFormat="1" ht="13.5" customHeight="1">
      <c r="A97" s="84"/>
      <c r="B97" s="111"/>
      <c r="C97" s="14"/>
    </row>
    <row r="98" spans="1:3" s="3" customFormat="1" ht="13.5" customHeight="1">
      <c r="A98" s="84"/>
      <c r="B98" s="117"/>
      <c r="C98" s="12"/>
    </row>
    <row r="99" spans="1:3" s="3" customFormat="1" ht="13.5" customHeight="1">
      <c r="A99" s="84"/>
      <c r="B99" s="107"/>
      <c r="C99" s="13"/>
    </row>
    <row r="100" spans="1:3" s="3" customFormat="1" ht="13.5" customHeight="1">
      <c r="A100" s="84"/>
      <c r="B100" s="110"/>
      <c r="C100" s="10"/>
    </row>
    <row r="101" spans="1:3" s="3" customFormat="1" ht="13.5" customHeight="1">
      <c r="A101" s="84"/>
      <c r="B101" s="110"/>
      <c r="C101" s="60"/>
    </row>
    <row r="102" spans="1:3" s="3" customFormat="1" ht="28.5" customHeight="1">
      <c r="A102" s="84"/>
      <c r="B102" s="110"/>
      <c r="C102" s="14"/>
    </row>
    <row r="103" spans="1:3" s="3" customFormat="1" ht="13.5" customHeight="1">
      <c r="A103" s="84"/>
      <c r="B103" s="110"/>
      <c r="C103" s="10"/>
    </row>
    <row r="104" spans="1:3" s="3" customFormat="1" ht="13.5" customHeight="1">
      <c r="A104" s="84"/>
      <c r="B104" s="110"/>
      <c r="C104" s="13"/>
    </row>
    <row r="105" spans="1:3" s="3" customFormat="1" ht="13.5" customHeight="1">
      <c r="A105" s="84"/>
      <c r="B105" s="110"/>
      <c r="C105" s="10"/>
    </row>
    <row r="106" spans="1:3" s="3" customFormat="1" ht="13.5" customHeight="1">
      <c r="A106" s="84"/>
      <c r="B106" s="110"/>
      <c r="C106" s="25"/>
    </row>
    <row r="107" spans="1:3" s="3" customFormat="1" ht="22.5" customHeight="1">
      <c r="A107" s="84"/>
      <c r="B107" s="117"/>
      <c r="C107" s="12"/>
    </row>
    <row r="108" spans="1:3" s="3" customFormat="1" ht="13.5" customHeight="1">
      <c r="A108" s="84"/>
      <c r="B108" s="117"/>
      <c r="C108" s="7"/>
    </row>
    <row r="109" spans="1:3" s="3" customFormat="1" ht="13.5" customHeight="1">
      <c r="A109" s="84"/>
      <c r="B109" s="117"/>
      <c r="C109" s="15"/>
    </row>
    <row r="110" spans="1:3" s="3" customFormat="1" ht="13.5" customHeight="1">
      <c r="A110" s="84"/>
      <c r="B110" s="107"/>
      <c r="C110" s="14"/>
    </row>
    <row r="111" spans="1:3" s="3" customFormat="1" ht="13.5" customHeight="1">
      <c r="A111" s="84"/>
      <c r="B111" s="110"/>
      <c r="C111" s="10"/>
    </row>
    <row r="112" spans="1:3" s="3" customFormat="1" ht="13.5" customHeight="1">
      <c r="A112" s="84"/>
      <c r="B112" s="110"/>
      <c r="C112" s="9"/>
    </row>
    <row r="113" spans="1:3" s="3" customFormat="1" ht="13.5" customHeight="1">
      <c r="A113" s="84"/>
      <c r="B113" s="110"/>
      <c r="C113" s="7"/>
    </row>
    <row r="114" spans="1:3" s="3" customFormat="1" ht="13.5" customHeight="1">
      <c r="A114" s="84"/>
      <c r="B114" s="107"/>
      <c r="C114" s="14"/>
    </row>
    <row r="115" spans="1:3" s="3" customFormat="1" ht="13.5" customHeight="1">
      <c r="A115" s="84"/>
      <c r="B115" s="117"/>
      <c r="C115" s="10"/>
    </row>
    <row r="116" spans="1:3" s="3" customFormat="1" ht="13.5" customHeight="1">
      <c r="A116" s="84"/>
      <c r="B116" s="117"/>
      <c r="C116" s="7"/>
    </row>
    <row r="117" spans="1:3" s="3" customFormat="1" ht="13.5" customHeight="1">
      <c r="A117" s="84"/>
      <c r="B117" s="107"/>
      <c r="C117" s="25"/>
    </row>
    <row r="118" spans="1:3" s="3" customFormat="1" ht="22.5" customHeight="1">
      <c r="A118" s="84"/>
      <c r="B118" s="110"/>
      <c r="C118" s="10"/>
    </row>
    <row r="119" spans="1:3" s="3" customFormat="1" ht="13.5" customHeight="1">
      <c r="A119" s="84"/>
      <c r="B119" s="107"/>
      <c r="C119" s="14"/>
    </row>
    <row r="120" spans="1:3" s="3" customFormat="1" ht="13.5" customHeight="1">
      <c r="A120" s="84"/>
      <c r="B120" s="110"/>
      <c r="C120" s="10"/>
    </row>
    <row r="121" spans="1:3" s="3" customFormat="1" ht="13.5" customHeight="1">
      <c r="A121" s="84"/>
      <c r="B121" s="110"/>
      <c r="C121" s="10"/>
    </row>
    <row r="122" spans="1:3" s="3" customFormat="1" ht="13.5" customHeight="1">
      <c r="A122" s="83"/>
      <c r="B122" s="103"/>
      <c r="C122" s="7"/>
    </row>
    <row r="123" spans="1:3" s="3" customFormat="1" ht="13.5" customHeight="1">
      <c r="A123" s="84"/>
      <c r="B123" s="130"/>
      <c r="C123" s="7"/>
    </row>
    <row r="124" spans="1:3" s="3" customFormat="1" ht="13.5" customHeight="1">
      <c r="A124" s="84"/>
      <c r="B124" s="130"/>
      <c r="C124" s="9"/>
    </row>
    <row r="125" spans="1:3" s="3" customFormat="1" ht="13.5" customHeight="1">
      <c r="A125" s="84"/>
      <c r="B125" s="107"/>
      <c r="C125" s="13"/>
    </row>
    <row r="126" spans="1:3" s="3" customFormat="1" ht="13.5" customHeight="1">
      <c r="A126" s="84"/>
      <c r="B126" s="110"/>
      <c r="C126" s="10"/>
    </row>
    <row r="127" spans="1:3" s="3" customFormat="1" ht="12.75">
      <c r="A127" s="84"/>
      <c r="B127" s="110"/>
      <c r="C127" s="7"/>
    </row>
    <row r="128" spans="1:3" s="3" customFormat="1" ht="12.75">
      <c r="A128" s="84"/>
      <c r="B128" s="110"/>
      <c r="C128" s="9"/>
    </row>
    <row r="129" spans="1:3" s="3" customFormat="1" ht="12.75">
      <c r="A129" s="84"/>
      <c r="B129" s="107"/>
      <c r="C129" s="14"/>
    </row>
    <row r="130" spans="1:3" s="3" customFormat="1" ht="12.75">
      <c r="A130" s="84"/>
      <c r="B130" s="110"/>
      <c r="C130" s="10"/>
    </row>
    <row r="131" spans="1:3" s="3" customFormat="1" ht="12.75">
      <c r="A131" s="84"/>
      <c r="B131" s="110"/>
      <c r="C131" s="10"/>
    </row>
    <row r="132" spans="1:3" s="3" customFormat="1" ht="12.75">
      <c r="A132" s="84"/>
      <c r="B132" s="136"/>
      <c r="C132" s="5"/>
    </row>
    <row r="133" spans="1:3" s="3" customFormat="1" ht="12.75">
      <c r="A133" s="84"/>
      <c r="B133" s="110"/>
      <c r="C133" s="10"/>
    </row>
    <row r="134" spans="1:3" s="3" customFormat="1" ht="12.75">
      <c r="A134" s="84"/>
      <c r="B134" s="110"/>
      <c r="C134" s="10"/>
    </row>
    <row r="135" spans="1:3" s="3" customFormat="1" ht="12.75">
      <c r="A135" s="84"/>
      <c r="B135" s="110"/>
      <c r="C135" s="10"/>
    </row>
    <row r="136" spans="1:3" s="3" customFormat="1" ht="12.75">
      <c r="A136" s="84"/>
      <c r="B136" s="107"/>
      <c r="C136" s="14"/>
    </row>
    <row r="137" spans="1:3" s="3" customFormat="1" ht="12.75">
      <c r="A137" s="84"/>
      <c r="B137" s="110"/>
      <c r="C137" s="10"/>
    </row>
    <row r="138" spans="1:3" s="3" customFormat="1" ht="12.75">
      <c r="A138" s="84"/>
      <c r="B138" s="107"/>
      <c r="C138" s="14"/>
    </row>
    <row r="139" spans="1:3" s="3" customFormat="1" ht="12.75">
      <c r="A139" s="84"/>
      <c r="B139" s="110"/>
      <c r="C139" s="10"/>
    </row>
    <row r="140" spans="1:3" s="3" customFormat="1" ht="12.75">
      <c r="A140" s="84"/>
      <c r="B140" s="110"/>
      <c r="C140" s="10"/>
    </row>
    <row r="141" spans="1:3" s="3" customFormat="1" ht="12.75">
      <c r="A141" s="84"/>
      <c r="B141" s="110"/>
      <c r="C141" s="10"/>
    </row>
    <row r="142" spans="1:3" s="3" customFormat="1" ht="12.75">
      <c r="A142" s="84"/>
      <c r="B142" s="110"/>
      <c r="C142" s="10"/>
    </row>
    <row r="143" spans="1:3" s="3" customFormat="1" ht="12.75">
      <c r="A143" s="11"/>
      <c r="B143" s="139"/>
      <c r="C143" s="61"/>
    </row>
    <row r="144" spans="1:3" s="3" customFormat="1" ht="28.5" customHeight="1">
      <c r="A144" s="84"/>
      <c r="B144" s="110"/>
      <c r="C144" s="9"/>
    </row>
    <row r="145" spans="1:3" s="3" customFormat="1" ht="12.75">
      <c r="A145" s="84"/>
      <c r="B145" s="131"/>
      <c r="C145" s="6"/>
    </row>
    <row r="146" spans="1:3" s="3" customFormat="1" ht="12.75">
      <c r="A146" s="84"/>
      <c r="B146" s="110"/>
      <c r="C146" s="10"/>
    </row>
    <row r="147" spans="1:3" s="3" customFormat="1" ht="12.75">
      <c r="A147" s="84"/>
      <c r="B147" s="136"/>
      <c r="C147" s="5"/>
    </row>
    <row r="148" spans="1:3" s="3" customFormat="1" ht="12.75">
      <c r="A148" s="84"/>
      <c r="B148" s="136"/>
      <c r="C148" s="5"/>
    </row>
    <row r="149" spans="1:3" s="3" customFormat="1" ht="12.75">
      <c r="A149" s="84"/>
      <c r="B149" s="110"/>
      <c r="C149" s="10"/>
    </row>
    <row r="150" spans="1:3" s="3" customFormat="1" ht="12.75">
      <c r="A150" s="84"/>
      <c r="B150" s="107"/>
      <c r="C150" s="14"/>
    </row>
    <row r="151" spans="1:3" s="3" customFormat="1" ht="12.75">
      <c r="A151" s="84"/>
      <c r="B151" s="110"/>
      <c r="C151" s="10"/>
    </row>
    <row r="152" spans="1:3" s="3" customFormat="1" ht="12.75">
      <c r="A152" s="84"/>
      <c r="B152" s="110"/>
      <c r="C152" s="10"/>
    </row>
    <row r="153" spans="1:3" s="3" customFormat="1" ht="12.75">
      <c r="A153" s="84"/>
      <c r="B153" s="107"/>
      <c r="C153" s="14"/>
    </row>
    <row r="154" spans="1:3" s="3" customFormat="1" ht="12.75">
      <c r="A154" s="84"/>
      <c r="B154" s="110"/>
      <c r="C154" s="10"/>
    </row>
    <row r="155" spans="1:3" s="3" customFormat="1" ht="12.75">
      <c r="A155" s="84"/>
      <c r="B155" s="136"/>
      <c r="C155" s="5"/>
    </row>
    <row r="156" spans="1:3" s="3" customFormat="1" ht="12.75">
      <c r="A156" s="84"/>
      <c r="B156" s="107"/>
      <c r="C156" s="6"/>
    </row>
    <row r="157" spans="1:3" s="3" customFormat="1" ht="12.75">
      <c r="A157" s="84"/>
      <c r="B157" s="117"/>
      <c r="C157" s="5"/>
    </row>
    <row r="158" spans="1:3" s="3" customFormat="1" ht="12.75">
      <c r="A158" s="84"/>
      <c r="B158" s="107"/>
      <c r="C158" s="14"/>
    </row>
    <row r="159" spans="1:3" s="3" customFormat="1" ht="12.75">
      <c r="A159" s="84"/>
      <c r="B159" s="110"/>
      <c r="C159" s="10"/>
    </row>
    <row r="160" spans="1:3" s="3" customFormat="1" ht="12.75">
      <c r="A160" s="84"/>
      <c r="B160" s="110"/>
      <c r="C160" s="9"/>
    </row>
    <row r="161" spans="1:3" s="3" customFormat="1" ht="12.75">
      <c r="A161" s="84"/>
      <c r="B161" s="117"/>
      <c r="C161" s="14"/>
    </row>
    <row r="162" spans="1:3" s="3" customFormat="1" ht="12.75">
      <c r="A162" s="84"/>
      <c r="B162" s="117"/>
      <c r="C162" s="5"/>
    </row>
    <row r="163" spans="1:3" s="3" customFormat="1" ht="12.75">
      <c r="A163" s="84"/>
      <c r="B163" s="117"/>
      <c r="C163" s="16"/>
    </row>
    <row r="164" spans="1:3" s="3" customFormat="1" ht="12.75">
      <c r="A164" s="84"/>
      <c r="B164" s="107"/>
      <c r="C164" s="13"/>
    </row>
    <row r="165" spans="1:3" s="3" customFormat="1" ht="12.75">
      <c r="A165" s="84"/>
      <c r="B165" s="110"/>
      <c r="C165" s="10"/>
    </row>
    <row r="166" spans="1:3" s="3" customFormat="1" ht="12.75">
      <c r="A166" s="84"/>
      <c r="B166" s="131"/>
      <c r="C166" s="4"/>
    </row>
    <row r="167" spans="1:3" s="3" customFormat="1" ht="12.75">
      <c r="A167" s="84"/>
      <c r="B167" s="136"/>
      <c r="C167" s="5"/>
    </row>
    <row r="168" spans="1:3" s="3" customFormat="1" ht="11.25" customHeight="1">
      <c r="A168" s="84"/>
      <c r="B168" s="136"/>
      <c r="C168" s="62"/>
    </row>
    <row r="169" spans="1:3" s="3" customFormat="1" ht="24" customHeight="1">
      <c r="A169" s="84"/>
      <c r="B169" s="136"/>
      <c r="C169" s="62"/>
    </row>
    <row r="170" spans="1:3" s="3" customFormat="1" ht="15" customHeight="1">
      <c r="A170" s="84"/>
      <c r="B170" s="131"/>
      <c r="C170" s="6"/>
    </row>
    <row r="171" spans="1:3" s="3" customFormat="1" ht="11.25" customHeight="1">
      <c r="A171" s="84"/>
      <c r="B171" s="136"/>
      <c r="C171" s="5"/>
    </row>
    <row r="172" spans="1:3" s="3" customFormat="1" ht="12.75">
      <c r="A172" s="84"/>
      <c r="B172" s="136"/>
      <c r="C172" s="1"/>
    </row>
    <row r="173" spans="1:3" s="3" customFormat="1" ht="13.5" customHeight="1">
      <c r="A173" s="84"/>
      <c r="B173" s="136"/>
      <c r="C173" s="9"/>
    </row>
    <row r="174" spans="1:3" s="3" customFormat="1" ht="12.75" customHeight="1">
      <c r="A174" s="84"/>
      <c r="B174" s="107"/>
      <c r="C174" s="13"/>
    </row>
    <row r="175" spans="1:3" s="3" customFormat="1" ht="12.75" customHeight="1">
      <c r="A175" s="84"/>
      <c r="B175" s="110"/>
      <c r="C175" s="10"/>
    </row>
    <row r="176" spans="1:3" s="3" customFormat="1" ht="12.75">
      <c r="A176" s="84"/>
      <c r="B176" s="110"/>
      <c r="C176" s="16"/>
    </row>
    <row r="177" spans="1:3" s="3" customFormat="1" ht="12.75">
      <c r="A177" s="84"/>
      <c r="B177" s="131"/>
      <c r="C177" s="6"/>
    </row>
    <row r="178" spans="1:3" s="3" customFormat="1" ht="12.75">
      <c r="A178" s="84"/>
      <c r="B178" s="136"/>
      <c r="C178" s="5"/>
    </row>
    <row r="179" spans="1:3" s="3" customFormat="1" ht="12.75">
      <c r="A179" s="84"/>
      <c r="B179" s="110"/>
      <c r="C179" s="10"/>
    </row>
    <row r="180" spans="1:3" s="3" customFormat="1" ht="15.75">
      <c r="A180" s="19"/>
      <c r="B180" s="140"/>
      <c r="C180" s="7"/>
    </row>
    <row r="181" spans="1:3" s="3" customFormat="1" ht="19.5" customHeight="1">
      <c r="A181" s="83"/>
      <c r="B181" s="103"/>
      <c r="C181" s="7"/>
    </row>
    <row r="182" spans="1:3" s="3" customFormat="1" ht="15" customHeight="1">
      <c r="A182" s="83"/>
      <c r="B182" s="103"/>
      <c r="C182" s="9"/>
    </row>
    <row r="183" spans="1:3" s="3" customFormat="1" ht="12.75">
      <c r="A183" s="84"/>
      <c r="B183" s="110"/>
      <c r="C183" s="7"/>
    </row>
    <row r="184" spans="1:3" s="3" customFormat="1" ht="12.75">
      <c r="A184" s="84"/>
      <c r="B184" s="111"/>
      <c r="C184" s="14"/>
    </row>
    <row r="185" spans="1:3" s="3" customFormat="1" ht="12.75">
      <c r="A185" s="84"/>
      <c r="B185" s="110"/>
      <c r="C185" s="9"/>
    </row>
    <row r="186" spans="1:3" s="3" customFormat="1" ht="12.75">
      <c r="A186" s="84"/>
      <c r="B186" s="110"/>
      <c r="C186" s="9"/>
    </row>
    <row r="187" spans="1:3" s="3" customFormat="1" ht="12.75">
      <c r="A187" s="84"/>
      <c r="B187" s="107"/>
      <c r="C187" s="13"/>
    </row>
    <row r="188" spans="1:3" s="3" customFormat="1" ht="12.75">
      <c r="A188" s="84"/>
      <c r="B188" s="110"/>
      <c r="C188" s="60"/>
    </row>
    <row r="189" spans="1:3" s="3" customFormat="1" ht="22.5" customHeight="1">
      <c r="A189" s="84"/>
      <c r="B189" s="110"/>
      <c r="C189" s="13"/>
    </row>
    <row r="190" spans="1:3" s="3" customFormat="1" ht="12.75">
      <c r="A190" s="84"/>
      <c r="B190" s="117"/>
      <c r="C190" s="7"/>
    </row>
    <row r="191" spans="1:3" s="3" customFormat="1" ht="12.75">
      <c r="A191" s="84"/>
      <c r="B191" s="117"/>
      <c r="C191" s="15"/>
    </row>
    <row r="192" spans="1:3" s="3" customFormat="1" ht="12.75">
      <c r="A192" s="84"/>
      <c r="B192" s="107"/>
      <c r="C192" s="14"/>
    </row>
    <row r="193" spans="1:3" s="3" customFormat="1" ht="12.75">
      <c r="A193" s="83"/>
      <c r="B193" s="103"/>
      <c r="C193" s="7"/>
    </row>
    <row r="194" spans="1:3" s="3" customFormat="1" ht="13.5" customHeight="1">
      <c r="A194" s="84"/>
      <c r="B194" s="110"/>
      <c r="C194" s="7"/>
    </row>
    <row r="195" spans="1:3" s="3" customFormat="1" ht="13.5" customHeight="1">
      <c r="A195" s="84"/>
      <c r="B195" s="110"/>
      <c r="C195" s="9"/>
    </row>
    <row r="196" spans="1:3" s="3" customFormat="1" ht="13.5" customHeight="1">
      <c r="A196" s="84"/>
      <c r="B196" s="107"/>
      <c r="C196" s="14"/>
    </row>
    <row r="197" spans="1:3" s="3" customFormat="1" ht="12.75">
      <c r="A197" s="84"/>
      <c r="B197" s="110"/>
      <c r="C197" s="9"/>
    </row>
    <row r="198" spans="1:3" s="3" customFormat="1" ht="12.75">
      <c r="A198" s="84"/>
      <c r="B198" s="131"/>
      <c r="C198" s="6"/>
    </row>
    <row r="199" spans="1:3" s="3" customFormat="1" ht="12.75">
      <c r="A199" s="84"/>
      <c r="B199" s="117"/>
      <c r="C199" s="16"/>
    </row>
    <row r="200" spans="1:3" s="3" customFormat="1" ht="12.75">
      <c r="A200" s="84"/>
      <c r="B200" s="107"/>
      <c r="C200" s="13"/>
    </row>
    <row r="201" spans="1:3" s="3" customFormat="1" ht="12.75">
      <c r="A201" s="84"/>
      <c r="B201" s="131"/>
      <c r="C201" s="17"/>
    </row>
    <row r="202" spans="1:3" s="3" customFormat="1" ht="12.75">
      <c r="A202" s="84"/>
      <c r="B202" s="136"/>
      <c r="C202" s="1"/>
    </row>
    <row r="203" spans="1:3" s="3" customFormat="1" ht="12.75">
      <c r="A203" s="84"/>
      <c r="B203" s="136"/>
      <c r="C203" s="9"/>
    </row>
    <row r="204" spans="1:3" s="3" customFormat="1" ht="12.75">
      <c r="A204" s="84"/>
      <c r="B204" s="107"/>
      <c r="C204" s="13"/>
    </row>
    <row r="205" spans="1:3" s="3" customFormat="1" ht="12.75">
      <c r="A205" s="84"/>
      <c r="B205" s="107"/>
      <c r="C205" s="13"/>
    </row>
    <row r="206" spans="1:3" s="3" customFormat="1" ht="12.75">
      <c r="A206" s="84"/>
      <c r="B206" s="110"/>
      <c r="C206" s="10"/>
    </row>
    <row r="207" spans="1:8" s="3" customFormat="1" ht="19.5">
      <c r="A207" s="305"/>
      <c r="B207" s="306"/>
      <c r="C207" s="306"/>
      <c r="D207" s="20"/>
      <c r="E207" s="20"/>
      <c r="F207" s="20"/>
      <c r="G207" s="20"/>
      <c r="H207" s="20"/>
    </row>
    <row r="208" spans="1:8" s="20" customFormat="1" ht="18" customHeight="1">
      <c r="A208" s="11"/>
      <c r="B208" s="139"/>
      <c r="C208" s="61"/>
      <c r="D208" s="3"/>
      <c r="E208" s="3"/>
      <c r="F208" s="3"/>
      <c r="G208" s="3"/>
      <c r="H208" s="3"/>
    </row>
    <row r="209" spans="1:2" s="3" customFormat="1" ht="28.5" customHeight="1">
      <c r="A209" s="84"/>
      <c r="B209" s="141"/>
    </row>
    <row r="210" spans="1:3" s="3" customFormat="1" ht="15.75">
      <c r="A210" s="85"/>
      <c r="B210" s="142"/>
      <c r="C210" s="2"/>
    </row>
    <row r="211" spans="1:3" s="3" customFormat="1" ht="12.75">
      <c r="A211" s="83"/>
      <c r="B211" s="142"/>
      <c r="C211" s="2"/>
    </row>
    <row r="212" spans="1:3" s="3" customFormat="1" ht="12.75">
      <c r="A212" s="83"/>
      <c r="B212" s="142"/>
      <c r="C212" s="2"/>
    </row>
    <row r="213" spans="1:3" s="3" customFormat="1" ht="17.25" customHeight="1">
      <c r="A213" s="83"/>
      <c r="B213" s="142"/>
      <c r="C213" s="2"/>
    </row>
    <row r="214" spans="1:3" s="3" customFormat="1" ht="13.5" customHeight="1">
      <c r="A214" s="83"/>
      <c r="B214" s="142"/>
      <c r="C214" s="2"/>
    </row>
    <row r="215" spans="1:2" s="3" customFormat="1" ht="12.75">
      <c r="A215" s="83"/>
      <c r="B215" s="141"/>
    </row>
    <row r="216" spans="1:3" s="3" customFormat="1" ht="12.75">
      <c r="A216" s="83"/>
      <c r="B216" s="142"/>
      <c r="C216" s="2"/>
    </row>
    <row r="217" spans="1:3" s="3" customFormat="1" ht="12.75">
      <c r="A217" s="83"/>
      <c r="B217" s="142"/>
      <c r="C217" s="18"/>
    </row>
    <row r="218" spans="1:3" s="3" customFormat="1" ht="12.75">
      <c r="A218" s="83"/>
      <c r="B218" s="142"/>
      <c r="C218" s="2"/>
    </row>
    <row r="219" spans="1:3" s="3" customFormat="1" ht="12.75">
      <c r="A219" s="83"/>
      <c r="B219" s="142"/>
      <c r="C219" s="60"/>
    </row>
    <row r="220" spans="1:3" s="3" customFormat="1" ht="22.5" customHeight="1">
      <c r="A220" s="84"/>
      <c r="B220" s="107"/>
      <c r="C220" s="25"/>
    </row>
    <row r="221" spans="1:2" s="3" customFormat="1" ht="22.5" customHeight="1">
      <c r="A221" s="84"/>
      <c r="B221" s="141"/>
    </row>
    <row r="222" spans="1:2" s="3" customFormat="1" ht="12.75">
      <c r="A222" s="84"/>
      <c r="B222" s="141"/>
    </row>
    <row r="223" spans="1:2" s="3" customFormat="1" ht="12.75">
      <c r="A223" s="84"/>
      <c r="B223" s="141"/>
    </row>
    <row r="224" spans="1:2" s="3" customFormat="1" ht="12.75">
      <c r="A224" s="84"/>
      <c r="B224" s="141"/>
    </row>
    <row r="225" spans="1:2" s="3" customFormat="1" ht="12.75">
      <c r="A225" s="84"/>
      <c r="B225" s="141"/>
    </row>
    <row r="226" spans="1:2" s="3" customFormat="1" ht="12.75">
      <c r="A226" s="84"/>
      <c r="B226" s="141"/>
    </row>
    <row r="227" spans="1:2" s="3" customFormat="1" ht="12.75">
      <c r="A227" s="84"/>
      <c r="B227" s="141"/>
    </row>
    <row r="228" spans="1:2" s="3" customFormat="1" ht="12.75">
      <c r="A228" s="84"/>
      <c r="B228" s="141"/>
    </row>
    <row r="229" spans="1:2" s="3" customFormat="1" ht="12.75">
      <c r="A229" s="84"/>
      <c r="B229" s="141"/>
    </row>
    <row r="230" spans="1:2" s="3" customFormat="1" ht="12.75">
      <c r="A230" s="84"/>
      <c r="B230" s="141"/>
    </row>
    <row r="231" spans="1:2" s="3" customFormat="1" ht="12.75">
      <c r="A231" s="84"/>
      <c r="B231" s="141"/>
    </row>
    <row r="232" spans="1:2" s="3" customFormat="1" ht="12.75">
      <c r="A232" s="84"/>
      <c r="B232" s="141"/>
    </row>
    <row r="233" spans="1:2" s="3" customFormat="1" ht="12.75">
      <c r="A233" s="84"/>
      <c r="B233" s="141"/>
    </row>
    <row r="234" spans="1:2" s="3" customFormat="1" ht="12.75">
      <c r="A234" s="84"/>
      <c r="B234" s="141"/>
    </row>
    <row r="235" spans="1:2" s="3" customFormat="1" ht="12.75">
      <c r="A235" s="84"/>
      <c r="B235" s="141"/>
    </row>
    <row r="236" spans="1:2" s="3" customFormat="1" ht="12.75">
      <c r="A236" s="84"/>
      <c r="B236" s="141"/>
    </row>
    <row r="237" spans="1:2" s="3" customFormat="1" ht="12.75">
      <c r="A237" s="84"/>
      <c r="B237" s="141"/>
    </row>
    <row r="238" spans="1:2" s="3" customFormat="1" ht="12.75">
      <c r="A238" s="84"/>
      <c r="B238" s="141"/>
    </row>
    <row r="239" spans="1:2" s="3" customFormat="1" ht="12.75">
      <c r="A239" s="84"/>
      <c r="B239" s="141"/>
    </row>
    <row r="240" spans="1:2" s="3" customFormat="1" ht="12.75">
      <c r="A240" s="84"/>
      <c r="B240" s="141"/>
    </row>
    <row r="241" spans="1:2" s="3" customFormat="1" ht="12.75">
      <c r="A241" s="84"/>
      <c r="B241" s="141"/>
    </row>
    <row r="242" spans="1:2" s="3" customFormat="1" ht="12.75">
      <c r="A242" s="84"/>
      <c r="B242" s="141"/>
    </row>
    <row r="243" spans="1:2" s="3" customFormat="1" ht="12.75">
      <c r="A243" s="84"/>
      <c r="B243" s="141"/>
    </row>
    <row r="244" spans="1:2" s="3" customFormat="1" ht="12.75">
      <c r="A244" s="84"/>
      <c r="B244" s="141"/>
    </row>
    <row r="245" spans="1:2" s="3" customFormat="1" ht="12.75">
      <c r="A245" s="84"/>
      <c r="B245" s="141"/>
    </row>
    <row r="246" spans="1:2" s="3" customFormat="1" ht="12.75">
      <c r="A246" s="84"/>
      <c r="B246" s="141"/>
    </row>
    <row r="247" spans="1:2" s="3" customFormat="1" ht="12.75">
      <c r="A247" s="84"/>
      <c r="B247" s="141"/>
    </row>
    <row r="248" spans="1:2" s="3" customFormat="1" ht="12.75">
      <c r="A248" s="84"/>
      <c r="B248" s="141"/>
    </row>
    <row r="249" spans="1:2" s="3" customFormat="1" ht="12.75">
      <c r="A249" s="84"/>
      <c r="B249" s="141"/>
    </row>
    <row r="250" spans="1:2" s="3" customFormat="1" ht="12.75">
      <c r="A250" s="84"/>
      <c r="B250" s="141"/>
    </row>
    <row r="251" spans="1:2" s="3" customFormat="1" ht="12.75">
      <c r="A251" s="84"/>
      <c r="B251" s="141"/>
    </row>
    <row r="252" spans="1:2" s="3" customFormat="1" ht="12.75">
      <c r="A252" s="84"/>
      <c r="B252" s="141"/>
    </row>
    <row r="253" spans="1:2" s="3" customFormat="1" ht="12.75">
      <c r="A253" s="84"/>
      <c r="B253" s="141"/>
    </row>
    <row r="254" spans="1:2" s="3" customFormat="1" ht="12.75">
      <c r="A254" s="84"/>
      <c r="B254" s="141"/>
    </row>
    <row r="255" spans="1:2" s="3" customFormat="1" ht="12.75">
      <c r="A255" s="84"/>
      <c r="B255" s="141"/>
    </row>
    <row r="256" spans="1:2" s="3" customFormat="1" ht="12.75">
      <c r="A256" s="84"/>
      <c r="B256" s="141"/>
    </row>
    <row r="257" spans="1:2" s="3" customFormat="1" ht="12.75">
      <c r="A257" s="84"/>
      <c r="B257" s="141"/>
    </row>
    <row r="258" spans="1:2" s="3" customFormat="1" ht="12.75">
      <c r="A258" s="84"/>
      <c r="B258" s="141"/>
    </row>
    <row r="259" spans="1:2" s="3" customFormat="1" ht="12.75">
      <c r="A259" s="84"/>
      <c r="B259" s="141"/>
    </row>
    <row r="260" spans="1:2" s="3" customFormat="1" ht="12.75">
      <c r="A260" s="84"/>
      <c r="B260" s="141"/>
    </row>
    <row r="261" spans="1:2" s="3" customFormat="1" ht="12.75">
      <c r="A261" s="84"/>
      <c r="B261" s="141"/>
    </row>
    <row r="262" spans="1:2" s="3" customFormat="1" ht="12.75">
      <c r="A262" s="84"/>
      <c r="B262" s="141"/>
    </row>
    <row r="263" spans="1:2" s="3" customFormat="1" ht="12.75">
      <c r="A263" s="84"/>
      <c r="B263" s="141"/>
    </row>
    <row r="264" spans="1:2" s="3" customFormat="1" ht="12.75">
      <c r="A264" s="84"/>
      <c r="B264" s="141"/>
    </row>
    <row r="265" spans="1:2" s="3" customFormat="1" ht="12.75">
      <c r="A265" s="84"/>
      <c r="B265" s="141"/>
    </row>
    <row r="266" spans="1:2" s="3" customFormat="1" ht="12.75">
      <c r="A266" s="84"/>
      <c r="B266" s="141"/>
    </row>
    <row r="267" spans="1:2" s="3" customFormat="1" ht="12.75">
      <c r="A267" s="84"/>
      <c r="B267" s="141"/>
    </row>
    <row r="268" spans="1:2" s="3" customFormat="1" ht="12.75">
      <c r="A268" s="84"/>
      <c r="B268" s="141"/>
    </row>
    <row r="269" spans="1:2" s="3" customFormat="1" ht="12.75">
      <c r="A269" s="84"/>
      <c r="B269" s="141"/>
    </row>
    <row r="270" spans="1:2" s="3" customFormat="1" ht="12.75">
      <c r="A270" s="84"/>
      <c r="B270" s="141"/>
    </row>
    <row r="271" spans="1:2" s="3" customFormat="1" ht="12.75">
      <c r="A271" s="84"/>
      <c r="B271" s="141"/>
    </row>
    <row r="272" spans="1:2" s="3" customFormat="1" ht="12.75">
      <c r="A272" s="84"/>
      <c r="B272" s="141"/>
    </row>
    <row r="273" spans="1:2" s="3" customFormat="1" ht="12.75">
      <c r="A273" s="84"/>
      <c r="B273" s="141"/>
    </row>
    <row r="274" spans="1:2" s="3" customFormat="1" ht="12.75">
      <c r="A274" s="84"/>
      <c r="B274" s="141"/>
    </row>
    <row r="275" spans="1:2" s="3" customFormat="1" ht="12.75">
      <c r="A275" s="84"/>
      <c r="B275" s="141"/>
    </row>
    <row r="276" spans="1:2" s="3" customFormat="1" ht="12.75">
      <c r="A276" s="84"/>
      <c r="B276" s="141"/>
    </row>
    <row r="277" spans="1:2" s="3" customFormat="1" ht="12.75">
      <c r="A277" s="84"/>
      <c r="B277" s="141"/>
    </row>
    <row r="278" spans="1:2" s="3" customFormat="1" ht="12.75">
      <c r="A278" s="84"/>
      <c r="B278" s="141"/>
    </row>
    <row r="279" spans="1:2" s="3" customFormat="1" ht="12.75">
      <c r="A279" s="84"/>
      <c r="B279" s="141"/>
    </row>
    <row r="280" spans="1:2" s="3" customFormat="1" ht="12.75">
      <c r="A280" s="84"/>
      <c r="B280" s="141"/>
    </row>
    <row r="281" spans="1:2" s="3" customFormat="1" ht="12.75">
      <c r="A281" s="84"/>
      <c r="B281" s="141"/>
    </row>
    <row r="282" spans="1:2" s="3" customFormat="1" ht="12.75">
      <c r="A282" s="84"/>
      <c r="B282" s="141"/>
    </row>
    <row r="283" spans="1:2" s="3" customFormat="1" ht="12.75">
      <c r="A283" s="84"/>
      <c r="B283" s="141"/>
    </row>
    <row r="284" spans="1:2" s="3" customFormat="1" ht="12.75">
      <c r="A284" s="84"/>
      <c r="B284" s="141"/>
    </row>
    <row r="285" spans="1:2" s="3" customFormat="1" ht="12.75">
      <c r="A285" s="84"/>
      <c r="B285" s="141"/>
    </row>
    <row r="286" spans="1:2" s="3" customFormat="1" ht="12.75">
      <c r="A286" s="84"/>
      <c r="B286" s="141"/>
    </row>
    <row r="287" spans="1:2" s="3" customFormat="1" ht="12.75">
      <c r="A287" s="84"/>
      <c r="B287" s="141"/>
    </row>
    <row r="288" spans="1:2" s="3" customFormat="1" ht="12.75">
      <c r="A288" s="84"/>
      <c r="B288" s="141"/>
    </row>
    <row r="289" spans="1:2" s="3" customFormat="1" ht="12.75">
      <c r="A289" s="84"/>
      <c r="B289" s="141"/>
    </row>
    <row r="290" spans="1:2" s="3" customFormat="1" ht="12.75">
      <c r="A290" s="84"/>
      <c r="B290" s="141"/>
    </row>
    <row r="291" spans="1:2" s="3" customFormat="1" ht="12.75">
      <c r="A291" s="84"/>
      <c r="B291" s="141"/>
    </row>
    <row r="292" spans="1:2" s="3" customFormat="1" ht="12.75">
      <c r="A292" s="84"/>
      <c r="B292" s="141"/>
    </row>
    <row r="293" spans="1:2" s="3" customFormat="1" ht="12.75">
      <c r="A293" s="84"/>
      <c r="B293" s="141"/>
    </row>
    <row r="294" spans="1:2" s="3" customFormat="1" ht="12.75">
      <c r="A294" s="84"/>
      <c r="B294" s="141"/>
    </row>
    <row r="295" spans="1:2" s="3" customFormat="1" ht="12.75">
      <c r="A295" s="84"/>
      <c r="B295" s="141"/>
    </row>
    <row r="296" spans="1:2" s="3" customFormat="1" ht="12.75">
      <c r="A296" s="84"/>
      <c r="B296" s="141"/>
    </row>
    <row r="297" spans="1:2" s="3" customFormat="1" ht="12.75">
      <c r="A297" s="84"/>
      <c r="B297" s="141"/>
    </row>
    <row r="298" spans="1:2" s="3" customFormat="1" ht="12.75">
      <c r="A298" s="84"/>
      <c r="B298" s="141"/>
    </row>
    <row r="299" spans="1:2" s="3" customFormat="1" ht="12.75">
      <c r="A299" s="84"/>
      <c r="B299" s="141"/>
    </row>
    <row r="300" spans="1:2" s="3" customFormat="1" ht="12.75">
      <c r="A300" s="84"/>
      <c r="B300" s="141"/>
    </row>
    <row r="301" spans="1:2" s="3" customFormat="1" ht="12.75">
      <c r="A301" s="84"/>
      <c r="B301" s="141"/>
    </row>
    <row r="302" spans="1:2" s="3" customFormat="1" ht="12.75">
      <c r="A302" s="84"/>
      <c r="B302" s="141"/>
    </row>
    <row r="303" spans="1:2" s="3" customFormat="1" ht="12.75">
      <c r="A303" s="84"/>
      <c r="B303" s="141"/>
    </row>
    <row r="304" spans="1:2" s="3" customFormat="1" ht="12.75">
      <c r="A304" s="84"/>
      <c r="B304" s="141"/>
    </row>
    <row r="305" spans="1:2" s="3" customFormat="1" ht="12.75">
      <c r="A305" s="84"/>
      <c r="B305" s="141"/>
    </row>
    <row r="306" spans="1:2" s="3" customFormat="1" ht="12.75">
      <c r="A306" s="84"/>
      <c r="B306" s="141"/>
    </row>
    <row r="307" spans="1:2" s="3" customFormat="1" ht="12.75">
      <c r="A307" s="84"/>
      <c r="B307" s="141"/>
    </row>
    <row r="308" spans="1:2" s="3" customFormat="1" ht="12.75">
      <c r="A308" s="84"/>
      <c r="B308" s="141"/>
    </row>
    <row r="309" spans="1:2" s="3" customFormat="1" ht="12.75">
      <c r="A309" s="84"/>
      <c r="B309" s="141"/>
    </row>
    <row r="310" spans="1:2" s="3" customFormat="1" ht="12.75">
      <c r="A310" s="84"/>
      <c r="B310" s="141"/>
    </row>
    <row r="311" spans="1:2" s="3" customFormat="1" ht="12.75">
      <c r="A311" s="84"/>
      <c r="B311" s="141"/>
    </row>
    <row r="312" spans="1:2" s="3" customFormat="1" ht="12.75">
      <c r="A312" s="84"/>
      <c r="B312" s="141"/>
    </row>
    <row r="313" spans="1:2" s="3" customFormat="1" ht="12.75">
      <c r="A313" s="84"/>
      <c r="B313" s="141"/>
    </row>
    <row r="314" spans="1:2" s="3" customFormat="1" ht="12.75">
      <c r="A314" s="84"/>
      <c r="B314" s="141"/>
    </row>
    <row r="315" spans="1:2" s="3" customFormat="1" ht="12.75">
      <c r="A315" s="84"/>
      <c r="B315" s="141"/>
    </row>
    <row r="316" spans="1:2" s="3" customFormat="1" ht="12.75">
      <c r="A316" s="84"/>
      <c r="B316" s="141"/>
    </row>
    <row r="317" spans="1:2" s="3" customFormat="1" ht="12.75">
      <c r="A317" s="84"/>
      <c r="B317" s="141"/>
    </row>
    <row r="318" spans="1:2" s="3" customFormat="1" ht="12.75">
      <c r="A318" s="84"/>
      <c r="B318" s="141"/>
    </row>
    <row r="319" spans="1:2" s="3" customFormat="1" ht="12.75">
      <c r="A319" s="84"/>
      <c r="B319" s="141"/>
    </row>
    <row r="320" spans="1:2" s="3" customFormat="1" ht="12.75">
      <c r="A320" s="84"/>
      <c r="B320" s="141"/>
    </row>
    <row r="321" spans="1:2" s="3" customFormat="1" ht="12.75">
      <c r="A321" s="84"/>
      <c r="B321" s="141"/>
    </row>
    <row r="322" spans="1:2" s="3" customFormat="1" ht="12.75">
      <c r="A322" s="84"/>
      <c r="B322" s="141"/>
    </row>
    <row r="323" spans="1:2" s="3" customFormat="1" ht="12.75">
      <c r="A323" s="84"/>
      <c r="B323" s="141"/>
    </row>
    <row r="324" spans="1:2" s="3" customFormat="1" ht="12.75">
      <c r="A324" s="84"/>
      <c r="B324" s="141"/>
    </row>
    <row r="325" spans="1:2" s="3" customFormat="1" ht="12.75">
      <c r="A325" s="84"/>
      <c r="B325" s="141"/>
    </row>
    <row r="326" spans="1:2" s="3" customFormat="1" ht="12.75">
      <c r="A326" s="84"/>
      <c r="B326" s="141"/>
    </row>
    <row r="327" spans="1:2" s="3" customFormat="1" ht="12.75">
      <c r="A327" s="84"/>
      <c r="B327" s="141"/>
    </row>
    <row r="328" spans="1:2" s="3" customFormat="1" ht="12.75">
      <c r="A328" s="84"/>
      <c r="B328" s="141"/>
    </row>
    <row r="329" spans="1:2" s="3" customFormat="1" ht="12.75">
      <c r="A329" s="84"/>
      <c r="B329" s="141"/>
    </row>
    <row r="330" spans="1:2" s="3" customFormat="1" ht="12.75">
      <c r="A330" s="84"/>
      <c r="B330" s="141"/>
    </row>
    <row r="331" spans="1:2" s="3" customFormat="1" ht="12.75">
      <c r="A331" s="84"/>
      <c r="B331" s="141"/>
    </row>
    <row r="332" spans="1:2" s="3" customFormat="1" ht="12.75">
      <c r="A332" s="84"/>
      <c r="B332" s="141"/>
    </row>
    <row r="333" spans="1:2" s="3" customFormat="1" ht="12.75">
      <c r="A333" s="84"/>
      <c r="B333" s="141"/>
    </row>
    <row r="334" spans="1:2" s="3" customFormat="1" ht="12.75">
      <c r="A334" s="84"/>
      <c r="B334" s="141"/>
    </row>
    <row r="335" spans="1:2" s="3" customFormat="1" ht="12.75">
      <c r="A335" s="84"/>
      <c r="B335" s="141"/>
    </row>
    <row r="336" spans="1:2" s="3" customFormat="1" ht="12.75">
      <c r="A336" s="84"/>
      <c r="B336" s="141"/>
    </row>
    <row r="337" spans="1:2" s="3" customFormat="1" ht="12.75">
      <c r="A337" s="84"/>
      <c r="B337" s="141"/>
    </row>
    <row r="338" spans="1:2" s="3" customFormat="1" ht="12.75">
      <c r="A338" s="84"/>
      <c r="B338" s="141"/>
    </row>
    <row r="339" spans="1:2" s="3" customFormat="1" ht="12.75">
      <c r="A339" s="84"/>
      <c r="B339" s="141"/>
    </row>
    <row r="340" spans="1:2" s="3" customFormat="1" ht="12.75">
      <c r="A340" s="84"/>
      <c r="B340" s="141"/>
    </row>
    <row r="341" spans="1:2" s="3" customFormat="1" ht="12.75">
      <c r="A341" s="84"/>
      <c r="B341" s="141"/>
    </row>
    <row r="342" spans="1:2" s="3" customFormat="1" ht="12.75">
      <c r="A342" s="84"/>
      <c r="B342" s="141"/>
    </row>
    <row r="343" spans="1:2" s="3" customFormat="1" ht="12.75">
      <c r="A343" s="84"/>
      <c r="B343" s="141"/>
    </row>
    <row r="344" spans="1:2" s="3" customFormat="1" ht="12.75">
      <c r="A344" s="84"/>
      <c r="B344" s="141"/>
    </row>
    <row r="345" spans="1:2" s="3" customFormat="1" ht="12.75">
      <c r="A345" s="84"/>
      <c r="B345" s="141"/>
    </row>
    <row r="346" spans="1:2" s="3" customFormat="1" ht="12.75">
      <c r="A346" s="84"/>
      <c r="B346" s="141"/>
    </row>
    <row r="347" spans="1:2" s="3" customFormat="1" ht="12.75">
      <c r="A347" s="84"/>
      <c r="B347" s="141"/>
    </row>
    <row r="348" spans="1:2" s="3" customFormat="1" ht="12.75">
      <c r="A348" s="84"/>
      <c r="B348" s="141"/>
    </row>
    <row r="349" spans="1:2" s="3" customFormat="1" ht="12.75">
      <c r="A349" s="84"/>
      <c r="B349" s="141"/>
    </row>
    <row r="350" spans="1:2" s="3" customFormat="1" ht="12.75">
      <c r="A350" s="84"/>
      <c r="B350" s="141"/>
    </row>
    <row r="351" spans="1:2" s="3" customFormat="1" ht="12.75">
      <c r="A351" s="84"/>
      <c r="B351" s="141"/>
    </row>
    <row r="352" spans="1:2" s="3" customFormat="1" ht="12.75">
      <c r="A352" s="84"/>
      <c r="B352" s="141"/>
    </row>
    <row r="353" spans="1:2" s="3" customFormat="1" ht="12.75">
      <c r="A353" s="84"/>
      <c r="B353" s="141"/>
    </row>
    <row r="354" spans="1:2" s="3" customFormat="1" ht="12.75">
      <c r="A354" s="84"/>
      <c r="B354" s="141"/>
    </row>
    <row r="355" spans="1:2" s="3" customFormat="1" ht="12.75">
      <c r="A355" s="84"/>
      <c r="B355" s="141"/>
    </row>
    <row r="356" spans="1:2" s="3" customFormat="1" ht="12.75">
      <c r="A356" s="84"/>
      <c r="B356" s="141"/>
    </row>
    <row r="357" spans="1:2" s="3" customFormat="1" ht="12.75">
      <c r="A357" s="84"/>
      <c r="B357" s="141"/>
    </row>
    <row r="358" spans="1:2" s="3" customFormat="1" ht="12.75">
      <c r="A358" s="84"/>
      <c r="B358" s="141"/>
    </row>
    <row r="359" spans="1:2" s="3" customFormat="1" ht="12.75">
      <c r="A359" s="84"/>
      <c r="B359" s="141"/>
    </row>
    <row r="360" spans="1:2" s="3" customFormat="1" ht="12.75">
      <c r="A360" s="84"/>
      <c r="B360" s="141"/>
    </row>
    <row r="361" spans="1:2" s="3" customFormat="1" ht="12.75">
      <c r="A361" s="84"/>
      <c r="B361" s="141"/>
    </row>
    <row r="362" spans="1:2" s="3" customFormat="1" ht="12.75">
      <c r="A362" s="84"/>
      <c r="B362" s="141"/>
    </row>
    <row r="363" spans="1:2" s="3" customFormat="1" ht="12.75">
      <c r="A363" s="84"/>
      <c r="B363" s="141"/>
    </row>
    <row r="364" spans="1:2" s="3" customFormat="1" ht="12.75">
      <c r="A364" s="84"/>
      <c r="B364" s="141"/>
    </row>
    <row r="365" spans="1:2" s="3" customFormat="1" ht="12.75">
      <c r="A365" s="84"/>
      <c r="B365" s="141"/>
    </row>
    <row r="366" spans="1:2" s="3" customFormat="1" ht="12.75">
      <c r="A366" s="84"/>
      <c r="B366" s="141"/>
    </row>
    <row r="367" spans="1:2" s="3" customFormat="1" ht="12.75">
      <c r="A367" s="84"/>
      <c r="B367" s="141"/>
    </row>
    <row r="368" spans="1:2" s="3" customFormat="1" ht="12.75">
      <c r="A368" s="84"/>
      <c r="B368" s="141"/>
    </row>
    <row r="369" spans="1:2" s="3" customFormat="1" ht="12.75">
      <c r="A369" s="84"/>
      <c r="B369" s="141"/>
    </row>
    <row r="370" spans="1:2" s="3" customFormat="1" ht="12.75">
      <c r="A370" s="84"/>
      <c r="B370" s="141"/>
    </row>
    <row r="371" spans="1:2" s="3" customFormat="1" ht="12.75">
      <c r="A371" s="84"/>
      <c r="B371" s="141"/>
    </row>
    <row r="372" spans="1:2" s="3" customFormat="1" ht="12.75">
      <c r="A372" s="84"/>
      <c r="B372" s="141"/>
    </row>
    <row r="373" spans="1:2" s="3" customFormat="1" ht="12.75">
      <c r="A373" s="84"/>
      <c r="B373" s="141"/>
    </row>
    <row r="374" spans="1:2" s="3" customFormat="1" ht="12.75">
      <c r="A374" s="84"/>
      <c r="B374" s="141"/>
    </row>
    <row r="375" spans="1:2" s="3" customFormat="1" ht="12.75">
      <c r="A375" s="84"/>
      <c r="B375" s="141"/>
    </row>
    <row r="376" spans="1:2" s="3" customFormat="1" ht="12.75">
      <c r="A376" s="84"/>
      <c r="B376" s="141"/>
    </row>
    <row r="377" spans="1:2" s="3" customFormat="1" ht="12.75">
      <c r="A377" s="84"/>
      <c r="B377" s="141"/>
    </row>
    <row r="378" spans="1:2" s="3" customFormat="1" ht="12.75">
      <c r="A378" s="84"/>
      <c r="B378" s="141"/>
    </row>
    <row r="379" spans="1:2" s="3" customFormat="1" ht="12.75">
      <c r="A379" s="84"/>
      <c r="B379" s="141"/>
    </row>
    <row r="380" spans="1:2" s="3" customFormat="1" ht="12.75">
      <c r="A380" s="84"/>
      <c r="B380" s="141"/>
    </row>
    <row r="381" spans="1:2" s="3" customFormat="1" ht="12.75">
      <c r="A381" s="84"/>
      <c r="B381" s="141"/>
    </row>
    <row r="382" spans="1:2" s="3" customFormat="1" ht="12.75">
      <c r="A382" s="84"/>
      <c r="B382" s="141"/>
    </row>
    <row r="383" spans="1:2" s="3" customFormat="1" ht="12.75">
      <c r="A383" s="84"/>
      <c r="B383" s="141"/>
    </row>
    <row r="384" spans="1:2" s="3" customFormat="1" ht="12.75">
      <c r="A384" s="84"/>
      <c r="B384" s="141"/>
    </row>
    <row r="385" spans="1:2" s="3" customFormat="1" ht="12.75">
      <c r="A385" s="84"/>
      <c r="B385" s="141"/>
    </row>
    <row r="386" spans="1:2" s="3" customFormat="1" ht="12.75">
      <c r="A386" s="84"/>
      <c r="B386" s="141"/>
    </row>
    <row r="387" spans="1:2" s="3" customFormat="1" ht="12.75">
      <c r="A387" s="84"/>
      <c r="B387" s="141"/>
    </row>
    <row r="388" spans="1:2" s="3" customFormat="1" ht="12.75">
      <c r="A388" s="84"/>
      <c r="B388" s="141"/>
    </row>
    <row r="389" spans="1:2" s="3" customFormat="1" ht="12.75">
      <c r="A389" s="84"/>
      <c r="B389" s="141"/>
    </row>
    <row r="390" spans="1:2" s="3" customFormat="1" ht="12.75">
      <c r="A390" s="84"/>
      <c r="B390" s="141"/>
    </row>
    <row r="391" spans="1:2" s="3" customFormat="1" ht="12.75">
      <c r="A391" s="84"/>
      <c r="B391" s="141"/>
    </row>
    <row r="392" spans="1:2" s="3" customFormat="1" ht="12.75">
      <c r="A392" s="84"/>
      <c r="B392" s="141"/>
    </row>
    <row r="393" spans="1:2" s="3" customFormat="1" ht="12.75">
      <c r="A393" s="84"/>
      <c r="B393" s="141"/>
    </row>
    <row r="394" spans="1:2" s="3" customFormat="1" ht="12.75">
      <c r="A394" s="84"/>
      <c r="B394" s="141"/>
    </row>
    <row r="395" spans="1:2" s="3" customFormat="1" ht="12.75">
      <c r="A395" s="84"/>
      <c r="B395" s="141"/>
    </row>
    <row r="396" spans="1:2" s="3" customFormat="1" ht="12.75">
      <c r="A396" s="84"/>
      <c r="B396" s="141"/>
    </row>
    <row r="397" spans="1:2" s="3" customFormat="1" ht="12.75">
      <c r="A397" s="84"/>
      <c r="B397" s="141"/>
    </row>
    <row r="398" spans="1:2" s="3" customFormat="1" ht="12.75">
      <c r="A398" s="84"/>
      <c r="B398" s="141"/>
    </row>
    <row r="399" spans="1:2" s="3" customFormat="1" ht="12.75">
      <c r="A399" s="84"/>
      <c r="B399" s="141"/>
    </row>
    <row r="400" spans="1:2" s="3" customFormat="1" ht="12.75">
      <c r="A400" s="84"/>
      <c r="B400" s="141"/>
    </row>
    <row r="401" spans="1:2" s="3" customFormat="1" ht="12.75">
      <c r="A401" s="84"/>
      <c r="B401" s="141"/>
    </row>
    <row r="402" spans="1:2" s="3" customFormat="1" ht="12.75">
      <c r="A402" s="84"/>
      <c r="B402" s="141"/>
    </row>
    <row r="403" spans="1:2" s="3" customFormat="1" ht="12.75">
      <c r="A403" s="84"/>
      <c r="B403" s="141"/>
    </row>
    <row r="404" spans="1:2" s="3" customFormat="1" ht="12.75">
      <c r="A404" s="84"/>
      <c r="B404" s="141"/>
    </row>
    <row r="405" spans="1:2" s="3" customFormat="1" ht="12.75">
      <c r="A405" s="84"/>
      <c r="B405" s="141"/>
    </row>
    <row r="406" spans="1:2" s="3" customFormat="1" ht="12.75">
      <c r="A406" s="84"/>
      <c r="B406" s="141"/>
    </row>
    <row r="407" spans="1:2" s="3" customFormat="1" ht="12.75">
      <c r="A407" s="84"/>
      <c r="B407" s="141"/>
    </row>
    <row r="408" spans="1:2" s="3" customFormat="1" ht="12.75">
      <c r="A408" s="84"/>
      <c r="B408" s="141"/>
    </row>
    <row r="409" spans="1:2" s="3" customFormat="1" ht="12.75">
      <c r="A409" s="84"/>
      <c r="B409" s="141"/>
    </row>
    <row r="410" spans="1:2" s="3" customFormat="1" ht="12.75">
      <c r="A410" s="84"/>
      <c r="B410" s="141"/>
    </row>
    <row r="411" spans="1:2" s="3" customFormat="1" ht="12.75">
      <c r="A411" s="84"/>
      <c r="B411" s="141"/>
    </row>
    <row r="412" spans="1:2" s="3" customFormat="1" ht="12.75">
      <c r="A412" s="84"/>
      <c r="B412" s="141"/>
    </row>
    <row r="413" spans="1:2" s="3" customFormat="1" ht="12.75">
      <c r="A413" s="84"/>
      <c r="B413" s="141"/>
    </row>
    <row r="414" spans="1:2" s="3" customFormat="1" ht="12.75">
      <c r="A414" s="84"/>
      <c r="B414" s="141"/>
    </row>
    <row r="415" spans="1:2" s="3" customFormat="1" ht="12.75">
      <c r="A415" s="84"/>
      <c r="B415" s="141"/>
    </row>
    <row r="416" spans="1:2" s="3" customFormat="1" ht="12.75">
      <c r="A416" s="84"/>
      <c r="B416" s="141"/>
    </row>
    <row r="417" spans="1:2" s="3" customFormat="1" ht="12.75">
      <c r="A417" s="84"/>
      <c r="B417" s="141"/>
    </row>
    <row r="418" spans="1:2" s="3" customFormat="1" ht="12.75">
      <c r="A418" s="84"/>
      <c r="B418" s="141"/>
    </row>
    <row r="419" spans="1:2" s="3" customFormat="1" ht="12.75">
      <c r="A419" s="84"/>
      <c r="B419" s="141"/>
    </row>
    <row r="420" spans="1:2" s="3" customFormat="1" ht="12.75">
      <c r="A420" s="84"/>
      <c r="B420" s="141"/>
    </row>
    <row r="421" spans="1:2" s="3" customFormat="1" ht="12.75">
      <c r="A421" s="84"/>
      <c r="B421" s="141"/>
    </row>
    <row r="422" spans="1:2" s="3" customFormat="1" ht="12.75">
      <c r="A422" s="84"/>
      <c r="B422" s="141"/>
    </row>
    <row r="423" spans="1:2" s="3" customFormat="1" ht="12.75">
      <c r="A423" s="84"/>
      <c r="B423" s="141"/>
    </row>
    <row r="424" spans="1:2" s="3" customFormat="1" ht="12.75">
      <c r="A424" s="84"/>
      <c r="B424" s="141"/>
    </row>
    <row r="425" spans="1:2" s="3" customFormat="1" ht="12.75">
      <c r="A425" s="84"/>
      <c r="B425" s="141"/>
    </row>
    <row r="426" spans="1:2" s="3" customFormat="1" ht="12.75">
      <c r="A426" s="84"/>
      <c r="B426" s="141"/>
    </row>
    <row r="427" spans="1:2" s="3" customFormat="1" ht="12.75">
      <c r="A427" s="84"/>
      <c r="B427" s="141"/>
    </row>
    <row r="428" spans="1:2" s="3" customFormat="1" ht="12.75">
      <c r="A428" s="84"/>
      <c r="B428" s="141"/>
    </row>
    <row r="429" spans="1:2" s="3" customFormat="1" ht="12.75">
      <c r="A429" s="84"/>
      <c r="B429" s="141"/>
    </row>
    <row r="430" spans="1:2" s="3" customFormat="1" ht="12.75">
      <c r="A430" s="84"/>
      <c r="B430" s="141"/>
    </row>
    <row r="431" spans="1:2" s="3" customFormat="1" ht="12.75">
      <c r="A431" s="84"/>
      <c r="B431" s="141"/>
    </row>
    <row r="432" spans="1:2" s="3" customFormat="1" ht="12.75">
      <c r="A432" s="84"/>
      <c r="B432" s="141"/>
    </row>
    <row r="433" spans="1:2" s="3" customFormat="1" ht="12.75">
      <c r="A433" s="84"/>
      <c r="B433" s="141"/>
    </row>
    <row r="434" spans="1:2" s="3" customFormat="1" ht="12.75">
      <c r="A434" s="84"/>
      <c r="B434" s="141"/>
    </row>
    <row r="435" spans="1:2" s="3" customFormat="1" ht="12.75">
      <c r="A435" s="84"/>
      <c r="B435" s="141"/>
    </row>
    <row r="436" spans="1:2" s="3" customFormat="1" ht="12.75">
      <c r="A436" s="84"/>
      <c r="B436" s="141"/>
    </row>
    <row r="437" spans="1:2" s="3" customFormat="1" ht="12.75">
      <c r="A437" s="84"/>
      <c r="B437" s="141"/>
    </row>
    <row r="438" spans="1:2" s="3" customFormat="1" ht="12.75">
      <c r="A438" s="84"/>
      <c r="B438" s="141"/>
    </row>
    <row r="439" spans="1:2" s="3" customFormat="1" ht="12.75">
      <c r="A439" s="84"/>
      <c r="B439" s="141"/>
    </row>
    <row r="440" spans="1:2" s="3" customFormat="1" ht="12.75">
      <c r="A440" s="84"/>
      <c r="B440" s="141"/>
    </row>
    <row r="441" spans="1:2" s="3" customFormat="1" ht="12.75">
      <c r="A441" s="84"/>
      <c r="B441" s="141"/>
    </row>
    <row r="442" spans="1:2" s="3" customFormat="1" ht="12.75">
      <c r="A442" s="84"/>
      <c r="B442" s="141"/>
    </row>
    <row r="443" spans="1:2" s="3" customFormat="1" ht="12.75">
      <c r="A443" s="84"/>
      <c r="B443" s="141"/>
    </row>
    <row r="444" spans="1:2" s="3" customFormat="1" ht="12.75">
      <c r="A444" s="84"/>
      <c r="B444" s="141"/>
    </row>
    <row r="445" spans="1:2" s="3" customFormat="1" ht="12.75">
      <c r="A445" s="84"/>
      <c r="B445" s="141"/>
    </row>
    <row r="446" spans="1:2" s="3" customFormat="1" ht="12.75">
      <c r="A446" s="84"/>
      <c r="B446" s="141"/>
    </row>
    <row r="447" spans="1:8" s="3" customFormat="1" ht="12.75">
      <c r="A447" s="84"/>
      <c r="B447" s="143"/>
      <c r="C447"/>
      <c r="D447"/>
      <c r="E447"/>
      <c r="F447"/>
      <c r="G447"/>
      <c r="H447"/>
    </row>
  </sheetData>
  <sheetProtection/>
  <mergeCells count="5">
    <mergeCell ref="A207:C207"/>
    <mergeCell ref="A3:C3"/>
    <mergeCell ref="A4:C4"/>
    <mergeCell ref="A1:H1"/>
    <mergeCell ref="A2:H2"/>
  </mergeCells>
  <printOptions horizontalCentered="1"/>
  <pageMargins left="0.1968503937007874" right="0.1968503937007874" top="0.6299212598425197" bottom="0.4330708661417323" header="0.5118110236220472" footer="0.5118110236220472"/>
  <pageSetup firstPageNumber="667" useFirstPageNumber="1" fitToHeight="0" fitToWidth="0" horizontalDpi="600" verticalDpi="600" orientation="portrait" paperSize="9" scale="95" r:id="rId1"/>
  <headerFooter alignWithMargins="0">
    <oddFooter>&amp;C&amp;P</oddFooter>
  </headerFooter>
  <rowBreaks count="2" manualBreakCount="2">
    <brk id="141" max="9" man="1"/>
    <brk id="20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23"/>
  <sheetViews>
    <sheetView view="pageBreakPreview" zoomScaleSheetLayoutView="100" zoomScalePageLayoutView="0" workbookViewId="0" topLeftCell="A1">
      <selection activeCell="F12" sqref="F12"/>
    </sheetView>
  </sheetViews>
  <sheetFormatPr defaultColWidth="11.421875" defaultRowHeight="12.75"/>
  <cols>
    <col min="1" max="1" width="4.00390625" style="64" bestFit="1" customWidth="1"/>
    <col min="2" max="2" width="4.421875" style="65" bestFit="1" customWidth="1"/>
    <col min="3" max="3" width="49.28125" style="0" customWidth="1"/>
    <col min="4" max="4" width="10.8515625" style="0" bestFit="1" customWidth="1"/>
    <col min="5" max="5" width="12.28125" style="0" bestFit="1" customWidth="1"/>
    <col min="6" max="6" width="10.8515625" style="0" bestFit="1" customWidth="1"/>
    <col min="7" max="8" width="8.00390625" style="0" customWidth="1"/>
  </cols>
  <sheetData>
    <row r="1" spans="1:8" s="3" customFormat="1" ht="29.25" customHeight="1">
      <c r="A1" s="312" t="s">
        <v>139</v>
      </c>
      <c r="B1" s="312"/>
      <c r="C1" s="312"/>
      <c r="D1" s="313"/>
      <c r="E1" s="313"/>
      <c r="F1" s="313"/>
      <c r="G1" s="313"/>
      <c r="H1" s="298"/>
    </row>
    <row r="2" spans="1:8" s="3" customFormat="1" ht="27" customHeight="1">
      <c r="A2" s="307" t="s">
        <v>232</v>
      </c>
      <c r="B2" s="307"/>
      <c r="C2" s="307"/>
      <c r="D2" s="73" t="s">
        <v>274</v>
      </c>
      <c r="E2" s="73" t="s">
        <v>255</v>
      </c>
      <c r="F2" s="73" t="s">
        <v>275</v>
      </c>
      <c r="G2" s="75" t="s">
        <v>233</v>
      </c>
      <c r="H2" s="75" t="s">
        <v>233</v>
      </c>
    </row>
    <row r="3" spans="1:8" s="3" customFormat="1" ht="12.75" customHeight="1">
      <c r="A3" s="311">
        <v>1</v>
      </c>
      <c r="B3" s="311"/>
      <c r="C3" s="311"/>
      <c r="D3" s="269">
        <v>2</v>
      </c>
      <c r="E3" s="269">
        <v>3</v>
      </c>
      <c r="F3" s="269">
        <v>4</v>
      </c>
      <c r="G3" s="270" t="s">
        <v>234</v>
      </c>
      <c r="H3" s="270" t="s">
        <v>235</v>
      </c>
    </row>
    <row r="4" spans="1:8" s="3" customFormat="1" ht="21.75" customHeight="1">
      <c r="A4" s="137">
        <v>3</v>
      </c>
      <c r="B4" s="97"/>
      <c r="C4" s="98" t="s">
        <v>59</v>
      </c>
      <c r="D4" s="272">
        <f>D5+D16+D48+D59+D69</f>
        <v>620496865</v>
      </c>
      <c r="E4" s="272">
        <f>E5+E16+E48+E59+E69</f>
        <v>2315586781</v>
      </c>
      <c r="F4" s="272">
        <f>F5+F16+F48+F59+F69</f>
        <v>796034028</v>
      </c>
      <c r="G4" s="273">
        <f aca="true" t="shared" si="0" ref="G4:G37">F4/D4*100</f>
        <v>128.2897743568777</v>
      </c>
      <c r="H4" s="273">
        <f>F4/E4*100</f>
        <v>34.37720557621373</v>
      </c>
    </row>
    <row r="5" spans="1:8" s="3" customFormat="1" ht="13.5" customHeight="1">
      <c r="A5" s="78">
        <v>31</v>
      </c>
      <c r="B5" s="99"/>
      <c r="C5" s="100" t="s">
        <v>60</v>
      </c>
      <c r="D5" s="274">
        <f>D6+D11+D13</f>
        <v>62018395</v>
      </c>
      <c r="E5" s="274">
        <f>E6+E11+E13</f>
        <v>142150000</v>
      </c>
      <c r="F5" s="274">
        <f>F6+F11+F13</f>
        <v>67138724</v>
      </c>
      <c r="G5" s="125">
        <f t="shared" si="0"/>
        <v>108.25614561615147</v>
      </c>
      <c r="H5" s="125">
        <f aca="true" t="shared" si="1" ref="H5:H39">F5/E5*100</f>
        <v>47.230899753781216</v>
      </c>
    </row>
    <row r="6" spans="1:8" s="3" customFormat="1" ht="12.75">
      <c r="A6" s="78">
        <v>311</v>
      </c>
      <c r="B6" s="99"/>
      <c r="C6" s="101" t="s">
        <v>171</v>
      </c>
      <c r="D6" s="274">
        <f>SUM(D7:D10)</f>
        <v>52237782</v>
      </c>
      <c r="E6" s="274">
        <f>SUM(E7:E10)</f>
        <v>119350000</v>
      </c>
      <c r="F6" s="274">
        <f>SUM(F7:F10)</f>
        <v>56726959</v>
      </c>
      <c r="G6" s="125">
        <f t="shared" si="0"/>
        <v>108.59373585195482</v>
      </c>
      <c r="H6" s="125">
        <f t="shared" si="1"/>
        <v>47.52991956430666</v>
      </c>
    </row>
    <row r="7" spans="1:8" s="3" customFormat="1" ht="12.75">
      <c r="A7" s="64"/>
      <c r="B7" s="102">
        <v>3111</v>
      </c>
      <c r="C7" s="102" t="s">
        <v>61</v>
      </c>
      <c r="D7" s="275">
        <v>51793460</v>
      </c>
      <c r="E7" s="247">
        <v>117050000</v>
      </c>
      <c r="F7" s="190">
        <v>56126202</v>
      </c>
      <c r="G7" s="120">
        <f t="shared" si="0"/>
        <v>108.36542297039047</v>
      </c>
      <c r="H7" s="179">
        <f t="shared" si="1"/>
        <v>47.95062110209312</v>
      </c>
    </row>
    <row r="8" spans="1:8" s="3" customFormat="1" ht="12.75" hidden="1">
      <c r="A8" s="64"/>
      <c r="B8" s="184">
        <v>3112</v>
      </c>
      <c r="C8" s="181" t="s">
        <v>256</v>
      </c>
      <c r="D8" s="275">
        <v>0</v>
      </c>
      <c r="E8" s="247">
        <v>500000</v>
      </c>
      <c r="F8" s="190">
        <v>0</v>
      </c>
      <c r="G8" s="120">
        <v>0</v>
      </c>
      <c r="H8" s="179"/>
    </row>
    <row r="9" spans="1:8" s="3" customFormat="1" ht="12.75">
      <c r="A9" s="64"/>
      <c r="B9" s="102">
        <v>3113</v>
      </c>
      <c r="C9" s="102" t="s">
        <v>62</v>
      </c>
      <c r="D9" s="275">
        <v>244322</v>
      </c>
      <c r="E9" s="247">
        <v>1200000</v>
      </c>
      <c r="F9" s="190">
        <v>287057</v>
      </c>
      <c r="G9" s="120">
        <f t="shared" si="0"/>
        <v>117.49126153191281</v>
      </c>
      <c r="H9" s="179">
        <f t="shared" si="1"/>
        <v>23.921416666666666</v>
      </c>
    </row>
    <row r="10" spans="1:8" s="3" customFormat="1" ht="12.75">
      <c r="A10" s="64"/>
      <c r="B10" s="102">
        <v>3114</v>
      </c>
      <c r="C10" s="102" t="s">
        <v>63</v>
      </c>
      <c r="D10" s="275">
        <v>200000</v>
      </c>
      <c r="E10" s="247">
        <v>600000</v>
      </c>
      <c r="F10" s="190">
        <v>313700</v>
      </c>
      <c r="G10" s="120">
        <f t="shared" si="0"/>
        <v>156.85</v>
      </c>
      <c r="H10" s="179">
        <f t="shared" si="1"/>
        <v>52.28333333333334</v>
      </c>
    </row>
    <row r="11" spans="1:8" s="3" customFormat="1" ht="12.75">
      <c r="A11" s="78">
        <v>312</v>
      </c>
      <c r="B11" s="103"/>
      <c r="C11" s="103" t="s">
        <v>64</v>
      </c>
      <c r="D11" s="274">
        <f>D12</f>
        <v>791593</v>
      </c>
      <c r="E11" s="274">
        <f>E12</f>
        <v>1800000</v>
      </c>
      <c r="F11" s="274">
        <f>F12</f>
        <v>664554</v>
      </c>
      <c r="G11" s="125">
        <f t="shared" si="0"/>
        <v>83.95147506357434</v>
      </c>
      <c r="H11" s="125">
        <f t="shared" si="1"/>
        <v>36.919666666666664</v>
      </c>
    </row>
    <row r="12" spans="1:8" s="3" customFormat="1" ht="12.75">
      <c r="A12" s="64"/>
      <c r="B12" s="102">
        <v>3121</v>
      </c>
      <c r="C12" s="102" t="s">
        <v>64</v>
      </c>
      <c r="D12" s="275">
        <v>791593</v>
      </c>
      <c r="E12" s="248">
        <v>1800000</v>
      </c>
      <c r="F12" s="197">
        <v>664554</v>
      </c>
      <c r="G12" s="120">
        <f t="shared" si="0"/>
        <v>83.95147506357434</v>
      </c>
      <c r="H12" s="179">
        <f t="shared" si="1"/>
        <v>36.919666666666664</v>
      </c>
    </row>
    <row r="13" spans="1:8" s="3" customFormat="1" ht="12.75">
      <c r="A13" s="78">
        <v>313</v>
      </c>
      <c r="B13" s="103"/>
      <c r="C13" s="103" t="s">
        <v>65</v>
      </c>
      <c r="D13" s="274">
        <f>D14+D15</f>
        <v>8989020</v>
      </c>
      <c r="E13" s="274">
        <f>E14+E15</f>
        <v>21000000</v>
      </c>
      <c r="F13" s="274">
        <f>F14+F15</f>
        <v>9747211</v>
      </c>
      <c r="G13" s="125">
        <f t="shared" si="0"/>
        <v>108.43463469877695</v>
      </c>
      <c r="H13" s="125">
        <f t="shared" si="1"/>
        <v>46.41529047619047</v>
      </c>
    </row>
    <row r="14" spans="1:8" s="3" customFormat="1" ht="12.75">
      <c r="A14" s="64"/>
      <c r="B14" s="102">
        <v>3132</v>
      </c>
      <c r="C14" s="102" t="s">
        <v>169</v>
      </c>
      <c r="D14" s="275">
        <v>8101106</v>
      </c>
      <c r="E14" s="248">
        <v>18300000</v>
      </c>
      <c r="F14" s="197">
        <v>8783824</v>
      </c>
      <c r="G14" s="120">
        <f t="shared" si="0"/>
        <v>108.42746657061393</v>
      </c>
      <c r="H14" s="179">
        <f t="shared" si="1"/>
        <v>47.99903825136612</v>
      </c>
    </row>
    <row r="15" spans="1:8" s="3" customFormat="1" ht="12.75">
      <c r="A15" s="64"/>
      <c r="B15" s="102">
        <v>3133</v>
      </c>
      <c r="C15" s="102" t="s">
        <v>195</v>
      </c>
      <c r="D15" s="275">
        <v>887914</v>
      </c>
      <c r="E15" s="248">
        <v>2700000</v>
      </c>
      <c r="F15" s="197">
        <v>963387</v>
      </c>
      <c r="G15" s="120">
        <f t="shared" si="0"/>
        <v>108.50003491329115</v>
      </c>
      <c r="H15" s="179">
        <f t="shared" si="1"/>
        <v>35.681000000000004</v>
      </c>
    </row>
    <row r="16" spans="1:8" s="3" customFormat="1" ht="13.5" customHeight="1">
      <c r="A16" s="104">
        <v>32</v>
      </c>
      <c r="B16" s="103"/>
      <c r="C16" s="105" t="s">
        <v>2</v>
      </c>
      <c r="D16" s="274">
        <f>D17+D21+D28+D40+D38</f>
        <v>335221635</v>
      </c>
      <c r="E16" s="274">
        <f>E17+E21+E28+E40+E38</f>
        <v>989412000</v>
      </c>
      <c r="F16" s="274">
        <f>F17+F21+F28+F40+F38</f>
        <v>391628140</v>
      </c>
      <c r="G16" s="125">
        <f t="shared" si="0"/>
        <v>116.8266302382303</v>
      </c>
      <c r="H16" s="125">
        <f t="shared" si="1"/>
        <v>39.581907233791384</v>
      </c>
    </row>
    <row r="17" spans="1:8" s="3" customFormat="1" ht="12.75">
      <c r="A17" s="104">
        <v>321</v>
      </c>
      <c r="B17" s="103"/>
      <c r="C17" s="105" t="s">
        <v>6</v>
      </c>
      <c r="D17" s="274">
        <f>D18+D19+D20</f>
        <v>4342078</v>
      </c>
      <c r="E17" s="274">
        <f>E18+E19+E20</f>
        <v>8632000</v>
      </c>
      <c r="F17" s="274">
        <f>F18+F19+F20</f>
        <v>3931888</v>
      </c>
      <c r="G17" s="125">
        <f t="shared" si="0"/>
        <v>90.55314068517424</v>
      </c>
      <c r="H17" s="125">
        <f t="shared" si="1"/>
        <v>45.5501390176089</v>
      </c>
    </row>
    <row r="18" spans="1:8" s="3" customFormat="1" ht="12.75">
      <c r="A18" s="104"/>
      <c r="B18" s="102">
        <v>3211</v>
      </c>
      <c r="C18" s="106" t="s">
        <v>66</v>
      </c>
      <c r="D18" s="275">
        <v>1312819</v>
      </c>
      <c r="E18" s="248">
        <v>2132000</v>
      </c>
      <c r="F18" s="197">
        <v>1037783</v>
      </c>
      <c r="G18" s="120">
        <f t="shared" si="0"/>
        <v>79.04996804586162</v>
      </c>
      <c r="H18" s="179">
        <f t="shared" si="1"/>
        <v>48.676500938086306</v>
      </c>
    </row>
    <row r="19" spans="1:8" s="3" customFormat="1" ht="12.75">
      <c r="A19" s="104"/>
      <c r="B19" s="102">
        <v>3212</v>
      </c>
      <c r="C19" s="106" t="s">
        <v>67</v>
      </c>
      <c r="D19" s="275">
        <v>2322576</v>
      </c>
      <c r="E19" s="248">
        <v>4800000</v>
      </c>
      <c r="F19" s="197">
        <v>2440712</v>
      </c>
      <c r="G19" s="120">
        <f t="shared" si="0"/>
        <v>105.08642128395367</v>
      </c>
      <c r="H19" s="179">
        <f t="shared" si="1"/>
        <v>50.84816666666667</v>
      </c>
    </row>
    <row r="20" spans="1:8" s="3" customFormat="1" ht="12.75">
      <c r="A20" s="104"/>
      <c r="B20" s="107" t="s">
        <v>4</v>
      </c>
      <c r="C20" s="108" t="s">
        <v>5</v>
      </c>
      <c r="D20" s="275">
        <v>706683</v>
      </c>
      <c r="E20" s="248">
        <v>1700000</v>
      </c>
      <c r="F20" s="197">
        <v>453393</v>
      </c>
      <c r="G20" s="120">
        <f t="shared" si="0"/>
        <v>64.15790389750426</v>
      </c>
      <c r="H20" s="179">
        <f t="shared" si="1"/>
        <v>26.670176470588235</v>
      </c>
    </row>
    <row r="21" spans="1:8" s="3" customFormat="1" ht="12.75">
      <c r="A21" s="104">
        <v>322</v>
      </c>
      <c r="B21" s="107"/>
      <c r="C21" s="109" t="s">
        <v>68</v>
      </c>
      <c r="D21" s="274">
        <f>SUM(D22:D27)</f>
        <v>10540328</v>
      </c>
      <c r="E21" s="274">
        <f>SUM(E22:E27)</f>
        <v>23585000</v>
      </c>
      <c r="F21" s="274">
        <f>SUM(F22:F27)</f>
        <v>10781114</v>
      </c>
      <c r="G21" s="125">
        <f t="shared" si="0"/>
        <v>102.28442606340144</v>
      </c>
      <c r="H21" s="125">
        <f t="shared" si="1"/>
        <v>45.711740513037945</v>
      </c>
    </row>
    <row r="22" spans="1:9" s="3" customFormat="1" ht="12.75">
      <c r="A22" s="104"/>
      <c r="B22" s="107">
        <v>3221</v>
      </c>
      <c r="C22" s="102" t="s">
        <v>69</v>
      </c>
      <c r="D22" s="275">
        <v>2495273</v>
      </c>
      <c r="E22" s="248">
        <v>4600000</v>
      </c>
      <c r="F22" s="197">
        <v>2308231</v>
      </c>
      <c r="G22" s="120">
        <f t="shared" si="0"/>
        <v>92.50414684084667</v>
      </c>
      <c r="H22" s="179">
        <f t="shared" si="1"/>
        <v>50.1789347826087</v>
      </c>
      <c r="I22" s="50"/>
    </row>
    <row r="23" spans="1:9" s="3" customFormat="1" ht="12.75">
      <c r="A23" s="104"/>
      <c r="B23" s="107">
        <v>3222</v>
      </c>
      <c r="C23" s="102" t="s">
        <v>70</v>
      </c>
      <c r="D23" s="275">
        <v>139516</v>
      </c>
      <c r="E23" s="248">
        <v>1000000</v>
      </c>
      <c r="F23" s="190">
        <v>227490</v>
      </c>
      <c r="G23" s="120">
        <f t="shared" si="0"/>
        <v>163.05656698873247</v>
      </c>
      <c r="H23" s="179">
        <f t="shared" si="1"/>
        <v>22.749</v>
      </c>
      <c r="I23" s="50"/>
    </row>
    <row r="24" spans="1:9" s="3" customFormat="1" ht="12.75">
      <c r="A24" s="104"/>
      <c r="B24" s="107">
        <v>3223</v>
      </c>
      <c r="C24" s="102" t="s">
        <v>71</v>
      </c>
      <c r="D24" s="275">
        <v>7776709</v>
      </c>
      <c r="E24" s="248">
        <v>14600000</v>
      </c>
      <c r="F24" s="197">
        <v>7503166</v>
      </c>
      <c r="G24" s="120">
        <f t="shared" si="0"/>
        <v>96.4825352215185</v>
      </c>
      <c r="H24" s="179">
        <f t="shared" si="1"/>
        <v>51.39154794520549</v>
      </c>
      <c r="I24" s="50"/>
    </row>
    <row r="25" spans="1:9" s="3" customFormat="1" ht="12.75">
      <c r="A25" s="104"/>
      <c r="B25" s="107">
        <v>3224</v>
      </c>
      <c r="C25" s="107" t="s">
        <v>7</v>
      </c>
      <c r="D25" s="275">
        <v>56527</v>
      </c>
      <c r="E25" s="248">
        <v>2400000</v>
      </c>
      <c r="F25" s="197">
        <v>66029</v>
      </c>
      <c r="G25" s="120">
        <f t="shared" si="0"/>
        <v>116.80966617722504</v>
      </c>
      <c r="H25" s="179">
        <f t="shared" si="1"/>
        <v>2.7512083333333335</v>
      </c>
      <c r="I25" s="50"/>
    </row>
    <row r="26" spans="1:9" s="3" customFormat="1" ht="12.75">
      <c r="A26" s="64"/>
      <c r="B26" s="107" t="s">
        <v>8</v>
      </c>
      <c r="C26" s="107" t="s">
        <v>9</v>
      </c>
      <c r="D26" s="276">
        <v>72303</v>
      </c>
      <c r="E26" s="277">
        <v>350000</v>
      </c>
      <c r="F26" s="278">
        <v>51911</v>
      </c>
      <c r="G26" s="120">
        <f t="shared" si="0"/>
        <v>71.79646764311302</v>
      </c>
      <c r="H26" s="179">
        <f t="shared" si="1"/>
        <v>14.831714285714288</v>
      </c>
      <c r="I26" s="50"/>
    </row>
    <row r="27" spans="1:9" s="3" customFormat="1" ht="12.75">
      <c r="A27" s="64"/>
      <c r="B27" s="107">
        <v>3227</v>
      </c>
      <c r="C27" s="107" t="s">
        <v>218</v>
      </c>
      <c r="D27" s="276">
        <v>0</v>
      </c>
      <c r="E27" s="248">
        <v>635000</v>
      </c>
      <c r="F27" s="190">
        <v>624287</v>
      </c>
      <c r="G27" s="120">
        <v>0</v>
      </c>
      <c r="H27" s="179">
        <f t="shared" si="1"/>
        <v>98.31291338582677</v>
      </c>
      <c r="I27" s="50"/>
    </row>
    <row r="28" spans="1:8" s="3" customFormat="1" ht="12.75">
      <c r="A28" s="104">
        <v>323</v>
      </c>
      <c r="B28" s="110"/>
      <c r="C28" s="109" t="s">
        <v>10</v>
      </c>
      <c r="D28" s="274">
        <f>SUM(D29:D37)</f>
        <v>316892231</v>
      </c>
      <c r="E28" s="274">
        <f>SUM(E29:E37)</f>
        <v>931010000</v>
      </c>
      <c r="F28" s="274">
        <f>SUM(F29:F37)</f>
        <v>374279712</v>
      </c>
      <c r="G28" s="125">
        <f>F28/D28*100</f>
        <v>118.10946289812956</v>
      </c>
      <c r="H28" s="125">
        <f>F28/E28*100</f>
        <v>40.201470660895154</v>
      </c>
    </row>
    <row r="29" spans="1:8" s="3" customFormat="1" ht="12.75">
      <c r="A29" s="104"/>
      <c r="B29" s="111">
        <v>3231</v>
      </c>
      <c r="C29" s="102" t="s">
        <v>72</v>
      </c>
      <c r="D29" s="275">
        <v>7000172</v>
      </c>
      <c r="E29" s="248">
        <v>15260000</v>
      </c>
      <c r="F29" s="197">
        <v>8645366</v>
      </c>
      <c r="G29" s="120">
        <f t="shared" si="0"/>
        <v>123.50219394609161</v>
      </c>
      <c r="H29" s="179">
        <f t="shared" si="1"/>
        <v>56.653774574049805</v>
      </c>
    </row>
    <row r="30" spans="1:8" s="3" customFormat="1" ht="12.75">
      <c r="A30" s="104"/>
      <c r="B30" s="111">
        <v>3232</v>
      </c>
      <c r="C30" s="102" t="s">
        <v>11</v>
      </c>
      <c r="D30" s="275">
        <v>246228303</v>
      </c>
      <c r="E30" s="248">
        <v>744550000</v>
      </c>
      <c r="F30" s="197">
        <v>286296168</v>
      </c>
      <c r="G30" s="120">
        <f t="shared" si="0"/>
        <v>116.27264799043024</v>
      </c>
      <c r="H30" s="179">
        <f t="shared" si="1"/>
        <v>38.45224202538446</v>
      </c>
    </row>
    <row r="31" spans="1:8" s="3" customFormat="1" ht="12.75">
      <c r="A31" s="64"/>
      <c r="B31" s="111">
        <v>3233</v>
      </c>
      <c r="C31" s="106" t="s">
        <v>73</v>
      </c>
      <c r="D31" s="275">
        <v>88282</v>
      </c>
      <c r="E31" s="248">
        <v>500000</v>
      </c>
      <c r="F31" s="197">
        <v>151559</v>
      </c>
      <c r="G31" s="120">
        <f t="shared" si="0"/>
        <v>171.67599284112276</v>
      </c>
      <c r="H31" s="179">
        <f t="shared" si="1"/>
        <v>30.311799999999998</v>
      </c>
    </row>
    <row r="32" spans="1:8" s="3" customFormat="1" ht="12.75">
      <c r="A32" s="64"/>
      <c r="B32" s="111">
        <v>3234</v>
      </c>
      <c r="C32" s="106" t="s">
        <v>74</v>
      </c>
      <c r="D32" s="275">
        <v>1089834</v>
      </c>
      <c r="E32" s="248">
        <v>755000</v>
      </c>
      <c r="F32" s="197">
        <v>247406</v>
      </c>
      <c r="G32" s="120">
        <f t="shared" si="0"/>
        <v>22.701255420550286</v>
      </c>
      <c r="H32" s="179">
        <f t="shared" si="1"/>
        <v>32.76900662251656</v>
      </c>
    </row>
    <row r="33" spans="1:8" s="3" customFormat="1" ht="12.75">
      <c r="A33" s="64"/>
      <c r="B33" s="111">
        <v>3235</v>
      </c>
      <c r="C33" s="106" t="s">
        <v>75</v>
      </c>
      <c r="D33" s="275">
        <v>2541628</v>
      </c>
      <c r="E33" s="248">
        <v>10000000</v>
      </c>
      <c r="F33" s="197">
        <v>5876426</v>
      </c>
      <c r="G33" s="120">
        <f t="shared" si="0"/>
        <v>231.20716328274634</v>
      </c>
      <c r="H33" s="179">
        <f t="shared" si="1"/>
        <v>58.76426</v>
      </c>
    </row>
    <row r="34" spans="1:8" s="3" customFormat="1" ht="12.75">
      <c r="A34" s="64"/>
      <c r="B34" s="111">
        <v>3236</v>
      </c>
      <c r="C34" s="106" t="s">
        <v>246</v>
      </c>
      <c r="D34" s="275">
        <v>143395</v>
      </c>
      <c r="E34" s="248">
        <v>350000</v>
      </c>
      <c r="F34" s="197">
        <v>128715</v>
      </c>
      <c r="G34" s="120">
        <f t="shared" si="0"/>
        <v>89.76254402175809</v>
      </c>
      <c r="H34" s="179">
        <f t="shared" si="1"/>
        <v>36.77571428571429</v>
      </c>
    </row>
    <row r="35" spans="1:8" s="3" customFormat="1" ht="12.75">
      <c r="A35" s="64"/>
      <c r="B35" s="111">
        <v>3237</v>
      </c>
      <c r="C35" s="107" t="s">
        <v>12</v>
      </c>
      <c r="D35" s="275">
        <v>39506729</v>
      </c>
      <c r="E35" s="248">
        <v>14283000</v>
      </c>
      <c r="F35" s="197">
        <v>5111062</v>
      </c>
      <c r="G35" s="120">
        <f>F35/D35*100</f>
        <v>12.937193560114785</v>
      </c>
      <c r="H35" s="179">
        <f t="shared" si="1"/>
        <v>35.78423300427081</v>
      </c>
    </row>
    <row r="36" spans="1:8" s="3" customFormat="1" ht="12.75">
      <c r="A36" s="64"/>
      <c r="B36" s="195">
        <v>3238</v>
      </c>
      <c r="C36" s="200" t="s">
        <v>257</v>
      </c>
      <c r="D36" s="275">
        <v>0</v>
      </c>
      <c r="E36" s="248">
        <v>7000000</v>
      </c>
      <c r="F36" s="197">
        <v>1554690</v>
      </c>
      <c r="G36" s="120">
        <v>0</v>
      </c>
      <c r="H36" s="179"/>
    </row>
    <row r="37" spans="1:8" s="3" customFormat="1" ht="13.5" customHeight="1">
      <c r="A37" s="64"/>
      <c r="B37" s="111">
        <v>3239</v>
      </c>
      <c r="C37" s="107" t="s">
        <v>76</v>
      </c>
      <c r="D37" s="275">
        <v>20293888</v>
      </c>
      <c r="E37" s="248">
        <v>138312000</v>
      </c>
      <c r="F37" s="197">
        <v>66268320</v>
      </c>
      <c r="G37" s="120">
        <f t="shared" si="0"/>
        <v>326.54324297049436</v>
      </c>
      <c r="H37" s="179">
        <f t="shared" si="1"/>
        <v>47.91219850772167</v>
      </c>
    </row>
    <row r="38" spans="1:8" s="3" customFormat="1" ht="13.5" customHeight="1">
      <c r="A38" s="183">
        <v>324</v>
      </c>
      <c r="B38" s="195"/>
      <c r="C38" s="199" t="s">
        <v>266</v>
      </c>
      <c r="D38" s="80">
        <f>D39</f>
        <v>0</v>
      </c>
      <c r="E38" s="249">
        <v>0</v>
      </c>
      <c r="F38" s="249">
        <v>134764</v>
      </c>
      <c r="G38" s="149" t="s">
        <v>219</v>
      </c>
      <c r="H38" s="279">
        <v>0</v>
      </c>
    </row>
    <row r="39" spans="1:8" s="3" customFormat="1" ht="13.5" customHeight="1">
      <c r="A39" s="201"/>
      <c r="B39" s="195">
        <v>3241</v>
      </c>
      <c r="C39" s="200" t="s">
        <v>266</v>
      </c>
      <c r="D39" s="275">
        <v>0</v>
      </c>
      <c r="E39" s="248">
        <v>0</v>
      </c>
      <c r="F39" s="197">
        <v>134764</v>
      </c>
      <c r="G39" s="120" t="s">
        <v>219</v>
      </c>
      <c r="H39" s="179" t="e">
        <f t="shared" si="1"/>
        <v>#DIV/0!</v>
      </c>
    </row>
    <row r="40" spans="1:8" s="3" customFormat="1" ht="13.5" customHeight="1">
      <c r="A40" s="78">
        <v>329</v>
      </c>
      <c r="B40" s="111"/>
      <c r="C40" s="112" t="s">
        <v>78</v>
      </c>
      <c r="D40" s="274">
        <f>SUM(D41:D47)</f>
        <v>3446998</v>
      </c>
      <c r="E40" s="274">
        <f>SUM(E41:E47)</f>
        <v>26185000</v>
      </c>
      <c r="F40" s="274">
        <f>SUM(F41:F47)</f>
        <v>2500662</v>
      </c>
      <c r="G40" s="125">
        <f aca="true" t="shared" si="2" ref="G40:G62">F40/D40*100</f>
        <v>72.54608212711466</v>
      </c>
      <c r="H40" s="125">
        <f aca="true" t="shared" si="3" ref="H40:H64">F40/E40*100</f>
        <v>9.549978995608173</v>
      </c>
    </row>
    <row r="41" spans="1:8" s="3" customFormat="1" ht="12.75">
      <c r="A41" s="64"/>
      <c r="B41" s="111">
        <v>3291</v>
      </c>
      <c r="C41" s="111" t="s">
        <v>140</v>
      </c>
      <c r="D41" s="275">
        <v>133767</v>
      </c>
      <c r="E41" s="248">
        <v>300000</v>
      </c>
      <c r="F41" s="190">
        <v>95710</v>
      </c>
      <c r="G41" s="120">
        <f t="shared" si="2"/>
        <v>71.54978432647813</v>
      </c>
      <c r="H41" s="179">
        <f t="shared" si="3"/>
        <v>31.903333333333332</v>
      </c>
    </row>
    <row r="42" spans="1:8" s="3" customFormat="1" ht="13.5" customHeight="1">
      <c r="A42" s="64"/>
      <c r="B42" s="111">
        <v>3292</v>
      </c>
      <c r="C42" s="111" t="s">
        <v>79</v>
      </c>
      <c r="D42" s="275">
        <v>720053</v>
      </c>
      <c r="E42" s="248">
        <v>1800000</v>
      </c>
      <c r="F42" s="197">
        <v>513468</v>
      </c>
      <c r="G42" s="120">
        <f t="shared" si="2"/>
        <v>71.30975081000982</v>
      </c>
      <c r="H42" s="179">
        <f t="shared" si="3"/>
        <v>28.526</v>
      </c>
    </row>
    <row r="43" spans="1:8" s="3" customFormat="1" ht="13.5" customHeight="1">
      <c r="A43" s="64"/>
      <c r="B43" s="111">
        <v>3293</v>
      </c>
      <c r="C43" s="111" t="s">
        <v>80</v>
      </c>
      <c r="D43" s="275">
        <v>263227</v>
      </c>
      <c r="E43" s="248">
        <v>280000</v>
      </c>
      <c r="F43" s="190">
        <v>190461</v>
      </c>
      <c r="G43" s="120">
        <f t="shared" si="2"/>
        <v>72.3561792673244</v>
      </c>
      <c r="H43" s="179">
        <f t="shared" si="3"/>
        <v>68.02178571428571</v>
      </c>
    </row>
    <row r="44" spans="1:8" s="3" customFormat="1" ht="13.5" customHeight="1">
      <c r="A44" s="64"/>
      <c r="B44" s="111">
        <v>3294</v>
      </c>
      <c r="C44" s="111" t="s">
        <v>247</v>
      </c>
      <c r="D44" s="275">
        <v>134700</v>
      </c>
      <c r="E44" s="248">
        <v>300000</v>
      </c>
      <c r="F44" s="197">
        <v>147394</v>
      </c>
      <c r="G44" s="120">
        <f t="shared" si="2"/>
        <v>109.42390497401632</v>
      </c>
      <c r="H44" s="179">
        <f t="shared" si="3"/>
        <v>49.13133333333333</v>
      </c>
    </row>
    <row r="45" spans="1:8" s="3" customFormat="1" ht="13.5" customHeight="1">
      <c r="A45" s="64"/>
      <c r="B45" s="111">
        <v>3295</v>
      </c>
      <c r="C45" s="111" t="s">
        <v>172</v>
      </c>
      <c r="D45" s="275">
        <v>1049504</v>
      </c>
      <c r="E45" s="248">
        <v>2385000</v>
      </c>
      <c r="F45" s="197">
        <v>1058705</v>
      </c>
      <c r="G45" s="120">
        <f t="shared" si="2"/>
        <v>100.87669985059608</v>
      </c>
      <c r="H45" s="179">
        <f t="shared" si="3"/>
        <v>44.39014675052411</v>
      </c>
    </row>
    <row r="46" spans="1:8" s="3" customFormat="1" ht="13.5" customHeight="1">
      <c r="A46" s="64"/>
      <c r="B46" s="195">
        <v>3296</v>
      </c>
      <c r="C46" s="195" t="s">
        <v>260</v>
      </c>
      <c r="D46" s="275">
        <v>0</v>
      </c>
      <c r="E46" s="248">
        <v>17000000</v>
      </c>
      <c r="F46" s="197">
        <v>384287</v>
      </c>
      <c r="G46" s="120" t="s">
        <v>219</v>
      </c>
      <c r="H46" s="179">
        <f t="shared" si="3"/>
        <v>2.2605117647058823</v>
      </c>
    </row>
    <row r="47" spans="1:8" s="3" customFormat="1" ht="13.5" customHeight="1">
      <c r="A47" s="64"/>
      <c r="B47" s="111">
        <v>3299</v>
      </c>
      <c r="C47" s="102" t="s">
        <v>78</v>
      </c>
      <c r="D47" s="275">
        <v>1145747</v>
      </c>
      <c r="E47" s="248">
        <v>4120000</v>
      </c>
      <c r="F47" s="197">
        <v>110637</v>
      </c>
      <c r="G47" s="120">
        <f t="shared" si="2"/>
        <v>9.656320287113997</v>
      </c>
      <c r="H47" s="179">
        <f t="shared" si="3"/>
        <v>2.685364077669903</v>
      </c>
    </row>
    <row r="48" spans="1:8" s="3" customFormat="1" ht="13.5" customHeight="1">
      <c r="A48" s="104">
        <v>34</v>
      </c>
      <c r="B48" s="110"/>
      <c r="C48" s="105" t="s">
        <v>15</v>
      </c>
      <c r="D48" s="274">
        <f>D49+D55</f>
        <v>39840151</v>
      </c>
      <c r="E48" s="274">
        <f>E49+E55</f>
        <v>73380000</v>
      </c>
      <c r="F48" s="274">
        <f>F49+F55</f>
        <v>30958725</v>
      </c>
      <c r="G48" s="125">
        <f t="shared" si="2"/>
        <v>77.70734854895505</v>
      </c>
      <c r="H48" s="125">
        <f t="shared" si="3"/>
        <v>42.18959525756337</v>
      </c>
    </row>
    <row r="49" spans="1:8" s="3" customFormat="1" ht="13.5" customHeight="1">
      <c r="A49" s="104">
        <v>342</v>
      </c>
      <c r="B49" s="110"/>
      <c r="C49" s="109" t="s">
        <v>192</v>
      </c>
      <c r="D49" s="274">
        <f>D50+D51+D54</f>
        <v>39506996</v>
      </c>
      <c r="E49" s="274">
        <f>E50+E51+E54</f>
        <v>72000000</v>
      </c>
      <c r="F49" s="274">
        <f>F50+F51+F54</f>
        <v>30670083</v>
      </c>
      <c r="G49" s="125">
        <f t="shared" si="2"/>
        <v>77.63203003336422</v>
      </c>
      <c r="H49" s="125">
        <f t="shared" si="3"/>
        <v>42.5973375</v>
      </c>
    </row>
    <row r="50" spans="1:8" s="3" customFormat="1" ht="24" customHeight="1">
      <c r="A50" s="104"/>
      <c r="B50" s="113" t="s">
        <v>14</v>
      </c>
      <c r="C50" s="114" t="s">
        <v>193</v>
      </c>
      <c r="D50" s="275">
        <v>3857020</v>
      </c>
      <c r="E50" s="247">
        <v>8000000</v>
      </c>
      <c r="F50" s="197">
        <v>3786964</v>
      </c>
      <c r="G50" s="120">
        <f t="shared" si="2"/>
        <v>98.1836754800338</v>
      </c>
      <c r="H50" s="179">
        <f t="shared" si="3"/>
        <v>47.337050000000005</v>
      </c>
    </row>
    <row r="51" spans="1:8" s="3" customFormat="1" ht="24" customHeight="1">
      <c r="A51" s="64"/>
      <c r="B51" s="113" t="s">
        <v>77</v>
      </c>
      <c r="C51" s="114" t="s">
        <v>176</v>
      </c>
      <c r="D51" s="280">
        <f>D52+D53</f>
        <v>29007329</v>
      </c>
      <c r="E51" s="281">
        <f>E52+E53</f>
        <v>44000000</v>
      </c>
      <c r="F51" s="280">
        <f>F52+F53</f>
        <v>20182856</v>
      </c>
      <c r="G51" s="120">
        <f t="shared" si="2"/>
        <v>69.5784710133084</v>
      </c>
      <c r="H51" s="179">
        <f t="shared" si="3"/>
        <v>45.870127272727274</v>
      </c>
    </row>
    <row r="52" spans="1:8" s="3" customFormat="1" ht="13.5" customHeight="1">
      <c r="A52" s="64"/>
      <c r="B52" s="107"/>
      <c r="C52" s="115" t="s">
        <v>81</v>
      </c>
      <c r="D52" s="275">
        <v>29007329</v>
      </c>
      <c r="E52" s="248">
        <v>44000000</v>
      </c>
      <c r="F52" s="197">
        <v>20182856</v>
      </c>
      <c r="G52" s="120">
        <f t="shared" si="2"/>
        <v>69.5784710133084</v>
      </c>
      <c r="H52" s="179">
        <f t="shared" si="3"/>
        <v>45.870127272727274</v>
      </c>
    </row>
    <row r="53" spans="1:8" s="3" customFormat="1" ht="13.5" customHeight="1" hidden="1">
      <c r="A53" s="64"/>
      <c r="B53" s="107"/>
      <c r="C53" s="115" t="s">
        <v>82</v>
      </c>
      <c r="D53" s="275">
        <v>0</v>
      </c>
      <c r="E53" s="281">
        <v>0</v>
      </c>
      <c r="F53" s="275">
        <v>0</v>
      </c>
      <c r="G53" s="120" t="s">
        <v>219</v>
      </c>
      <c r="H53" s="179">
        <v>0</v>
      </c>
    </row>
    <row r="54" spans="1:8" s="3" customFormat="1" ht="13.5" customHeight="1">
      <c r="A54" s="64"/>
      <c r="B54" s="107">
        <v>3428</v>
      </c>
      <c r="C54" s="115" t="s">
        <v>248</v>
      </c>
      <c r="D54" s="275">
        <v>6642647</v>
      </c>
      <c r="E54" s="247">
        <v>20000000</v>
      </c>
      <c r="F54" s="197">
        <v>6700263</v>
      </c>
      <c r="G54" s="120">
        <f t="shared" si="2"/>
        <v>100.86736507298973</v>
      </c>
      <c r="H54" s="179">
        <f t="shared" si="3"/>
        <v>33.501315</v>
      </c>
    </row>
    <row r="55" spans="1:8" s="3" customFormat="1" ht="13.5" customHeight="1">
      <c r="A55" s="78">
        <v>343</v>
      </c>
      <c r="B55" s="111"/>
      <c r="C55" s="112" t="s">
        <v>92</v>
      </c>
      <c r="D55" s="274">
        <f>SUM(D56:D58)</f>
        <v>333155</v>
      </c>
      <c r="E55" s="274">
        <f>SUM(E56:E58)</f>
        <v>1380000</v>
      </c>
      <c r="F55" s="274">
        <f>SUM(F56:F58)</f>
        <v>288642</v>
      </c>
      <c r="G55" s="125">
        <f t="shared" si="2"/>
        <v>86.638951839234</v>
      </c>
      <c r="H55" s="125">
        <f t="shared" si="3"/>
        <v>20.916086956521738</v>
      </c>
    </row>
    <row r="56" spans="1:8" s="3" customFormat="1" ht="13.5" customHeight="1">
      <c r="A56" s="64"/>
      <c r="B56" s="116">
        <v>3431</v>
      </c>
      <c r="C56" s="115" t="s">
        <v>93</v>
      </c>
      <c r="D56" s="275">
        <v>330338</v>
      </c>
      <c r="E56" s="248">
        <v>1225000</v>
      </c>
      <c r="F56" s="197">
        <v>288359</v>
      </c>
      <c r="G56" s="120">
        <f t="shared" si="2"/>
        <v>87.29210687235498</v>
      </c>
      <c r="H56" s="179">
        <f t="shared" si="3"/>
        <v>23.539510204081633</v>
      </c>
    </row>
    <row r="57" spans="1:8" s="3" customFormat="1" ht="13.5" customHeight="1">
      <c r="A57" s="64"/>
      <c r="B57" s="186">
        <v>3432</v>
      </c>
      <c r="C57" s="185" t="s">
        <v>258</v>
      </c>
      <c r="D57" s="275">
        <v>0</v>
      </c>
      <c r="E57" s="248">
        <v>100000</v>
      </c>
      <c r="F57" s="197">
        <v>0</v>
      </c>
      <c r="G57" s="120">
        <v>0</v>
      </c>
      <c r="H57" s="179"/>
    </row>
    <row r="58" spans="1:8" s="3" customFormat="1" ht="13.5" customHeight="1">
      <c r="A58" s="64"/>
      <c r="B58" s="116">
        <v>3433</v>
      </c>
      <c r="C58" s="115" t="s">
        <v>94</v>
      </c>
      <c r="D58" s="275">
        <v>2817</v>
      </c>
      <c r="E58" s="248">
        <v>55000</v>
      </c>
      <c r="F58" s="197">
        <v>283</v>
      </c>
      <c r="G58" s="120">
        <f t="shared" si="2"/>
        <v>10.046148384806532</v>
      </c>
      <c r="H58" s="179">
        <f t="shared" si="3"/>
        <v>0.5145454545454545</v>
      </c>
    </row>
    <row r="59" spans="1:8" s="3" customFormat="1" ht="13.5" customHeight="1">
      <c r="A59" s="104">
        <v>36</v>
      </c>
      <c r="B59" s="117"/>
      <c r="C59" s="87" t="s">
        <v>249</v>
      </c>
      <c r="D59" s="274">
        <f>D62+D60</f>
        <v>10653128</v>
      </c>
      <c r="E59" s="274">
        <f>E62+E60</f>
        <v>39137781</v>
      </c>
      <c r="F59" s="274">
        <f>F62+F60</f>
        <v>7548728</v>
      </c>
      <c r="G59" s="125">
        <f t="shared" si="2"/>
        <v>70.8592631197147</v>
      </c>
      <c r="H59" s="125">
        <f t="shared" si="3"/>
        <v>19.2875727931535</v>
      </c>
    </row>
    <row r="60" spans="1:8" s="3" customFormat="1" ht="13.5" customHeight="1">
      <c r="A60" s="104">
        <v>361</v>
      </c>
      <c r="B60" s="206"/>
      <c r="C60" s="194" t="s">
        <v>261</v>
      </c>
      <c r="D60" s="274">
        <v>0</v>
      </c>
      <c r="E60" s="282">
        <v>750000</v>
      </c>
      <c r="F60" s="282">
        <v>0</v>
      </c>
      <c r="G60" s="120" t="s">
        <v>219</v>
      </c>
      <c r="H60" s="125">
        <f t="shared" si="3"/>
        <v>0</v>
      </c>
    </row>
    <row r="61" spans="1:8" s="3" customFormat="1" ht="13.5" customHeight="1">
      <c r="A61" s="104"/>
      <c r="B61" s="207">
        <v>3612</v>
      </c>
      <c r="C61" s="184" t="s">
        <v>262</v>
      </c>
      <c r="D61" s="121">
        <v>0</v>
      </c>
      <c r="E61" s="247">
        <v>750000</v>
      </c>
      <c r="F61" s="262">
        <v>0</v>
      </c>
      <c r="G61" s="120" t="s">
        <v>219</v>
      </c>
      <c r="H61" s="125"/>
    </row>
    <row r="62" spans="1:8" s="3" customFormat="1" ht="13.5" customHeight="1">
      <c r="A62" s="104">
        <v>363</v>
      </c>
      <c r="B62" s="117"/>
      <c r="C62" s="107" t="s">
        <v>194</v>
      </c>
      <c r="D62" s="274">
        <f>D66+D63</f>
        <v>10653128</v>
      </c>
      <c r="E62" s="274">
        <f>E66+E63</f>
        <v>38387781</v>
      </c>
      <c r="F62" s="274">
        <f>F66+F63</f>
        <v>7548728</v>
      </c>
      <c r="G62" s="125">
        <f t="shared" si="2"/>
        <v>70.8592631197147</v>
      </c>
      <c r="H62" s="125">
        <f t="shared" si="3"/>
        <v>19.664403107853513</v>
      </c>
    </row>
    <row r="63" spans="1:8" s="3" customFormat="1" ht="13.5" customHeight="1">
      <c r="A63" s="64"/>
      <c r="B63" s="107">
        <v>3631</v>
      </c>
      <c r="C63" s="111" t="s">
        <v>270</v>
      </c>
      <c r="D63" s="275">
        <f>D64+D65</f>
        <v>0</v>
      </c>
      <c r="E63" s="248">
        <v>2000000</v>
      </c>
      <c r="F63" s="197">
        <v>573388</v>
      </c>
      <c r="G63" s="120" t="s">
        <v>219</v>
      </c>
      <c r="H63" s="179">
        <f t="shared" si="3"/>
        <v>28.6694</v>
      </c>
    </row>
    <row r="64" spans="1:8" s="3" customFormat="1" ht="13.5" customHeight="1" hidden="1">
      <c r="A64" s="64"/>
      <c r="B64" s="118"/>
      <c r="C64" s="119"/>
      <c r="D64" s="275">
        <v>0</v>
      </c>
      <c r="E64" s="281">
        <v>1250000</v>
      </c>
      <c r="F64" s="275">
        <v>0</v>
      </c>
      <c r="G64" s="120">
        <v>0</v>
      </c>
      <c r="H64" s="179">
        <f t="shared" si="3"/>
        <v>0</v>
      </c>
    </row>
    <row r="65" spans="1:8" s="3" customFormat="1" ht="13.5" customHeight="1" hidden="1">
      <c r="A65" s="64"/>
      <c r="B65" s="107"/>
      <c r="C65" s="111" t="s">
        <v>231</v>
      </c>
      <c r="D65" s="275">
        <v>0</v>
      </c>
      <c r="E65" s="281">
        <v>0</v>
      </c>
      <c r="F65" s="275">
        <v>0</v>
      </c>
      <c r="G65" s="120">
        <v>0</v>
      </c>
      <c r="H65" s="179">
        <v>0</v>
      </c>
    </row>
    <row r="66" spans="1:8" s="3" customFormat="1" ht="13.5" customHeight="1">
      <c r="A66" s="64"/>
      <c r="B66" s="107" t="s">
        <v>16</v>
      </c>
      <c r="C66" s="107" t="s">
        <v>182</v>
      </c>
      <c r="D66" s="280">
        <v>10653128</v>
      </c>
      <c r="E66" s="248">
        <v>36387781</v>
      </c>
      <c r="F66" s="283">
        <v>6975340</v>
      </c>
      <c r="G66" s="120">
        <f aca="true" t="shared" si="4" ref="G66:G73">F66/D66*100</f>
        <v>65.4769190795417</v>
      </c>
      <c r="H66" s="179">
        <f aca="true" t="shared" si="5" ref="H66:H73">F66/E66*100</f>
        <v>19.169456911923263</v>
      </c>
    </row>
    <row r="67" spans="1:8" s="3" customFormat="1" ht="13.5" customHeight="1" hidden="1">
      <c r="A67" s="64"/>
      <c r="B67" s="118"/>
      <c r="C67" s="119" t="s">
        <v>202</v>
      </c>
      <c r="D67" s="121">
        <v>0</v>
      </c>
      <c r="E67" s="281">
        <v>0</v>
      </c>
      <c r="F67" s="283">
        <v>0</v>
      </c>
      <c r="G67" s="120">
        <v>0</v>
      </c>
      <c r="H67" s="179">
        <v>0</v>
      </c>
    </row>
    <row r="68" spans="1:8" s="3" customFormat="1" ht="13.5" customHeight="1" hidden="1">
      <c r="A68" s="64"/>
      <c r="B68" s="110"/>
      <c r="C68" s="115" t="s">
        <v>147</v>
      </c>
      <c r="D68" s="275">
        <v>0</v>
      </c>
      <c r="E68" s="281">
        <v>0</v>
      </c>
      <c r="F68" s="283">
        <v>0</v>
      </c>
      <c r="G68" s="120">
        <v>0</v>
      </c>
      <c r="H68" s="268" t="e">
        <f t="shared" si="5"/>
        <v>#DIV/0!</v>
      </c>
    </row>
    <row r="69" spans="1:8" s="3" customFormat="1" ht="13.5" customHeight="1">
      <c r="A69" s="78">
        <v>38</v>
      </c>
      <c r="B69" s="110"/>
      <c r="C69" s="122" t="s">
        <v>83</v>
      </c>
      <c r="D69" s="274">
        <f>D70+D72+D75</f>
        <v>172763556</v>
      </c>
      <c r="E69" s="274">
        <f>E70+E72+E75</f>
        <v>1071507000</v>
      </c>
      <c r="F69" s="274">
        <f>F70+F72+F75</f>
        <v>298759711</v>
      </c>
      <c r="G69" s="125">
        <f t="shared" si="4"/>
        <v>172.9298226531063</v>
      </c>
      <c r="H69" s="125">
        <f t="shared" si="5"/>
        <v>27.882198716387297</v>
      </c>
    </row>
    <row r="70" spans="1:8" s="3" customFormat="1" ht="13.5" customHeight="1">
      <c r="A70" s="78">
        <v>381</v>
      </c>
      <c r="B70" s="110"/>
      <c r="C70" s="122" t="s">
        <v>52</v>
      </c>
      <c r="D70" s="274">
        <f>D71</f>
        <v>30490</v>
      </c>
      <c r="E70" s="274">
        <f>E71</f>
        <v>820000</v>
      </c>
      <c r="F70" s="274">
        <f>F71</f>
        <v>65137</v>
      </c>
      <c r="G70" s="125">
        <f t="shared" si="4"/>
        <v>213.63397835355852</v>
      </c>
      <c r="H70" s="125">
        <f t="shared" si="5"/>
        <v>7.943536585365854</v>
      </c>
    </row>
    <row r="71" spans="1:8" s="3" customFormat="1" ht="13.5" customHeight="1">
      <c r="A71" s="64"/>
      <c r="B71" s="102">
        <v>3811</v>
      </c>
      <c r="C71" s="106" t="s">
        <v>17</v>
      </c>
      <c r="D71" s="275">
        <v>30490</v>
      </c>
      <c r="E71" s="248">
        <v>820000</v>
      </c>
      <c r="F71" s="197">
        <v>65137</v>
      </c>
      <c r="G71" s="120">
        <f t="shared" si="4"/>
        <v>213.63397835355852</v>
      </c>
      <c r="H71" s="179">
        <f t="shared" si="5"/>
        <v>7.943536585365854</v>
      </c>
    </row>
    <row r="72" spans="1:8" s="3" customFormat="1" ht="13.5" customHeight="1">
      <c r="A72" s="78">
        <v>383</v>
      </c>
      <c r="B72" s="110"/>
      <c r="C72" s="122" t="s">
        <v>84</v>
      </c>
      <c r="D72" s="274">
        <f>D73</f>
        <v>67901</v>
      </c>
      <c r="E72" s="274">
        <f>E73</f>
        <v>1300000</v>
      </c>
      <c r="F72" s="274">
        <f>F73</f>
        <v>126300</v>
      </c>
      <c r="G72" s="125">
        <f t="shared" si="4"/>
        <v>186.00609711197185</v>
      </c>
      <c r="H72" s="125">
        <f t="shared" si="5"/>
        <v>9.715384615384616</v>
      </c>
    </row>
    <row r="73" spans="1:8" s="3" customFormat="1" ht="13.5" customHeight="1">
      <c r="A73" s="64"/>
      <c r="B73" s="102">
        <v>3831</v>
      </c>
      <c r="C73" s="106" t="s">
        <v>85</v>
      </c>
      <c r="D73" s="275">
        <v>67901</v>
      </c>
      <c r="E73" s="248">
        <v>1300000</v>
      </c>
      <c r="F73" s="197">
        <v>126300</v>
      </c>
      <c r="G73" s="120">
        <f t="shared" si="4"/>
        <v>186.00609711197185</v>
      </c>
      <c r="H73" s="179">
        <f t="shared" si="5"/>
        <v>9.715384615384616</v>
      </c>
    </row>
    <row r="74" spans="1:8" s="3" customFormat="1" ht="13.5" customHeight="1">
      <c r="A74" s="64"/>
      <c r="B74" s="123">
        <v>3834</v>
      </c>
      <c r="C74" s="124" t="s">
        <v>214</v>
      </c>
      <c r="D74" s="274"/>
      <c r="E74" s="274"/>
      <c r="F74" s="274"/>
      <c r="G74" s="125"/>
      <c r="H74" s="125"/>
    </row>
    <row r="75" spans="1:8" s="3" customFormat="1" ht="13.5" customHeight="1">
      <c r="A75" s="78">
        <v>386</v>
      </c>
      <c r="B75" s="126"/>
      <c r="C75" s="122" t="s">
        <v>86</v>
      </c>
      <c r="D75" s="274">
        <f>D77+D76</f>
        <v>172665165</v>
      </c>
      <c r="E75" s="274">
        <f>E76</f>
        <v>1069387000</v>
      </c>
      <c r="F75" s="274">
        <f>F76</f>
        <v>298568274</v>
      </c>
      <c r="G75" s="149">
        <f>F75/D75*100</f>
        <v>172.91749265116678</v>
      </c>
      <c r="H75" s="125">
        <f>F75/E75*100</f>
        <v>27.919572053896296</v>
      </c>
    </row>
    <row r="76" spans="1:8" s="3" customFormat="1" ht="24" customHeight="1">
      <c r="A76" s="64"/>
      <c r="B76" s="127">
        <v>3861</v>
      </c>
      <c r="C76" s="128" t="s">
        <v>238</v>
      </c>
      <c r="D76" s="275">
        <v>172665165</v>
      </c>
      <c r="E76" s="248">
        <v>1069387000</v>
      </c>
      <c r="F76" s="197">
        <v>298568274</v>
      </c>
      <c r="G76" s="120">
        <f>F76/D76*100</f>
        <v>172.91749265116678</v>
      </c>
      <c r="H76" s="179">
        <f>F76/E76*100</f>
        <v>27.919572053896296</v>
      </c>
    </row>
    <row r="77" spans="1:8" s="3" customFormat="1" ht="25.5" hidden="1">
      <c r="A77" s="64"/>
      <c r="B77" s="129">
        <v>3862</v>
      </c>
      <c r="C77" s="128" t="s">
        <v>242</v>
      </c>
      <c r="D77" s="275">
        <v>0</v>
      </c>
      <c r="E77" s="281">
        <v>0</v>
      </c>
      <c r="F77" s="275">
        <v>0</v>
      </c>
      <c r="G77" s="149" t="s">
        <v>219</v>
      </c>
      <c r="H77" s="125" t="s">
        <v>219</v>
      </c>
    </row>
    <row r="78" spans="1:8" s="3" customFormat="1" ht="21" customHeight="1">
      <c r="A78" s="142">
        <v>4</v>
      </c>
      <c r="B78" s="103"/>
      <c r="C78" s="109" t="s">
        <v>87</v>
      </c>
      <c r="D78" s="274">
        <f>D79+D82+D96</f>
        <v>370294651</v>
      </c>
      <c r="E78" s="274">
        <f>E79+E82+E96</f>
        <v>758840624</v>
      </c>
      <c r="F78" s="274">
        <f>F79+F82+F96</f>
        <v>219561391</v>
      </c>
      <c r="G78" s="125">
        <f aca="true" t="shared" si="6" ref="G78:G98">F78/D78*100</f>
        <v>59.29369770993532</v>
      </c>
      <c r="H78" s="125">
        <f aca="true" t="shared" si="7" ref="H78:H98">F78/E78*100</f>
        <v>28.933795062611196</v>
      </c>
    </row>
    <row r="79" spans="1:8" s="3" customFormat="1" ht="13.5" customHeight="1">
      <c r="A79" s="104">
        <v>41</v>
      </c>
      <c r="B79" s="130"/>
      <c r="C79" s="109" t="s">
        <v>18</v>
      </c>
      <c r="D79" s="274">
        <f aca="true" t="shared" si="8" ref="D79:F80">D80</f>
        <v>3810680</v>
      </c>
      <c r="E79" s="274">
        <f t="shared" si="8"/>
        <v>15000000</v>
      </c>
      <c r="F79" s="274">
        <f t="shared" si="8"/>
        <v>2675177</v>
      </c>
      <c r="G79" s="125">
        <f t="shared" si="6"/>
        <v>70.20208991571059</v>
      </c>
      <c r="H79" s="125">
        <f t="shared" si="7"/>
        <v>17.834513333333334</v>
      </c>
    </row>
    <row r="80" spans="1:8" s="3" customFormat="1" ht="13.5" customHeight="1">
      <c r="A80" s="104">
        <v>411</v>
      </c>
      <c r="B80" s="130"/>
      <c r="C80" s="105" t="s">
        <v>88</v>
      </c>
      <c r="D80" s="274">
        <f t="shared" si="8"/>
        <v>3810680</v>
      </c>
      <c r="E80" s="274">
        <f t="shared" si="8"/>
        <v>15000000</v>
      </c>
      <c r="F80" s="274">
        <f t="shared" si="8"/>
        <v>2675177</v>
      </c>
      <c r="G80" s="125">
        <f t="shared" si="6"/>
        <v>70.20208991571059</v>
      </c>
      <c r="H80" s="125">
        <f t="shared" si="7"/>
        <v>17.834513333333334</v>
      </c>
    </row>
    <row r="81" spans="1:8" s="3" customFormat="1" ht="13.5" customHeight="1">
      <c r="A81" s="104"/>
      <c r="B81" s="102">
        <v>4111</v>
      </c>
      <c r="C81" s="102" t="s">
        <v>55</v>
      </c>
      <c r="D81" s="275">
        <v>3810680</v>
      </c>
      <c r="E81" s="248">
        <v>15000000</v>
      </c>
      <c r="F81" s="190">
        <v>2675177</v>
      </c>
      <c r="G81" s="120">
        <f t="shared" si="6"/>
        <v>70.20208991571059</v>
      </c>
      <c r="H81" s="179">
        <f t="shared" si="7"/>
        <v>17.834513333333334</v>
      </c>
    </row>
    <row r="82" spans="1:8" s="3" customFormat="1" ht="12.75">
      <c r="A82" s="104">
        <v>42</v>
      </c>
      <c r="B82" s="110"/>
      <c r="C82" s="109" t="s">
        <v>19</v>
      </c>
      <c r="D82" s="274">
        <f>D83+D86+D94+D91</f>
        <v>285332073</v>
      </c>
      <c r="E82" s="274">
        <f>E83+E86+E94+E91</f>
        <v>541900624</v>
      </c>
      <c r="F82" s="274">
        <f>F83+F86+F94+F91</f>
        <v>168480840</v>
      </c>
      <c r="G82" s="125">
        <f t="shared" si="6"/>
        <v>59.04728417965126</v>
      </c>
      <c r="H82" s="125">
        <f t="shared" si="7"/>
        <v>31.09072633214019</v>
      </c>
    </row>
    <row r="83" spans="1:8" s="3" customFormat="1" ht="12.75">
      <c r="A83" s="104">
        <v>421</v>
      </c>
      <c r="B83" s="110"/>
      <c r="C83" s="105" t="s">
        <v>20</v>
      </c>
      <c r="D83" s="274">
        <f>D84+D85</f>
        <v>279288117</v>
      </c>
      <c r="E83" s="274">
        <f>E84+E85</f>
        <v>511900624</v>
      </c>
      <c r="F83" s="274">
        <f>F84+F85</f>
        <v>165575906</v>
      </c>
      <c r="G83" s="125">
        <f t="shared" si="6"/>
        <v>59.28498060660419</v>
      </c>
      <c r="H83" s="125">
        <f t="shared" si="7"/>
        <v>32.345322165499056</v>
      </c>
    </row>
    <row r="84" spans="1:8" s="3" customFormat="1" ht="12.75">
      <c r="A84" s="104"/>
      <c r="B84" s="107" t="s">
        <v>21</v>
      </c>
      <c r="C84" s="107" t="s">
        <v>22</v>
      </c>
      <c r="D84" s="275">
        <v>11233208</v>
      </c>
      <c r="E84" s="247">
        <v>8696000</v>
      </c>
      <c r="F84" s="197">
        <v>1737584</v>
      </c>
      <c r="G84" s="120">
        <f t="shared" si="6"/>
        <v>15.468279408696073</v>
      </c>
      <c r="H84" s="179">
        <f t="shared" si="7"/>
        <v>19.981416743330264</v>
      </c>
    </row>
    <row r="85" spans="1:8" s="3" customFormat="1" ht="12.75">
      <c r="A85" s="64"/>
      <c r="B85" s="107" t="s">
        <v>23</v>
      </c>
      <c r="C85" s="107" t="s">
        <v>24</v>
      </c>
      <c r="D85" s="284">
        <v>268054909</v>
      </c>
      <c r="E85" s="247">
        <v>503204624</v>
      </c>
      <c r="F85" s="283">
        <v>163838322</v>
      </c>
      <c r="G85" s="120">
        <f t="shared" si="6"/>
        <v>61.121179467002406</v>
      </c>
      <c r="H85" s="179">
        <f t="shared" si="7"/>
        <v>32.55898578547243</v>
      </c>
    </row>
    <row r="86" spans="1:8" s="3" customFormat="1" ht="12.75">
      <c r="A86" s="104">
        <v>422</v>
      </c>
      <c r="B86" s="110"/>
      <c r="C86" s="105" t="s">
        <v>29</v>
      </c>
      <c r="D86" s="274">
        <f>SUM(D87:D90)</f>
        <v>4624012</v>
      </c>
      <c r="E86" s="274">
        <f>SUM(E87:E90)</f>
        <v>19800000</v>
      </c>
      <c r="F86" s="274">
        <f>SUM(F87:F90)</f>
        <v>1289090</v>
      </c>
      <c r="G86" s="125">
        <f t="shared" si="6"/>
        <v>27.87817159644049</v>
      </c>
      <c r="H86" s="125">
        <f t="shared" si="7"/>
        <v>6.510555555555555</v>
      </c>
    </row>
    <row r="87" spans="1:8" s="3" customFormat="1" ht="12.75">
      <c r="A87" s="64"/>
      <c r="B87" s="131" t="s">
        <v>25</v>
      </c>
      <c r="C87" s="6" t="s">
        <v>26</v>
      </c>
      <c r="D87" s="275">
        <v>4151033</v>
      </c>
      <c r="E87" s="248">
        <v>4000000</v>
      </c>
      <c r="F87" s="197">
        <v>402702</v>
      </c>
      <c r="G87" s="120">
        <f t="shared" si="6"/>
        <v>9.701247858063281</v>
      </c>
      <c r="H87" s="179">
        <f t="shared" si="7"/>
        <v>10.06755</v>
      </c>
    </row>
    <row r="88" spans="1:8" s="3" customFormat="1" ht="12.75">
      <c r="A88" s="64"/>
      <c r="B88" s="107" t="s">
        <v>27</v>
      </c>
      <c r="C88" s="107" t="s">
        <v>28</v>
      </c>
      <c r="D88" s="275">
        <v>67518</v>
      </c>
      <c r="E88" s="248">
        <v>100000</v>
      </c>
      <c r="F88" s="197">
        <v>2994</v>
      </c>
      <c r="G88" s="120">
        <f t="shared" si="6"/>
        <v>4.434373056073936</v>
      </c>
      <c r="H88" s="179">
        <f t="shared" si="7"/>
        <v>2.994</v>
      </c>
    </row>
    <row r="89" spans="1:8" s="3" customFormat="1" ht="12.75">
      <c r="A89" s="64"/>
      <c r="B89" s="107">
        <v>4224</v>
      </c>
      <c r="C89" s="111" t="s">
        <v>149</v>
      </c>
      <c r="D89" s="275">
        <v>280515</v>
      </c>
      <c r="E89" s="248">
        <v>8000000</v>
      </c>
      <c r="F89" s="197">
        <v>419325</v>
      </c>
      <c r="G89" s="120">
        <f t="shared" si="6"/>
        <v>149.48398481364634</v>
      </c>
      <c r="H89" s="179">
        <f t="shared" si="7"/>
        <v>5.2415625</v>
      </c>
    </row>
    <row r="90" spans="1:8" s="3" customFormat="1" ht="12.75">
      <c r="A90" s="64"/>
      <c r="B90" s="107" t="s">
        <v>30</v>
      </c>
      <c r="C90" s="107" t="s">
        <v>1</v>
      </c>
      <c r="D90" s="275">
        <v>124946</v>
      </c>
      <c r="E90" s="248">
        <v>7700000</v>
      </c>
      <c r="F90" s="197">
        <v>464069</v>
      </c>
      <c r="G90" s="120">
        <f t="shared" si="6"/>
        <v>371.41565156147453</v>
      </c>
      <c r="H90" s="179">
        <f t="shared" si="7"/>
        <v>6.02687012987013</v>
      </c>
    </row>
    <row r="91" spans="1:8" s="3" customFormat="1" ht="12.75">
      <c r="A91" s="104">
        <v>423</v>
      </c>
      <c r="B91" s="110"/>
      <c r="C91" s="105" t="s">
        <v>31</v>
      </c>
      <c r="D91" s="274">
        <f>D92+D93</f>
        <v>141056</v>
      </c>
      <c r="E91" s="274">
        <f>E92+E93</f>
        <v>1200000</v>
      </c>
      <c r="F91" s="274">
        <f>F92+F93</f>
        <v>0</v>
      </c>
      <c r="G91" s="149">
        <f>F91/D91*100</f>
        <v>0</v>
      </c>
      <c r="H91" s="125">
        <f t="shared" si="7"/>
        <v>0</v>
      </c>
    </row>
    <row r="92" spans="1:8" s="3" customFormat="1" ht="12.75" hidden="1">
      <c r="A92" s="64"/>
      <c r="B92" s="132" t="s">
        <v>33</v>
      </c>
      <c r="C92" s="118" t="s">
        <v>32</v>
      </c>
      <c r="D92" s="275">
        <v>0</v>
      </c>
      <c r="E92" s="247">
        <v>400000</v>
      </c>
      <c r="F92" s="262">
        <v>0</v>
      </c>
      <c r="G92" s="120" t="s">
        <v>219</v>
      </c>
      <c r="H92" s="120"/>
    </row>
    <row r="93" spans="1:8" s="3" customFormat="1" ht="12.75">
      <c r="A93" s="64"/>
      <c r="B93" s="133">
        <v>4233</v>
      </c>
      <c r="C93" s="111" t="s">
        <v>211</v>
      </c>
      <c r="D93" s="275">
        <v>141056</v>
      </c>
      <c r="E93" s="247">
        <v>800000</v>
      </c>
      <c r="F93" s="197">
        <v>0</v>
      </c>
      <c r="G93" s="120">
        <f>F93/D93*100</f>
        <v>0</v>
      </c>
      <c r="H93" s="179">
        <f t="shared" si="7"/>
        <v>0</v>
      </c>
    </row>
    <row r="94" spans="1:8" s="51" customFormat="1" ht="12.75">
      <c r="A94" s="78">
        <v>426</v>
      </c>
      <c r="B94" s="134"/>
      <c r="C94" s="26" t="s">
        <v>145</v>
      </c>
      <c r="D94" s="274">
        <f>D95</f>
        <v>1278888</v>
      </c>
      <c r="E94" s="274">
        <f>E95</f>
        <v>9000000</v>
      </c>
      <c r="F94" s="274">
        <f>F95</f>
        <v>1615844</v>
      </c>
      <c r="G94" s="125">
        <f t="shared" si="6"/>
        <v>126.34757695748182</v>
      </c>
      <c r="H94" s="125">
        <f t="shared" si="7"/>
        <v>17.95382222222222</v>
      </c>
    </row>
    <row r="95" spans="1:8" s="3" customFormat="1" ht="12.75">
      <c r="A95" s="64"/>
      <c r="B95" s="135">
        <v>4262</v>
      </c>
      <c r="C95" s="77" t="s">
        <v>144</v>
      </c>
      <c r="D95" s="275">
        <v>1278888</v>
      </c>
      <c r="E95" s="247">
        <v>9000000</v>
      </c>
      <c r="F95" s="197">
        <v>1615844</v>
      </c>
      <c r="G95" s="120">
        <f t="shared" si="6"/>
        <v>126.34757695748182</v>
      </c>
      <c r="H95" s="179">
        <f t="shared" si="7"/>
        <v>17.95382222222222</v>
      </c>
    </row>
    <row r="96" spans="1:8" s="3" customFormat="1" ht="13.5" customHeight="1">
      <c r="A96" s="104">
        <v>45</v>
      </c>
      <c r="B96" s="136"/>
      <c r="C96" s="1" t="s">
        <v>34</v>
      </c>
      <c r="D96" s="274">
        <f aca="true" t="shared" si="9" ref="D96:F97">D97</f>
        <v>81151898</v>
      </c>
      <c r="E96" s="274">
        <f t="shared" si="9"/>
        <v>201940000</v>
      </c>
      <c r="F96" s="274">
        <f t="shared" si="9"/>
        <v>48405374</v>
      </c>
      <c r="G96" s="125">
        <f t="shared" si="6"/>
        <v>59.647864305034496</v>
      </c>
      <c r="H96" s="125">
        <f t="shared" si="7"/>
        <v>23.970176289987126</v>
      </c>
    </row>
    <row r="97" spans="1:8" s="3" customFormat="1" ht="12.75" customHeight="1">
      <c r="A97" s="104">
        <v>451</v>
      </c>
      <c r="B97" s="136"/>
      <c r="C97" s="105" t="s">
        <v>0</v>
      </c>
      <c r="D97" s="274">
        <f t="shared" si="9"/>
        <v>81151898</v>
      </c>
      <c r="E97" s="274">
        <f t="shared" si="9"/>
        <v>201940000</v>
      </c>
      <c r="F97" s="274">
        <f t="shared" si="9"/>
        <v>48405374</v>
      </c>
      <c r="G97" s="125">
        <f t="shared" si="6"/>
        <v>59.647864305034496</v>
      </c>
      <c r="H97" s="125">
        <f t="shared" si="7"/>
        <v>23.970176289987126</v>
      </c>
    </row>
    <row r="98" spans="1:8" s="3" customFormat="1" ht="12.75" customHeight="1">
      <c r="A98" s="64"/>
      <c r="B98" s="107" t="s">
        <v>35</v>
      </c>
      <c r="C98" s="108" t="s">
        <v>0</v>
      </c>
      <c r="D98" s="275">
        <v>81151898</v>
      </c>
      <c r="E98" s="247">
        <v>201940000</v>
      </c>
      <c r="F98" s="197">
        <v>48405374</v>
      </c>
      <c r="G98" s="120">
        <f t="shared" si="6"/>
        <v>59.647864305034496</v>
      </c>
      <c r="H98" s="179">
        <f t="shared" si="7"/>
        <v>23.970176289987126</v>
      </c>
    </row>
    <row r="99" spans="1:2" s="3" customFormat="1" ht="12.75">
      <c r="A99" s="64"/>
      <c r="B99" s="64"/>
    </row>
    <row r="100" spans="1:2" s="3" customFormat="1" ht="12.75">
      <c r="A100" s="64"/>
      <c r="B100" s="64"/>
    </row>
    <row r="101" spans="1:2" s="3" customFormat="1" ht="12.75">
      <c r="A101" s="64"/>
      <c r="B101" s="64"/>
    </row>
    <row r="102" spans="1:2" s="3" customFormat="1" ht="12.75">
      <c r="A102" s="64"/>
      <c r="B102" s="64"/>
    </row>
    <row r="103" spans="1:2" s="3" customFormat="1" ht="12.75">
      <c r="A103" s="64"/>
      <c r="B103" s="64"/>
    </row>
    <row r="104" spans="1:2" s="3" customFormat="1" ht="12.75">
      <c r="A104" s="64"/>
      <c r="B104" s="64"/>
    </row>
    <row r="105" spans="1:2" s="3" customFormat="1" ht="12.75">
      <c r="A105" s="64"/>
      <c r="B105" s="64"/>
    </row>
    <row r="106" spans="1:2" s="3" customFormat="1" ht="12.75">
      <c r="A106" s="64"/>
      <c r="B106" s="64"/>
    </row>
    <row r="107" spans="1:2" s="3" customFormat="1" ht="12.75">
      <c r="A107" s="64"/>
      <c r="B107" s="64"/>
    </row>
    <row r="108" spans="1:2" s="3" customFormat="1" ht="12.75">
      <c r="A108" s="64"/>
      <c r="B108" s="64"/>
    </row>
    <row r="109" spans="1:2" s="3" customFormat="1" ht="12.75">
      <c r="A109" s="64"/>
      <c r="B109" s="64"/>
    </row>
    <row r="110" spans="1:2" s="3" customFormat="1" ht="12.75">
      <c r="A110" s="64"/>
      <c r="B110" s="64"/>
    </row>
    <row r="111" spans="1:2" s="3" customFormat="1" ht="12.75">
      <c r="A111" s="64"/>
      <c r="B111" s="64"/>
    </row>
    <row r="112" spans="1:2" s="3" customFormat="1" ht="12.75">
      <c r="A112" s="64"/>
      <c r="B112" s="64"/>
    </row>
    <row r="113" spans="1:2" s="3" customFormat="1" ht="12.75">
      <c r="A113" s="64"/>
      <c r="B113" s="64"/>
    </row>
    <row r="114" spans="1:2" s="3" customFormat="1" ht="12.75">
      <c r="A114" s="64"/>
      <c r="B114" s="64"/>
    </row>
    <row r="115" spans="1:2" s="3" customFormat="1" ht="12.75">
      <c r="A115" s="64"/>
      <c r="B115" s="64"/>
    </row>
    <row r="116" spans="1:2" s="3" customFormat="1" ht="12.75">
      <c r="A116" s="64"/>
      <c r="B116" s="64"/>
    </row>
    <row r="117" spans="1:2" s="3" customFormat="1" ht="12.75">
      <c r="A117" s="64"/>
      <c r="B117" s="64"/>
    </row>
    <row r="118" spans="1:2" s="3" customFormat="1" ht="12.75">
      <c r="A118" s="64"/>
      <c r="B118" s="64"/>
    </row>
    <row r="119" spans="1:2" s="3" customFormat="1" ht="12.75">
      <c r="A119" s="64"/>
      <c r="B119" s="64"/>
    </row>
    <row r="120" spans="1:2" s="3" customFormat="1" ht="12.75">
      <c r="A120" s="64"/>
      <c r="B120" s="64"/>
    </row>
    <row r="121" spans="1:2" s="3" customFormat="1" ht="12.75">
      <c r="A121" s="64"/>
      <c r="B121" s="64"/>
    </row>
    <row r="122" spans="1:2" s="3" customFormat="1" ht="12.75">
      <c r="A122" s="64"/>
      <c r="B122" s="64"/>
    </row>
    <row r="123" spans="1:2" s="3" customFormat="1" ht="12.75">
      <c r="A123" s="64"/>
      <c r="B123" s="64"/>
    </row>
    <row r="124" spans="1:2" s="3" customFormat="1" ht="12.75">
      <c r="A124" s="64"/>
      <c r="B124" s="64"/>
    </row>
    <row r="125" spans="1:2" s="3" customFormat="1" ht="12.75">
      <c r="A125" s="64"/>
      <c r="B125" s="64"/>
    </row>
    <row r="126" spans="1:2" s="3" customFormat="1" ht="12.75">
      <c r="A126" s="64"/>
      <c r="B126" s="64"/>
    </row>
    <row r="127" spans="1:2" s="3" customFormat="1" ht="12.75">
      <c r="A127" s="64"/>
      <c r="B127" s="64"/>
    </row>
    <row r="128" spans="1:2" s="3" customFormat="1" ht="12.75">
      <c r="A128" s="64"/>
      <c r="B128" s="64"/>
    </row>
    <row r="129" spans="1:2" s="3" customFormat="1" ht="12.75">
      <c r="A129" s="64"/>
      <c r="B129" s="64"/>
    </row>
    <row r="130" spans="1:2" s="3" customFormat="1" ht="12.75">
      <c r="A130" s="64"/>
      <c r="B130" s="64"/>
    </row>
    <row r="131" spans="1:2" s="3" customFormat="1" ht="12.75">
      <c r="A131" s="64"/>
      <c r="B131" s="64"/>
    </row>
    <row r="132" spans="1:2" s="3" customFormat="1" ht="12.75">
      <c r="A132" s="64"/>
      <c r="B132" s="64"/>
    </row>
    <row r="133" spans="1:2" s="3" customFormat="1" ht="12.75">
      <c r="A133" s="64"/>
      <c r="B133" s="64"/>
    </row>
    <row r="134" spans="1:2" s="3" customFormat="1" ht="12.75">
      <c r="A134" s="64"/>
      <c r="B134" s="64"/>
    </row>
    <row r="135" spans="1:2" s="3" customFormat="1" ht="12.75">
      <c r="A135" s="64"/>
      <c r="B135" s="64"/>
    </row>
    <row r="136" spans="1:2" s="3" customFormat="1" ht="12.75">
      <c r="A136" s="64"/>
      <c r="B136" s="64"/>
    </row>
    <row r="137" spans="1:2" s="3" customFormat="1" ht="12.75">
      <c r="A137" s="64"/>
      <c r="B137" s="64"/>
    </row>
    <row r="138" spans="1:2" s="3" customFormat="1" ht="12.75">
      <c r="A138" s="64"/>
      <c r="B138" s="64"/>
    </row>
    <row r="139" spans="1:2" s="3" customFormat="1" ht="12.75">
      <c r="A139" s="64"/>
      <c r="B139" s="64"/>
    </row>
    <row r="140" spans="1:2" s="3" customFormat="1" ht="12.75">
      <c r="A140" s="64"/>
      <c r="B140" s="64"/>
    </row>
    <row r="141" spans="1:2" s="3" customFormat="1" ht="12.75">
      <c r="A141" s="64"/>
      <c r="B141" s="64"/>
    </row>
    <row r="142" spans="1:2" s="3" customFormat="1" ht="12.75">
      <c r="A142" s="64"/>
      <c r="B142" s="64"/>
    </row>
    <row r="143" spans="1:2" s="3" customFormat="1" ht="12.75">
      <c r="A143" s="64"/>
      <c r="B143" s="64"/>
    </row>
    <row r="144" spans="1:2" s="3" customFormat="1" ht="12.75">
      <c r="A144" s="64"/>
      <c r="B144" s="64"/>
    </row>
    <row r="145" spans="1:2" s="3" customFormat="1" ht="12.75">
      <c r="A145" s="64"/>
      <c r="B145" s="64"/>
    </row>
    <row r="146" spans="1:2" s="3" customFormat="1" ht="12.75">
      <c r="A146" s="64"/>
      <c r="B146" s="64"/>
    </row>
    <row r="147" spans="1:2" s="3" customFormat="1" ht="12.75">
      <c r="A147" s="64"/>
      <c r="B147" s="64"/>
    </row>
    <row r="148" spans="1:2" s="3" customFormat="1" ht="12.75">
      <c r="A148" s="64"/>
      <c r="B148" s="64"/>
    </row>
    <row r="149" spans="1:2" s="3" customFormat="1" ht="12.75">
      <c r="A149" s="64"/>
      <c r="B149" s="64"/>
    </row>
    <row r="150" spans="1:2" s="3" customFormat="1" ht="12.75">
      <c r="A150" s="64"/>
      <c r="B150" s="64"/>
    </row>
    <row r="151" spans="1:2" s="3" customFormat="1" ht="12.75">
      <c r="A151" s="64"/>
      <c r="B151" s="64"/>
    </row>
    <row r="152" spans="1:2" s="3" customFormat="1" ht="12.75">
      <c r="A152" s="64"/>
      <c r="B152" s="64"/>
    </row>
    <row r="153" spans="1:2" s="3" customFormat="1" ht="12.75">
      <c r="A153" s="64"/>
      <c r="B153" s="64"/>
    </row>
    <row r="154" spans="1:2" s="3" customFormat="1" ht="12.75">
      <c r="A154" s="64"/>
      <c r="B154" s="64"/>
    </row>
    <row r="155" spans="1:2" s="3" customFormat="1" ht="12.75">
      <c r="A155" s="64"/>
      <c r="B155" s="64"/>
    </row>
    <row r="156" spans="1:2" s="3" customFormat="1" ht="12.75">
      <c r="A156" s="64"/>
      <c r="B156" s="64"/>
    </row>
    <row r="157" spans="1:2" s="3" customFormat="1" ht="12.75">
      <c r="A157" s="64"/>
      <c r="B157" s="64"/>
    </row>
    <row r="158" spans="1:2" s="3" customFormat="1" ht="12.75">
      <c r="A158" s="64"/>
      <c r="B158" s="64"/>
    </row>
    <row r="159" spans="1:2" s="3" customFormat="1" ht="12.75">
      <c r="A159" s="64"/>
      <c r="B159" s="64"/>
    </row>
    <row r="160" spans="1:2" s="3" customFormat="1" ht="12.75">
      <c r="A160" s="64"/>
      <c r="B160" s="64"/>
    </row>
    <row r="161" spans="1:2" s="3" customFormat="1" ht="12.75">
      <c r="A161" s="64"/>
      <c r="B161" s="64"/>
    </row>
    <row r="162" spans="1:2" s="3" customFormat="1" ht="12.75">
      <c r="A162" s="64"/>
      <c r="B162" s="64"/>
    </row>
    <row r="163" spans="1:2" s="3" customFormat="1" ht="12.75">
      <c r="A163" s="64"/>
      <c r="B163" s="64"/>
    </row>
    <row r="164" spans="1:2" s="3" customFormat="1" ht="12.75">
      <c r="A164" s="64"/>
      <c r="B164" s="64"/>
    </row>
    <row r="165" spans="1:2" s="3" customFormat="1" ht="12.75">
      <c r="A165" s="64"/>
      <c r="B165" s="64"/>
    </row>
    <row r="166" spans="1:2" s="3" customFormat="1" ht="12.75">
      <c r="A166" s="64"/>
      <c r="B166" s="64"/>
    </row>
    <row r="167" spans="1:2" s="3" customFormat="1" ht="12.75">
      <c r="A167" s="64"/>
      <c r="B167" s="64"/>
    </row>
    <row r="168" spans="1:2" s="3" customFormat="1" ht="12.75">
      <c r="A168" s="64"/>
      <c r="B168" s="64"/>
    </row>
    <row r="169" spans="1:2" s="3" customFormat="1" ht="12.75">
      <c r="A169" s="64"/>
      <c r="B169" s="64"/>
    </row>
    <row r="170" spans="1:2" s="3" customFormat="1" ht="12.75">
      <c r="A170" s="64"/>
      <c r="B170" s="64"/>
    </row>
    <row r="171" spans="1:2" s="3" customFormat="1" ht="12.75">
      <c r="A171" s="64"/>
      <c r="B171" s="64"/>
    </row>
    <row r="172" spans="1:2" s="3" customFormat="1" ht="12.75">
      <c r="A172" s="64"/>
      <c r="B172" s="64"/>
    </row>
    <row r="173" spans="1:2" s="3" customFormat="1" ht="12.75">
      <c r="A173" s="64"/>
      <c r="B173" s="64"/>
    </row>
    <row r="174" spans="1:2" s="3" customFormat="1" ht="12.75">
      <c r="A174" s="64"/>
      <c r="B174" s="64"/>
    </row>
    <row r="175" spans="1:2" s="3" customFormat="1" ht="12.75">
      <c r="A175" s="64"/>
      <c r="B175" s="64"/>
    </row>
    <row r="176" spans="1:2" s="3" customFormat="1" ht="12.75">
      <c r="A176" s="64"/>
      <c r="B176" s="64"/>
    </row>
    <row r="177" spans="1:2" s="3" customFormat="1" ht="12.75">
      <c r="A177" s="64"/>
      <c r="B177" s="64"/>
    </row>
    <row r="178" spans="1:2" s="3" customFormat="1" ht="12.75">
      <c r="A178" s="64"/>
      <c r="B178" s="64"/>
    </row>
    <row r="179" spans="1:2" s="3" customFormat="1" ht="12.75">
      <c r="A179" s="64"/>
      <c r="B179" s="64"/>
    </row>
    <row r="180" spans="1:2" s="3" customFormat="1" ht="12.75">
      <c r="A180" s="64"/>
      <c r="B180" s="64"/>
    </row>
    <row r="181" spans="1:2" s="3" customFormat="1" ht="12.75">
      <c r="A181" s="64"/>
      <c r="B181" s="64"/>
    </row>
    <row r="182" spans="1:2" s="3" customFormat="1" ht="12.75">
      <c r="A182" s="64"/>
      <c r="B182" s="64"/>
    </row>
    <row r="183" spans="1:2" s="3" customFormat="1" ht="12.75">
      <c r="A183" s="64"/>
      <c r="B183" s="64"/>
    </row>
    <row r="184" spans="1:2" s="3" customFormat="1" ht="12.75">
      <c r="A184" s="64"/>
      <c r="B184" s="64"/>
    </row>
    <row r="185" spans="1:2" s="3" customFormat="1" ht="12.75">
      <c r="A185" s="64"/>
      <c r="B185" s="64"/>
    </row>
    <row r="186" spans="1:2" s="3" customFormat="1" ht="12.75">
      <c r="A186" s="64"/>
      <c r="B186" s="64"/>
    </row>
    <row r="187" spans="1:2" s="3" customFormat="1" ht="12.75">
      <c r="A187" s="64"/>
      <c r="B187" s="64"/>
    </row>
    <row r="188" spans="1:2" s="3" customFormat="1" ht="12.75">
      <c r="A188" s="64"/>
      <c r="B188" s="64"/>
    </row>
    <row r="189" spans="1:2" s="3" customFormat="1" ht="12.75">
      <c r="A189" s="64"/>
      <c r="B189" s="64"/>
    </row>
    <row r="190" spans="1:2" s="3" customFormat="1" ht="12.75">
      <c r="A190" s="64"/>
      <c r="B190" s="64"/>
    </row>
    <row r="191" spans="1:2" s="3" customFormat="1" ht="12.75">
      <c r="A191" s="64"/>
      <c r="B191" s="64"/>
    </row>
    <row r="192" spans="1:2" s="3" customFormat="1" ht="12.75">
      <c r="A192" s="64"/>
      <c r="B192" s="64"/>
    </row>
    <row r="193" spans="1:2" s="3" customFormat="1" ht="12.75">
      <c r="A193" s="64"/>
      <c r="B193" s="64"/>
    </row>
    <row r="194" spans="1:2" s="3" customFormat="1" ht="12.75">
      <c r="A194" s="64"/>
      <c r="B194" s="64"/>
    </row>
    <row r="195" spans="1:2" s="3" customFormat="1" ht="12.75">
      <c r="A195" s="64"/>
      <c r="B195" s="64"/>
    </row>
    <row r="196" spans="1:2" s="3" customFormat="1" ht="12.75">
      <c r="A196" s="64"/>
      <c r="B196" s="64"/>
    </row>
    <row r="197" spans="1:2" s="3" customFormat="1" ht="12.75">
      <c r="A197" s="64"/>
      <c r="B197" s="64"/>
    </row>
    <row r="198" spans="1:2" s="3" customFormat="1" ht="12.75">
      <c r="A198" s="64"/>
      <c r="B198" s="64"/>
    </row>
    <row r="199" spans="1:2" s="3" customFormat="1" ht="12.75">
      <c r="A199" s="64"/>
      <c r="B199" s="64"/>
    </row>
    <row r="200" spans="1:2" s="3" customFormat="1" ht="12.75">
      <c r="A200" s="64"/>
      <c r="B200" s="64"/>
    </row>
    <row r="201" spans="1:2" s="3" customFormat="1" ht="12.75">
      <c r="A201" s="64"/>
      <c r="B201" s="64"/>
    </row>
    <row r="202" spans="1:2" s="3" customFormat="1" ht="12.75">
      <c r="A202" s="64"/>
      <c r="B202" s="64"/>
    </row>
    <row r="203" spans="1:2" s="3" customFormat="1" ht="12.75">
      <c r="A203" s="64"/>
      <c r="B203" s="64"/>
    </row>
    <row r="204" spans="1:2" s="3" customFormat="1" ht="12.75">
      <c r="A204" s="64"/>
      <c r="B204" s="64"/>
    </row>
    <row r="205" spans="1:2" s="3" customFormat="1" ht="12.75">
      <c r="A205" s="64"/>
      <c r="B205" s="64"/>
    </row>
    <row r="206" spans="1:2" s="3" customFormat="1" ht="12.75">
      <c r="A206" s="64"/>
      <c r="B206" s="64"/>
    </row>
    <row r="207" spans="1:2" s="3" customFormat="1" ht="12.75">
      <c r="A207" s="64"/>
      <c r="B207" s="64"/>
    </row>
    <row r="208" spans="1:2" s="3" customFormat="1" ht="12.75">
      <c r="A208" s="64"/>
      <c r="B208" s="64"/>
    </row>
    <row r="209" spans="1:2" s="3" customFormat="1" ht="12.75">
      <c r="A209" s="64"/>
      <c r="B209" s="64"/>
    </row>
    <row r="210" spans="1:2" s="3" customFormat="1" ht="12.75">
      <c r="A210" s="64"/>
      <c r="B210" s="64"/>
    </row>
    <row r="211" spans="1:2" s="3" customFormat="1" ht="12.75">
      <c r="A211" s="64"/>
      <c r="B211" s="64"/>
    </row>
    <row r="212" spans="1:2" s="3" customFormat="1" ht="12.75">
      <c r="A212" s="64"/>
      <c r="B212" s="64"/>
    </row>
    <row r="213" spans="1:2" s="3" customFormat="1" ht="12.75">
      <c r="A213" s="64"/>
      <c r="B213" s="64"/>
    </row>
    <row r="214" spans="1:2" s="3" customFormat="1" ht="12.75">
      <c r="A214" s="64"/>
      <c r="B214" s="64"/>
    </row>
    <row r="215" spans="1:2" s="3" customFormat="1" ht="12.75">
      <c r="A215" s="64"/>
      <c r="B215" s="64"/>
    </row>
    <row r="216" spans="1:2" s="3" customFormat="1" ht="12.75">
      <c r="A216" s="64"/>
      <c r="B216" s="64"/>
    </row>
    <row r="217" spans="1:2" s="3" customFormat="1" ht="12.75">
      <c r="A217" s="64"/>
      <c r="B217" s="64"/>
    </row>
    <row r="218" spans="1:2" s="3" customFormat="1" ht="12.75">
      <c r="A218" s="64"/>
      <c r="B218" s="64"/>
    </row>
    <row r="219" spans="1:2" s="3" customFormat="1" ht="12.75">
      <c r="A219" s="64"/>
      <c r="B219" s="64"/>
    </row>
    <row r="220" spans="1:2" s="3" customFormat="1" ht="12.75">
      <c r="A220" s="64"/>
      <c r="B220" s="64"/>
    </row>
    <row r="221" spans="1:2" s="3" customFormat="1" ht="12.75">
      <c r="A221" s="64"/>
      <c r="B221" s="64"/>
    </row>
    <row r="222" spans="1:2" s="3" customFormat="1" ht="12.75">
      <c r="A222" s="64"/>
      <c r="B222" s="64"/>
    </row>
    <row r="223" spans="1:2" s="3" customFormat="1" ht="12.75">
      <c r="A223" s="64"/>
      <c r="B223" s="64"/>
    </row>
    <row r="224" spans="1:2" s="3" customFormat="1" ht="12.75">
      <c r="A224" s="64"/>
      <c r="B224" s="64"/>
    </row>
    <row r="225" spans="1:2" s="3" customFormat="1" ht="12.75">
      <c r="A225" s="64"/>
      <c r="B225" s="64"/>
    </row>
    <row r="226" spans="1:2" s="3" customFormat="1" ht="12.75">
      <c r="A226" s="64"/>
      <c r="B226" s="64"/>
    </row>
    <row r="227" spans="1:2" s="3" customFormat="1" ht="12.75">
      <c r="A227" s="64"/>
      <c r="B227" s="64"/>
    </row>
    <row r="228" spans="1:2" s="3" customFormat="1" ht="12.75">
      <c r="A228" s="64"/>
      <c r="B228" s="64"/>
    </row>
    <row r="229" spans="1:2" s="3" customFormat="1" ht="12.75">
      <c r="A229" s="64"/>
      <c r="B229" s="64"/>
    </row>
    <row r="230" spans="1:2" s="3" customFormat="1" ht="12.75">
      <c r="A230" s="64"/>
      <c r="B230" s="64"/>
    </row>
    <row r="231" spans="1:2" s="3" customFormat="1" ht="12.75">
      <c r="A231" s="64"/>
      <c r="B231" s="64"/>
    </row>
    <row r="232" spans="1:2" s="3" customFormat="1" ht="12.75">
      <c r="A232" s="64"/>
      <c r="B232" s="64"/>
    </row>
    <row r="233" spans="1:2" s="3" customFormat="1" ht="12.75">
      <c r="A233" s="64"/>
      <c r="B233" s="64"/>
    </row>
    <row r="234" spans="1:2" s="3" customFormat="1" ht="12.75">
      <c r="A234" s="64"/>
      <c r="B234" s="64"/>
    </row>
    <row r="235" spans="1:2" s="3" customFormat="1" ht="12.75">
      <c r="A235" s="64"/>
      <c r="B235" s="64"/>
    </row>
    <row r="236" spans="1:2" s="3" customFormat="1" ht="12.75">
      <c r="A236" s="64"/>
      <c r="B236" s="64"/>
    </row>
    <row r="237" spans="1:2" s="3" customFormat="1" ht="12.75">
      <c r="A237" s="64"/>
      <c r="B237" s="64"/>
    </row>
    <row r="238" spans="1:2" s="3" customFormat="1" ht="12.75">
      <c r="A238" s="64"/>
      <c r="B238" s="64"/>
    </row>
    <row r="239" spans="1:2" s="3" customFormat="1" ht="12.75">
      <c r="A239" s="64"/>
      <c r="B239" s="64"/>
    </row>
    <row r="240" spans="1:2" s="3" customFormat="1" ht="12.75">
      <c r="A240" s="64"/>
      <c r="B240" s="64"/>
    </row>
    <row r="241" spans="1:2" s="3" customFormat="1" ht="12.75">
      <c r="A241" s="64"/>
      <c r="B241" s="64"/>
    </row>
    <row r="242" spans="1:2" s="3" customFormat="1" ht="12.75">
      <c r="A242" s="64"/>
      <c r="B242" s="64"/>
    </row>
    <row r="243" spans="1:2" s="3" customFormat="1" ht="12.75">
      <c r="A243" s="64"/>
      <c r="B243" s="64"/>
    </row>
    <row r="244" spans="1:2" s="3" customFormat="1" ht="12.75">
      <c r="A244" s="64"/>
      <c r="B244" s="64"/>
    </row>
    <row r="245" spans="1:2" s="3" customFormat="1" ht="12.75">
      <c r="A245" s="64"/>
      <c r="B245" s="64"/>
    </row>
    <row r="246" spans="1:2" s="3" customFormat="1" ht="12.75">
      <c r="A246" s="64"/>
      <c r="B246" s="64"/>
    </row>
    <row r="247" spans="1:2" s="3" customFormat="1" ht="12.75">
      <c r="A247" s="64"/>
      <c r="B247" s="64"/>
    </row>
    <row r="248" spans="1:2" s="3" customFormat="1" ht="12.75">
      <c r="A248" s="64"/>
      <c r="B248" s="64"/>
    </row>
    <row r="249" spans="1:2" s="3" customFormat="1" ht="12.75">
      <c r="A249" s="64"/>
      <c r="B249" s="64"/>
    </row>
    <row r="250" spans="1:2" s="3" customFormat="1" ht="12.75">
      <c r="A250" s="64"/>
      <c r="B250" s="64"/>
    </row>
    <row r="251" spans="1:2" s="3" customFormat="1" ht="12.75">
      <c r="A251" s="64"/>
      <c r="B251" s="64"/>
    </row>
    <row r="252" spans="1:2" s="3" customFormat="1" ht="12.75">
      <c r="A252" s="64"/>
      <c r="B252" s="64"/>
    </row>
    <row r="253" spans="1:2" s="3" customFormat="1" ht="12.75">
      <c r="A253" s="64"/>
      <c r="B253" s="64"/>
    </row>
    <row r="254" spans="1:2" s="3" customFormat="1" ht="12.75">
      <c r="A254" s="64"/>
      <c r="B254" s="64"/>
    </row>
    <row r="255" spans="1:2" s="3" customFormat="1" ht="12.75">
      <c r="A255" s="64"/>
      <c r="B255" s="64"/>
    </row>
    <row r="256" spans="1:2" s="3" customFormat="1" ht="12.75">
      <c r="A256" s="64"/>
      <c r="B256" s="64"/>
    </row>
    <row r="257" spans="1:2" s="3" customFormat="1" ht="12.75">
      <c r="A257" s="64"/>
      <c r="B257" s="64"/>
    </row>
    <row r="258" spans="1:2" s="3" customFormat="1" ht="12.75">
      <c r="A258" s="64"/>
      <c r="B258" s="64"/>
    </row>
    <row r="259" spans="1:2" s="3" customFormat="1" ht="12.75">
      <c r="A259" s="64"/>
      <c r="B259" s="64"/>
    </row>
    <row r="260" spans="1:2" s="3" customFormat="1" ht="12.75">
      <c r="A260" s="64"/>
      <c r="B260" s="64"/>
    </row>
    <row r="261" spans="1:2" s="3" customFormat="1" ht="12.75">
      <c r="A261" s="64"/>
      <c r="B261" s="64"/>
    </row>
    <row r="262" spans="1:2" s="3" customFormat="1" ht="12.75">
      <c r="A262" s="64"/>
      <c r="B262" s="64"/>
    </row>
    <row r="263" spans="1:2" s="3" customFormat="1" ht="12.75">
      <c r="A263" s="64"/>
      <c r="B263" s="64"/>
    </row>
    <row r="264" spans="1:2" s="3" customFormat="1" ht="12.75">
      <c r="A264" s="64"/>
      <c r="B264" s="64"/>
    </row>
    <row r="265" spans="1:2" s="3" customFormat="1" ht="12.75">
      <c r="A265" s="64"/>
      <c r="B265" s="64"/>
    </row>
    <row r="266" spans="1:2" s="3" customFormat="1" ht="12.75">
      <c r="A266" s="64"/>
      <c r="B266" s="64"/>
    </row>
    <row r="267" spans="1:2" s="3" customFormat="1" ht="12.75">
      <c r="A267" s="64"/>
      <c r="B267" s="64"/>
    </row>
    <row r="268" spans="1:2" s="3" customFormat="1" ht="12.75">
      <c r="A268" s="64"/>
      <c r="B268" s="64"/>
    </row>
    <row r="269" spans="1:2" s="3" customFormat="1" ht="12.75">
      <c r="A269" s="64"/>
      <c r="B269" s="64"/>
    </row>
    <row r="270" spans="1:2" s="3" customFormat="1" ht="12.75">
      <c r="A270" s="64"/>
      <c r="B270" s="64"/>
    </row>
    <row r="271" spans="1:2" s="3" customFormat="1" ht="12.75">
      <c r="A271" s="64"/>
      <c r="B271" s="64"/>
    </row>
    <row r="272" spans="1:2" s="3" customFormat="1" ht="12.75">
      <c r="A272" s="64"/>
      <c r="B272" s="64"/>
    </row>
    <row r="273" spans="1:2" s="3" customFormat="1" ht="12.75">
      <c r="A273" s="64"/>
      <c r="B273" s="64"/>
    </row>
    <row r="274" spans="1:2" s="3" customFormat="1" ht="12.75">
      <c r="A274" s="64"/>
      <c r="B274" s="64"/>
    </row>
    <row r="275" spans="1:2" s="3" customFormat="1" ht="12.75">
      <c r="A275" s="64"/>
      <c r="B275" s="64"/>
    </row>
    <row r="276" spans="1:2" s="3" customFormat="1" ht="12.75">
      <c r="A276" s="64"/>
      <c r="B276" s="64"/>
    </row>
    <row r="277" spans="1:2" s="3" customFormat="1" ht="12.75">
      <c r="A277" s="64"/>
      <c r="B277" s="64"/>
    </row>
    <row r="278" spans="1:2" s="3" customFormat="1" ht="12.75">
      <c r="A278" s="64"/>
      <c r="B278" s="64"/>
    </row>
    <row r="279" spans="1:2" s="3" customFormat="1" ht="12.75">
      <c r="A279" s="64"/>
      <c r="B279" s="64"/>
    </row>
    <row r="280" spans="1:2" s="3" customFormat="1" ht="12.75">
      <c r="A280" s="64"/>
      <c r="B280" s="64"/>
    </row>
    <row r="281" spans="1:2" s="3" customFormat="1" ht="12.75">
      <c r="A281" s="64"/>
      <c r="B281" s="64"/>
    </row>
    <row r="282" spans="1:2" s="3" customFormat="1" ht="12.75">
      <c r="A282" s="64"/>
      <c r="B282" s="64"/>
    </row>
    <row r="283" spans="1:2" s="3" customFormat="1" ht="12.75">
      <c r="A283" s="64"/>
      <c r="B283" s="64"/>
    </row>
    <row r="284" spans="1:2" s="3" customFormat="1" ht="12.75">
      <c r="A284" s="64"/>
      <c r="B284" s="64"/>
    </row>
    <row r="285" spans="1:2" s="3" customFormat="1" ht="12.75">
      <c r="A285" s="64"/>
      <c r="B285" s="64"/>
    </row>
    <row r="286" spans="1:2" s="3" customFormat="1" ht="12.75">
      <c r="A286" s="64"/>
      <c r="B286" s="64"/>
    </row>
    <row r="287" spans="1:2" s="3" customFormat="1" ht="12.75">
      <c r="A287" s="64"/>
      <c r="B287" s="64"/>
    </row>
    <row r="288" spans="1:2" s="3" customFormat="1" ht="12.75">
      <c r="A288" s="64"/>
      <c r="B288" s="64"/>
    </row>
    <row r="289" spans="1:2" s="3" customFormat="1" ht="12.75">
      <c r="A289" s="64"/>
      <c r="B289" s="64"/>
    </row>
    <row r="290" spans="1:2" s="3" customFormat="1" ht="12.75">
      <c r="A290" s="64"/>
      <c r="B290" s="64"/>
    </row>
    <row r="291" spans="1:2" s="3" customFormat="1" ht="12.75">
      <c r="A291" s="64"/>
      <c r="B291" s="64"/>
    </row>
    <row r="292" spans="1:2" s="3" customFormat="1" ht="12.75">
      <c r="A292" s="64"/>
      <c r="B292" s="64"/>
    </row>
    <row r="293" spans="1:2" s="3" customFormat="1" ht="12.75">
      <c r="A293" s="64"/>
      <c r="B293" s="64"/>
    </row>
    <row r="294" spans="1:2" s="3" customFormat="1" ht="12.75">
      <c r="A294" s="64"/>
      <c r="B294" s="64"/>
    </row>
    <row r="295" spans="1:2" s="3" customFormat="1" ht="12.75">
      <c r="A295" s="64"/>
      <c r="B295" s="64"/>
    </row>
    <row r="296" spans="1:2" s="3" customFormat="1" ht="12.75">
      <c r="A296" s="64"/>
      <c r="B296" s="64"/>
    </row>
    <row r="297" spans="1:2" s="3" customFormat="1" ht="12.75">
      <c r="A297" s="64"/>
      <c r="B297" s="64"/>
    </row>
    <row r="298" spans="1:2" s="3" customFormat="1" ht="12.75">
      <c r="A298" s="64"/>
      <c r="B298" s="64"/>
    </row>
    <row r="299" spans="1:2" s="3" customFormat="1" ht="12.75">
      <c r="A299" s="64"/>
      <c r="B299" s="64"/>
    </row>
    <row r="300" spans="1:2" s="3" customFormat="1" ht="12.75">
      <c r="A300" s="64"/>
      <c r="B300" s="64"/>
    </row>
    <row r="301" spans="1:2" s="3" customFormat="1" ht="12.75">
      <c r="A301" s="64"/>
      <c r="B301" s="64"/>
    </row>
    <row r="302" spans="1:2" s="3" customFormat="1" ht="12.75">
      <c r="A302" s="64"/>
      <c r="B302" s="64"/>
    </row>
    <row r="303" spans="1:2" s="3" customFormat="1" ht="12.75">
      <c r="A303" s="64"/>
      <c r="B303" s="64"/>
    </row>
    <row r="304" spans="1:2" s="3" customFormat="1" ht="12.75">
      <c r="A304" s="64"/>
      <c r="B304" s="64"/>
    </row>
    <row r="305" spans="1:2" s="3" customFormat="1" ht="12.75">
      <c r="A305" s="64"/>
      <c r="B305" s="64"/>
    </row>
    <row r="306" spans="1:2" s="3" customFormat="1" ht="12.75">
      <c r="A306" s="64"/>
      <c r="B306" s="64"/>
    </row>
    <row r="307" spans="1:2" s="3" customFormat="1" ht="12.75">
      <c r="A307" s="64"/>
      <c r="B307" s="64"/>
    </row>
    <row r="308" spans="1:2" s="3" customFormat="1" ht="12.75">
      <c r="A308" s="64"/>
      <c r="B308" s="64"/>
    </row>
    <row r="309" spans="1:2" s="3" customFormat="1" ht="12.75">
      <c r="A309" s="64"/>
      <c r="B309" s="64"/>
    </row>
    <row r="310" spans="1:2" s="3" customFormat="1" ht="12.75">
      <c r="A310" s="64"/>
      <c r="B310" s="64"/>
    </row>
    <row r="311" spans="1:2" s="3" customFormat="1" ht="12.75">
      <c r="A311" s="64"/>
      <c r="B311" s="64"/>
    </row>
    <row r="312" spans="1:2" s="3" customFormat="1" ht="12.75">
      <c r="A312" s="64"/>
      <c r="B312" s="64"/>
    </row>
    <row r="313" spans="1:2" s="3" customFormat="1" ht="12.75">
      <c r="A313" s="64"/>
      <c r="B313" s="64"/>
    </row>
    <row r="314" spans="1:2" s="3" customFormat="1" ht="12.75">
      <c r="A314" s="64"/>
      <c r="B314" s="64"/>
    </row>
    <row r="315" spans="1:2" s="3" customFormat="1" ht="12.75">
      <c r="A315" s="64"/>
      <c r="B315" s="64"/>
    </row>
    <row r="316" spans="1:2" s="3" customFormat="1" ht="12.75">
      <c r="A316" s="64"/>
      <c r="B316" s="64"/>
    </row>
    <row r="317" spans="1:2" s="3" customFormat="1" ht="12.75">
      <c r="A317" s="64"/>
      <c r="B317" s="64"/>
    </row>
    <row r="318" spans="1:2" s="3" customFormat="1" ht="12.75">
      <c r="A318" s="64"/>
      <c r="B318" s="64"/>
    </row>
    <row r="319" spans="1:2" s="3" customFormat="1" ht="12.75">
      <c r="A319" s="64"/>
      <c r="B319" s="64"/>
    </row>
    <row r="320" spans="1:2" s="3" customFormat="1" ht="12.75">
      <c r="A320" s="64"/>
      <c r="B320" s="64"/>
    </row>
    <row r="321" spans="1:2" s="3" customFormat="1" ht="12.75">
      <c r="A321" s="64"/>
      <c r="B321" s="64"/>
    </row>
    <row r="322" spans="1:2" s="3" customFormat="1" ht="12.75">
      <c r="A322" s="64"/>
      <c r="B322" s="64"/>
    </row>
    <row r="323" spans="1:2" s="3" customFormat="1" ht="12.75">
      <c r="A323" s="64"/>
      <c r="B323" s="64"/>
    </row>
  </sheetData>
  <sheetProtection/>
  <mergeCells count="3">
    <mergeCell ref="A2:C2"/>
    <mergeCell ref="A3:C3"/>
    <mergeCell ref="A1:H1"/>
  </mergeCells>
  <printOptions horizontalCentered="1"/>
  <pageMargins left="0.1968503937007874" right="0.1968503937007874" top="0.6299212598425197" bottom="0.4330708661417323" header="0.5118110236220472" footer="0.5118110236220472"/>
  <pageSetup firstPageNumber="668" useFirstPageNumber="1" fitToHeight="0" fitToWidth="0" horizontalDpi="600" verticalDpi="600" orientation="portrait" paperSize="9" scale="95" r:id="rId1"/>
  <headerFooter alignWithMargins="0">
    <oddFooter>&amp;C&amp;P</oddFooter>
  </headerFooter>
  <colBreaks count="1" manualBreakCount="1">
    <brk id="8" max="8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zoomScalePageLayoutView="0" workbookViewId="0" topLeftCell="A1">
      <selection activeCell="F12" sqref="F12"/>
    </sheetView>
  </sheetViews>
  <sheetFormatPr defaultColWidth="11.421875" defaultRowHeight="12.75"/>
  <cols>
    <col min="1" max="1" width="4.00390625" style="53" bestFit="1" customWidth="1"/>
    <col min="2" max="2" width="4.421875" style="53" bestFit="1" customWidth="1"/>
    <col min="3" max="3" width="48.00390625" style="53" customWidth="1"/>
    <col min="4" max="4" width="11.421875" style="35" bestFit="1" customWidth="1"/>
    <col min="5" max="5" width="10.8515625" style="35" bestFit="1" customWidth="1"/>
    <col min="6" max="6" width="11.421875" style="35" bestFit="1" customWidth="1"/>
    <col min="7" max="8" width="8.00390625" style="35" customWidth="1"/>
    <col min="9" max="16384" width="11.421875" style="35" customWidth="1"/>
  </cols>
  <sheetData>
    <row r="1" spans="1:8" ht="28.5" customHeight="1">
      <c r="A1" s="314" t="s">
        <v>43</v>
      </c>
      <c r="B1" s="314"/>
      <c r="C1" s="314"/>
      <c r="D1" s="314"/>
      <c r="E1" s="314"/>
      <c r="F1" s="314"/>
      <c r="G1" s="314"/>
      <c r="H1" s="314"/>
    </row>
    <row r="2" spans="1:8" s="3" customFormat="1" ht="27" customHeight="1">
      <c r="A2" s="307" t="s">
        <v>232</v>
      </c>
      <c r="B2" s="307"/>
      <c r="C2" s="307"/>
      <c r="D2" s="73" t="s">
        <v>274</v>
      </c>
      <c r="E2" s="73" t="s">
        <v>255</v>
      </c>
      <c r="F2" s="73" t="s">
        <v>275</v>
      </c>
      <c r="G2" s="75" t="s">
        <v>233</v>
      </c>
      <c r="H2" s="75" t="s">
        <v>233</v>
      </c>
    </row>
    <row r="3" spans="1:8" s="3" customFormat="1" ht="12" customHeight="1">
      <c r="A3" s="311">
        <v>1</v>
      </c>
      <c r="B3" s="311"/>
      <c r="C3" s="311"/>
      <c r="D3" s="269">
        <v>2</v>
      </c>
      <c r="E3" s="269">
        <v>3</v>
      </c>
      <c r="F3" s="269">
        <v>4</v>
      </c>
      <c r="G3" s="270" t="s">
        <v>234</v>
      </c>
      <c r="H3" s="270" t="s">
        <v>235</v>
      </c>
    </row>
    <row r="4" spans="1:8" ht="24" customHeight="1">
      <c r="A4" s="144"/>
      <c r="B4" s="145"/>
      <c r="C4" s="144" t="s">
        <v>91</v>
      </c>
      <c r="D4" s="266">
        <f>D5-D13</f>
        <v>-103696206</v>
      </c>
      <c r="E4" s="266">
        <f>E5-E13</f>
        <v>-63318565</v>
      </c>
      <c r="F4" s="266">
        <f>F5-F13</f>
        <v>-296977178</v>
      </c>
      <c r="G4" s="267">
        <f>F4/D4*100</f>
        <v>286.39155611922774</v>
      </c>
      <c r="H4" s="267">
        <f>F4/E4*100</f>
        <v>469.0207019063051</v>
      </c>
    </row>
    <row r="5" spans="1:8" ht="22.5" customHeight="1">
      <c r="A5" s="146">
        <v>8</v>
      </c>
      <c r="B5" s="78"/>
      <c r="C5" s="147" t="s">
        <v>36</v>
      </c>
      <c r="D5" s="148">
        <f>D6</f>
        <v>258857753</v>
      </c>
      <c r="E5" s="148">
        <f>E6</f>
        <v>456333333</v>
      </c>
      <c r="F5" s="148">
        <f>F6</f>
        <v>83307788</v>
      </c>
      <c r="G5" s="149">
        <f aca="true" t="shared" si="0" ref="G5:G21">F5/D5*100</f>
        <v>32.182844452026124</v>
      </c>
      <c r="H5" s="149">
        <f>F5/E5*100</f>
        <v>18.25590680661498</v>
      </c>
    </row>
    <row r="6" spans="1:8" ht="18" customHeight="1">
      <c r="A6" s="146">
        <v>84</v>
      </c>
      <c r="B6" s="78"/>
      <c r="C6" s="79" t="s">
        <v>89</v>
      </c>
      <c r="D6" s="148">
        <f>D7+D9+D11</f>
        <v>258857753</v>
      </c>
      <c r="E6" s="148">
        <f>E7+E9+E11</f>
        <v>456333333</v>
      </c>
      <c r="F6" s="148">
        <f>F7+F9+F11</f>
        <v>83307788</v>
      </c>
      <c r="G6" s="149">
        <f t="shared" si="0"/>
        <v>32.182844452026124</v>
      </c>
      <c r="H6" s="149">
        <f>F6/E6*100</f>
        <v>18.25590680661498</v>
      </c>
    </row>
    <row r="7" spans="1:8" ht="27.75" customHeight="1" hidden="1">
      <c r="A7" s="146"/>
      <c r="B7" s="78"/>
      <c r="C7" s="79" t="s">
        <v>236</v>
      </c>
      <c r="D7" s="80">
        <f>D8</f>
        <v>0</v>
      </c>
      <c r="E7" s="148">
        <v>0</v>
      </c>
      <c r="F7" s="148">
        <v>0</v>
      </c>
      <c r="G7" s="149">
        <v>0</v>
      </c>
      <c r="H7" s="149">
        <v>0</v>
      </c>
    </row>
    <row r="8" spans="1:8" ht="25.5" customHeight="1" hidden="1">
      <c r="A8" s="146"/>
      <c r="B8" s="81">
        <v>8422</v>
      </c>
      <c r="C8" s="24" t="s">
        <v>237</v>
      </c>
      <c r="D8" s="121">
        <v>0</v>
      </c>
      <c r="E8" s="121">
        <v>0</v>
      </c>
      <c r="F8" s="121">
        <v>0</v>
      </c>
      <c r="G8" s="120">
        <v>0</v>
      </c>
      <c r="H8" s="120">
        <v>0</v>
      </c>
    </row>
    <row r="9" spans="1:8" ht="24.75" customHeight="1" hidden="1">
      <c r="A9" s="78">
        <v>844</v>
      </c>
      <c r="B9" s="78"/>
      <c r="C9" s="96" t="s">
        <v>185</v>
      </c>
      <c r="D9" s="148">
        <f>D10</f>
        <v>0</v>
      </c>
      <c r="E9" s="148">
        <f>E10</f>
        <v>0</v>
      </c>
      <c r="F9" s="148">
        <f>F10</f>
        <v>0</v>
      </c>
      <c r="G9" s="149" t="e">
        <f t="shared" si="0"/>
        <v>#DIV/0!</v>
      </c>
      <c r="H9" s="149">
        <v>0</v>
      </c>
    </row>
    <row r="10" spans="1:8" ht="24.75" customHeight="1" hidden="1">
      <c r="A10" s="78"/>
      <c r="B10" s="81">
        <v>8443</v>
      </c>
      <c r="C10" s="24" t="s">
        <v>186</v>
      </c>
      <c r="D10" s="121">
        <v>0</v>
      </c>
      <c r="E10" s="253">
        <v>0</v>
      </c>
      <c r="F10" s="121">
        <v>0</v>
      </c>
      <c r="G10" s="120" t="s">
        <v>219</v>
      </c>
      <c r="H10" s="268">
        <v>0</v>
      </c>
    </row>
    <row r="11" spans="1:8" ht="13.5" customHeight="1">
      <c r="A11" s="78">
        <v>847</v>
      </c>
      <c r="B11" s="78"/>
      <c r="C11" s="79" t="s">
        <v>166</v>
      </c>
      <c r="D11" s="148">
        <f>D12</f>
        <v>258857753</v>
      </c>
      <c r="E11" s="148">
        <f>E12</f>
        <v>456333333</v>
      </c>
      <c r="F11" s="148">
        <f>F12</f>
        <v>83307788</v>
      </c>
      <c r="G11" s="149">
        <f t="shared" si="0"/>
        <v>32.182844452026124</v>
      </c>
      <c r="H11" s="149">
        <f aca="true" t="shared" si="1" ref="H11:H21">F11/E11*100</f>
        <v>18.25590680661498</v>
      </c>
    </row>
    <row r="12" spans="1:8" ht="12.75" customHeight="1">
      <c r="A12" s="146"/>
      <c r="B12" s="81">
        <v>8471</v>
      </c>
      <c r="C12" s="89" t="s">
        <v>187</v>
      </c>
      <c r="D12" s="121">
        <v>258857753</v>
      </c>
      <c r="E12" s="253">
        <v>456333333</v>
      </c>
      <c r="F12" s="121">
        <v>83307788</v>
      </c>
      <c r="G12" s="120">
        <f t="shared" si="0"/>
        <v>32.182844452026124</v>
      </c>
      <c r="H12" s="268">
        <f t="shared" si="1"/>
        <v>18.25590680661498</v>
      </c>
    </row>
    <row r="13" spans="1:8" ht="24" customHeight="1">
      <c r="A13" s="146">
        <v>5</v>
      </c>
      <c r="B13" s="78"/>
      <c r="C13" s="147" t="s">
        <v>272</v>
      </c>
      <c r="D13" s="148">
        <f>D14</f>
        <v>362553959</v>
      </c>
      <c r="E13" s="148">
        <f>E14</f>
        <v>519651898</v>
      </c>
      <c r="F13" s="148">
        <f>F14</f>
        <v>380284966</v>
      </c>
      <c r="G13" s="149">
        <f t="shared" si="0"/>
        <v>104.89058430058407</v>
      </c>
      <c r="H13" s="149">
        <f t="shared" si="1"/>
        <v>73.18071337054946</v>
      </c>
    </row>
    <row r="14" spans="1:8" ht="12.75" customHeight="1">
      <c r="A14" s="146">
        <v>54</v>
      </c>
      <c r="B14" s="81"/>
      <c r="C14" s="79" t="s">
        <v>177</v>
      </c>
      <c r="D14" s="148">
        <f>D15+D17+D20</f>
        <v>362553959</v>
      </c>
      <c r="E14" s="148">
        <f>E15+E17+E20</f>
        <v>519651898</v>
      </c>
      <c r="F14" s="148">
        <f>F15+F17+F20</f>
        <v>380284966</v>
      </c>
      <c r="G14" s="149">
        <f t="shared" si="0"/>
        <v>104.89058430058407</v>
      </c>
      <c r="H14" s="149">
        <f t="shared" si="1"/>
        <v>73.18071337054946</v>
      </c>
    </row>
    <row r="15" spans="1:8" ht="24" customHeight="1">
      <c r="A15" s="78">
        <v>542</v>
      </c>
      <c r="B15" s="78"/>
      <c r="C15" s="96" t="s">
        <v>250</v>
      </c>
      <c r="D15" s="148">
        <f>D16</f>
        <v>1310505</v>
      </c>
      <c r="E15" s="148">
        <f>E16</f>
        <v>2600000</v>
      </c>
      <c r="F15" s="148">
        <f>F16</f>
        <v>1294253</v>
      </c>
      <c r="G15" s="149">
        <f t="shared" si="0"/>
        <v>98.75986737936903</v>
      </c>
      <c r="H15" s="149">
        <f t="shared" si="1"/>
        <v>49.77896153846154</v>
      </c>
    </row>
    <row r="16" spans="1:8" ht="24.75" customHeight="1">
      <c r="A16" s="116"/>
      <c r="B16" s="81">
        <v>5422</v>
      </c>
      <c r="C16" s="24" t="s">
        <v>188</v>
      </c>
      <c r="D16" s="121">
        <v>1310505</v>
      </c>
      <c r="E16" s="253">
        <v>2600000</v>
      </c>
      <c r="F16" s="121">
        <v>1294253</v>
      </c>
      <c r="G16" s="120">
        <f t="shared" si="0"/>
        <v>98.75986737936903</v>
      </c>
      <c r="H16" s="268">
        <f t="shared" si="1"/>
        <v>49.77896153846154</v>
      </c>
    </row>
    <row r="17" spans="1:8" ht="24" customHeight="1">
      <c r="A17" s="78">
        <v>544</v>
      </c>
      <c r="B17" s="78"/>
      <c r="C17" s="79" t="s">
        <v>189</v>
      </c>
      <c r="D17" s="148">
        <f>D18+D19</f>
        <v>314761938</v>
      </c>
      <c r="E17" s="148">
        <f>E18+E19</f>
        <v>354551898</v>
      </c>
      <c r="F17" s="148">
        <f>F18+F19</f>
        <v>306752851</v>
      </c>
      <c r="G17" s="149">
        <f t="shared" si="0"/>
        <v>97.45550969380548</v>
      </c>
      <c r="H17" s="149">
        <f t="shared" si="1"/>
        <v>86.51846252420852</v>
      </c>
    </row>
    <row r="18" spans="1:8" ht="24" customHeight="1">
      <c r="A18" s="116"/>
      <c r="B18" s="81">
        <v>5443</v>
      </c>
      <c r="C18" s="89" t="s">
        <v>191</v>
      </c>
      <c r="D18" s="121">
        <v>314761938</v>
      </c>
      <c r="E18" s="253">
        <v>354551898</v>
      </c>
      <c r="F18" s="121">
        <v>306752851</v>
      </c>
      <c r="G18" s="149">
        <f t="shared" si="0"/>
        <v>97.45550969380548</v>
      </c>
      <c r="H18" s="149">
        <f t="shared" si="1"/>
        <v>86.51846252420852</v>
      </c>
    </row>
    <row r="19" spans="1:8" ht="24" customHeight="1" hidden="1">
      <c r="A19" s="116"/>
      <c r="B19" s="81">
        <v>5446</v>
      </c>
      <c r="C19" s="89" t="s">
        <v>181</v>
      </c>
      <c r="D19" s="121">
        <v>0</v>
      </c>
      <c r="E19" s="253">
        <v>0</v>
      </c>
      <c r="F19" s="121">
        <v>0</v>
      </c>
      <c r="G19" s="149" t="e">
        <f t="shared" si="0"/>
        <v>#DIV/0!</v>
      </c>
      <c r="H19" s="268">
        <v>0</v>
      </c>
    </row>
    <row r="20" spans="1:8" ht="12.75" customHeight="1">
      <c r="A20" s="78">
        <v>547</v>
      </c>
      <c r="C20" s="79" t="s">
        <v>167</v>
      </c>
      <c r="D20" s="148">
        <f>D21</f>
        <v>46481516</v>
      </c>
      <c r="E20" s="148">
        <f>E21</f>
        <v>162500000</v>
      </c>
      <c r="F20" s="148">
        <f>F21</f>
        <v>72237862</v>
      </c>
      <c r="G20" s="149">
        <f t="shared" si="0"/>
        <v>155.4120179729078</v>
      </c>
      <c r="H20" s="149">
        <f t="shared" si="1"/>
        <v>44.454068923076925</v>
      </c>
    </row>
    <row r="21" spans="2:8" ht="15" customHeight="1">
      <c r="B21" s="116">
        <v>5471</v>
      </c>
      <c r="C21" s="116" t="s">
        <v>205</v>
      </c>
      <c r="D21" s="121">
        <v>46481516</v>
      </c>
      <c r="E21" s="253">
        <v>162500000</v>
      </c>
      <c r="F21" s="121">
        <v>72237862</v>
      </c>
      <c r="G21" s="120">
        <f t="shared" si="0"/>
        <v>155.4120179729078</v>
      </c>
      <c r="H21" s="268">
        <f t="shared" si="1"/>
        <v>44.454068923076925</v>
      </c>
    </row>
    <row r="23" ht="13.5" customHeight="1"/>
    <row r="24" ht="19.5" customHeight="1"/>
  </sheetData>
  <sheetProtection/>
  <mergeCells count="3">
    <mergeCell ref="A3:C3"/>
    <mergeCell ref="A2:C2"/>
    <mergeCell ref="A1:H1"/>
  </mergeCells>
  <printOptions horizontalCentered="1"/>
  <pageMargins left="0.1968503937007874" right="0.1968503937007874" top="0.6299212598425197" bottom="0.4330708661417323" header="0.5118110236220472" footer="0.5118110236220472"/>
  <pageSetup firstPageNumber="670" useFirstPageNumber="1" fitToHeight="0" fitToWidth="0" horizontalDpi="600" verticalDpi="600" orientation="portrait" paperSize="9" scale="95" r:id="rId1"/>
  <headerFooter alignWithMargins="0">
    <oddFooter>&amp;C&amp;P</oddFooter>
  </headerFooter>
  <colBreaks count="1" manualBreakCount="1">
    <brk id="8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982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11.421875" defaultRowHeight="12.75"/>
  <cols>
    <col min="1" max="1" width="7.28125" style="58" customWidth="1"/>
    <col min="2" max="2" width="49.7109375" style="27" customWidth="1"/>
    <col min="3" max="4" width="13.28125" style="177" customWidth="1"/>
    <col min="5" max="5" width="8.140625" style="27" customWidth="1"/>
    <col min="6" max="6" width="14.28125" style="27" customWidth="1"/>
    <col min="7" max="7" width="14.7109375" style="27" customWidth="1"/>
    <col min="8" max="8" width="11.421875" style="27" customWidth="1"/>
    <col min="9" max="9" width="14.28125" style="27" bestFit="1" customWidth="1"/>
    <col min="10" max="16384" width="11.421875" style="27" customWidth="1"/>
  </cols>
  <sheetData>
    <row r="1" spans="1:5" ht="26.25" customHeight="1">
      <c r="A1" s="315" t="s">
        <v>113</v>
      </c>
      <c r="B1" s="315"/>
      <c r="C1" s="298"/>
      <c r="D1" s="298"/>
      <c r="E1" s="298"/>
    </row>
    <row r="2" spans="1:5" ht="27" customHeight="1">
      <c r="A2" s="150" t="s">
        <v>232</v>
      </c>
      <c r="B2" s="151"/>
      <c r="C2" s="73" t="s">
        <v>255</v>
      </c>
      <c r="D2" s="73" t="s">
        <v>275</v>
      </c>
      <c r="E2" s="75" t="s">
        <v>233</v>
      </c>
    </row>
    <row r="3" spans="1:5" ht="12" customHeight="1">
      <c r="A3" s="316" t="s">
        <v>253</v>
      </c>
      <c r="B3" s="317"/>
      <c r="C3" s="271">
        <v>2</v>
      </c>
      <c r="D3" s="271">
        <v>3</v>
      </c>
      <c r="E3" s="270" t="s">
        <v>254</v>
      </c>
    </row>
    <row r="4" spans="1:9" s="47" customFormat="1" ht="22.5" customHeight="1">
      <c r="A4" s="226" t="s">
        <v>152</v>
      </c>
      <c r="B4" s="225" t="s">
        <v>114</v>
      </c>
      <c r="C4" s="243">
        <f>C6+C89+C119+C131+C244</f>
        <v>3594079303</v>
      </c>
      <c r="D4" s="243">
        <f>D6+D89+D119+D131+D244</f>
        <v>1395880384.82</v>
      </c>
      <c r="E4" s="244">
        <f>D4/C4*100</f>
        <v>38.838330129634315</v>
      </c>
      <c r="F4" s="26">
        <f>'rashodi-opći dio'!E4+'rashodi-opći dio'!E78+'račun financiranja'!E13</f>
        <v>3594079303</v>
      </c>
      <c r="G4" s="26">
        <f>'rashodi-opći dio'!F4+'rashodi-opći dio'!F78+'račun financiranja'!F13</f>
        <v>1395880385</v>
      </c>
      <c r="H4" s="26"/>
      <c r="I4" s="77"/>
    </row>
    <row r="5" spans="1:7" s="47" customFormat="1" ht="12.75" customHeight="1">
      <c r="A5" s="152"/>
      <c r="B5" s="153"/>
      <c r="C5" s="245"/>
      <c r="D5" s="245"/>
      <c r="E5" s="246"/>
      <c r="F5" s="26"/>
      <c r="G5" s="26"/>
    </row>
    <row r="6" spans="1:5" s="55" customFormat="1" ht="12.75">
      <c r="A6" s="146">
        <v>100</v>
      </c>
      <c r="B6" s="79" t="s">
        <v>137</v>
      </c>
      <c r="C6" s="80">
        <f>C8+C59+C68+C76+C83</f>
        <v>249758000</v>
      </c>
      <c r="D6" s="80">
        <f>D8+D59+D68+D76+D83</f>
        <v>99635251</v>
      </c>
      <c r="E6" s="246">
        <f>D6/C6*100</f>
        <v>39.89271654962003</v>
      </c>
    </row>
    <row r="7" spans="1:5" ht="12" customHeight="1">
      <c r="A7" s="116"/>
      <c r="B7" s="50"/>
      <c r="E7" s="246"/>
    </row>
    <row r="8" spans="1:5" ht="12.75">
      <c r="A8" s="66" t="s">
        <v>95</v>
      </c>
      <c r="B8" s="79" t="s">
        <v>96</v>
      </c>
      <c r="C8" s="80">
        <f>C9</f>
        <v>211062000</v>
      </c>
      <c r="D8" s="80">
        <f>D9</f>
        <v>94992733</v>
      </c>
      <c r="E8" s="246">
        <f aca="true" t="shared" si="0" ref="E8:E57">D8/C8*100</f>
        <v>45.007027792781265</v>
      </c>
    </row>
    <row r="9" spans="1:5" ht="12.75" hidden="1">
      <c r="A9" s="155">
        <v>3</v>
      </c>
      <c r="B9" s="79" t="s">
        <v>59</v>
      </c>
      <c r="C9" s="80">
        <f>C10+C21+C50+C55</f>
        <v>211062000</v>
      </c>
      <c r="D9" s="80">
        <f>D10+D21+D50+D55</f>
        <v>94992733</v>
      </c>
      <c r="E9" s="246">
        <f t="shared" si="0"/>
        <v>45.007027792781265</v>
      </c>
    </row>
    <row r="10" spans="1:5" ht="12.75">
      <c r="A10" s="155">
        <v>31</v>
      </c>
      <c r="B10" s="79" t="s">
        <v>60</v>
      </c>
      <c r="C10" s="80">
        <f>C11+C16+C18</f>
        <v>142150000</v>
      </c>
      <c r="D10" s="80">
        <f>D11+D16+D18</f>
        <v>67138724</v>
      </c>
      <c r="E10" s="246">
        <f t="shared" si="0"/>
        <v>47.230899753781216</v>
      </c>
    </row>
    <row r="11" spans="1:5" ht="12.75">
      <c r="A11" s="155">
        <v>311</v>
      </c>
      <c r="B11" s="79" t="s">
        <v>171</v>
      </c>
      <c r="C11" s="80">
        <f>SUM(C12:C15)</f>
        <v>119350000</v>
      </c>
      <c r="D11" s="80">
        <f>SUM(D12:D15)</f>
        <v>56726959</v>
      </c>
      <c r="E11" s="246">
        <f t="shared" si="0"/>
        <v>47.52991956430666</v>
      </c>
    </row>
    <row r="12" spans="1:5" ht="12.75">
      <c r="A12" s="156">
        <v>3111</v>
      </c>
      <c r="B12" s="156" t="s">
        <v>61</v>
      </c>
      <c r="C12" s="247">
        <v>117050000</v>
      </c>
      <c r="D12" s="190">
        <v>56126202</v>
      </c>
      <c r="E12" s="224">
        <f t="shared" si="0"/>
        <v>47.95062110209312</v>
      </c>
    </row>
    <row r="13" spans="1:5" ht="12.75" hidden="1">
      <c r="A13" s="184">
        <v>3112</v>
      </c>
      <c r="B13" s="181" t="s">
        <v>256</v>
      </c>
      <c r="C13" s="247">
        <v>500000</v>
      </c>
      <c r="D13" s="190">
        <v>0</v>
      </c>
      <c r="E13" s="224"/>
    </row>
    <row r="14" spans="1:5" ht="12.75">
      <c r="A14" s="156">
        <v>3113</v>
      </c>
      <c r="B14" s="156" t="s">
        <v>273</v>
      </c>
      <c r="C14" s="247">
        <v>1200000</v>
      </c>
      <c r="D14" s="190">
        <v>287057</v>
      </c>
      <c r="E14" s="224">
        <f t="shared" si="0"/>
        <v>23.921416666666666</v>
      </c>
    </row>
    <row r="15" spans="1:5" ht="12.75">
      <c r="A15" s="156">
        <v>3114</v>
      </c>
      <c r="B15" s="156" t="s">
        <v>63</v>
      </c>
      <c r="C15" s="247">
        <v>600000</v>
      </c>
      <c r="D15" s="190">
        <v>313700</v>
      </c>
      <c r="E15" s="224">
        <f t="shared" si="0"/>
        <v>52.28333333333334</v>
      </c>
    </row>
    <row r="16" spans="1:5" ht="12.75">
      <c r="A16" s="155">
        <v>312</v>
      </c>
      <c r="B16" s="79" t="s">
        <v>64</v>
      </c>
      <c r="C16" s="80">
        <f>C17</f>
        <v>1800000</v>
      </c>
      <c r="D16" s="80">
        <f>D17</f>
        <v>664554</v>
      </c>
      <c r="E16" s="246">
        <f t="shared" si="0"/>
        <v>36.919666666666664</v>
      </c>
    </row>
    <row r="17" spans="1:5" ht="12.75">
      <c r="A17" s="102">
        <v>3121</v>
      </c>
      <c r="B17" s="102" t="s">
        <v>64</v>
      </c>
      <c r="C17" s="248">
        <v>1800000</v>
      </c>
      <c r="D17" s="197">
        <v>664554</v>
      </c>
      <c r="E17" s="224">
        <f t="shared" si="0"/>
        <v>36.919666666666664</v>
      </c>
    </row>
    <row r="18" spans="1:5" ht="12.75">
      <c r="A18" s="155">
        <v>313</v>
      </c>
      <c r="B18" s="79" t="s">
        <v>65</v>
      </c>
      <c r="C18" s="80">
        <f>SUM(C19:C20)</f>
        <v>21000000</v>
      </c>
      <c r="D18" s="80">
        <f>SUM(D19:D20)</f>
        <v>9747211</v>
      </c>
      <c r="E18" s="246">
        <f t="shared" si="0"/>
        <v>46.41529047619047</v>
      </c>
    </row>
    <row r="19" spans="1:5" ht="12.75">
      <c r="A19" s="102">
        <v>3132</v>
      </c>
      <c r="B19" s="102" t="s">
        <v>169</v>
      </c>
      <c r="C19" s="248">
        <v>18300000</v>
      </c>
      <c r="D19" s="197">
        <v>8783824</v>
      </c>
      <c r="E19" s="224">
        <f t="shared" si="0"/>
        <v>47.99903825136612</v>
      </c>
    </row>
    <row r="20" spans="1:5" ht="12.75">
      <c r="A20" s="102">
        <v>3133</v>
      </c>
      <c r="B20" s="102" t="s">
        <v>170</v>
      </c>
      <c r="C20" s="248">
        <v>2700000</v>
      </c>
      <c r="D20" s="197">
        <v>963387</v>
      </c>
      <c r="E20" s="224">
        <f t="shared" si="0"/>
        <v>35.681000000000004</v>
      </c>
    </row>
    <row r="21" spans="1:5" s="28" customFormat="1" ht="12.75">
      <c r="A21" s="155">
        <v>32</v>
      </c>
      <c r="B21" s="66" t="s">
        <v>2</v>
      </c>
      <c r="C21" s="80">
        <f>C22+C26+C31+C41+C43</f>
        <v>67362000</v>
      </c>
      <c r="D21" s="80">
        <f>D22+D26+D31+D41+D43</f>
        <v>27513132</v>
      </c>
      <c r="E21" s="246">
        <f t="shared" si="0"/>
        <v>40.84369822748731</v>
      </c>
    </row>
    <row r="22" spans="1:5" ht="12.75">
      <c r="A22" s="155">
        <v>321</v>
      </c>
      <c r="B22" s="79" t="s">
        <v>6</v>
      </c>
      <c r="C22" s="80">
        <f>SUM(C23:C25)</f>
        <v>8632000</v>
      </c>
      <c r="D22" s="80">
        <f>SUM(D23:D25)</f>
        <v>3931888</v>
      </c>
      <c r="E22" s="246">
        <f t="shared" si="0"/>
        <v>45.5501390176089</v>
      </c>
    </row>
    <row r="23" spans="1:5" ht="12.75">
      <c r="A23" s="102">
        <v>3211</v>
      </c>
      <c r="B23" s="106" t="s">
        <v>66</v>
      </c>
      <c r="C23" s="248">
        <v>2132000</v>
      </c>
      <c r="D23" s="197">
        <v>1037783</v>
      </c>
      <c r="E23" s="224">
        <f t="shared" si="0"/>
        <v>48.676500938086306</v>
      </c>
    </row>
    <row r="24" spans="1:5" ht="12.75">
      <c r="A24" s="102">
        <v>3212</v>
      </c>
      <c r="B24" s="106" t="s">
        <v>67</v>
      </c>
      <c r="C24" s="248">
        <v>4800000</v>
      </c>
      <c r="D24" s="197">
        <v>2440712</v>
      </c>
      <c r="E24" s="224">
        <f t="shared" si="0"/>
        <v>50.84816666666667</v>
      </c>
    </row>
    <row r="25" spans="1:5" ht="12.75">
      <c r="A25" s="107" t="s">
        <v>4</v>
      </c>
      <c r="B25" s="108" t="s">
        <v>5</v>
      </c>
      <c r="C25" s="248">
        <v>1700000</v>
      </c>
      <c r="D25" s="197">
        <v>453393</v>
      </c>
      <c r="E25" s="224">
        <f t="shared" si="0"/>
        <v>26.670176470588235</v>
      </c>
    </row>
    <row r="26" spans="1:5" ht="12.75">
      <c r="A26" s="155">
        <v>322</v>
      </c>
      <c r="B26" s="79" t="s">
        <v>68</v>
      </c>
      <c r="C26" s="80">
        <f>SUM(C27:C30)</f>
        <v>8600000</v>
      </c>
      <c r="D26" s="80">
        <f>SUM(D27:D30)</f>
        <v>3884049</v>
      </c>
      <c r="E26" s="246">
        <f t="shared" si="0"/>
        <v>45.163360465116284</v>
      </c>
    </row>
    <row r="27" spans="1:5" ht="12.75">
      <c r="A27" s="157">
        <v>3221</v>
      </c>
      <c r="B27" s="156" t="s">
        <v>69</v>
      </c>
      <c r="C27" s="247">
        <v>2600000</v>
      </c>
      <c r="D27" s="190">
        <v>1001597</v>
      </c>
      <c r="E27" s="224">
        <f t="shared" si="0"/>
        <v>38.52296153846154</v>
      </c>
    </row>
    <row r="28" spans="1:5" ht="12.75">
      <c r="A28" s="157">
        <v>3223</v>
      </c>
      <c r="B28" s="156" t="s">
        <v>71</v>
      </c>
      <c r="C28" s="247">
        <v>5600000</v>
      </c>
      <c r="D28" s="190">
        <v>2782827</v>
      </c>
      <c r="E28" s="224">
        <f t="shared" si="0"/>
        <v>49.69333928571428</v>
      </c>
    </row>
    <row r="29" spans="1:5" ht="12.75">
      <c r="A29" s="157">
        <v>3224</v>
      </c>
      <c r="B29" s="157" t="s">
        <v>7</v>
      </c>
      <c r="C29" s="247">
        <v>200000</v>
      </c>
      <c r="D29" s="190">
        <v>47714</v>
      </c>
      <c r="E29" s="224">
        <f t="shared" si="0"/>
        <v>23.857</v>
      </c>
    </row>
    <row r="30" spans="1:5" ht="12.75">
      <c r="A30" s="157" t="s">
        <v>8</v>
      </c>
      <c r="B30" s="157" t="s">
        <v>9</v>
      </c>
      <c r="C30" s="247">
        <v>200000</v>
      </c>
      <c r="D30" s="190">
        <v>51911</v>
      </c>
      <c r="E30" s="224">
        <f t="shared" si="0"/>
        <v>25.955499999999997</v>
      </c>
    </row>
    <row r="31" spans="1:5" ht="12.75">
      <c r="A31" s="155">
        <v>323</v>
      </c>
      <c r="B31" s="79" t="s">
        <v>10</v>
      </c>
      <c r="C31" s="80">
        <f>SUM(C32:C40)</f>
        <v>44600000</v>
      </c>
      <c r="D31" s="80">
        <f>SUM(D32:D40)</f>
        <v>17674836</v>
      </c>
      <c r="E31" s="246">
        <f t="shared" si="0"/>
        <v>39.62967713004485</v>
      </c>
    </row>
    <row r="32" spans="1:5" ht="12.75">
      <c r="A32" s="156">
        <v>3231</v>
      </c>
      <c r="B32" s="158" t="s">
        <v>72</v>
      </c>
      <c r="C32" s="247">
        <v>5260000</v>
      </c>
      <c r="D32" s="190">
        <v>2287364</v>
      </c>
      <c r="E32" s="224">
        <f t="shared" si="0"/>
        <v>43.48600760456274</v>
      </c>
    </row>
    <row r="33" spans="1:5" ht="12.75">
      <c r="A33" s="156">
        <v>3232</v>
      </c>
      <c r="B33" s="157" t="s">
        <v>11</v>
      </c>
      <c r="C33" s="247">
        <v>14200000</v>
      </c>
      <c r="D33" s="190">
        <v>5407802</v>
      </c>
      <c r="E33" s="224">
        <f t="shared" si="0"/>
        <v>38.08311267605634</v>
      </c>
    </row>
    <row r="34" spans="1:5" ht="12.75">
      <c r="A34" s="156">
        <v>3233</v>
      </c>
      <c r="B34" s="159" t="s">
        <v>73</v>
      </c>
      <c r="C34" s="247">
        <v>500000</v>
      </c>
      <c r="D34" s="190">
        <v>151559</v>
      </c>
      <c r="E34" s="224">
        <f t="shared" si="0"/>
        <v>30.311799999999998</v>
      </c>
    </row>
    <row r="35" spans="1:5" ht="12.75">
      <c r="A35" s="156">
        <v>3234</v>
      </c>
      <c r="B35" s="159" t="s">
        <v>74</v>
      </c>
      <c r="C35" s="247">
        <v>550000</v>
      </c>
      <c r="D35" s="190">
        <v>213552</v>
      </c>
      <c r="E35" s="224">
        <f t="shared" si="0"/>
        <v>38.827636363636366</v>
      </c>
    </row>
    <row r="36" spans="1:5" ht="12.75">
      <c r="A36" s="156">
        <v>3235</v>
      </c>
      <c r="B36" s="159" t="s">
        <v>75</v>
      </c>
      <c r="C36" s="247">
        <v>8700000</v>
      </c>
      <c r="D36" s="190">
        <v>5370426</v>
      </c>
      <c r="E36" s="224">
        <f t="shared" si="0"/>
        <v>61.729034482758614</v>
      </c>
    </row>
    <row r="37" spans="1:5" ht="12.75">
      <c r="A37" s="156">
        <v>3236</v>
      </c>
      <c r="B37" s="159" t="s">
        <v>246</v>
      </c>
      <c r="C37" s="247">
        <v>350000</v>
      </c>
      <c r="D37" s="190">
        <v>128715</v>
      </c>
      <c r="E37" s="224">
        <f t="shared" si="0"/>
        <v>36.77571428571429</v>
      </c>
    </row>
    <row r="38" spans="1:5" ht="12.75">
      <c r="A38" s="156">
        <v>3237</v>
      </c>
      <c r="B38" s="157" t="s">
        <v>12</v>
      </c>
      <c r="C38" s="247">
        <v>4930000</v>
      </c>
      <c r="D38" s="190">
        <v>1528715</v>
      </c>
      <c r="E38" s="224">
        <f t="shared" si="0"/>
        <v>31.008417849898578</v>
      </c>
    </row>
    <row r="39" spans="1:5" ht="12.75">
      <c r="A39" s="188">
        <v>3238</v>
      </c>
      <c r="B39" s="189" t="s">
        <v>257</v>
      </c>
      <c r="C39" s="247">
        <v>7000000</v>
      </c>
      <c r="D39" s="190">
        <v>1554690</v>
      </c>
      <c r="E39" s="224"/>
    </row>
    <row r="40" spans="1:5" ht="12.75">
      <c r="A40" s="156">
        <v>3239</v>
      </c>
      <c r="B40" s="157" t="s">
        <v>76</v>
      </c>
      <c r="C40" s="247">
        <v>3110000</v>
      </c>
      <c r="D40" s="190">
        <v>1032013</v>
      </c>
      <c r="E40" s="224">
        <f t="shared" si="0"/>
        <v>33.18369774919614</v>
      </c>
    </row>
    <row r="41" spans="1:5" ht="12.75">
      <c r="A41" s="182">
        <v>324</v>
      </c>
      <c r="B41" s="198" t="s">
        <v>266</v>
      </c>
      <c r="C41" s="249">
        <v>0</v>
      </c>
      <c r="D41" s="249">
        <v>134764</v>
      </c>
      <c r="E41" s="250" t="s">
        <v>219</v>
      </c>
    </row>
    <row r="42" spans="1:5" ht="12.75">
      <c r="A42" s="188">
        <v>3241</v>
      </c>
      <c r="B42" s="189" t="s">
        <v>266</v>
      </c>
      <c r="C42" s="247">
        <v>0</v>
      </c>
      <c r="D42" s="190">
        <v>134764</v>
      </c>
      <c r="E42" s="251">
        <v>0</v>
      </c>
    </row>
    <row r="43" spans="1:5" ht="12.75">
      <c r="A43" s="155">
        <v>329</v>
      </c>
      <c r="B43" s="79" t="s">
        <v>78</v>
      </c>
      <c r="C43" s="80">
        <f>SUM(C44:C49)</f>
        <v>5530000</v>
      </c>
      <c r="D43" s="80">
        <f>SUM(D44:D49)</f>
        <v>1887595</v>
      </c>
      <c r="E43" s="246">
        <f t="shared" si="0"/>
        <v>34.13372513562387</v>
      </c>
    </row>
    <row r="44" spans="1:5" ht="12.75">
      <c r="A44" s="156">
        <v>3291</v>
      </c>
      <c r="B44" s="156" t="s">
        <v>140</v>
      </c>
      <c r="C44" s="247">
        <v>300000</v>
      </c>
      <c r="D44" s="190">
        <v>95710</v>
      </c>
      <c r="E44" s="224">
        <f t="shared" si="0"/>
        <v>31.903333333333332</v>
      </c>
    </row>
    <row r="45" spans="1:5" ht="12.75">
      <c r="A45" s="156">
        <v>3292</v>
      </c>
      <c r="B45" s="156" t="s">
        <v>79</v>
      </c>
      <c r="C45" s="247">
        <v>1750000</v>
      </c>
      <c r="D45" s="190">
        <v>508363</v>
      </c>
      <c r="E45" s="224">
        <f t="shared" si="0"/>
        <v>29.049314285714285</v>
      </c>
    </row>
    <row r="46" spans="1:5" ht="12.75">
      <c r="A46" s="156">
        <v>3293</v>
      </c>
      <c r="B46" s="156" t="s">
        <v>80</v>
      </c>
      <c r="C46" s="247">
        <v>280000</v>
      </c>
      <c r="D46" s="190">
        <v>190461</v>
      </c>
      <c r="E46" s="224">
        <f t="shared" si="0"/>
        <v>68.02178571428571</v>
      </c>
    </row>
    <row r="47" spans="1:5" ht="12.75">
      <c r="A47" s="156">
        <v>3294</v>
      </c>
      <c r="B47" s="156" t="s">
        <v>247</v>
      </c>
      <c r="C47" s="247">
        <v>300000</v>
      </c>
      <c r="D47" s="190">
        <v>147394</v>
      </c>
      <c r="E47" s="224">
        <f t="shared" si="0"/>
        <v>49.13133333333333</v>
      </c>
    </row>
    <row r="48" spans="1:5" ht="12.75">
      <c r="A48" s="156">
        <v>3295</v>
      </c>
      <c r="B48" s="156" t="s">
        <v>172</v>
      </c>
      <c r="C48" s="247">
        <v>2000000</v>
      </c>
      <c r="D48" s="190">
        <v>895611</v>
      </c>
      <c r="E48" s="224">
        <f t="shared" si="0"/>
        <v>44.780550000000005</v>
      </c>
    </row>
    <row r="49" spans="1:5" ht="12.75">
      <c r="A49" s="156">
        <v>3299</v>
      </c>
      <c r="B49" s="156" t="s">
        <v>78</v>
      </c>
      <c r="C49" s="247">
        <v>900000</v>
      </c>
      <c r="D49" s="190">
        <v>50056</v>
      </c>
      <c r="E49" s="224">
        <f t="shared" si="0"/>
        <v>5.561777777777778</v>
      </c>
    </row>
    <row r="50" spans="1:5" ht="12.75">
      <c r="A50" s="155">
        <v>34</v>
      </c>
      <c r="B50" s="79" t="s">
        <v>155</v>
      </c>
      <c r="C50" s="80">
        <f>C51</f>
        <v>1350000</v>
      </c>
      <c r="D50" s="80">
        <f>D51</f>
        <v>275740</v>
      </c>
      <c r="E50" s="246">
        <f t="shared" si="0"/>
        <v>20.425185185185185</v>
      </c>
    </row>
    <row r="51" spans="1:5" ht="12.75">
      <c r="A51" s="155">
        <v>343</v>
      </c>
      <c r="B51" s="79" t="s">
        <v>92</v>
      </c>
      <c r="C51" s="80">
        <f>SUM(C52:C54)</f>
        <v>1350000</v>
      </c>
      <c r="D51" s="80">
        <f>SUM(D52:D54)</f>
        <v>275740</v>
      </c>
      <c r="E51" s="246">
        <f t="shared" si="0"/>
        <v>20.425185185185185</v>
      </c>
    </row>
    <row r="52" spans="1:5" ht="12.75">
      <c r="A52" s="116">
        <v>3431</v>
      </c>
      <c r="B52" s="160" t="s">
        <v>93</v>
      </c>
      <c r="C52" s="247">
        <v>1200000</v>
      </c>
      <c r="D52" s="190">
        <v>275457</v>
      </c>
      <c r="E52" s="224">
        <f t="shared" si="0"/>
        <v>22.954749999999997</v>
      </c>
    </row>
    <row r="53" spans="1:5" ht="12.75" hidden="1">
      <c r="A53" s="186">
        <v>3432</v>
      </c>
      <c r="B53" s="185" t="s">
        <v>258</v>
      </c>
      <c r="C53" s="247">
        <v>100000</v>
      </c>
      <c r="D53" s="190">
        <v>0</v>
      </c>
      <c r="E53" s="224"/>
    </row>
    <row r="54" spans="1:5" ht="12.75">
      <c r="A54" s="116">
        <v>3433</v>
      </c>
      <c r="B54" s="160" t="s">
        <v>94</v>
      </c>
      <c r="C54" s="247">
        <v>50000</v>
      </c>
      <c r="D54" s="190">
        <v>283</v>
      </c>
      <c r="E54" s="224">
        <f t="shared" si="0"/>
        <v>0.5660000000000001</v>
      </c>
    </row>
    <row r="55" spans="1:5" ht="12.75">
      <c r="A55" s="155">
        <v>38</v>
      </c>
      <c r="B55" s="79" t="s">
        <v>173</v>
      </c>
      <c r="C55" s="80">
        <f>C56</f>
        <v>200000</v>
      </c>
      <c r="D55" s="80">
        <f>D56</f>
        <v>65137</v>
      </c>
      <c r="E55" s="246">
        <f t="shared" si="0"/>
        <v>32.5685</v>
      </c>
    </row>
    <row r="56" spans="1:5" ht="12.75">
      <c r="A56" s="155">
        <v>381</v>
      </c>
      <c r="B56" s="79" t="s">
        <v>52</v>
      </c>
      <c r="C56" s="80">
        <f>C57</f>
        <v>200000</v>
      </c>
      <c r="D56" s="80">
        <f>D57</f>
        <v>65137</v>
      </c>
      <c r="E56" s="246">
        <f t="shared" si="0"/>
        <v>32.5685</v>
      </c>
    </row>
    <row r="57" spans="1:5" ht="12.75">
      <c r="A57" s="157">
        <v>3811</v>
      </c>
      <c r="B57" s="156" t="s">
        <v>17</v>
      </c>
      <c r="C57" s="247">
        <v>200000</v>
      </c>
      <c r="D57" s="190">
        <v>65137</v>
      </c>
      <c r="E57" s="224">
        <f t="shared" si="0"/>
        <v>32.5685</v>
      </c>
    </row>
    <row r="58" spans="1:5" ht="12.75">
      <c r="A58" s="157"/>
      <c r="B58" s="156"/>
      <c r="C58" s="252"/>
      <c r="D58" s="252"/>
      <c r="E58" s="252"/>
    </row>
    <row r="59" spans="1:5" ht="12.75">
      <c r="A59" s="66" t="s">
        <v>97</v>
      </c>
      <c r="B59" s="66" t="s">
        <v>98</v>
      </c>
      <c r="C59" s="80">
        <f aca="true" t="shared" si="1" ref="C59:D61">C60</f>
        <v>16800000</v>
      </c>
      <c r="D59" s="80">
        <f t="shared" si="1"/>
        <v>970631</v>
      </c>
      <c r="E59" s="246">
        <f aca="true" t="shared" si="2" ref="E59:E66">D59/C59*100</f>
        <v>5.7775654761904764</v>
      </c>
    </row>
    <row r="60" spans="1:5" ht="12.75" hidden="1">
      <c r="A60" s="66">
        <v>4</v>
      </c>
      <c r="B60" s="66" t="s">
        <v>87</v>
      </c>
      <c r="C60" s="80">
        <f t="shared" si="1"/>
        <v>16800000</v>
      </c>
      <c r="D60" s="80">
        <f t="shared" si="1"/>
        <v>970631</v>
      </c>
      <c r="E60" s="246">
        <f t="shared" si="2"/>
        <v>5.7775654761904764</v>
      </c>
    </row>
    <row r="61" spans="1:5" ht="12.75">
      <c r="A61" s="66">
        <v>42</v>
      </c>
      <c r="B61" s="66" t="s">
        <v>19</v>
      </c>
      <c r="C61" s="80">
        <f t="shared" si="1"/>
        <v>16800000</v>
      </c>
      <c r="D61" s="80">
        <f t="shared" si="1"/>
        <v>970631</v>
      </c>
      <c r="E61" s="246">
        <f t="shared" si="2"/>
        <v>5.7775654761904764</v>
      </c>
    </row>
    <row r="62" spans="1:5" ht="12.75">
      <c r="A62" s="66">
        <v>422</v>
      </c>
      <c r="B62" s="66" t="s">
        <v>29</v>
      </c>
      <c r="C62" s="80">
        <f>SUM(C63:C66)</f>
        <v>16800000</v>
      </c>
      <c r="D62" s="80">
        <f>SUM(D63:D66)</f>
        <v>970631</v>
      </c>
      <c r="E62" s="246">
        <f t="shared" si="2"/>
        <v>5.7775654761904764</v>
      </c>
    </row>
    <row r="63" spans="1:5" ht="12.75">
      <c r="A63" s="135" t="s">
        <v>25</v>
      </c>
      <c r="B63" s="161" t="s">
        <v>26</v>
      </c>
      <c r="C63" s="247">
        <v>1000000</v>
      </c>
      <c r="D63" s="190">
        <v>84243</v>
      </c>
      <c r="E63" s="224">
        <f t="shared" si="2"/>
        <v>8.4243</v>
      </c>
    </row>
    <row r="64" spans="1:5" ht="12.75">
      <c r="A64" s="157" t="s">
        <v>27</v>
      </c>
      <c r="B64" s="157" t="s">
        <v>28</v>
      </c>
      <c r="C64" s="247">
        <v>100000</v>
      </c>
      <c r="D64" s="190">
        <v>2994</v>
      </c>
      <c r="E64" s="224">
        <f t="shared" si="2"/>
        <v>2.994</v>
      </c>
    </row>
    <row r="65" spans="1:5" ht="12.75">
      <c r="A65" s="157">
        <v>4224</v>
      </c>
      <c r="B65" s="156" t="s">
        <v>149</v>
      </c>
      <c r="C65" s="247">
        <v>8000000</v>
      </c>
      <c r="D65" s="190">
        <v>419325</v>
      </c>
      <c r="E65" s="224">
        <f t="shared" si="2"/>
        <v>5.2415625</v>
      </c>
    </row>
    <row r="66" spans="1:5" ht="12.75">
      <c r="A66" s="157" t="s">
        <v>30</v>
      </c>
      <c r="B66" s="157" t="s">
        <v>1</v>
      </c>
      <c r="C66" s="247">
        <v>7700000</v>
      </c>
      <c r="D66" s="190">
        <v>464069</v>
      </c>
      <c r="E66" s="224">
        <f t="shared" si="2"/>
        <v>6.02687012987013</v>
      </c>
    </row>
    <row r="67" spans="1:5" ht="12.75">
      <c r="A67" s="157"/>
      <c r="B67" s="157"/>
      <c r="C67" s="253"/>
      <c r="D67" s="252"/>
      <c r="E67" s="246"/>
    </row>
    <row r="68" spans="1:5" ht="12.75">
      <c r="A68" s="66" t="s">
        <v>99</v>
      </c>
      <c r="B68" s="66" t="s">
        <v>100</v>
      </c>
      <c r="C68" s="80">
        <f>C69</f>
        <v>12000000</v>
      </c>
      <c r="D68" s="80">
        <f>D69</f>
        <v>1934303</v>
      </c>
      <c r="E68" s="246">
        <f aca="true" t="shared" si="3" ref="E68:E74">D68/C68*100</f>
        <v>16.119191666666666</v>
      </c>
    </row>
    <row r="69" spans="1:5" ht="12.75" hidden="1">
      <c r="A69" s="66">
        <v>4</v>
      </c>
      <c r="B69" s="66" t="s">
        <v>156</v>
      </c>
      <c r="C69" s="80">
        <f>C70</f>
        <v>12000000</v>
      </c>
      <c r="D69" s="80">
        <f>D70</f>
        <v>1934303</v>
      </c>
      <c r="E69" s="246">
        <f t="shared" si="3"/>
        <v>16.119191666666666</v>
      </c>
    </row>
    <row r="70" spans="1:5" ht="12.75">
      <c r="A70" s="66">
        <v>42</v>
      </c>
      <c r="B70" s="66" t="s">
        <v>19</v>
      </c>
      <c r="C70" s="80">
        <f>C71+C73</f>
        <v>12000000</v>
      </c>
      <c r="D70" s="80">
        <f>D71+D73</f>
        <v>1934303</v>
      </c>
      <c r="E70" s="246">
        <f t="shared" si="3"/>
        <v>16.119191666666666</v>
      </c>
    </row>
    <row r="71" spans="1:5" ht="12.75">
      <c r="A71" s="66">
        <v>422</v>
      </c>
      <c r="B71" s="66" t="s">
        <v>29</v>
      </c>
      <c r="C71" s="80">
        <f>C72</f>
        <v>3000000</v>
      </c>
      <c r="D71" s="80">
        <f>D72</f>
        <v>318459</v>
      </c>
      <c r="E71" s="246">
        <f t="shared" si="3"/>
        <v>10.6153</v>
      </c>
    </row>
    <row r="72" spans="1:5" ht="12.75">
      <c r="A72" s="135" t="s">
        <v>25</v>
      </c>
      <c r="B72" s="156" t="s">
        <v>26</v>
      </c>
      <c r="C72" s="247">
        <v>3000000</v>
      </c>
      <c r="D72" s="190">
        <v>318459</v>
      </c>
      <c r="E72" s="224">
        <f t="shared" si="3"/>
        <v>10.6153</v>
      </c>
    </row>
    <row r="73" spans="1:5" ht="12.75">
      <c r="A73" s="66">
        <v>426</v>
      </c>
      <c r="B73" s="66" t="s">
        <v>145</v>
      </c>
      <c r="C73" s="80">
        <f>C74</f>
        <v>9000000</v>
      </c>
      <c r="D73" s="80">
        <f>D74</f>
        <v>1615844</v>
      </c>
      <c r="E73" s="246">
        <f t="shared" si="3"/>
        <v>17.95382222222222</v>
      </c>
    </row>
    <row r="74" spans="1:5" ht="12.75">
      <c r="A74" s="157">
        <v>4262</v>
      </c>
      <c r="B74" s="77" t="s">
        <v>144</v>
      </c>
      <c r="C74" s="247">
        <v>9000000</v>
      </c>
      <c r="D74" s="190">
        <v>1615844</v>
      </c>
      <c r="E74" s="224">
        <f t="shared" si="3"/>
        <v>17.95382222222222</v>
      </c>
    </row>
    <row r="75" spans="1:5" ht="12.75">
      <c r="A75" s="157"/>
      <c r="B75" s="156"/>
      <c r="C75" s="254"/>
      <c r="D75" s="254"/>
      <c r="E75" s="246"/>
    </row>
    <row r="76" spans="1:5" ht="12.75">
      <c r="A76" s="66" t="s">
        <v>101</v>
      </c>
      <c r="B76" s="66" t="s">
        <v>151</v>
      </c>
      <c r="C76" s="80">
        <f>C78</f>
        <v>1200000</v>
      </c>
      <c r="D76" s="80">
        <f>D78</f>
        <v>0</v>
      </c>
      <c r="E76" s="246">
        <f>D76/C76*100</f>
        <v>0</v>
      </c>
    </row>
    <row r="77" spans="1:5" ht="12.75" hidden="1">
      <c r="A77" s="66">
        <v>4</v>
      </c>
      <c r="B77" s="66" t="s">
        <v>156</v>
      </c>
      <c r="C77" s="80"/>
      <c r="D77" s="80"/>
      <c r="E77" s="246">
        <v>0</v>
      </c>
    </row>
    <row r="78" spans="1:5" ht="12.75">
      <c r="A78" s="66">
        <v>42</v>
      </c>
      <c r="B78" s="66" t="s">
        <v>19</v>
      </c>
      <c r="C78" s="80">
        <f>C79</f>
        <v>1200000</v>
      </c>
      <c r="D78" s="80">
        <f>D79</f>
        <v>0</v>
      </c>
      <c r="E78" s="246">
        <f>D78/C78*100</f>
        <v>0</v>
      </c>
    </row>
    <row r="79" spans="1:5" ht="12.75">
      <c r="A79" s="66">
        <v>423</v>
      </c>
      <c r="B79" s="66" t="s">
        <v>157</v>
      </c>
      <c r="C79" s="80">
        <f>C81+C80</f>
        <v>1200000</v>
      </c>
      <c r="D79" s="80">
        <f>D81</f>
        <v>0</v>
      </c>
      <c r="E79" s="246">
        <f>D79/C79*100</f>
        <v>0</v>
      </c>
    </row>
    <row r="80" spans="1:5" ht="12.75" hidden="1">
      <c r="A80" s="157">
        <v>4231</v>
      </c>
      <c r="B80" s="156" t="s">
        <v>32</v>
      </c>
      <c r="C80" s="247">
        <v>400000</v>
      </c>
      <c r="D80" s="252">
        <v>0</v>
      </c>
      <c r="E80" s="224">
        <v>0</v>
      </c>
    </row>
    <row r="81" spans="1:5" ht="12.75" hidden="1">
      <c r="A81" s="157">
        <v>4233</v>
      </c>
      <c r="B81" s="156" t="s">
        <v>211</v>
      </c>
      <c r="C81" s="247">
        <v>800000</v>
      </c>
      <c r="D81" s="252">
        <v>0</v>
      </c>
      <c r="E81" s="224">
        <v>0</v>
      </c>
    </row>
    <row r="82" spans="1:5" ht="12.75">
      <c r="A82" s="157"/>
      <c r="B82" s="157"/>
      <c r="C82" s="255"/>
      <c r="D82" s="255"/>
      <c r="E82" s="246"/>
    </row>
    <row r="83" spans="1:5" ht="12.75">
      <c r="A83" s="66" t="s">
        <v>106</v>
      </c>
      <c r="B83" s="66" t="s">
        <v>107</v>
      </c>
      <c r="C83" s="80">
        <f aca="true" t="shared" si="4" ref="C83:D86">C84</f>
        <v>8696000</v>
      </c>
      <c r="D83" s="80">
        <f t="shared" si="4"/>
        <v>1737584</v>
      </c>
      <c r="E83" s="246">
        <f aca="true" t="shared" si="5" ref="E83:E89">D83/C83*100</f>
        <v>19.981416743330264</v>
      </c>
    </row>
    <row r="84" spans="1:5" ht="12.75" hidden="1">
      <c r="A84" s="66">
        <v>4</v>
      </c>
      <c r="B84" s="66" t="s">
        <v>156</v>
      </c>
      <c r="C84" s="80">
        <f t="shared" si="4"/>
        <v>8696000</v>
      </c>
      <c r="D84" s="80">
        <f t="shared" si="4"/>
        <v>1737584</v>
      </c>
      <c r="E84" s="246">
        <f t="shared" si="5"/>
        <v>19.981416743330264</v>
      </c>
    </row>
    <row r="85" spans="1:5" ht="12.75">
      <c r="A85" s="66">
        <v>42</v>
      </c>
      <c r="B85" s="66" t="s">
        <v>19</v>
      </c>
      <c r="C85" s="80">
        <f t="shared" si="4"/>
        <v>8696000</v>
      </c>
      <c r="D85" s="80">
        <f t="shared" si="4"/>
        <v>1737584</v>
      </c>
      <c r="E85" s="246">
        <f t="shared" si="5"/>
        <v>19.981416743330264</v>
      </c>
    </row>
    <row r="86" spans="1:5" ht="12.75">
      <c r="A86" s="66">
        <v>421</v>
      </c>
      <c r="B86" s="66" t="s">
        <v>20</v>
      </c>
      <c r="C86" s="80">
        <f t="shared" si="4"/>
        <v>8696000</v>
      </c>
      <c r="D86" s="80">
        <f t="shared" si="4"/>
        <v>1737584</v>
      </c>
      <c r="E86" s="246">
        <f t="shared" si="5"/>
        <v>19.981416743330264</v>
      </c>
    </row>
    <row r="87" spans="1:5" ht="12.75">
      <c r="A87" s="157" t="s">
        <v>21</v>
      </c>
      <c r="B87" s="157" t="s">
        <v>22</v>
      </c>
      <c r="C87" s="247">
        <v>8696000</v>
      </c>
      <c r="D87" s="190">
        <v>1737584</v>
      </c>
      <c r="E87" s="224">
        <f t="shared" si="5"/>
        <v>19.981416743330264</v>
      </c>
    </row>
    <row r="88" spans="1:5" ht="12.75">
      <c r="A88" s="157"/>
      <c r="B88" s="157"/>
      <c r="C88" s="252"/>
      <c r="D88" s="252"/>
      <c r="E88" s="256"/>
    </row>
    <row r="89" spans="1:5" s="55" customFormat="1" ht="12.75">
      <c r="A89" s="146">
        <v>101</v>
      </c>
      <c r="B89" s="79" t="s">
        <v>136</v>
      </c>
      <c r="C89" s="80">
        <f>C91+C101+C111</f>
        <v>591651898</v>
      </c>
      <c r="D89" s="80">
        <f>D91+D101+D111</f>
        <v>410955049</v>
      </c>
      <c r="E89" s="246">
        <f t="shared" si="5"/>
        <v>69.4589251533171</v>
      </c>
    </row>
    <row r="90" spans="1:5" ht="12.75">
      <c r="A90" s="162"/>
      <c r="B90" s="66"/>
      <c r="C90" s="255"/>
      <c r="D90" s="255"/>
      <c r="E90" s="246"/>
    </row>
    <row r="91" spans="1:5" s="56" customFormat="1" ht="25.5">
      <c r="A91" s="163" t="s">
        <v>102</v>
      </c>
      <c r="B91" s="96" t="s">
        <v>103</v>
      </c>
      <c r="C91" s="80">
        <f>C92+C96</f>
        <v>10600000</v>
      </c>
      <c r="D91" s="80">
        <f>D92+D96</f>
        <v>5081217</v>
      </c>
      <c r="E91" s="246">
        <f aca="true" t="shared" si="6" ref="E91:E99">D91/C91*100</f>
        <v>47.93600943396226</v>
      </c>
    </row>
    <row r="92" spans="1:5" ht="12.75" hidden="1">
      <c r="A92" s="66">
        <v>3</v>
      </c>
      <c r="B92" s="79" t="s">
        <v>59</v>
      </c>
      <c r="C92" s="80">
        <f aca="true" t="shared" si="7" ref="C92:D94">C93</f>
        <v>8000000</v>
      </c>
      <c r="D92" s="80">
        <f t="shared" si="7"/>
        <v>3786964</v>
      </c>
      <c r="E92" s="246">
        <f t="shared" si="6"/>
        <v>47.337050000000005</v>
      </c>
    </row>
    <row r="93" spans="1:5" ht="12.75">
      <c r="A93" s="66">
        <v>34</v>
      </c>
      <c r="B93" s="79" t="s">
        <v>15</v>
      </c>
      <c r="C93" s="80">
        <f t="shared" si="7"/>
        <v>8000000</v>
      </c>
      <c r="D93" s="80">
        <f t="shared" si="7"/>
        <v>3786964</v>
      </c>
      <c r="E93" s="246">
        <f t="shared" si="6"/>
        <v>47.337050000000005</v>
      </c>
    </row>
    <row r="94" spans="1:5" ht="12.75">
      <c r="A94" s="66">
        <v>342</v>
      </c>
      <c r="B94" s="79" t="s">
        <v>174</v>
      </c>
      <c r="C94" s="80">
        <f t="shared" si="7"/>
        <v>8000000</v>
      </c>
      <c r="D94" s="80">
        <f t="shared" si="7"/>
        <v>3786964</v>
      </c>
      <c r="E94" s="246">
        <f t="shared" si="6"/>
        <v>47.337050000000005</v>
      </c>
    </row>
    <row r="95" spans="1:5" ht="25.5">
      <c r="A95" s="164" t="s">
        <v>14</v>
      </c>
      <c r="B95" s="165" t="s">
        <v>175</v>
      </c>
      <c r="C95" s="247">
        <v>8000000</v>
      </c>
      <c r="D95" s="197">
        <v>3786964</v>
      </c>
      <c r="E95" s="257">
        <f t="shared" si="6"/>
        <v>47.337050000000005</v>
      </c>
    </row>
    <row r="96" spans="1:5" ht="25.5" hidden="1">
      <c r="A96" s="66">
        <v>5</v>
      </c>
      <c r="B96" s="79" t="s">
        <v>158</v>
      </c>
      <c r="C96" s="80">
        <f aca="true" t="shared" si="8" ref="C96:D98">C97</f>
        <v>2600000</v>
      </c>
      <c r="D96" s="80">
        <f t="shared" si="8"/>
        <v>1294253</v>
      </c>
      <c r="E96" s="246">
        <f t="shared" si="6"/>
        <v>49.77896153846154</v>
      </c>
    </row>
    <row r="97" spans="1:5" ht="12.75">
      <c r="A97" s="66">
        <v>54</v>
      </c>
      <c r="B97" s="79" t="s">
        <v>177</v>
      </c>
      <c r="C97" s="80">
        <f t="shared" si="8"/>
        <v>2600000</v>
      </c>
      <c r="D97" s="80">
        <f t="shared" si="8"/>
        <v>1294253</v>
      </c>
      <c r="E97" s="246">
        <f t="shared" si="6"/>
        <v>49.77896153846154</v>
      </c>
    </row>
    <row r="98" spans="1:5" ht="24" customHeight="1">
      <c r="A98" s="163">
        <v>542</v>
      </c>
      <c r="B98" s="79" t="s">
        <v>251</v>
      </c>
      <c r="C98" s="80">
        <f t="shared" si="8"/>
        <v>2600000</v>
      </c>
      <c r="D98" s="80">
        <f t="shared" si="8"/>
        <v>1294253</v>
      </c>
      <c r="E98" s="246">
        <f t="shared" si="6"/>
        <v>49.77896153846154</v>
      </c>
    </row>
    <row r="99" spans="1:5" ht="25.5">
      <c r="A99" s="81">
        <v>5422</v>
      </c>
      <c r="B99" s="24" t="s">
        <v>178</v>
      </c>
      <c r="C99" s="247">
        <v>2600000</v>
      </c>
      <c r="D99" s="258">
        <v>1294253</v>
      </c>
      <c r="E99" s="224">
        <f t="shared" si="6"/>
        <v>49.77896153846154</v>
      </c>
    </row>
    <row r="100" spans="1:5" ht="12.75">
      <c r="A100" s="157"/>
      <c r="B100" s="157"/>
      <c r="C100" s="80"/>
      <c r="D100" s="80"/>
      <c r="E100" s="246"/>
    </row>
    <row r="101" spans="1:5" s="56" customFormat="1" ht="24" customHeight="1">
      <c r="A101" s="163" t="s">
        <v>105</v>
      </c>
      <c r="B101" s="96" t="s">
        <v>104</v>
      </c>
      <c r="C101" s="80">
        <f>C102+C107</f>
        <v>398551898</v>
      </c>
      <c r="D101" s="80">
        <f>D102+D107</f>
        <v>326935707</v>
      </c>
      <c r="E101" s="246">
        <f aca="true" t="shared" si="9" ref="E101:E109">D101/C101*100</f>
        <v>82.03089952415684</v>
      </c>
    </row>
    <row r="102" spans="1:5" ht="12.75" hidden="1">
      <c r="A102" s="66">
        <v>3</v>
      </c>
      <c r="B102" s="79" t="s">
        <v>59</v>
      </c>
      <c r="C102" s="80">
        <f aca="true" t="shared" si="10" ref="C102:D104">C103</f>
        <v>44000000</v>
      </c>
      <c r="D102" s="80">
        <f t="shared" si="10"/>
        <v>20182856</v>
      </c>
      <c r="E102" s="246">
        <f t="shared" si="9"/>
        <v>45.870127272727274</v>
      </c>
    </row>
    <row r="103" spans="1:5" ht="12.75">
      <c r="A103" s="66">
        <v>34</v>
      </c>
      <c r="B103" s="79" t="s">
        <v>15</v>
      </c>
      <c r="C103" s="80">
        <f t="shared" si="10"/>
        <v>44000000</v>
      </c>
      <c r="D103" s="80">
        <f t="shared" si="10"/>
        <v>20182856</v>
      </c>
      <c r="E103" s="246">
        <f t="shared" si="9"/>
        <v>45.870127272727274</v>
      </c>
    </row>
    <row r="104" spans="1:5" ht="12.75">
      <c r="A104" s="66">
        <v>342</v>
      </c>
      <c r="B104" s="79" t="s">
        <v>13</v>
      </c>
      <c r="C104" s="80">
        <f t="shared" si="10"/>
        <v>44000000</v>
      </c>
      <c r="D104" s="80">
        <f t="shared" si="10"/>
        <v>20182856</v>
      </c>
      <c r="E104" s="246">
        <f t="shared" si="9"/>
        <v>45.870127272727274</v>
      </c>
    </row>
    <row r="105" spans="1:5" ht="25.5">
      <c r="A105" s="164" t="s">
        <v>77</v>
      </c>
      <c r="B105" s="165" t="s">
        <v>176</v>
      </c>
      <c r="C105" s="247">
        <v>44000000</v>
      </c>
      <c r="D105" s="197">
        <v>20182856</v>
      </c>
      <c r="E105" s="224">
        <f t="shared" si="9"/>
        <v>45.870127272727274</v>
      </c>
    </row>
    <row r="106" spans="1:5" ht="25.5" hidden="1">
      <c r="A106" s="79">
        <v>5</v>
      </c>
      <c r="B106" s="79" t="s">
        <v>158</v>
      </c>
      <c r="C106" s="80">
        <f aca="true" t="shared" si="11" ref="C106:D108">C107</f>
        <v>354551898</v>
      </c>
      <c r="D106" s="80">
        <f t="shared" si="11"/>
        <v>306752851</v>
      </c>
      <c r="E106" s="246">
        <f t="shared" si="9"/>
        <v>86.51846252420852</v>
      </c>
    </row>
    <row r="107" spans="1:5" ht="12.75">
      <c r="A107" s="66">
        <v>54</v>
      </c>
      <c r="B107" s="79" t="s">
        <v>177</v>
      </c>
      <c r="C107" s="80">
        <f t="shared" si="11"/>
        <v>354551898</v>
      </c>
      <c r="D107" s="80">
        <f t="shared" si="11"/>
        <v>306752851</v>
      </c>
      <c r="E107" s="246">
        <f t="shared" si="9"/>
        <v>86.51846252420852</v>
      </c>
    </row>
    <row r="108" spans="1:5" ht="24" customHeight="1">
      <c r="A108" s="163">
        <v>544</v>
      </c>
      <c r="B108" s="79" t="s">
        <v>179</v>
      </c>
      <c r="C108" s="80">
        <f t="shared" si="11"/>
        <v>354551898</v>
      </c>
      <c r="D108" s="80">
        <f t="shared" si="11"/>
        <v>306752851</v>
      </c>
      <c r="E108" s="246">
        <f t="shared" si="9"/>
        <v>86.51846252420852</v>
      </c>
    </row>
    <row r="109" spans="1:5" ht="25.5">
      <c r="A109" s="81">
        <v>5443</v>
      </c>
      <c r="B109" s="24" t="s">
        <v>180</v>
      </c>
      <c r="C109" s="247">
        <v>354551898</v>
      </c>
      <c r="D109" s="258">
        <v>306752851</v>
      </c>
      <c r="E109" s="224">
        <f t="shared" si="9"/>
        <v>86.51846252420852</v>
      </c>
    </row>
    <row r="110" spans="1:5" ht="12" customHeight="1">
      <c r="A110" s="116"/>
      <c r="B110" s="24"/>
      <c r="C110" s="254"/>
      <c r="D110" s="254"/>
      <c r="E110" s="246"/>
    </row>
    <row r="111" spans="1:5" ht="12.75" customHeight="1">
      <c r="A111" s="66" t="s">
        <v>206</v>
      </c>
      <c r="B111" s="96" t="s">
        <v>207</v>
      </c>
      <c r="C111" s="80">
        <f>C112+C115</f>
        <v>182500000</v>
      </c>
      <c r="D111" s="80">
        <f>D112+D115</f>
        <v>78938125</v>
      </c>
      <c r="E111" s="246">
        <f aca="true" t="shared" si="12" ref="E111:E117">D111/C111*100</f>
        <v>43.25376712328767</v>
      </c>
    </row>
    <row r="112" spans="1:5" ht="12.75" customHeight="1">
      <c r="A112" s="66">
        <v>34</v>
      </c>
      <c r="B112" s="79" t="s">
        <v>15</v>
      </c>
      <c r="C112" s="80">
        <f>C113</f>
        <v>20000000</v>
      </c>
      <c r="D112" s="80">
        <f>D113</f>
        <v>6700263</v>
      </c>
      <c r="E112" s="246">
        <f t="shared" si="12"/>
        <v>33.501315</v>
      </c>
    </row>
    <row r="113" spans="1:5" ht="12.75" customHeight="1">
      <c r="A113" s="66">
        <v>342</v>
      </c>
      <c r="B113" s="79" t="s">
        <v>208</v>
      </c>
      <c r="C113" s="80">
        <f>C114</f>
        <v>20000000</v>
      </c>
      <c r="D113" s="80">
        <f>D114</f>
        <v>6700263</v>
      </c>
      <c r="E113" s="246">
        <f t="shared" si="12"/>
        <v>33.501315</v>
      </c>
    </row>
    <row r="114" spans="1:5" ht="12.75" customHeight="1">
      <c r="A114" s="116">
        <v>3428</v>
      </c>
      <c r="B114" s="24" t="s">
        <v>209</v>
      </c>
      <c r="C114" s="247">
        <v>20000000</v>
      </c>
      <c r="D114" s="197">
        <v>6700263</v>
      </c>
      <c r="E114" s="224">
        <f t="shared" si="12"/>
        <v>33.501315</v>
      </c>
    </row>
    <row r="115" spans="1:5" ht="12.75" customHeight="1">
      <c r="A115" s="66">
        <v>54</v>
      </c>
      <c r="B115" s="79" t="s">
        <v>177</v>
      </c>
      <c r="C115" s="80">
        <f>C116</f>
        <v>162500000</v>
      </c>
      <c r="D115" s="80">
        <f>D116</f>
        <v>72237862</v>
      </c>
      <c r="E115" s="246">
        <f t="shared" si="12"/>
        <v>44.454068923076925</v>
      </c>
    </row>
    <row r="116" spans="1:5" ht="12.75" customHeight="1">
      <c r="A116" s="66">
        <v>547</v>
      </c>
      <c r="B116" s="79" t="s">
        <v>167</v>
      </c>
      <c r="C116" s="80">
        <f>C117</f>
        <v>162500000</v>
      </c>
      <c r="D116" s="80">
        <f>D117</f>
        <v>72237862</v>
      </c>
      <c r="E116" s="246">
        <f t="shared" si="12"/>
        <v>44.454068923076925</v>
      </c>
    </row>
    <row r="117" spans="1:5" ht="12.75" customHeight="1">
      <c r="A117" s="116">
        <v>5471</v>
      </c>
      <c r="B117" s="24" t="s">
        <v>190</v>
      </c>
      <c r="C117" s="247">
        <v>162500000</v>
      </c>
      <c r="D117" s="258">
        <v>72237862</v>
      </c>
      <c r="E117" s="224">
        <f t="shared" si="12"/>
        <v>44.454068923076925</v>
      </c>
    </row>
    <row r="118" spans="1:5" ht="12" customHeight="1" hidden="1">
      <c r="A118" s="157"/>
      <c r="B118" s="157"/>
      <c r="E118" s="246"/>
    </row>
    <row r="119" spans="1:5" s="55" customFormat="1" ht="12.75" hidden="1">
      <c r="A119" s="146">
        <v>102</v>
      </c>
      <c r="B119" s="79" t="s">
        <v>108</v>
      </c>
      <c r="C119" s="80">
        <f>C121</f>
        <v>0</v>
      </c>
      <c r="D119" s="80">
        <f>D121</f>
        <v>0</v>
      </c>
      <c r="E119" s="246" t="e">
        <f>D119/C119*100</f>
        <v>#DIV/0!</v>
      </c>
    </row>
    <row r="120" spans="1:5" ht="12.75" hidden="1">
      <c r="A120" s="166"/>
      <c r="B120" s="166"/>
      <c r="C120" s="252"/>
      <c r="D120" s="252"/>
      <c r="E120" s="246"/>
    </row>
    <row r="121" spans="1:5" s="56" customFormat="1" ht="24" customHeight="1" hidden="1">
      <c r="A121" s="167" t="s">
        <v>141</v>
      </c>
      <c r="B121" s="96" t="s">
        <v>110</v>
      </c>
      <c r="C121" s="80">
        <f>C122+C126</f>
        <v>0</v>
      </c>
      <c r="D121" s="80">
        <f>D122+D126</f>
        <v>0</v>
      </c>
      <c r="E121" s="246" t="e">
        <f aca="true" t="shared" si="13" ref="E121:E129">D121/C121*100</f>
        <v>#DIV/0!</v>
      </c>
    </row>
    <row r="122" spans="1:5" ht="12.75" hidden="1">
      <c r="A122" s="168">
        <v>3</v>
      </c>
      <c r="B122" s="79" t="s">
        <v>59</v>
      </c>
      <c r="C122" s="80">
        <f aca="true" t="shared" si="14" ref="C122:D124">C123</f>
        <v>0</v>
      </c>
      <c r="D122" s="80">
        <f t="shared" si="14"/>
        <v>0</v>
      </c>
      <c r="E122" s="246" t="e">
        <f t="shared" si="13"/>
        <v>#DIV/0!</v>
      </c>
    </row>
    <row r="123" spans="1:5" ht="12.75" hidden="1">
      <c r="A123" s="168">
        <v>34</v>
      </c>
      <c r="B123" s="79" t="s">
        <v>15</v>
      </c>
      <c r="C123" s="80">
        <f t="shared" si="14"/>
        <v>0</v>
      </c>
      <c r="D123" s="80">
        <f t="shared" si="14"/>
        <v>0</v>
      </c>
      <c r="E123" s="246" t="e">
        <f t="shared" si="13"/>
        <v>#DIV/0!</v>
      </c>
    </row>
    <row r="124" spans="1:5" ht="12.75" hidden="1">
      <c r="A124" s="168">
        <v>342</v>
      </c>
      <c r="B124" s="79" t="s">
        <v>13</v>
      </c>
      <c r="C124" s="80">
        <f t="shared" si="14"/>
        <v>0</v>
      </c>
      <c r="D124" s="80">
        <f t="shared" si="14"/>
        <v>0</v>
      </c>
      <c r="E124" s="246" t="e">
        <f t="shared" si="13"/>
        <v>#DIV/0!</v>
      </c>
    </row>
    <row r="125" spans="1:5" ht="25.5" hidden="1">
      <c r="A125" s="169" t="s">
        <v>77</v>
      </c>
      <c r="B125" s="170" t="s">
        <v>176</v>
      </c>
      <c r="C125" s="252">
        <v>0</v>
      </c>
      <c r="D125" s="252">
        <v>0</v>
      </c>
      <c r="E125" s="256" t="e">
        <f t="shared" si="13"/>
        <v>#DIV/0!</v>
      </c>
    </row>
    <row r="126" spans="1:5" ht="25.5" hidden="1">
      <c r="A126" s="168">
        <v>5</v>
      </c>
      <c r="B126" s="79" t="s">
        <v>158</v>
      </c>
      <c r="C126" s="80">
        <f aca="true" t="shared" si="15" ref="C126:D128">C127</f>
        <v>0</v>
      </c>
      <c r="D126" s="80">
        <f t="shared" si="15"/>
        <v>0</v>
      </c>
      <c r="E126" s="246" t="e">
        <f t="shared" si="13"/>
        <v>#DIV/0!</v>
      </c>
    </row>
    <row r="127" spans="1:5" ht="12.75" hidden="1">
      <c r="A127" s="168">
        <v>54</v>
      </c>
      <c r="B127" s="79" t="s">
        <v>90</v>
      </c>
      <c r="C127" s="80">
        <f t="shared" si="15"/>
        <v>0</v>
      </c>
      <c r="D127" s="80">
        <f t="shared" si="15"/>
        <v>0</v>
      </c>
      <c r="E127" s="246" t="e">
        <f t="shared" si="13"/>
        <v>#DIV/0!</v>
      </c>
    </row>
    <row r="128" spans="1:5" ht="25.5" hidden="1">
      <c r="A128" s="167">
        <v>544</v>
      </c>
      <c r="B128" s="79" t="s">
        <v>179</v>
      </c>
      <c r="C128" s="80">
        <f t="shared" si="15"/>
        <v>0</v>
      </c>
      <c r="D128" s="80">
        <f t="shared" si="15"/>
        <v>0</v>
      </c>
      <c r="E128" s="246" t="e">
        <f t="shared" si="13"/>
        <v>#DIV/0!</v>
      </c>
    </row>
    <row r="129" spans="1:5" ht="24" customHeight="1" hidden="1">
      <c r="A129" s="81">
        <v>5446</v>
      </c>
      <c r="B129" s="24" t="s">
        <v>181</v>
      </c>
      <c r="C129" s="252">
        <v>0</v>
      </c>
      <c r="D129" s="252">
        <v>0</v>
      </c>
      <c r="E129" s="256" t="e">
        <f t="shared" si="13"/>
        <v>#DIV/0!</v>
      </c>
    </row>
    <row r="130" spans="1:5" ht="12" customHeight="1">
      <c r="A130" s="116"/>
      <c r="B130" s="24"/>
      <c r="C130" s="254"/>
      <c r="D130" s="254"/>
      <c r="E130" s="246"/>
    </row>
    <row r="131" spans="1:5" s="55" customFormat="1" ht="25.5">
      <c r="A131" s="78">
        <v>103</v>
      </c>
      <c r="B131" s="79" t="s">
        <v>115</v>
      </c>
      <c r="C131" s="80">
        <f>C133+C156+C163+C178+C185+C205+C223+C234</f>
        <v>926000000</v>
      </c>
      <c r="D131" s="80">
        <f>D133+D156+D163+D178+D185+D205+D223+D234</f>
        <v>364827598</v>
      </c>
      <c r="E131" s="246">
        <f>D131/C131*100</f>
        <v>39.39822872570195</v>
      </c>
    </row>
    <row r="132" spans="1:5" ht="12.75">
      <c r="A132" s="171"/>
      <c r="B132" s="213"/>
      <c r="E132" s="246"/>
    </row>
    <row r="133" spans="1:5" s="56" customFormat="1" ht="24" customHeight="1">
      <c r="A133" s="163" t="s">
        <v>109</v>
      </c>
      <c r="B133" s="95" t="s">
        <v>220</v>
      </c>
      <c r="C133" s="80">
        <f>C135+C152</f>
        <v>654000000</v>
      </c>
      <c r="D133" s="80">
        <f>D135+D152</f>
        <v>275588566</v>
      </c>
      <c r="E133" s="246">
        <f aca="true" t="shared" si="16" ref="E133:E154">D133/C133*100</f>
        <v>42.1389244648318</v>
      </c>
    </row>
    <row r="134" spans="1:5" ht="12.75" hidden="1">
      <c r="A134" s="66">
        <v>3</v>
      </c>
      <c r="B134" s="96" t="s">
        <v>59</v>
      </c>
      <c r="C134" s="255"/>
      <c r="D134" s="255"/>
      <c r="E134" s="246" t="e">
        <f t="shared" si="16"/>
        <v>#DIV/0!</v>
      </c>
    </row>
    <row r="135" spans="1:5" ht="12.75" customHeight="1">
      <c r="A135" s="66">
        <v>32</v>
      </c>
      <c r="B135" s="96" t="s">
        <v>2</v>
      </c>
      <c r="C135" s="80">
        <f>C136+C141+C148</f>
        <v>653700000</v>
      </c>
      <c r="D135" s="80">
        <f>D136+D141+D148</f>
        <v>275582045</v>
      </c>
      <c r="E135" s="246">
        <f t="shared" si="16"/>
        <v>42.157265565243996</v>
      </c>
    </row>
    <row r="136" spans="1:5" ht="12.75" customHeight="1">
      <c r="A136" s="172">
        <v>322</v>
      </c>
      <c r="B136" s="96" t="s">
        <v>68</v>
      </c>
      <c r="C136" s="80">
        <f>SUM(C137:C140)</f>
        <v>10900000</v>
      </c>
      <c r="D136" s="80">
        <f>SUM(D137:D140)</f>
        <v>4997781</v>
      </c>
      <c r="E136" s="246">
        <f t="shared" si="16"/>
        <v>45.85120183486239</v>
      </c>
    </row>
    <row r="137" spans="1:5" ht="12.75" customHeight="1">
      <c r="A137" s="173">
        <v>3223</v>
      </c>
      <c r="B137" s="214" t="s">
        <v>71</v>
      </c>
      <c r="C137" s="247">
        <v>8000000</v>
      </c>
      <c r="D137" s="190">
        <v>4355179</v>
      </c>
      <c r="E137" s="224">
        <f t="shared" si="16"/>
        <v>54.43973749999999</v>
      </c>
    </row>
    <row r="138" spans="1:5" ht="12.75" customHeight="1">
      <c r="A138" s="173">
        <v>3224</v>
      </c>
      <c r="B138" s="214" t="s">
        <v>7</v>
      </c>
      <c r="C138" s="247">
        <v>2200000</v>
      </c>
      <c r="D138" s="190">
        <v>18315</v>
      </c>
      <c r="E138" s="224">
        <f t="shared" si="16"/>
        <v>0.8325000000000001</v>
      </c>
    </row>
    <row r="139" spans="1:5" ht="12.75" customHeight="1" hidden="1">
      <c r="A139" s="173">
        <v>3225</v>
      </c>
      <c r="B139" s="214" t="s">
        <v>127</v>
      </c>
      <c r="C139" s="247">
        <v>100000</v>
      </c>
      <c r="D139" s="190">
        <v>0</v>
      </c>
      <c r="E139" s="224">
        <f t="shared" si="16"/>
        <v>0</v>
      </c>
    </row>
    <row r="140" spans="1:5" ht="12.75" customHeight="1">
      <c r="A140" s="173">
        <v>3227</v>
      </c>
      <c r="B140" s="214" t="s">
        <v>218</v>
      </c>
      <c r="C140" s="247">
        <v>600000</v>
      </c>
      <c r="D140" s="190">
        <v>624287</v>
      </c>
      <c r="E140" s="224">
        <f t="shared" si="16"/>
        <v>104.04783333333334</v>
      </c>
    </row>
    <row r="141" spans="1:5" ht="12.75" customHeight="1">
      <c r="A141" s="66">
        <v>323</v>
      </c>
      <c r="B141" s="96" t="s">
        <v>10</v>
      </c>
      <c r="C141" s="80">
        <f>SUM(C142:C147)</f>
        <v>642400000</v>
      </c>
      <c r="D141" s="80">
        <f>SUM(D142:D147)</f>
        <v>270431691</v>
      </c>
      <c r="E141" s="246">
        <f t="shared" si="16"/>
        <v>42.09708764009963</v>
      </c>
    </row>
    <row r="142" spans="1:5" ht="12.75" customHeight="1">
      <c r="A142" s="173">
        <v>3231</v>
      </c>
      <c r="B142" s="214" t="s">
        <v>216</v>
      </c>
      <c r="C142" s="247">
        <v>100000</v>
      </c>
      <c r="D142" s="190">
        <v>27558</v>
      </c>
      <c r="E142" s="224">
        <f t="shared" si="16"/>
        <v>27.558</v>
      </c>
    </row>
    <row r="143" spans="1:5" ht="12.75" customHeight="1">
      <c r="A143" s="157">
        <v>3232</v>
      </c>
      <c r="B143" s="214" t="s">
        <v>132</v>
      </c>
      <c r="C143" s="247">
        <v>641450000</v>
      </c>
      <c r="D143" s="190">
        <v>270262809</v>
      </c>
      <c r="E143" s="224">
        <f t="shared" si="16"/>
        <v>42.133106087769896</v>
      </c>
    </row>
    <row r="144" spans="1:5" ht="12.75" customHeight="1">
      <c r="A144" s="157">
        <v>3234</v>
      </c>
      <c r="B144" s="214" t="s">
        <v>74</v>
      </c>
      <c r="C144" s="247">
        <v>100000</v>
      </c>
      <c r="D144" s="190">
        <v>12541</v>
      </c>
      <c r="E144" s="224">
        <f t="shared" si="16"/>
        <v>12.540999999999999</v>
      </c>
    </row>
    <row r="145" spans="1:5" ht="12.75" customHeight="1">
      <c r="A145" s="157">
        <v>3235</v>
      </c>
      <c r="B145" s="214" t="s">
        <v>75</v>
      </c>
      <c r="C145" s="247">
        <v>400000</v>
      </c>
      <c r="D145" s="190">
        <v>108306</v>
      </c>
      <c r="E145" s="224">
        <f t="shared" si="16"/>
        <v>27.0765</v>
      </c>
    </row>
    <row r="146" spans="1:5" ht="12.75" customHeight="1">
      <c r="A146" s="157">
        <v>3237</v>
      </c>
      <c r="B146" s="77" t="s">
        <v>12</v>
      </c>
      <c r="C146" s="247">
        <v>200000</v>
      </c>
      <c r="D146" s="190">
        <v>10564</v>
      </c>
      <c r="E146" s="224">
        <f t="shared" si="16"/>
        <v>5.282</v>
      </c>
    </row>
    <row r="147" spans="1:5" ht="12.75" customHeight="1">
      <c r="A147" s="157">
        <v>3239</v>
      </c>
      <c r="B147" s="77" t="s">
        <v>76</v>
      </c>
      <c r="C147" s="247">
        <v>150000</v>
      </c>
      <c r="D147" s="190">
        <v>9913</v>
      </c>
      <c r="E147" s="224">
        <f t="shared" si="16"/>
        <v>6.608666666666667</v>
      </c>
    </row>
    <row r="148" spans="1:5" ht="12.75" customHeight="1">
      <c r="A148" s="66">
        <v>329</v>
      </c>
      <c r="B148" s="26" t="s">
        <v>78</v>
      </c>
      <c r="C148" s="80">
        <f>C151+C150+C149</f>
        <v>400000</v>
      </c>
      <c r="D148" s="80">
        <f>D151+D150+D149</f>
        <v>152573</v>
      </c>
      <c r="E148" s="246">
        <f t="shared" si="16"/>
        <v>38.14325</v>
      </c>
    </row>
    <row r="149" spans="1:5" ht="12.75" customHeight="1">
      <c r="A149" s="187">
        <v>3292</v>
      </c>
      <c r="B149" s="77" t="s">
        <v>215</v>
      </c>
      <c r="C149" s="247">
        <v>50000</v>
      </c>
      <c r="D149" s="190">
        <v>5105</v>
      </c>
      <c r="E149" s="224">
        <f t="shared" si="16"/>
        <v>10.209999999999999</v>
      </c>
    </row>
    <row r="150" spans="1:5" ht="12.75" customHeight="1">
      <c r="A150" s="157">
        <v>3295</v>
      </c>
      <c r="B150" s="77" t="s">
        <v>172</v>
      </c>
      <c r="C150" s="247">
        <v>300000</v>
      </c>
      <c r="D150" s="190">
        <v>147468</v>
      </c>
      <c r="E150" s="224">
        <f t="shared" si="16"/>
        <v>49.156</v>
      </c>
    </row>
    <row r="151" spans="1:5" ht="12.75" customHeight="1" hidden="1">
      <c r="A151" s="157">
        <v>3299</v>
      </c>
      <c r="B151" s="214" t="s">
        <v>129</v>
      </c>
      <c r="C151" s="247">
        <v>50000</v>
      </c>
      <c r="D151" s="190">
        <v>0</v>
      </c>
      <c r="E151" s="224">
        <f t="shared" si="16"/>
        <v>0</v>
      </c>
    </row>
    <row r="152" spans="1:5" ht="12.75" customHeight="1">
      <c r="A152" s="66">
        <v>38</v>
      </c>
      <c r="B152" s="96" t="s">
        <v>83</v>
      </c>
      <c r="C152" s="80">
        <f>C153</f>
        <v>300000</v>
      </c>
      <c r="D152" s="80">
        <f>D153</f>
        <v>6521</v>
      </c>
      <c r="E152" s="246">
        <f t="shared" si="16"/>
        <v>2.1736666666666666</v>
      </c>
    </row>
    <row r="153" spans="1:5" ht="12.75" customHeight="1">
      <c r="A153" s="66">
        <v>383</v>
      </c>
      <c r="B153" s="96" t="s">
        <v>159</v>
      </c>
      <c r="C153" s="80">
        <f>C154</f>
        <v>300000</v>
      </c>
      <c r="D153" s="80">
        <f>D154</f>
        <v>6521</v>
      </c>
      <c r="E153" s="246">
        <f t="shared" si="16"/>
        <v>2.1736666666666666</v>
      </c>
    </row>
    <row r="154" spans="1:5" ht="12.75" customHeight="1">
      <c r="A154" s="157">
        <v>3831</v>
      </c>
      <c r="B154" s="156" t="s">
        <v>130</v>
      </c>
      <c r="C154" s="247">
        <v>300000</v>
      </c>
      <c r="D154" s="190">
        <v>6521</v>
      </c>
      <c r="E154" s="224">
        <f t="shared" si="16"/>
        <v>2.1736666666666666</v>
      </c>
    </row>
    <row r="155" spans="1:5" ht="12.75">
      <c r="A155" s="157"/>
      <c r="B155" s="156"/>
      <c r="C155" s="254"/>
      <c r="D155" s="254"/>
      <c r="E155" s="246"/>
    </row>
    <row r="156" spans="1:5" ht="25.5">
      <c r="A156" s="167" t="s">
        <v>116</v>
      </c>
      <c r="B156" s="95" t="s">
        <v>222</v>
      </c>
      <c r="C156" s="80">
        <f>C158</f>
        <v>85000000</v>
      </c>
      <c r="D156" s="80">
        <f>D158</f>
        <v>9219719</v>
      </c>
      <c r="E156" s="246">
        <f aca="true" t="shared" si="17" ref="E156:E161">D156/C156*100</f>
        <v>10.846728235294117</v>
      </c>
    </row>
    <row r="157" spans="1:5" s="56" customFormat="1" ht="12.75" hidden="1">
      <c r="A157" s="66">
        <v>3</v>
      </c>
      <c r="B157" s="96" t="s">
        <v>59</v>
      </c>
      <c r="C157" s="255"/>
      <c r="D157" s="255"/>
      <c r="E157" s="246" t="e">
        <f t="shared" si="17"/>
        <v>#DIV/0!</v>
      </c>
    </row>
    <row r="158" spans="1:5" ht="12.75">
      <c r="A158" s="66">
        <v>32</v>
      </c>
      <c r="B158" s="96" t="s">
        <v>2</v>
      </c>
      <c r="C158" s="80">
        <f>C159</f>
        <v>85000000</v>
      </c>
      <c r="D158" s="80">
        <f>D159</f>
        <v>9219719</v>
      </c>
      <c r="E158" s="246">
        <f t="shared" si="17"/>
        <v>10.846728235294117</v>
      </c>
    </row>
    <row r="159" spans="1:5" ht="12.75" customHeight="1">
      <c r="A159" s="66">
        <v>323</v>
      </c>
      <c r="B159" s="96" t="s">
        <v>10</v>
      </c>
      <c r="C159" s="80">
        <f>C160+C161</f>
        <v>85000000</v>
      </c>
      <c r="D159" s="80">
        <f>D160+D161</f>
        <v>9219719</v>
      </c>
      <c r="E159" s="246">
        <f t="shared" si="17"/>
        <v>10.846728235294117</v>
      </c>
    </row>
    <row r="160" spans="1:5" ht="12.75" customHeight="1">
      <c r="A160" s="156">
        <v>3232</v>
      </c>
      <c r="B160" s="156" t="s">
        <v>11</v>
      </c>
      <c r="C160" s="247">
        <v>84900000</v>
      </c>
      <c r="D160" s="190">
        <v>9186188</v>
      </c>
      <c r="E160" s="224">
        <f t="shared" si="17"/>
        <v>10.820009422850413</v>
      </c>
    </row>
    <row r="161" spans="1:5" ht="12.75" customHeight="1">
      <c r="A161" s="156">
        <v>3239</v>
      </c>
      <c r="B161" s="156" t="s">
        <v>76</v>
      </c>
      <c r="C161" s="247">
        <v>100000</v>
      </c>
      <c r="D161" s="190">
        <v>33531</v>
      </c>
      <c r="E161" s="224">
        <f t="shared" si="17"/>
        <v>33.531</v>
      </c>
    </row>
    <row r="162" spans="1:5" ht="12.75" customHeight="1">
      <c r="A162" s="214"/>
      <c r="B162" s="214"/>
      <c r="C162" s="254"/>
      <c r="D162" s="254"/>
      <c r="E162" s="246"/>
    </row>
    <row r="163" spans="1:5" ht="25.5">
      <c r="A163" s="167" t="s">
        <v>117</v>
      </c>
      <c r="B163" s="95" t="s">
        <v>223</v>
      </c>
      <c r="C163" s="80">
        <f>C165+C174+C171</f>
        <v>53000000</v>
      </c>
      <c r="D163" s="80">
        <f>D165+D174+D171</f>
        <v>27013046</v>
      </c>
      <c r="E163" s="246">
        <f aca="true" t="shared" si="18" ref="E163:E176">D163/C163*100</f>
        <v>50.96801132075471</v>
      </c>
    </row>
    <row r="164" spans="1:5" ht="12.75" hidden="1">
      <c r="A164" s="168">
        <v>3</v>
      </c>
      <c r="B164" s="96" t="s">
        <v>59</v>
      </c>
      <c r="C164" s="255"/>
      <c r="D164" s="255"/>
      <c r="E164" s="246" t="e">
        <f t="shared" si="18"/>
        <v>#DIV/0!</v>
      </c>
    </row>
    <row r="165" spans="1:5" s="56" customFormat="1" ht="12.75">
      <c r="A165" s="168">
        <v>32</v>
      </c>
      <c r="B165" s="96" t="s">
        <v>2</v>
      </c>
      <c r="C165" s="80">
        <f>C166+C169</f>
        <v>52380000</v>
      </c>
      <c r="D165" s="80">
        <f>D166+D169</f>
        <v>27013046</v>
      </c>
      <c r="E165" s="246">
        <f t="shared" si="18"/>
        <v>51.57129820542191</v>
      </c>
    </row>
    <row r="166" spans="1:5" ht="12.75">
      <c r="A166" s="66">
        <v>323</v>
      </c>
      <c r="B166" s="96" t="s">
        <v>10</v>
      </c>
      <c r="C166" s="80">
        <f>SUM(C167:C168)</f>
        <v>52375000</v>
      </c>
      <c r="D166" s="80">
        <f>SUM(D167:D168)</f>
        <v>27012306</v>
      </c>
      <c r="E166" s="246">
        <f t="shared" si="18"/>
        <v>51.57480859188544</v>
      </c>
    </row>
    <row r="167" spans="1:5" ht="12.75" customHeight="1">
      <c r="A167" s="156">
        <v>3237</v>
      </c>
      <c r="B167" s="156" t="s">
        <v>12</v>
      </c>
      <c r="C167" s="247">
        <v>6303000</v>
      </c>
      <c r="D167" s="190">
        <v>1888033</v>
      </c>
      <c r="E167" s="224">
        <f t="shared" si="18"/>
        <v>29.95451372362367</v>
      </c>
    </row>
    <row r="168" spans="1:5" ht="12.75" customHeight="1">
      <c r="A168" s="156">
        <v>3239</v>
      </c>
      <c r="B168" s="156" t="s">
        <v>76</v>
      </c>
      <c r="C168" s="247">
        <v>46072000</v>
      </c>
      <c r="D168" s="190">
        <v>25124273</v>
      </c>
      <c r="E168" s="224">
        <f t="shared" si="18"/>
        <v>54.532629362736586</v>
      </c>
    </row>
    <row r="169" spans="1:5" ht="12.75" customHeight="1">
      <c r="A169" s="66">
        <v>329</v>
      </c>
      <c r="B169" s="96" t="s">
        <v>78</v>
      </c>
      <c r="C169" s="80">
        <f>C170</f>
        <v>5000</v>
      </c>
      <c r="D169" s="80">
        <f>D170</f>
        <v>740</v>
      </c>
      <c r="E169" s="246">
        <f t="shared" si="18"/>
        <v>14.799999999999999</v>
      </c>
    </row>
    <row r="170" spans="1:5" ht="12.75" customHeight="1">
      <c r="A170" s="156">
        <v>3295</v>
      </c>
      <c r="B170" s="156" t="s">
        <v>172</v>
      </c>
      <c r="C170" s="247">
        <v>5000</v>
      </c>
      <c r="D170" s="190">
        <v>740</v>
      </c>
      <c r="E170" s="224">
        <f t="shared" si="18"/>
        <v>14.799999999999999</v>
      </c>
    </row>
    <row r="171" spans="1:5" ht="12.75" customHeight="1" hidden="1">
      <c r="A171" s="66">
        <v>36</v>
      </c>
      <c r="B171" s="96" t="s">
        <v>212</v>
      </c>
      <c r="C171" s="80">
        <f>C172</f>
        <v>0</v>
      </c>
      <c r="D171" s="80">
        <f>D172</f>
        <v>0</v>
      </c>
      <c r="E171" s="246" t="e">
        <f t="shared" si="18"/>
        <v>#DIV/0!</v>
      </c>
    </row>
    <row r="172" spans="1:5" ht="12.75" customHeight="1" hidden="1">
      <c r="A172" s="66">
        <v>363</v>
      </c>
      <c r="B172" s="96" t="s">
        <v>183</v>
      </c>
      <c r="C172" s="80">
        <f>C173</f>
        <v>0</v>
      </c>
      <c r="D172" s="80">
        <f>D173</f>
        <v>0</v>
      </c>
      <c r="E172" s="246" t="e">
        <f t="shared" si="18"/>
        <v>#DIV/0!</v>
      </c>
    </row>
    <row r="173" spans="1:5" ht="12.75" customHeight="1" hidden="1">
      <c r="A173" s="156">
        <v>3631</v>
      </c>
      <c r="B173" s="156" t="s">
        <v>213</v>
      </c>
      <c r="C173" s="253">
        <v>0</v>
      </c>
      <c r="D173" s="252">
        <v>0</v>
      </c>
      <c r="E173" s="246" t="e">
        <f t="shared" si="18"/>
        <v>#DIV/0!</v>
      </c>
    </row>
    <row r="174" spans="1:5" ht="12.75" customHeight="1">
      <c r="A174" s="66">
        <v>38</v>
      </c>
      <c r="B174" s="96" t="s">
        <v>83</v>
      </c>
      <c r="C174" s="80">
        <f>C175</f>
        <v>620000</v>
      </c>
      <c r="D174" s="80">
        <f>D175</f>
        <v>0</v>
      </c>
      <c r="E174" s="246">
        <f t="shared" si="18"/>
        <v>0</v>
      </c>
    </row>
    <row r="175" spans="1:5" ht="12.75" customHeight="1">
      <c r="A175" s="66">
        <v>381</v>
      </c>
      <c r="B175" s="96" t="s">
        <v>52</v>
      </c>
      <c r="C175" s="80">
        <f>C176</f>
        <v>620000</v>
      </c>
      <c r="D175" s="80">
        <f>D176</f>
        <v>0</v>
      </c>
      <c r="E175" s="246">
        <f t="shared" si="18"/>
        <v>0</v>
      </c>
    </row>
    <row r="176" spans="1:5" s="180" customFormat="1" ht="12.75" customHeight="1" hidden="1">
      <c r="A176" s="192">
        <v>3811</v>
      </c>
      <c r="B176" s="192" t="s">
        <v>17</v>
      </c>
      <c r="C176" s="247">
        <v>620000</v>
      </c>
      <c r="D176" s="252">
        <v>0</v>
      </c>
      <c r="E176" s="224">
        <f t="shared" si="18"/>
        <v>0</v>
      </c>
    </row>
    <row r="177" spans="1:5" ht="12.75" customHeight="1">
      <c r="A177" s="156"/>
      <c r="B177" s="214"/>
      <c r="C177" s="254"/>
      <c r="D177" s="254"/>
      <c r="E177" s="246"/>
    </row>
    <row r="178" spans="1:5" ht="25.5">
      <c r="A178" s="163" t="s">
        <v>118</v>
      </c>
      <c r="B178" s="215" t="s">
        <v>224</v>
      </c>
      <c r="C178" s="259">
        <f aca="true" t="shared" si="19" ref="C178:D180">C179</f>
        <v>3000000</v>
      </c>
      <c r="D178" s="259">
        <f t="shared" si="19"/>
        <v>35638</v>
      </c>
      <c r="E178" s="246">
        <f>D178/C178*100</f>
        <v>1.1879333333333333</v>
      </c>
    </row>
    <row r="179" spans="1:5" ht="12.75" customHeight="1" hidden="1">
      <c r="A179" s="66">
        <v>3</v>
      </c>
      <c r="B179" s="96" t="s">
        <v>59</v>
      </c>
      <c r="C179" s="80">
        <f t="shared" si="19"/>
        <v>3000000</v>
      </c>
      <c r="D179" s="80">
        <f t="shared" si="19"/>
        <v>35638</v>
      </c>
      <c r="E179" s="246">
        <f>D179/C179*100</f>
        <v>1.1879333333333333</v>
      </c>
    </row>
    <row r="180" spans="1:5" s="54" customFormat="1" ht="12.75">
      <c r="A180" s="66">
        <v>32</v>
      </c>
      <c r="B180" s="96" t="s">
        <v>2</v>
      </c>
      <c r="C180" s="80">
        <f t="shared" si="19"/>
        <v>3000000</v>
      </c>
      <c r="D180" s="80">
        <f t="shared" si="19"/>
        <v>35638</v>
      </c>
      <c r="E180" s="246">
        <f>D180/C180*100</f>
        <v>1.1879333333333333</v>
      </c>
    </row>
    <row r="181" spans="1:5" ht="12.75">
      <c r="A181" s="66">
        <v>323</v>
      </c>
      <c r="B181" s="96" t="s">
        <v>10</v>
      </c>
      <c r="C181" s="80">
        <f>SUM(C182:C183)</f>
        <v>3000000</v>
      </c>
      <c r="D181" s="80">
        <f>SUM(D182:D183)</f>
        <v>35638</v>
      </c>
      <c r="E181" s="246">
        <f>D181/C181*100</f>
        <v>1.1879333333333333</v>
      </c>
    </row>
    <row r="182" spans="1:5" ht="12.75" customHeight="1" hidden="1">
      <c r="A182" s="156">
        <v>3232</v>
      </c>
      <c r="B182" s="156" t="s">
        <v>133</v>
      </c>
      <c r="C182" s="253">
        <v>0</v>
      </c>
      <c r="D182" s="252">
        <v>0</v>
      </c>
      <c r="E182" s="246"/>
    </row>
    <row r="183" spans="1:5" ht="12.75" customHeight="1">
      <c r="A183" s="156">
        <v>3239</v>
      </c>
      <c r="B183" s="156" t="s">
        <v>76</v>
      </c>
      <c r="C183" s="247">
        <v>3000000</v>
      </c>
      <c r="D183" s="190">
        <v>35638</v>
      </c>
      <c r="E183" s="224">
        <f>D183/C183*100</f>
        <v>1.1879333333333333</v>
      </c>
    </row>
    <row r="184" spans="1:5" ht="12" customHeight="1">
      <c r="A184" s="156"/>
      <c r="B184" s="214"/>
      <c r="C184" s="255"/>
      <c r="D184" s="255"/>
      <c r="E184" s="246"/>
    </row>
    <row r="185" spans="1:5" ht="25.5">
      <c r="A185" s="163" t="s">
        <v>119</v>
      </c>
      <c r="B185" s="215" t="s">
        <v>239</v>
      </c>
      <c r="C185" s="259">
        <f>C186+C201</f>
        <v>95500000</v>
      </c>
      <c r="D185" s="259">
        <f>D186+D201</f>
        <v>47657081</v>
      </c>
      <c r="E185" s="246">
        <f aca="true" t="shared" si="20" ref="E185:E203">D185/C185*100</f>
        <v>49.90270261780105</v>
      </c>
    </row>
    <row r="186" spans="1:5" s="54" customFormat="1" ht="12.75" customHeight="1" hidden="1">
      <c r="A186" s="66">
        <v>3</v>
      </c>
      <c r="B186" s="96" t="s">
        <v>59</v>
      </c>
      <c r="C186" s="80">
        <f>C187+C197</f>
        <v>93500000</v>
      </c>
      <c r="D186" s="80">
        <f>D187+D197</f>
        <v>47083693</v>
      </c>
      <c r="E186" s="246">
        <f t="shared" si="20"/>
        <v>50.356890909090914</v>
      </c>
    </row>
    <row r="187" spans="1:5" ht="12.75" customHeight="1">
      <c r="A187" s="66">
        <v>32</v>
      </c>
      <c r="B187" s="96" t="s">
        <v>160</v>
      </c>
      <c r="C187" s="80">
        <f>C188+C190+C194</f>
        <v>93470000</v>
      </c>
      <c r="D187" s="80">
        <f>D188+D190+D194</f>
        <v>47070791</v>
      </c>
      <c r="E187" s="246">
        <f t="shared" si="20"/>
        <v>50.35925002674655</v>
      </c>
    </row>
    <row r="188" spans="1:5" ht="12.75" customHeight="1">
      <c r="A188" s="66">
        <v>322</v>
      </c>
      <c r="B188" s="96" t="s">
        <v>68</v>
      </c>
      <c r="C188" s="80">
        <f>C189</f>
        <v>2000000</v>
      </c>
      <c r="D188" s="80">
        <f>D189</f>
        <v>1306634</v>
      </c>
      <c r="E188" s="246">
        <f t="shared" si="20"/>
        <v>65.3317</v>
      </c>
    </row>
    <row r="189" spans="1:5" ht="12.75" customHeight="1">
      <c r="A189" s="156">
        <v>3221</v>
      </c>
      <c r="B189" s="214" t="s">
        <v>69</v>
      </c>
      <c r="C189" s="247">
        <v>2000000</v>
      </c>
      <c r="D189" s="190">
        <v>1306634</v>
      </c>
      <c r="E189" s="224">
        <f t="shared" si="20"/>
        <v>65.3317</v>
      </c>
    </row>
    <row r="190" spans="1:5" ht="12.75" customHeight="1">
      <c r="A190" s="66">
        <v>323</v>
      </c>
      <c r="B190" s="96" t="s">
        <v>10</v>
      </c>
      <c r="C190" s="80">
        <f>SUM(C191:C193)</f>
        <v>91330000</v>
      </c>
      <c r="D190" s="80">
        <f>SUM(D191:D193)</f>
        <v>45701689</v>
      </c>
      <c r="E190" s="246">
        <f t="shared" si="20"/>
        <v>50.04017190408408</v>
      </c>
    </row>
    <row r="191" spans="1:5" ht="12.75" customHeight="1">
      <c r="A191" s="156">
        <v>3231</v>
      </c>
      <c r="B191" s="156" t="s">
        <v>72</v>
      </c>
      <c r="C191" s="247">
        <v>9800000</v>
      </c>
      <c r="D191" s="190">
        <v>6310755</v>
      </c>
      <c r="E191" s="257">
        <f t="shared" si="20"/>
        <v>64.39545918367347</v>
      </c>
    </row>
    <row r="192" spans="1:5" ht="12.75" customHeight="1">
      <c r="A192" s="156">
        <v>3237</v>
      </c>
      <c r="B192" s="156" t="s">
        <v>12</v>
      </c>
      <c r="C192" s="247">
        <v>2000000</v>
      </c>
      <c r="D192" s="190">
        <v>1411167</v>
      </c>
      <c r="E192" s="257">
        <f t="shared" si="20"/>
        <v>70.55835</v>
      </c>
    </row>
    <row r="193" spans="1:5" ht="12.75" customHeight="1">
      <c r="A193" s="156">
        <v>3239</v>
      </c>
      <c r="B193" s="156" t="s">
        <v>76</v>
      </c>
      <c r="C193" s="247">
        <v>79530000</v>
      </c>
      <c r="D193" s="190">
        <v>37979767</v>
      </c>
      <c r="E193" s="257">
        <f t="shared" si="20"/>
        <v>47.755270966930716</v>
      </c>
    </row>
    <row r="194" spans="1:5" ht="12.75" customHeight="1">
      <c r="A194" s="66">
        <v>329</v>
      </c>
      <c r="B194" s="96" t="s">
        <v>78</v>
      </c>
      <c r="C194" s="80">
        <f>C196+C195</f>
        <v>140000</v>
      </c>
      <c r="D194" s="80">
        <f>D196+D195</f>
        <v>62468</v>
      </c>
      <c r="E194" s="246">
        <f t="shared" si="20"/>
        <v>44.62</v>
      </c>
    </row>
    <row r="195" spans="1:5" ht="12.75" customHeight="1">
      <c r="A195" s="156">
        <v>3295</v>
      </c>
      <c r="B195" s="156" t="s">
        <v>172</v>
      </c>
      <c r="C195" s="247">
        <v>30000</v>
      </c>
      <c r="D195" s="190">
        <v>1911</v>
      </c>
      <c r="E195" s="224">
        <f t="shared" si="20"/>
        <v>6.370000000000001</v>
      </c>
    </row>
    <row r="196" spans="1:5" ht="12.75" customHeight="1">
      <c r="A196" s="156">
        <v>3299</v>
      </c>
      <c r="B196" s="156" t="s">
        <v>78</v>
      </c>
      <c r="C196" s="247">
        <v>110000</v>
      </c>
      <c r="D196" s="190">
        <v>60557</v>
      </c>
      <c r="E196" s="224">
        <f t="shared" si="20"/>
        <v>55.05181818181818</v>
      </c>
    </row>
    <row r="197" spans="1:5" ht="12.75" customHeight="1">
      <c r="A197" s="66">
        <v>34</v>
      </c>
      <c r="B197" s="96" t="s">
        <v>15</v>
      </c>
      <c r="C197" s="80">
        <f>C198</f>
        <v>30000</v>
      </c>
      <c r="D197" s="80">
        <f>D198</f>
        <v>12902</v>
      </c>
      <c r="E197" s="246">
        <f t="shared" si="20"/>
        <v>43.00666666666667</v>
      </c>
    </row>
    <row r="198" spans="1:5" ht="12.75" customHeight="1">
      <c r="A198" s="66">
        <v>343</v>
      </c>
      <c r="B198" s="96" t="s">
        <v>92</v>
      </c>
      <c r="C198" s="80">
        <f>SUM(C199:C200)</f>
        <v>30000</v>
      </c>
      <c r="D198" s="80">
        <f>SUM(D199:D200)</f>
        <v>12902</v>
      </c>
      <c r="E198" s="246">
        <f t="shared" si="20"/>
        <v>43.00666666666667</v>
      </c>
    </row>
    <row r="199" spans="1:5" ht="12.75" customHeight="1">
      <c r="A199" s="156">
        <v>3431</v>
      </c>
      <c r="B199" s="156" t="s">
        <v>93</v>
      </c>
      <c r="C199" s="247">
        <v>25000</v>
      </c>
      <c r="D199" s="190">
        <v>12902</v>
      </c>
      <c r="E199" s="224">
        <f t="shared" si="20"/>
        <v>51.608</v>
      </c>
    </row>
    <row r="200" spans="1:5" ht="12.75" customHeight="1" hidden="1">
      <c r="A200" s="214">
        <v>3433</v>
      </c>
      <c r="B200" s="24" t="s">
        <v>94</v>
      </c>
      <c r="C200" s="247">
        <v>5000</v>
      </c>
      <c r="D200" s="190">
        <v>0</v>
      </c>
      <c r="E200" s="224">
        <f t="shared" si="20"/>
        <v>0</v>
      </c>
    </row>
    <row r="201" spans="1:5" ht="12.75" customHeight="1">
      <c r="A201" s="168">
        <v>36</v>
      </c>
      <c r="B201" s="168" t="s">
        <v>212</v>
      </c>
      <c r="C201" s="80">
        <f>C202</f>
        <v>2000000</v>
      </c>
      <c r="D201" s="80">
        <f>D202</f>
        <v>573388</v>
      </c>
      <c r="E201" s="246">
        <f t="shared" si="20"/>
        <v>28.6694</v>
      </c>
    </row>
    <row r="202" spans="1:5" ht="12.75" customHeight="1">
      <c r="A202" s="168">
        <v>363</v>
      </c>
      <c r="B202" s="168" t="s">
        <v>183</v>
      </c>
      <c r="C202" s="80">
        <f>C203</f>
        <v>2000000</v>
      </c>
      <c r="D202" s="80">
        <f>D203</f>
        <v>573388</v>
      </c>
      <c r="E202" s="246">
        <f t="shared" si="20"/>
        <v>28.6694</v>
      </c>
    </row>
    <row r="203" spans="1:5" ht="12.75" customHeight="1">
      <c r="A203" s="214">
        <v>3631</v>
      </c>
      <c r="B203" s="24" t="s">
        <v>217</v>
      </c>
      <c r="C203" s="247">
        <v>2000000</v>
      </c>
      <c r="D203" s="190">
        <v>573388</v>
      </c>
      <c r="E203" s="224">
        <f t="shared" si="20"/>
        <v>28.6694</v>
      </c>
    </row>
    <row r="204" spans="1:5" ht="12.75" customHeight="1">
      <c r="A204" s="214"/>
      <c r="B204" s="214"/>
      <c r="C204" s="255"/>
      <c r="D204" s="255"/>
      <c r="E204" s="246"/>
    </row>
    <row r="205" spans="1:5" ht="12.75">
      <c r="A205" s="168" t="s">
        <v>120</v>
      </c>
      <c r="B205" s="216" t="s">
        <v>225</v>
      </c>
      <c r="C205" s="80">
        <f>C206</f>
        <v>7500000</v>
      </c>
      <c r="D205" s="80">
        <f>D206</f>
        <v>2479877</v>
      </c>
      <c r="E205" s="246">
        <f aca="true" t="shared" si="21" ref="E205:E221">D205/C205*100</f>
        <v>33.06502666666667</v>
      </c>
    </row>
    <row r="206" spans="1:5" ht="12.75" customHeight="1">
      <c r="A206" s="168">
        <v>32</v>
      </c>
      <c r="B206" s="168" t="s">
        <v>2</v>
      </c>
      <c r="C206" s="80">
        <f>C207+C212+C219</f>
        <v>7500000</v>
      </c>
      <c r="D206" s="80">
        <f>D207+D212+D219</f>
        <v>2479877</v>
      </c>
      <c r="E206" s="246">
        <f t="shared" si="21"/>
        <v>33.06502666666667</v>
      </c>
    </row>
    <row r="207" spans="1:5" ht="12.75" customHeight="1">
      <c r="A207" s="168">
        <v>322</v>
      </c>
      <c r="B207" s="168" t="s">
        <v>68</v>
      </c>
      <c r="C207" s="80">
        <f>SUM(C208:C211)</f>
        <v>2085000</v>
      </c>
      <c r="D207" s="80">
        <f>SUM(D208:D211)</f>
        <v>592650</v>
      </c>
      <c r="E207" s="246">
        <f t="shared" si="21"/>
        <v>28.424460431654673</v>
      </c>
    </row>
    <row r="208" spans="1:6" ht="12.75" customHeight="1">
      <c r="A208" s="166">
        <v>3222</v>
      </c>
      <c r="B208" s="214" t="s">
        <v>70</v>
      </c>
      <c r="C208" s="247">
        <v>1000000</v>
      </c>
      <c r="D208" s="190">
        <v>227490</v>
      </c>
      <c r="E208" s="224">
        <f t="shared" si="21"/>
        <v>22.749</v>
      </c>
      <c r="F208" s="180"/>
    </row>
    <row r="209" spans="1:6" ht="12.75" customHeight="1">
      <c r="A209" s="166">
        <v>3223</v>
      </c>
      <c r="B209" s="214" t="s">
        <v>71</v>
      </c>
      <c r="C209" s="247">
        <v>1000000</v>
      </c>
      <c r="D209" s="190">
        <v>365160</v>
      </c>
      <c r="E209" s="224">
        <f t="shared" si="21"/>
        <v>36.516</v>
      </c>
      <c r="F209" s="180"/>
    </row>
    <row r="210" spans="1:6" ht="12.75" customHeight="1" hidden="1">
      <c r="A210" s="166">
        <v>3225</v>
      </c>
      <c r="B210" s="214" t="s">
        <v>127</v>
      </c>
      <c r="C210" s="247">
        <v>50000</v>
      </c>
      <c r="D210" s="190">
        <v>0</v>
      </c>
      <c r="E210" s="224">
        <f t="shared" si="21"/>
        <v>0</v>
      </c>
      <c r="F210" s="180"/>
    </row>
    <row r="211" spans="1:6" ht="12.75" customHeight="1" hidden="1">
      <c r="A211" s="217">
        <v>3227</v>
      </c>
      <c r="B211" s="184" t="s">
        <v>259</v>
      </c>
      <c r="C211" s="247">
        <v>35000</v>
      </c>
      <c r="D211" s="190">
        <v>0</v>
      </c>
      <c r="E211" s="224"/>
      <c r="F211" s="180"/>
    </row>
    <row r="212" spans="1:5" ht="12.75" customHeight="1">
      <c r="A212" s="168">
        <v>323</v>
      </c>
      <c r="B212" s="168" t="s">
        <v>10</v>
      </c>
      <c r="C212" s="80">
        <f>SUM(C213:C218)</f>
        <v>5355000</v>
      </c>
      <c r="D212" s="80">
        <f>SUM(D213:D218)</f>
        <v>1883728</v>
      </c>
      <c r="E212" s="246">
        <f t="shared" si="21"/>
        <v>35.17699346405229</v>
      </c>
    </row>
    <row r="213" spans="1:5" ht="12.75" customHeight="1">
      <c r="A213" s="166">
        <v>3231</v>
      </c>
      <c r="B213" s="214" t="s">
        <v>131</v>
      </c>
      <c r="C213" s="247">
        <v>100000</v>
      </c>
      <c r="D213" s="190">
        <v>19689</v>
      </c>
      <c r="E213" s="224">
        <f t="shared" si="21"/>
        <v>19.689</v>
      </c>
    </row>
    <row r="214" spans="1:5" ht="12.75" customHeight="1">
      <c r="A214" s="166">
        <v>3232</v>
      </c>
      <c r="B214" s="214" t="s">
        <v>133</v>
      </c>
      <c r="C214" s="247">
        <v>4000000</v>
      </c>
      <c r="D214" s="190">
        <v>1439369</v>
      </c>
      <c r="E214" s="224">
        <f t="shared" si="21"/>
        <v>35.984224999999995</v>
      </c>
    </row>
    <row r="215" spans="1:5" ht="12.75" customHeight="1">
      <c r="A215" s="166">
        <v>3234</v>
      </c>
      <c r="B215" s="214" t="s">
        <v>74</v>
      </c>
      <c r="C215" s="247">
        <v>105000</v>
      </c>
      <c r="D215" s="190">
        <v>21313</v>
      </c>
      <c r="E215" s="224">
        <f t="shared" si="21"/>
        <v>20.298095238095236</v>
      </c>
    </row>
    <row r="216" spans="1:5" ht="12.75" customHeight="1">
      <c r="A216" s="166">
        <v>3235</v>
      </c>
      <c r="B216" s="214" t="s">
        <v>75</v>
      </c>
      <c r="C216" s="247">
        <v>900000</v>
      </c>
      <c r="D216" s="190">
        <v>397694</v>
      </c>
      <c r="E216" s="224">
        <f t="shared" si="21"/>
        <v>44.18822222222222</v>
      </c>
    </row>
    <row r="217" spans="1:5" ht="12.75" customHeight="1" hidden="1">
      <c r="A217" s="214">
        <v>3237</v>
      </c>
      <c r="B217" s="214" t="s">
        <v>12</v>
      </c>
      <c r="C217" s="247">
        <v>50000</v>
      </c>
      <c r="D217" s="190">
        <v>0</v>
      </c>
      <c r="E217" s="224">
        <f t="shared" si="21"/>
        <v>0</v>
      </c>
    </row>
    <row r="218" spans="1:5" ht="12.75" customHeight="1">
      <c r="A218" s="214">
        <v>3239</v>
      </c>
      <c r="B218" s="214" t="s">
        <v>76</v>
      </c>
      <c r="C218" s="247">
        <v>200000</v>
      </c>
      <c r="D218" s="190">
        <v>5663</v>
      </c>
      <c r="E218" s="224">
        <f t="shared" si="21"/>
        <v>2.8315</v>
      </c>
    </row>
    <row r="219" spans="1:5" ht="12.75" customHeight="1">
      <c r="A219" s="168">
        <v>329</v>
      </c>
      <c r="B219" s="168" t="s">
        <v>78</v>
      </c>
      <c r="C219" s="80">
        <f>C221+C220</f>
        <v>60000</v>
      </c>
      <c r="D219" s="80">
        <f>D221+D220</f>
        <v>3499</v>
      </c>
      <c r="E219" s="246">
        <f t="shared" si="21"/>
        <v>5.831666666666667</v>
      </c>
    </row>
    <row r="220" spans="1:5" ht="12.75" customHeight="1">
      <c r="A220" s="156">
        <v>3295</v>
      </c>
      <c r="B220" s="156" t="s">
        <v>172</v>
      </c>
      <c r="C220" s="247">
        <v>10000</v>
      </c>
      <c r="D220" s="190">
        <v>3475</v>
      </c>
      <c r="E220" s="224">
        <f t="shared" si="21"/>
        <v>34.75</v>
      </c>
    </row>
    <row r="221" spans="1:5" ht="12.75" customHeight="1">
      <c r="A221" s="156">
        <v>3299</v>
      </c>
      <c r="B221" s="156" t="s">
        <v>78</v>
      </c>
      <c r="C221" s="247">
        <v>50000</v>
      </c>
      <c r="D221" s="190">
        <v>24</v>
      </c>
      <c r="E221" s="224">
        <f t="shared" si="21"/>
        <v>0.048</v>
      </c>
    </row>
    <row r="222" spans="1:5" ht="12.75" customHeight="1">
      <c r="A222" s="157"/>
      <c r="B222" s="214"/>
      <c r="C222" s="255"/>
      <c r="D222" s="255"/>
      <c r="E222" s="246"/>
    </row>
    <row r="223" spans="1:5" ht="25.5">
      <c r="A223" s="163" t="s">
        <v>121</v>
      </c>
      <c r="B223" s="95" t="s">
        <v>226</v>
      </c>
      <c r="C223" s="80">
        <f>C224</f>
        <v>7000000</v>
      </c>
      <c r="D223" s="80">
        <f>D224</f>
        <v>2332418</v>
      </c>
      <c r="E223" s="246">
        <f aca="true" t="shared" si="22" ref="E223:E232">D223/C223*100</f>
        <v>33.32025714285714</v>
      </c>
    </row>
    <row r="224" spans="1:5" ht="12.75" hidden="1">
      <c r="A224" s="66">
        <v>3</v>
      </c>
      <c r="B224" s="96" t="s">
        <v>59</v>
      </c>
      <c r="C224" s="80">
        <f>C225</f>
        <v>7000000</v>
      </c>
      <c r="D224" s="80">
        <f>D225</f>
        <v>2332418</v>
      </c>
      <c r="E224" s="246">
        <f t="shared" si="22"/>
        <v>33.32025714285714</v>
      </c>
    </row>
    <row r="225" spans="1:5" ht="12.75">
      <c r="A225" s="66">
        <v>32</v>
      </c>
      <c r="B225" s="96" t="s">
        <v>2</v>
      </c>
      <c r="C225" s="80">
        <f>C226+C229</f>
        <v>7000000</v>
      </c>
      <c r="D225" s="80">
        <f>D226+D229</f>
        <v>2332418</v>
      </c>
      <c r="E225" s="246">
        <f t="shared" si="22"/>
        <v>33.32025714285714</v>
      </c>
    </row>
    <row r="226" spans="1:5" ht="12.75" customHeight="1">
      <c r="A226" s="66">
        <v>323</v>
      </c>
      <c r="B226" s="66" t="s">
        <v>10</v>
      </c>
      <c r="C226" s="80">
        <f>SUM(C227:C228)</f>
        <v>6950000</v>
      </c>
      <c r="D226" s="80">
        <f>SUM(D227:D228)</f>
        <v>2320105</v>
      </c>
      <c r="E226" s="246">
        <f t="shared" si="22"/>
        <v>33.38280575539569</v>
      </c>
    </row>
    <row r="227" spans="1:5" ht="12.75" customHeight="1">
      <c r="A227" s="156">
        <v>3237</v>
      </c>
      <c r="B227" s="156" t="s">
        <v>12</v>
      </c>
      <c r="C227" s="247">
        <v>800000</v>
      </c>
      <c r="D227" s="190">
        <v>272583</v>
      </c>
      <c r="E227" s="224">
        <f t="shared" si="22"/>
        <v>34.072875</v>
      </c>
    </row>
    <row r="228" spans="1:5" ht="12.75" customHeight="1">
      <c r="A228" s="156">
        <v>3239</v>
      </c>
      <c r="B228" s="156" t="s">
        <v>76</v>
      </c>
      <c r="C228" s="247">
        <v>6150000</v>
      </c>
      <c r="D228" s="190">
        <v>2047522</v>
      </c>
      <c r="E228" s="224">
        <f t="shared" si="22"/>
        <v>33.2930406504065</v>
      </c>
    </row>
    <row r="229" spans="1:5" ht="12.75" customHeight="1">
      <c r="A229" s="66">
        <v>329</v>
      </c>
      <c r="B229" s="66" t="s">
        <v>78</v>
      </c>
      <c r="C229" s="80">
        <f>C230+C232+C231</f>
        <v>50000</v>
      </c>
      <c r="D229" s="80">
        <f>D230+D232+D231</f>
        <v>12313</v>
      </c>
      <c r="E229" s="246">
        <f t="shared" si="22"/>
        <v>24.626</v>
      </c>
    </row>
    <row r="230" spans="1:5" ht="12.75" customHeight="1">
      <c r="A230" s="157">
        <v>3295</v>
      </c>
      <c r="B230" s="156" t="s">
        <v>172</v>
      </c>
      <c r="C230" s="253">
        <v>40000</v>
      </c>
      <c r="D230" s="190">
        <v>9500</v>
      </c>
      <c r="E230" s="224">
        <f>D230/C230*100</f>
        <v>23.75</v>
      </c>
    </row>
    <row r="231" spans="1:5" ht="12.75" customHeight="1">
      <c r="A231" s="193">
        <v>3296</v>
      </c>
      <c r="B231" s="193" t="s">
        <v>260</v>
      </c>
      <c r="C231" s="247">
        <v>0</v>
      </c>
      <c r="D231" s="190">
        <v>2813</v>
      </c>
      <c r="E231" s="224"/>
    </row>
    <row r="232" spans="1:5" ht="12.75" customHeight="1" hidden="1">
      <c r="A232" s="157">
        <v>3299</v>
      </c>
      <c r="B232" s="156" t="s">
        <v>78</v>
      </c>
      <c r="C232" s="253">
        <v>10000</v>
      </c>
      <c r="D232" s="190">
        <v>0</v>
      </c>
      <c r="E232" s="224">
        <f t="shared" si="22"/>
        <v>0</v>
      </c>
    </row>
    <row r="233" spans="1:5" ht="12.75" customHeight="1">
      <c r="A233" s="157"/>
      <c r="B233" s="156"/>
      <c r="C233" s="254"/>
      <c r="D233" s="254"/>
      <c r="E233" s="246"/>
    </row>
    <row r="234" spans="1:5" ht="12.75" customHeight="1">
      <c r="A234" s="66" t="s">
        <v>134</v>
      </c>
      <c r="B234" s="96" t="s">
        <v>150</v>
      </c>
      <c r="C234" s="80">
        <f>C235</f>
        <v>21000000</v>
      </c>
      <c r="D234" s="80">
        <f>D235</f>
        <v>501253</v>
      </c>
      <c r="E234" s="246">
        <f aca="true" t="shared" si="23" ref="E234:E242">D234/C234*100</f>
        <v>2.3869190476190476</v>
      </c>
    </row>
    <row r="235" spans="1:5" ht="12.75" customHeight="1" hidden="1">
      <c r="A235" s="66">
        <v>3</v>
      </c>
      <c r="B235" s="96" t="s">
        <v>59</v>
      </c>
      <c r="C235" s="80">
        <f>C236+C240</f>
        <v>21000000</v>
      </c>
      <c r="D235" s="80">
        <f>D236+D240</f>
        <v>501253</v>
      </c>
      <c r="E235" s="246">
        <f t="shared" si="23"/>
        <v>2.3869190476190476</v>
      </c>
    </row>
    <row r="236" spans="1:5" ht="12.75" customHeight="1">
      <c r="A236" s="66">
        <v>32</v>
      </c>
      <c r="B236" s="96" t="s">
        <v>2</v>
      </c>
      <c r="C236" s="80">
        <f>C237</f>
        <v>20000000</v>
      </c>
      <c r="D236" s="80">
        <f>D237</f>
        <v>381474</v>
      </c>
      <c r="E236" s="246">
        <f t="shared" si="23"/>
        <v>1.9073699999999998</v>
      </c>
    </row>
    <row r="237" spans="1:5" ht="12.75" customHeight="1">
      <c r="A237" s="66">
        <v>329</v>
      </c>
      <c r="B237" s="96" t="s">
        <v>78</v>
      </c>
      <c r="C237" s="80">
        <f>C239+C238</f>
        <v>20000000</v>
      </c>
      <c r="D237" s="80">
        <f>D239+D238</f>
        <v>381474</v>
      </c>
      <c r="E237" s="246">
        <f t="shared" si="23"/>
        <v>1.9073699999999998</v>
      </c>
    </row>
    <row r="238" spans="1:5" ht="12.75" customHeight="1">
      <c r="A238" s="195">
        <v>3296</v>
      </c>
      <c r="B238" s="195" t="s">
        <v>260</v>
      </c>
      <c r="C238" s="247">
        <v>17000000</v>
      </c>
      <c r="D238" s="190">
        <v>381474</v>
      </c>
      <c r="E238" s="246"/>
    </row>
    <row r="239" spans="1:5" ht="12.75" customHeight="1" hidden="1">
      <c r="A239" s="156">
        <v>3299</v>
      </c>
      <c r="B239" s="156" t="s">
        <v>78</v>
      </c>
      <c r="C239" s="247">
        <v>3000000</v>
      </c>
      <c r="D239" s="190">
        <v>0</v>
      </c>
      <c r="E239" s="224">
        <f t="shared" si="23"/>
        <v>0</v>
      </c>
    </row>
    <row r="240" spans="1:5" ht="12.75" customHeight="1">
      <c r="A240" s="66">
        <v>38</v>
      </c>
      <c r="B240" s="96" t="s">
        <v>83</v>
      </c>
      <c r="C240" s="80">
        <f>C241</f>
        <v>1000000</v>
      </c>
      <c r="D240" s="80">
        <f>D241</f>
        <v>119779</v>
      </c>
      <c r="E240" s="246">
        <f t="shared" si="23"/>
        <v>11.9779</v>
      </c>
    </row>
    <row r="241" spans="1:5" ht="12.75" customHeight="1">
      <c r="A241" s="66">
        <v>383</v>
      </c>
      <c r="B241" s="96" t="s">
        <v>159</v>
      </c>
      <c r="C241" s="80">
        <f>C242</f>
        <v>1000000</v>
      </c>
      <c r="D241" s="80">
        <f>D242</f>
        <v>119779</v>
      </c>
      <c r="E241" s="246">
        <f t="shared" si="23"/>
        <v>11.9779</v>
      </c>
    </row>
    <row r="242" spans="1:5" ht="12.75" customHeight="1">
      <c r="A242" s="156">
        <v>3831</v>
      </c>
      <c r="B242" s="156" t="s">
        <v>153</v>
      </c>
      <c r="C242" s="253">
        <v>1000000</v>
      </c>
      <c r="D242" s="190">
        <v>119779</v>
      </c>
      <c r="E242" s="224">
        <f t="shared" si="23"/>
        <v>11.9779</v>
      </c>
    </row>
    <row r="243" spans="1:5" ht="12.75" customHeight="1">
      <c r="A243" s="66"/>
      <c r="B243" s="96"/>
      <c r="C243" s="255"/>
      <c r="D243" s="255"/>
      <c r="E243" s="246"/>
    </row>
    <row r="244" spans="1:5" ht="12.75" customHeight="1">
      <c r="A244" s="146">
        <v>104</v>
      </c>
      <c r="B244" s="79" t="s">
        <v>135</v>
      </c>
      <c r="C244" s="80">
        <f>C246+C261+C266+C272+C282+C287+C300+C308+C313+C318</f>
        <v>1826669405</v>
      </c>
      <c r="D244" s="80">
        <f>D246+D261+D266+D272+D282+D287+D300+D308+D313+D318</f>
        <v>520462486.82</v>
      </c>
      <c r="E244" s="246">
        <f>D244/C244*100</f>
        <v>28.492429193557328</v>
      </c>
    </row>
    <row r="245" spans="1:5" s="55" customFormat="1" ht="12.75" customHeight="1">
      <c r="A245" s="162"/>
      <c r="B245" s="168"/>
      <c r="C245" s="255"/>
      <c r="D245" s="255"/>
      <c r="E245" s="246"/>
    </row>
    <row r="246" spans="1:5" ht="38.25">
      <c r="A246" s="163" t="s">
        <v>111</v>
      </c>
      <c r="B246" s="95" t="s">
        <v>227</v>
      </c>
      <c r="C246" s="80">
        <f>C248+C256+C253</f>
        <v>212000000</v>
      </c>
      <c r="D246" s="80">
        <f>D248+D256+D253</f>
        <v>48405374</v>
      </c>
      <c r="E246" s="246">
        <f aca="true" t="shared" si="24" ref="E246:E259">D246/C246*100</f>
        <v>22.832723584905658</v>
      </c>
    </row>
    <row r="247" spans="1:5" s="56" customFormat="1" ht="12.75" hidden="1">
      <c r="A247" s="66">
        <v>3</v>
      </c>
      <c r="B247" s="96" t="s">
        <v>59</v>
      </c>
      <c r="C247" s="255"/>
      <c r="D247" s="255"/>
      <c r="E247" s="246" t="e">
        <f t="shared" si="24"/>
        <v>#DIV/0!</v>
      </c>
    </row>
    <row r="248" spans="1:5" ht="15" customHeight="1">
      <c r="A248" s="66">
        <v>36</v>
      </c>
      <c r="B248" s="96" t="s">
        <v>161</v>
      </c>
      <c r="C248" s="80">
        <f>C251+C249</f>
        <v>6860000</v>
      </c>
      <c r="D248" s="80">
        <f>D251+D249</f>
        <v>0</v>
      </c>
      <c r="E248" s="246">
        <f t="shared" si="24"/>
        <v>0</v>
      </c>
    </row>
    <row r="249" spans="1:5" ht="15" customHeight="1">
      <c r="A249" s="182">
        <v>361</v>
      </c>
      <c r="B249" s="194" t="s">
        <v>261</v>
      </c>
      <c r="C249" s="80">
        <f>C250</f>
        <v>750000</v>
      </c>
      <c r="D249" s="80">
        <f>D250</f>
        <v>0</v>
      </c>
      <c r="E249" s="246"/>
    </row>
    <row r="250" spans="1:5" ht="15" customHeight="1" hidden="1">
      <c r="A250" s="196">
        <v>3612</v>
      </c>
      <c r="B250" s="184" t="s">
        <v>262</v>
      </c>
      <c r="C250" s="247">
        <v>750000</v>
      </c>
      <c r="D250" s="252">
        <v>0</v>
      </c>
      <c r="E250" s="256"/>
    </row>
    <row r="251" spans="1:5" ht="12.75" customHeight="1">
      <c r="A251" s="66">
        <v>363</v>
      </c>
      <c r="B251" s="96" t="s">
        <v>183</v>
      </c>
      <c r="C251" s="80">
        <f>C252</f>
        <v>6110000</v>
      </c>
      <c r="D251" s="80">
        <f>D252</f>
        <v>0</v>
      </c>
      <c r="E251" s="246">
        <f t="shared" si="24"/>
        <v>0</v>
      </c>
    </row>
    <row r="252" spans="1:5" ht="12.75" customHeight="1" hidden="1">
      <c r="A252" s="174">
        <v>3632</v>
      </c>
      <c r="B252" s="214" t="s">
        <v>182</v>
      </c>
      <c r="C252" s="247">
        <v>6110000</v>
      </c>
      <c r="D252" s="252">
        <v>0</v>
      </c>
      <c r="E252" s="224">
        <f t="shared" si="24"/>
        <v>0</v>
      </c>
    </row>
    <row r="253" spans="1:5" ht="12.75" customHeight="1">
      <c r="A253" s="66">
        <v>38</v>
      </c>
      <c r="B253" s="96" t="s">
        <v>83</v>
      </c>
      <c r="C253" s="80">
        <f>C255</f>
        <v>3200000</v>
      </c>
      <c r="D253" s="80">
        <f>D255</f>
        <v>0</v>
      </c>
      <c r="E253" s="246">
        <f t="shared" si="24"/>
        <v>0</v>
      </c>
    </row>
    <row r="254" spans="1:5" ht="12.75" customHeight="1">
      <c r="A254" s="66">
        <v>386</v>
      </c>
      <c r="B254" s="96" t="s">
        <v>86</v>
      </c>
      <c r="C254" s="80">
        <f>C255</f>
        <v>3200000</v>
      </c>
      <c r="D254" s="80">
        <f>D255</f>
        <v>0</v>
      </c>
      <c r="E254" s="246">
        <f t="shared" si="24"/>
        <v>0</v>
      </c>
    </row>
    <row r="255" spans="1:5" ht="25.5" hidden="1">
      <c r="A255" s="175">
        <v>3861</v>
      </c>
      <c r="B255" s="170" t="s">
        <v>252</v>
      </c>
      <c r="C255" s="260">
        <v>3200000</v>
      </c>
      <c r="D255" s="261">
        <v>0</v>
      </c>
      <c r="E255" s="224">
        <f t="shared" si="24"/>
        <v>0</v>
      </c>
    </row>
    <row r="256" spans="1:5" ht="12.75" customHeight="1" hidden="1">
      <c r="A256" s="66">
        <v>4</v>
      </c>
      <c r="B256" s="96" t="s">
        <v>87</v>
      </c>
      <c r="C256" s="80">
        <f aca="true" t="shared" si="25" ref="C256:D258">C257</f>
        <v>201940000</v>
      </c>
      <c r="D256" s="80">
        <f t="shared" si="25"/>
        <v>48405374</v>
      </c>
      <c r="E256" s="246">
        <f t="shared" si="24"/>
        <v>23.970176289987126</v>
      </c>
    </row>
    <row r="257" spans="1:5" ht="12.75" customHeight="1">
      <c r="A257" s="66">
        <v>45</v>
      </c>
      <c r="B257" s="96" t="s">
        <v>34</v>
      </c>
      <c r="C257" s="80">
        <f t="shared" si="25"/>
        <v>201940000</v>
      </c>
      <c r="D257" s="80">
        <f t="shared" si="25"/>
        <v>48405374</v>
      </c>
      <c r="E257" s="246">
        <f t="shared" si="24"/>
        <v>23.970176289987126</v>
      </c>
    </row>
    <row r="258" spans="1:5" ht="12.75" customHeight="1">
      <c r="A258" s="66">
        <v>451</v>
      </c>
      <c r="B258" s="96" t="s">
        <v>162</v>
      </c>
      <c r="C258" s="80">
        <f t="shared" si="25"/>
        <v>201940000</v>
      </c>
      <c r="D258" s="80">
        <f t="shared" si="25"/>
        <v>48405374</v>
      </c>
      <c r="E258" s="246">
        <f t="shared" si="24"/>
        <v>23.970176289987126</v>
      </c>
    </row>
    <row r="259" spans="1:5" ht="12.75" customHeight="1">
      <c r="A259" s="157">
        <v>4511</v>
      </c>
      <c r="B259" s="214" t="s">
        <v>0</v>
      </c>
      <c r="C259" s="247">
        <v>201940000</v>
      </c>
      <c r="D259" s="190">
        <v>48405374</v>
      </c>
      <c r="E259" s="224">
        <f t="shared" si="24"/>
        <v>23.970176289987126</v>
      </c>
    </row>
    <row r="260" spans="1:5" ht="12.75" customHeight="1">
      <c r="A260" s="157"/>
      <c r="B260" s="214"/>
      <c r="C260" s="254"/>
      <c r="D260" s="254"/>
      <c r="E260" s="246"/>
    </row>
    <row r="261" spans="1:5" ht="12.75" customHeight="1">
      <c r="A261" s="66" t="s">
        <v>122</v>
      </c>
      <c r="B261" s="95" t="s">
        <v>221</v>
      </c>
      <c r="C261" s="80">
        <f aca="true" t="shared" si="26" ref="C261:D263">C262</f>
        <v>85000000</v>
      </c>
      <c r="D261" s="80">
        <f t="shared" si="26"/>
        <v>22228494</v>
      </c>
      <c r="E261" s="246">
        <f>D261/C261*100</f>
        <v>26.15116941176471</v>
      </c>
    </row>
    <row r="262" spans="1:5" ht="12.75" customHeight="1">
      <c r="A262" s="66">
        <v>38</v>
      </c>
      <c r="B262" s="51" t="s">
        <v>83</v>
      </c>
      <c r="C262" s="80">
        <f t="shared" si="26"/>
        <v>85000000</v>
      </c>
      <c r="D262" s="80">
        <f t="shared" si="26"/>
        <v>22228494</v>
      </c>
      <c r="E262" s="246">
        <f>D262/C262*100</f>
        <v>26.15116941176471</v>
      </c>
    </row>
    <row r="263" spans="1:5" ht="12.75" customHeight="1">
      <c r="A263" s="66">
        <v>386</v>
      </c>
      <c r="B263" s="51" t="s">
        <v>86</v>
      </c>
      <c r="C263" s="80">
        <f t="shared" si="26"/>
        <v>85000000</v>
      </c>
      <c r="D263" s="80">
        <f t="shared" si="26"/>
        <v>22228494</v>
      </c>
      <c r="E263" s="246">
        <f>D263/C263*100</f>
        <v>26.15116941176471</v>
      </c>
    </row>
    <row r="264" spans="1:5" ht="25.5">
      <c r="A264" s="176">
        <v>3861</v>
      </c>
      <c r="B264" s="170" t="s">
        <v>252</v>
      </c>
      <c r="C264" s="247">
        <v>85000000</v>
      </c>
      <c r="D264" s="262">
        <v>22228494</v>
      </c>
      <c r="E264" s="257">
        <f>D264/C264*100</f>
        <v>26.15116941176471</v>
      </c>
    </row>
    <row r="265" spans="1:5" ht="12.75" customHeight="1">
      <c r="A265" s="156"/>
      <c r="B265" s="214"/>
      <c r="C265" s="254"/>
      <c r="D265" s="254"/>
      <c r="E265" s="246"/>
    </row>
    <row r="266" spans="1:5" ht="25.5">
      <c r="A266" s="163" t="s">
        <v>123</v>
      </c>
      <c r="B266" s="95" t="s">
        <v>228</v>
      </c>
      <c r="C266" s="80">
        <f>C268</f>
        <v>87738000</v>
      </c>
      <c r="D266" s="80">
        <f>D268</f>
        <v>36688752</v>
      </c>
      <c r="E266" s="246">
        <f>D266/C266*100</f>
        <v>41.81626205293031</v>
      </c>
    </row>
    <row r="267" spans="1:5" ht="12.75" hidden="1">
      <c r="A267" s="66">
        <v>3</v>
      </c>
      <c r="B267" s="51" t="s">
        <v>59</v>
      </c>
      <c r="C267" s="254"/>
      <c r="D267" s="254"/>
      <c r="E267" s="246" t="e">
        <f>D267/C267*100</f>
        <v>#DIV/0!</v>
      </c>
    </row>
    <row r="268" spans="1:5" ht="12.75">
      <c r="A268" s="66">
        <v>38</v>
      </c>
      <c r="B268" s="51" t="s">
        <v>83</v>
      </c>
      <c r="C268" s="80">
        <f>C269</f>
        <v>87738000</v>
      </c>
      <c r="D268" s="80">
        <f>D269</f>
        <v>36688752</v>
      </c>
      <c r="E268" s="246">
        <f>D268/C268*100</f>
        <v>41.81626205293031</v>
      </c>
    </row>
    <row r="269" spans="1:5" ht="12.75">
      <c r="A269" s="66">
        <v>386</v>
      </c>
      <c r="B269" s="51" t="s">
        <v>163</v>
      </c>
      <c r="C269" s="80">
        <f>C270</f>
        <v>87738000</v>
      </c>
      <c r="D269" s="80">
        <f>D270</f>
        <v>36688752</v>
      </c>
      <c r="E269" s="246">
        <f>D269/C269*100</f>
        <v>41.81626205293031</v>
      </c>
    </row>
    <row r="270" spans="1:5" ht="25.5">
      <c r="A270" s="176">
        <v>3861</v>
      </c>
      <c r="B270" s="170" t="s">
        <v>252</v>
      </c>
      <c r="C270" s="247">
        <v>87738000</v>
      </c>
      <c r="D270" s="190">
        <v>36688752</v>
      </c>
      <c r="E270" s="224">
        <f>D270/C270*100</f>
        <v>41.81626205293031</v>
      </c>
    </row>
    <row r="271" spans="1:5" ht="12.75">
      <c r="A271" s="156"/>
      <c r="B271" s="214"/>
      <c r="C271" s="254"/>
      <c r="D271" s="254"/>
      <c r="E271" s="246"/>
    </row>
    <row r="272" spans="1:5" ht="25.5">
      <c r="A272" s="163" t="s">
        <v>124</v>
      </c>
      <c r="B272" s="95" t="s">
        <v>229</v>
      </c>
      <c r="C272" s="80">
        <f>C273+C276</f>
        <v>78000000</v>
      </c>
      <c r="D272" s="80">
        <f>D273+D276</f>
        <v>42537256</v>
      </c>
      <c r="E272" s="246">
        <f aca="true" t="shared" si="27" ref="E272:E280">D272/C272*100</f>
        <v>54.53494358974359</v>
      </c>
    </row>
    <row r="273" spans="1:5" ht="12.75" customHeight="1">
      <c r="A273" s="66">
        <v>38</v>
      </c>
      <c r="B273" s="96" t="s">
        <v>163</v>
      </c>
      <c r="C273" s="80">
        <f>C274</f>
        <v>11000000</v>
      </c>
      <c r="D273" s="80">
        <f>D274</f>
        <v>5335535</v>
      </c>
      <c r="E273" s="246">
        <f t="shared" si="27"/>
        <v>48.50486363636364</v>
      </c>
    </row>
    <row r="274" spans="1:5" ht="12.75" customHeight="1">
      <c r="A274" s="66">
        <v>386</v>
      </c>
      <c r="B274" s="96" t="s">
        <v>128</v>
      </c>
      <c r="C274" s="80">
        <f>C275</f>
        <v>11000000</v>
      </c>
      <c r="D274" s="80">
        <f>D275</f>
        <v>5335535</v>
      </c>
      <c r="E274" s="246">
        <f t="shared" si="27"/>
        <v>48.50486363636364</v>
      </c>
    </row>
    <row r="275" spans="1:5" ht="25.5">
      <c r="A275" s="176">
        <v>3861</v>
      </c>
      <c r="B275" s="170" t="s">
        <v>252</v>
      </c>
      <c r="C275" s="247">
        <v>11000000</v>
      </c>
      <c r="D275" s="190">
        <v>5335535</v>
      </c>
      <c r="E275" s="224">
        <f t="shared" si="27"/>
        <v>48.50486363636364</v>
      </c>
    </row>
    <row r="276" spans="1:5" ht="12.75">
      <c r="A276" s="66">
        <v>42</v>
      </c>
      <c r="B276" s="96" t="s">
        <v>19</v>
      </c>
      <c r="C276" s="80">
        <f>C277+C279</f>
        <v>67000000</v>
      </c>
      <c r="D276" s="80">
        <f>D277+D279</f>
        <v>37201721</v>
      </c>
      <c r="E276" s="246">
        <f t="shared" si="27"/>
        <v>55.524956716417904</v>
      </c>
    </row>
    <row r="277" spans="1:5" ht="12.75" customHeight="1">
      <c r="A277" s="66">
        <v>421</v>
      </c>
      <c r="B277" s="96" t="s">
        <v>20</v>
      </c>
      <c r="C277" s="80">
        <f>C278</f>
        <v>67000000</v>
      </c>
      <c r="D277" s="80">
        <f>D278</f>
        <v>37201721</v>
      </c>
      <c r="E277" s="246">
        <f t="shared" si="27"/>
        <v>55.524956716417904</v>
      </c>
    </row>
    <row r="278" spans="1:5" ht="12.75" customHeight="1">
      <c r="A278" s="157">
        <v>4214</v>
      </c>
      <c r="B278" s="214" t="s">
        <v>24</v>
      </c>
      <c r="C278" s="247">
        <v>67000000</v>
      </c>
      <c r="D278" s="190">
        <v>37201721</v>
      </c>
      <c r="E278" s="224">
        <f t="shared" si="27"/>
        <v>55.524956716417904</v>
      </c>
    </row>
    <row r="279" spans="1:5" ht="12.75" customHeight="1" hidden="1">
      <c r="A279" s="66">
        <v>423</v>
      </c>
      <c r="B279" s="96" t="s">
        <v>31</v>
      </c>
      <c r="C279" s="80">
        <f>C280</f>
        <v>0</v>
      </c>
      <c r="D279" s="80">
        <f>D280</f>
        <v>0</v>
      </c>
      <c r="E279" s="246" t="e">
        <f t="shared" si="27"/>
        <v>#DIV/0!</v>
      </c>
    </row>
    <row r="280" spans="1:5" ht="12.75" customHeight="1" hidden="1">
      <c r="A280" s="157">
        <v>4231</v>
      </c>
      <c r="B280" s="214" t="s">
        <v>32</v>
      </c>
      <c r="C280" s="252">
        <v>0</v>
      </c>
      <c r="D280" s="252">
        <v>0</v>
      </c>
      <c r="E280" s="246" t="e">
        <f t="shared" si="27"/>
        <v>#DIV/0!</v>
      </c>
    </row>
    <row r="281" spans="1:5" ht="12.75" customHeight="1">
      <c r="A281" s="156"/>
      <c r="B281" s="214"/>
      <c r="C281" s="255"/>
      <c r="D281" s="255"/>
      <c r="E281" s="246"/>
    </row>
    <row r="282" spans="1:5" s="223" customFormat="1" ht="25.5">
      <c r="A282" s="222" t="s">
        <v>125</v>
      </c>
      <c r="B282" s="96" t="s">
        <v>269</v>
      </c>
      <c r="C282" s="241">
        <f aca="true" t="shared" si="28" ref="C282:D284">C283</f>
        <v>15000000</v>
      </c>
      <c r="D282" s="241">
        <f t="shared" si="28"/>
        <v>2675177</v>
      </c>
      <c r="E282" s="263">
        <f>D282/C282*100</f>
        <v>17.834513333333334</v>
      </c>
    </row>
    <row r="283" spans="1:5" ht="12.75" customHeight="1">
      <c r="A283" s="66">
        <v>41</v>
      </c>
      <c r="B283" s="96" t="s">
        <v>240</v>
      </c>
      <c r="C283" s="80">
        <f t="shared" si="28"/>
        <v>15000000</v>
      </c>
      <c r="D283" s="80">
        <f t="shared" si="28"/>
        <v>2675177</v>
      </c>
      <c r="E283" s="246">
        <f>D283/C283*100</f>
        <v>17.834513333333334</v>
      </c>
    </row>
    <row r="284" spans="1:5" ht="12.75" customHeight="1">
      <c r="A284" s="66">
        <v>411</v>
      </c>
      <c r="B284" s="96" t="s">
        <v>88</v>
      </c>
      <c r="C284" s="80">
        <f t="shared" si="28"/>
        <v>15000000</v>
      </c>
      <c r="D284" s="80">
        <f t="shared" si="28"/>
        <v>2675177</v>
      </c>
      <c r="E284" s="246">
        <f>D284/C284*100</f>
        <v>17.834513333333334</v>
      </c>
    </row>
    <row r="285" spans="1:5" ht="12" customHeight="1">
      <c r="A285" s="156">
        <v>4111</v>
      </c>
      <c r="B285" s="214" t="s">
        <v>55</v>
      </c>
      <c r="C285" s="247">
        <v>15000000</v>
      </c>
      <c r="D285" s="190">
        <v>2675177</v>
      </c>
      <c r="E285" s="224">
        <f>D285/C285*100</f>
        <v>17.834513333333334</v>
      </c>
    </row>
    <row r="286" spans="1:5" ht="12.75">
      <c r="A286" s="156"/>
      <c r="B286" s="168"/>
      <c r="C286" s="255"/>
      <c r="D286" s="255"/>
      <c r="E286" s="246"/>
    </row>
    <row r="287" spans="1:5" ht="12.75">
      <c r="A287" s="66" t="s">
        <v>126</v>
      </c>
      <c r="B287" s="95" t="s">
        <v>230</v>
      </c>
      <c r="C287" s="80">
        <f>C288+C294+C291</f>
        <v>103172405</v>
      </c>
      <c r="D287" s="80">
        <f>D288+D294+D291</f>
        <v>36223687.82</v>
      </c>
      <c r="E287" s="246">
        <f aca="true" t="shared" si="29" ref="E287:E296">D287/C287*100</f>
        <v>35.10986083924282</v>
      </c>
    </row>
    <row r="288" spans="1:5" ht="12.75" customHeight="1">
      <c r="A288" s="66">
        <v>36</v>
      </c>
      <c r="B288" s="96" t="s">
        <v>161</v>
      </c>
      <c r="C288" s="80">
        <f>C289</f>
        <v>30277781</v>
      </c>
      <c r="D288" s="80">
        <f>D289</f>
        <v>6975339.82</v>
      </c>
      <c r="E288" s="246">
        <f t="shared" si="29"/>
        <v>23.03781713725983</v>
      </c>
    </row>
    <row r="289" spans="1:5" ht="12.75" customHeight="1">
      <c r="A289" s="66">
        <v>363</v>
      </c>
      <c r="B289" s="96" t="s">
        <v>183</v>
      </c>
      <c r="C289" s="80">
        <f>C290</f>
        <v>30277781</v>
      </c>
      <c r="D289" s="80">
        <f>D290</f>
        <v>6975339.82</v>
      </c>
      <c r="E289" s="246">
        <f t="shared" si="29"/>
        <v>23.03781713725983</v>
      </c>
    </row>
    <row r="290" spans="1:5" ht="12" customHeight="1">
      <c r="A290" s="156">
        <v>3632</v>
      </c>
      <c r="B290" s="214" t="s">
        <v>182</v>
      </c>
      <c r="C290" s="247">
        <v>30277781</v>
      </c>
      <c r="D290" s="262">
        <v>6975339.82</v>
      </c>
      <c r="E290" s="224">
        <f t="shared" si="29"/>
        <v>23.03781713725983</v>
      </c>
    </row>
    <row r="291" spans="1:5" ht="12.75" customHeight="1" hidden="1">
      <c r="A291" s="66">
        <v>41</v>
      </c>
      <c r="B291" s="96" t="s">
        <v>240</v>
      </c>
      <c r="C291" s="80">
        <f>C292</f>
        <v>0</v>
      </c>
      <c r="D291" s="80">
        <f>D292</f>
        <v>0</v>
      </c>
      <c r="E291" s="246" t="e">
        <f>D291/C291*100</f>
        <v>#DIV/0!</v>
      </c>
    </row>
    <row r="292" spans="1:5" ht="12.75" customHeight="1" hidden="1">
      <c r="A292" s="66">
        <v>411</v>
      </c>
      <c r="B292" s="96" t="s">
        <v>241</v>
      </c>
      <c r="C292" s="80">
        <f>C293</f>
        <v>0</v>
      </c>
      <c r="D292" s="80">
        <f>D293</f>
        <v>0</v>
      </c>
      <c r="E292" s="246" t="e">
        <f>D292/C292*100</f>
        <v>#DIV/0!</v>
      </c>
    </row>
    <row r="293" spans="1:5" ht="12.75" customHeight="1" hidden="1">
      <c r="A293" s="156">
        <v>4111</v>
      </c>
      <c r="B293" s="214" t="s">
        <v>55</v>
      </c>
      <c r="C293" s="253">
        <v>0</v>
      </c>
      <c r="D293" s="252">
        <v>0</v>
      </c>
      <c r="E293" s="224" t="e">
        <f>D293/C293*100</f>
        <v>#DIV/0!</v>
      </c>
    </row>
    <row r="294" spans="1:5" ht="12.75" customHeight="1">
      <c r="A294" s="66">
        <v>42</v>
      </c>
      <c r="B294" s="96" t="s">
        <v>19</v>
      </c>
      <c r="C294" s="80">
        <f>C295+C297</f>
        <v>72894624</v>
      </c>
      <c r="D294" s="80">
        <f>D295+D297</f>
        <v>29248348</v>
      </c>
      <c r="E294" s="246">
        <f t="shared" si="29"/>
        <v>40.1241496217883</v>
      </c>
    </row>
    <row r="295" spans="1:5" ht="12.75" customHeight="1">
      <c r="A295" s="66">
        <v>421</v>
      </c>
      <c r="B295" s="96" t="s">
        <v>20</v>
      </c>
      <c r="C295" s="80">
        <f>C296</f>
        <v>72894624</v>
      </c>
      <c r="D295" s="80">
        <f>D296</f>
        <v>29248348</v>
      </c>
      <c r="E295" s="246">
        <f t="shared" si="29"/>
        <v>40.1241496217883</v>
      </c>
    </row>
    <row r="296" spans="1:5" ht="12.75" customHeight="1">
      <c r="A296" s="156">
        <v>4214</v>
      </c>
      <c r="B296" s="214" t="s">
        <v>24</v>
      </c>
      <c r="C296" s="247">
        <v>72894624</v>
      </c>
      <c r="D296" s="190">
        <v>29248348</v>
      </c>
      <c r="E296" s="224">
        <f t="shared" si="29"/>
        <v>40.1241496217883</v>
      </c>
    </row>
    <row r="297" spans="1:5" ht="12.75" customHeight="1" hidden="1">
      <c r="A297" s="66">
        <v>426</v>
      </c>
      <c r="B297" s="96" t="s">
        <v>145</v>
      </c>
      <c r="C297" s="80">
        <f>C298</f>
        <v>0</v>
      </c>
      <c r="D297" s="80">
        <f>D298</f>
        <v>0</v>
      </c>
      <c r="E297" s="256"/>
    </row>
    <row r="298" spans="1:5" ht="12.75" customHeight="1" hidden="1">
      <c r="A298" s="156">
        <v>4262</v>
      </c>
      <c r="B298" s="214" t="s">
        <v>144</v>
      </c>
      <c r="C298" s="253">
        <v>0</v>
      </c>
      <c r="D298" s="252">
        <v>0</v>
      </c>
      <c r="E298" s="256"/>
    </row>
    <row r="299" spans="1:5" ht="12.75" customHeight="1">
      <c r="A299" s="66"/>
      <c r="B299" s="218"/>
      <c r="C299" s="254"/>
      <c r="D299" s="254"/>
      <c r="E299" s="246"/>
    </row>
    <row r="300" spans="1:5" ht="12" customHeight="1">
      <c r="A300" s="66" t="s">
        <v>148</v>
      </c>
      <c r="B300" s="218" t="s">
        <v>210</v>
      </c>
      <c r="C300" s="259">
        <f>C301+C304</f>
        <v>910209000</v>
      </c>
      <c r="D300" s="259">
        <f>D301+D304</f>
        <v>239839868</v>
      </c>
      <c r="E300" s="246">
        <f aca="true" t="shared" si="30" ref="E300:E306">D300/C300*100</f>
        <v>26.349977642497493</v>
      </c>
    </row>
    <row r="301" spans="1:5" ht="12.75" customHeight="1">
      <c r="A301" s="66">
        <v>38</v>
      </c>
      <c r="B301" s="218" t="s">
        <v>83</v>
      </c>
      <c r="C301" s="259">
        <f>C302</f>
        <v>873899000</v>
      </c>
      <c r="D301" s="259">
        <f>D302</f>
        <v>234315493</v>
      </c>
      <c r="E301" s="246">
        <f t="shared" si="30"/>
        <v>26.812651462011054</v>
      </c>
    </row>
    <row r="302" spans="1:5" ht="12.75" customHeight="1">
      <c r="A302" s="66">
        <v>386</v>
      </c>
      <c r="B302" s="218" t="s">
        <v>163</v>
      </c>
      <c r="C302" s="259">
        <f>C303</f>
        <v>873899000</v>
      </c>
      <c r="D302" s="259">
        <f>D303</f>
        <v>234315493</v>
      </c>
      <c r="E302" s="246">
        <f t="shared" si="30"/>
        <v>26.812651462011054</v>
      </c>
    </row>
    <row r="303" spans="1:5" ht="25.5">
      <c r="A303" s="176">
        <v>3861</v>
      </c>
      <c r="B303" s="170" t="s">
        <v>252</v>
      </c>
      <c r="C303" s="247">
        <v>873899000</v>
      </c>
      <c r="D303" s="190">
        <v>234315493</v>
      </c>
      <c r="E303" s="224">
        <f t="shared" si="30"/>
        <v>26.812651462011054</v>
      </c>
    </row>
    <row r="304" spans="1:5" ht="12.75" customHeight="1">
      <c r="A304" s="66">
        <v>42</v>
      </c>
      <c r="B304" s="96" t="s">
        <v>19</v>
      </c>
      <c r="C304" s="80">
        <f>C305</f>
        <v>36310000</v>
      </c>
      <c r="D304" s="80">
        <f>D305</f>
        <v>5524375</v>
      </c>
      <c r="E304" s="264">
        <f t="shared" si="30"/>
        <v>15.214472597080695</v>
      </c>
    </row>
    <row r="305" spans="1:5" ht="12" customHeight="1">
      <c r="A305" s="66">
        <v>421</v>
      </c>
      <c r="B305" s="96" t="s">
        <v>20</v>
      </c>
      <c r="C305" s="80">
        <f>C306</f>
        <v>36310000</v>
      </c>
      <c r="D305" s="80">
        <f>D306</f>
        <v>5524375</v>
      </c>
      <c r="E305" s="264">
        <f t="shared" si="30"/>
        <v>15.214472597080695</v>
      </c>
    </row>
    <row r="306" spans="1:5" ht="12.75" customHeight="1">
      <c r="A306" s="156">
        <v>4214</v>
      </c>
      <c r="B306" s="214" t="s">
        <v>24</v>
      </c>
      <c r="C306" s="247">
        <v>36310000</v>
      </c>
      <c r="D306" s="190">
        <v>5524375</v>
      </c>
      <c r="E306" s="224">
        <f t="shared" si="30"/>
        <v>15.214472597080695</v>
      </c>
    </row>
    <row r="307" spans="1:5" ht="12.75" customHeight="1">
      <c r="A307" s="156"/>
      <c r="B307" s="214"/>
      <c r="E307" s="246"/>
    </row>
    <row r="308" spans="1:5" ht="12.75" customHeight="1" hidden="1">
      <c r="A308" s="66" t="s">
        <v>196</v>
      </c>
      <c r="B308" s="218" t="s">
        <v>168</v>
      </c>
      <c r="C308" s="259">
        <f aca="true" t="shared" si="31" ref="C308:D310">C309</f>
        <v>0</v>
      </c>
      <c r="D308" s="259">
        <f t="shared" si="31"/>
        <v>0</v>
      </c>
      <c r="E308" s="246" t="e">
        <f>D308/C308*100</f>
        <v>#DIV/0!</v>
      </c>
    </row>
    <row r="309" spans="1:5" ht="12.75" customHeight="1" hidden="1">
      <c r="A309" s="66">
        <v>42</v>
      </c>
      <c r="B309" s="218" t="s">
        <v>19</v>
      </c>
      <c r="C309" s="259">
        <f t="shared" si="31"/>
        <v>0</v>
      </c>
      <c r="D309" s="259">
        <f t="shared" si="31"/>
        <v>0</v>
      </c>
      <c r="E309" s="246" t="e">
        <f>D309/C309*100</f>
        <v>#DIV/0!</v>
      </c>
    </row>
    <row r="310" spans="1:5" ht="12" customHeight="1" hidden="1">
      <c r="A310" s="66">
        <v>421</v>
      </c>
      <c r="B310" s="218" t="s">
        <v>20</v>
      </c>
      <c r="C310" s="259">
        <f t="shared" si="31"/>
        <v>0</v>
      </c>
      <c r="D310" s="259">
        <f t="shared" si="31"/>
        <v>0</v>
      </c>
      <c r="E310" s="246" t="e">
        <f>D310/C310*100</f>
        <v>#DIV/0!</v>
      </c>
    </row>
    <row r="311" spans="1:5" ht="12.75" hidden="1">
      <c r="A311" s="156">
        <v>4214</v>
      </c>
      <c r="B311" s="214" t="s">
        <v>24</v>
      </c>
      <c r="C311" s="252">
        <v>0</v>
      </c>
      <c r="D311" s="252">
        <v>0</v>
      </c>
      <c r="E311" s="224" t="e">
        <f>D311/C311*100</f>
        <v>#DIV/0!</v>
      </c>
    </row>
    <row r="312" spans="1:5" ht="12.75" customHeight="1" hidden="1">
      <c r="A312" s="178"/>
      <c r="B312" s="219"/>
      <c r="E312" s="246"/>
    </row>
    <row r="313" spans="1:5" ht="26.25" customHeight="1">
      <c r="A313" s="163" t="s">
        <v>204</v>
      </c>
      <c r="B313" s="220" t="s">
        <v>203</v>
      </c>
      <c r="C313" s="259">
        <f aca="true" t="shared" si="32" ref="C313:D315">C314</f>
        <v>327000000</v>
      </c>
      <c r="D313" s="259">
        <f t="shared" si="32"/>
        <v>91863878</v>
      </c>
      <c r="E313" s="246">
        <f>D313/C313*100</f>
        <v>28.09292905198777</v>
      </c>
    </row>
    <row r="314" spans="1:5" ht="12.75" customHeight="1">
      <c r="A314" s="66">
        <v>42</v>
      </c>
      <c r="B314" s="218" t="s">
        <v>18</v>
      </c>
      <c r="C314" s="259">
        <f t="shared" si="32"/>
        <v>327000000</v>
      </c>
      <c r="D314" s="259">
        <f t="shared" si="32"/>
        <v>91863878</v>
      </c>
      <c r="E314" s="246">
        <f>D314/C314*100</f>
        <v>28.09292905198777</v>
      </c>
    </row>
    <row r="315" spans="1:5" ht="12.75">
      <c r="A315" s="66">
        <v>421</v>
      </c>
      <c r="B315" s="218" t="s">
        <v>20</v>
      </c>
      <c r="C315" s="259">
        <f t="shared" si="32"/>
        <v>327000000</v>
      </c>
      <c r="D315" s="259">
        <f t="shared" si="32"/>
        <v>91863878</v>
      </c>
      <c r="E315" s="246">
        <f>D315/C315*100</f>
        <v>28.09292905198777</v>
      </c>
    </row>
    <row r="316" spans="1:5" ht="12.75">
      <c r="A316" s="116">
        <v>4214</v>
      </c>
      <c r="B316" s="50" t="s">
        <v>24</v>
      </c>
      <c r="C316" s="247">
        <v>327000000</v>
      </c>
      <c r="D316" s="190">
        <v>91863878</v>
      </c>
      <c r="E316" s="257">
        <f aca="true" t="shared" si="33" ref="E316:E321">D316/C316*100</f>
        <v>28.09292905198777</v>
      </c>
    </row>
    <row r="317" spans="1:5" ht="15" customHeight="1">
      <c r="A317" s="57"/>
      <c r="B317" s="221"/>
      <c r="E317" s="246"/>
    </row>
    <row r="318" spans="1:5" ht="12.75">
      <c r="A318" s="209" t="s">
        <v>263</v>
      </c>
      <c r="B318" s="210" t="s">
        <v>264</v>
      </c>
      <c r="C318" s="265">
        <v>8550000</v>
      </c>
      <c r="D318" s="265">
        <v>0</v>
      </c>
      <c r="E318" s="246">
        <f t="shared" si="33"/>
        <v>0</v>
      </c>
    </row>
    <row r="319" spans="1:5" ht="12.75">
      <c r="A319" s="209">
        <v>38</v>
      </c>
      <c r="B319" s="210" t="s">
        <v>83</v>
      </c>
      <c r="C319" s="265">
        <v>8550000</v>
      </c>
      <c r="D319" s="265">
        <v>0</v>
      </c>
      <c r="E319" s="246">
        <f t="shared" si="33"/>
        <v>0</v>
      </c>
    </row>
    <row r="320" spans="1:5" ht="12.75">
      <c r="A320" s="209">
        <v>386</v>
      </c>
      <c r="B320" s="210" t="s">
        <v>163</v>
      </c>
      <c r="C320" s="265">
        <v>8550000</v>
      </c>
      <c r="D320" s="265">
        <v>0</v>
      </c>
      <c r="E320" s="246">
        <f t="shared" si="33"/>
        <v>0</v>
      </c>
    </row>
    <row r="321" spans="1:5" ht="25.5" hidden="1">
      <c r="A321" s="211">
        <v>3861</v>
      </c>
      <c r="B321" s="212" t="s">
        <v>265</v>
      </c>
      <c r="C321" s="205">
        <v>8550000</v>
      </c>
      <c r="D321" s="191">
        <v>0</v>
      </c>
      <c r="E321" s="208">
        <f t="shared" si="33"/>
        <v>0</v>
      </c>
    </row>
    <row r="322" ht="12.75">
      <c r="E322" s="154"/>
    </row>
    <row r="323" spans="1:2" ht="12">
      <c r="A323" s="57"/>
      <c r="B323" s="67"/>
    </row>
    <row r="325" spans="1:2" ht="12">
      <c r="A325" s="36"/>
      <c r="B325" s="68"/>
    </row>
    <row r="327" spans="1:4" ht="12">
      <c r="A327" s="36"/>
      <c r="B327" s="68"/>
      <c r="C327" s="27"/>
      <c r="D327" s="27"/>
    </row>
    <row r="329" spans="1:4" ht="12">
      <c r="A329" s="41"/>
      <c r="B329" s="69"/>
      <c r="C329" s="27"/>
      <c r="D329" s="27"/>
    </row>
    <row r="331" spans="1:4" ht="12">
      <c r="A331" s="57"/>
      <c r="B331" s="67"/>
      <c r="C331" s="27"/>
      <c r="D331" s="27"/>
    </row>
    <row r="332" spans="1:4" ht="12">
      <c r="A332" s="57"/>
      <c r="B332" s="67"/>
      <c r="C332" s="27"/>
      <c r="D332" s="27"/>
    </row>
    <row r="334" spans="1:4" ht="12">
      <c r="A334" s="36"/>
      <c r="B334" s="68"/>
      <c r="C334" s="27"/>
      <c r="D334" s="27"/>
    </row>
    <row r="336" spans="1:4" ht="12">
      <c r="A336" s="36"/>
      <c r="B336" s="68"/>
      <c r="C336" s="27"/>
      <c r="D336" s="27"/>
    </row>
    <row r="338" spans="1:4" ht="12">
      <c r="A338" s="36"/>
      <c r="B338" s="68"/>
      <c r="C338" s="27"/>
      <c r="D338" s="27"/>
    </row>
    <row r="340" spans="1:4" ht="12">
      <c r="A340" s="36"/>
      <c r="B340" s="68"/>
      <c r="C340" s="27"/>
      <c r="D340" s="27"/>
    </row>
    <row r="343" spans="1:4" ht="12">
      <c r="A343" s="59"/>
      <c r="B343" s="68"/>
      <c r="C343" s="27"/>
      <c r="D343" s="27"/>
    </row>
    <row r="345" spans="1:4" ht="12">
      <c r="A345" s="59"/>
      <c r="B345" s="68"/>
      <c r="C345" s="27"/>
      <c r="D345" s="27"/>
    </row>
    <row r="347" spans="1:4" ht="12">
      <c r="A347" s="59"/>
      <c r="B347" s="69"/>
      <c r="C347" s="27"/>
      <c r="D347" s="27"/>
    </row>
    <row r="348" spans="1:4" ht="12">
      <c r="A348" s="57"/>
      <c r="B348" s="67"/>
      <c r="C348" s="27"/>
      <c r="D348" s="27"/>
    </row>
    <row r="350" spans="1:4" ht="12">
      <c r="A350" s="36"/>
      <c r="B350" s="68"/>
      <c r="C350" s="27"/>
      <c r="D350" s="27"/>
    </row>
    <row r="352" spans="1:4" ht="12">
      <c r="A352" s="36"/>
      <c r="B352" s="68"/>
      <c r="C352" s="27"/>
      <c r="D352" s="27"/>
    </row>
    <row r="354" spans="1:4" ht="12">
      <c r="A354" s="36"/>
      <c r="B354" s="68"/>
      <c r="C354" s="27"/>
      <c r="D354" s="27"/>
    </row>
    <row r="357" spans="1:4" ht="12">
      <c r="A357" s="59"/>
      <c r="B357" s="68"/>
      <c r="C357" s="27"/>
      <c r="D357" s="27"/>
    </row>
    <row r="359" spans="1:4" ht="12">
      <c r="A359" s="59"/>
      <c r="B359" s="68"/>
      <c r="C359" s="27"/>
      <c r="D359" s="27"/>
    </row>
    <row r="361" spans="1:4" ht="12">
      <c r="A361" s="41"/>
      <c r="B361" s="69"/>
      <c r="C361" s="27"/>
      <c r="D361" s="27"/>
    </row>
    <row r="362" spans="1:4" ht="12">
      <c r="A362" s="57"/>
      <c r="B362" s="67"/>
      <c r="C362" s="27"/>
      <c r="D362" s="27"/>
    </row>
    <row r="364" spans="1:4" ht="12">
      <c r="A364" s="36"/>
      <c r="B364" s="68"/>
      <c r="C364" s="27"/>
      <c r="D364" s="27"/>
    </row>
    <row r="366" spans="1:4" ht="12">
      <c r="A366" s="36"/>
      <c r="B366" s="68"/>
      <c r="C366" s="27"/>
      <c r="D366" s="27"/>
    </row>
    <row r="368" spans="1:4" ht="12">
      <c r="A368" s="36"/>
      <c r="B368" s="68"/>
      <c r="C368" s="27"/>
      <c r="D368" s="27"/>
    </row>
    <row r="370" spans="1:4" ht="12">
      <c r="A370" s="59"/>
      <c r="B370" s="68"/>
      <c r="C370" s="27"/>
      <c r="D370" s="27"/>
    </row>
    <row r="372" spans="1:4" ht="12">
      <c r="A372" s="59"/>
      <c r="B372" s="69"/>
      <c r="C372" s="27"/>
      <c r="D372" s="27"/>
    </row>
    <row r="373" spans="1:4" ht="12">
      <c r="A373" s="57"/>
      <c r="B373" s="67"/>
      <c r="C373" s="27"/>
      <c r="D373" s="27"/>
    </row>
    <row r="375" spans="1:4" ht="12">
      <c r="A375" s="36"/>
      <c r="B375" s="68"/>
      <c r="C375" s="27"/>
      <c r="D375" s="27"/>
    </row>
    <row r="377" spans="1:4" ht="12">
      <c r="A377" s="36"/>
      <c r="B377" s="68"/>
      <c r="C377" s="27"/>
      <c r="D377" s="27"/>
    </row>
    <row r="379" spans="1:4" ht="12">
      <c r="A379" s="36"/>
      <c r="B379" s="68"/>
      <c r="C379" s="27"/>
      <c r="D379" s="27"/>
    </row>
    <row r="382" spans="1:4" ht="12">
      <c r="A382" s="59"/>
      <c r="B382" s="68"/>
      <c r="C382" s="27"/>
      <c r="D382" s="27"/>
    </row>
    <row r="384" spans="1:4" ht="12">
      <c r="A384" s="59"/>
      <c r="B384" s="68"/>
      <c r="C384" s="27"/>
      <c r="D384" s="27"/>
    </row>
    <row r="386" spans="1:4" ht="12">
      <c r="A386" s="59"/>
      <c r="B386" s="40"/>
      <c r="C386" s="27"/>
      <c r="D386" s="27"/>
    </row>
    <row r="387" spans="1:4" ht="12">
      <c r="A387" s="37"/>
      <c r="B387" s="67"/>
      <c r="C387" s="27"/>
      <c r="D387" s="27"/>
    </row>
    <row r="389" spans="1:4" ht="12">
      <c r="A389" s="36"/>
      <c r="B389" s="68"/>
      <c r="C389" s="27"/>
      <c r="D389" s="27"/>
    </row>
    <row r="391" spans="1:4" ht="12">
      <c r="A391" s="36"/>
      <c r="B391" s="68"/>
      <c r="C391" s="27"/>
      <c r="D391" s="27"/>
    </row>
    <row r="393" spans="1:4" ht="12">
      <c r="A393" s="36"/>
      <c r="B393" s="68"/>
      <c r="C393" s="27"/>
      <c r="D393" s="27"/>
    </row>
    <row r="396" spans="1:4" ht="12">
      <c r="A396" s="59"/>
      <c r="B396" s="68"/>
      <c r="C396" s="27"/>
      <c r="D396" s="27"/>
    </row>
    <row r="398" spans="1:4" ht="12">
      <c r="A398" s="59"/>
      <c r="B398" s="68"/>
      <c r="C398" s="27"/>
      <c r="D398" s="27"/>
    </row>
    <row r="400" spans="1:4" ht="12">
      <c r="A400" s="59"/>
      <c r="B400" s="69"/>
      <c r="C400" s="27"/>
      <c r="D400" s="27"/>
    </row>
    <row r="401" spans="1:4" ht="12">
      <c r="A401" s="57"/>
      <c r="B401" s="67"/>
      <c r="C401" s="27"/>
      <c r="D401" s="27"/>
    </row>
    <row r="403" spans="1:4" ht="12">
      <c r="A403" s="36"/>
      <c r="B403" s="68"/>
      <c r="C403" s="27"/>
      <c r="D403" s="27"/>
    </row>
    <row r="405" spans="1:4" ht="12">
      <c r="A405" s="59"/>
      <c r="B405" s="69"/>
      <c r="C405" s="27"/>
      <c r="D405" s="27"/>
    </row>
    <row r="406" spans="1:4" ht="12">
      <c r="A406" s="57"/>
      <c r="B406" s="67"/>
      <c r="C406" s="27"/>
      <c r="D406" s="27"/>
    </row>
    <row r="408" spans="1:4" ht="12">
      <c r="A408" s="36"/>
      <c r="B408" s="68"/>
      <c r="C408" s="27"/>
      <c r="D408" s="27"/>
    </row>
    <row r="410" spans="1:4" ht="12">
      <c r="A410" s="36"/>
      <c r="B410" s="68"/>
      <c r="C410" s="27"/>
      <c r="D410" s="27"/>
    </row>
    <row r="412" spans="1:4" ht="12">
      <c r="A412" s="36"/>
      <c r="B412" s="68"/>
      <c r="C412" s="27"/>
      <c r="D412" s="27"/>
    </row>
    <row r="415" spans="1:4" ht="12">
      <c r="A415" s="59"/>
      <c r="B415" s="68"/>
      <c r="C415" s="27"/>
      <c r="D415" s="27"/>
    </row>
    <row r="417" spans="1:4" ht="12">
      <c r="A417" s="59"/>
      <c r="B417" s="68"/>
      <c r="C417" s="27"/>
      <c r="D417" s="27"/>
    </row>
    <row r="419" spans="1:4" ht="12">
      <c r="A419" s="41"/>
      <c r="B419" s="69"/>
      <c r="C419" s="27"/>
      <c r="D419" s="27"/>
    </row>
    <row r="420" spans="1:4" ht="12">
      <c r="A420" s="57"/>
      <c r="B420" s="67"/>
      <c r="C420" s="27"/>
      <c r="D420" s="27"/>
    </row>
    <row r="422" spans="1:4" ht="12">
      <c r="A422" s="36"/>
      <c r="B422" s="68"/>
      <c r="C422" s="27"/>
      <c r="D422" s="27"/>
    </row>
    <row r="424" spans="1:4" ht="12">
      <c r="A424" s="36"/>
      <c r="B424" s="68"/>
      <c r="C424" s="27"/>
      <c r="D424" s="27"/>
    </row>
    <row r="426" spans="1:4" ht="12">
      <c r="A426" s="41"/>
      <c r="B426" s="69"/>
      <c r="C426" s="27"/>
      <c r="D426" s="27"/>
    </row>
    <row r="427" spans="1:4" ht="12">
      <c r="A427" s="57"/>
      <c r="B427" s="67"/>
      <c r="C427" s="27"/>
      <c r="D427" s="27"/>
    </row>
    <row r="429" spans="1:4" ht="12">
      <c r="A429" s="36"/>
      <c r="B429" s="68"/>
      <c r="C429" s="27"/>
      <c r="D429" s="27"/>
    </row>
    <row r="431" spans="1:4" ht="12">
      <c r="A431" s="36"/>
      <c r="B431" s="68"/>
      <c r="C431" s="27"/>
      <c r="D431" s="27"/>
    </row>
    <row r="433" spans="1:4" ht="12">
      <c r="A433" s="41"/>
      <c r="B433" s="69"/>
      <c r="C433" s="27"/>
      <c r="D433" s="27"/>
    </row>
    <row r="434" spans="1:4" ht="12">
      <c r="A434" s="57"/>
      <c r="B434" s="67"/>
      <c r="C434" s="27"/>
      <c r="D434" s="27"/>
    </row>
    <row r="435" spans="1:4" ht="12">
      <c r="A435" s="37"/>
      <c r="B435" s="67"/>
      <c r="C435" s="27"/>
      <c r="D435" s="27"/>
    </row>
    <row r="437" spans="1:4" ht="12">
      <c r="A437" s="36"/>
      <c r="B437" s="68"/>
      <c r="C437" s="27"/>
      <c r="D437" s="27"/>
    </row>
    <row r="439" spans="1:4" ht="12">
      <c r="A439" s="36"/>
      <c r="B439" s="68"/>
      <c r="C439" s="27"/>
      <c r="D439" s="27"/>
    </row>
    <row r="441" spans="1:4" ht="12">
      <c r="A441" s="41"/>
      <c r="B441" s="69"/>
      <c r="C441" s="27"/>
      <c r="D441" s="27"/>
    </row>
    <row r="442" spans="1:4" ht="12">
      <c r="A442" s="57"/>
      <c r="B442" s="67"/>
      <c r="C442" s="27"/>
      <c r="D442" s="27"/>
    </row>
    <row r="443" spans="1:4" ht="12">
      <c r="A443" s="57"/>
      <c r="B443" s="67"/>
      <c r="C443" s="27"/>
      <c r="D443" s="27"/>
    </row>
    <row r="444" spans="1:4" ht="12">
      <c r="A444" s="57"/>
      <c r="B444" s="67"/>
      <c r="C444" s="27"/>
      <c r="D444" s="27"/>
    </row>
    <row r="445" spans="1:4" ht="12">
      <c r="A445" s="57"/>
      <c r="B445" s="67"/>
      <c r="C445" s="27"/>
      <c r="D445" s="27"/>
    </row>
    <row r="446" spans="1:4" ht="12">
      <c r="A446" s="57"/>
      <c r="B446" s="67"/>
      <c r="C446" s="27"/>
      <c r="D446" s="27"/>
    </row>
    <row r="447" spans="1:4" ht="12">
      <c r="A447" s="57"/>
      <c r="B447" s="67"/>
      <c r="C447" s="27"/>
      <c r="D447" s="27"/>
    </row>
    <row r="448" spans="1:4" ht="12">
      <c r="A448" s="57"/>
      <c r="B448" s="67"/>
      <c r="C448" s="27"/>
      <c r="D448" s="27"/>
    </row>
    <row r="450" spans="1:4" ht="12">
      <c r="A450" s="36"/>
      <c r="B450" s="68"/>
      <c r="C450" s="27"/>
      <c r="D450" s="27"/>
    </row>
    <row r="452" spans="1:4" ht="12">
      <c r="A452" s="36"/>
      <c r="B452" s="68"/>
      <c r="C452" s="27"/>
      <c r="D452" s="27"/>
    </row>
    <row r="454" spans="1:4" ht="12">
      <c r="A454" s="41"/>
      <c r="B454" s="69"/>
      <c r="C454" s="27"/>
      <c r="D454" s="27"/>
    </row>
    <row r="455" spans="1:4" ht="12">
      <c r="A455" s="57"/>
      <c r="B455" s="67"/>
      <c r="C455" s="27"/>
      <c r="D455" s="27"/>
    </row>
    <row r="456" spans="1:4" ht="12">
      <c r="A456" s="57"/>
      <c r="B456" s="67"/>
      <c r="C456" s="27"/>
      <c r="D456" s="27"/>
    </row>
    <row r="458" spans="1:4" ht="12">
      <c r="A458" s="36"/>
      <c r="B458" s="68"/>
      <c r="C458" s="27"/>
      <c r="D458" s="27"/>
    </row>
    <row r="460" spans="1:4" ht="12">
      <c r="A460" s="36"/>
      <c r="B460" s="68"/>
      <c r="C460" s="27"/>
      <c r="D460" s="27"/>
    </row>
    <row r="462" spans="1:4" ht="12">
      <c r="A462" s="41"/>
      <c r="B462" s="69"/>
      <c r="C462" s="27"/>
      <c r="D462" s="27"/>
    </row>
    <row r="463" spans="1:4" ht="12">
      <c r="A463" s="57"/>
      <c r="B463" s="67"/>
      <c r="C463" s="27"/>
      <c r="D463" s="27"/>
    </row>
    <row r="464" spans="1:4" ht="12">
      <c r="A464" s="57"/>
      <c r="B464" s="67"/>
      <c r="C464" s="27"/>
      <c r="D464" s="27"/>
    </row>
    <row r="466" spans="1:4" ht="12">
      <c r="A466" s="36"/>
      <c r="B466" s="68"/>
      <c r="C466" s="27"/>
      <c r="D466" s="27"/>
    </row>
    <row r="468" spans="1:4" ht="12">
      <c r="A468" s="36"/>
      <c r="B468" s="68"/>
      <c r="C468" s="27"/>
      <c r="D468" s="27"/>
    </row>
    <row r="470" spans="1:4" ht="12">
      <c r="A470" s="41"/>
      <c r="B470" s="69"/>
      <c r="C470" s="27"/>
      <c r="D470" s="27"/>
    </row>
    <row r="471" spans="1:4" ht="12">
      <c r="A471" s="57"/>
      <c r="B471" s="67"/>
      <c r="C471" s="27"/>
      <c r="D471" s="27"/>
    </row>
    <row r="473" spans="1:4" ht="12">
      <c r="A473" s="36"/>
      <c r="B473" s="68"/>
      <c r="C473" s="27"/>
      <c r="D473" s="27"/>
    </row>
    <row r="475" spans="1:4" ht="12">
      <c r="A475" s="36"/>
      <c r="B475" s="68"/>
      <c r="C475" s="27"/>
      <c r="D475" s="27"/>
    </row>
    <row r="477" spans="1:4" ht="12">
      <c r="A477" s="41"/>
      <c r="B477" s="69"/>
      <c r="C477" s="27"/>
      <c r="D477" s="27"/>
    </row>
    <row r="478" spans="1:4" ht="12">
      <c r="A478" s="57"/>
      <c r="B478" s="67"/>
      <c r="C478" s="27"/>
      <c r="D478" s="27"/>
    </row>
    <row r="479" spans="1:4" ht="12">
      <c r="A479" s="57"/>
      <c r="B479" s="67"/>
      <c r="C479" s="27"/>
      <c r="D479" s="27"/>
    </row>
    <row r="481" spans="1:4" ht="12">
      <c r="A481" s="36"/>
      <c r="B481" s="68"/>
      <c r="C481" s="27"/>
      <c r="D481" s="27"/>
    </row>
    <row r="483" spans="1:4" ht="12">
      <c r="A483" s="36"/>
      <c r="B483" s="68"/>
      <c r="C483" s="27"/>
      <c r="D483" s="27"/>
    </row>
    <row r="485" spans="1:4" ht="12">
      <c r="A485" s="41"/>
      <c r="B485" s="69"/>
      <c r="C485" s="27"/>
      <c r="D485" s="27"/>
    </row>
    <row r="486" spans="1:4" ht="12">
      <c r="A486" s="57"/>
      <c r="B486" s="67"/>
      <c r="C486" s="27"/>
      <c r="D486" s="27"/>
    </row>
    <row r="488" spans="1:4" ht="12">
      <c r="A488" s="36"/>
      <c r="B488" s="68"/>
      <c r="C488" s="27"/>
      <c r="D488" s="27"/>
    </row>
    <row r="490" spans="1:4" ht="12">
      <c r="A490" s="36"/>
      <c r="B490" s="68"/>
      <c r="C490" s="27"/>
      <c r="D490" s="27"/>
    </row>
    <row r="492" spans="1:4" ht="12">
      <c r="A492" s="41"/>
      <c r="B492" s="69"/>
      <c r="C492" s="27"/>
      <c r="D492" s="27"/>
    </row>
    <row r="493" spans="1:4" ht="12">
      <c r="A493" s="57"/>
      <c r="B493" s="67"/>
      <c r="C493" s="27"/>
      <c r="D493" s="27"/>
    </row>
    <row r="494" spans="1:4" ht="12">
      <c r="A494" s="57"/>
      <c r="B494" s="67"/>
      <c r="C494" s="27"/>
      <c r="D494" s="27"/>
    </row>
    <row r="496" spans="1:4" ht="12">
      <c r="A496" s="36"/>
      <c r="B496" s="68"/>
      <c r="C496" s="27"/>
      <c r="D496" s="27"/>
    </row>
    <row r="498" spans="1:4" ht="12">
      <c r="A498" s="36"/>
      <c r="B498" s="68"/>
      <c r="C498" s="27"/>
      <c r="D498" s="27"/>
    </row>
    <row r="500" spans="1:4" ht="12">
      <c r="A500" s="41"/>
      <c r="B500" s="69"/>
      <c r="C500" s="27"/>
      <c r="D500" s="27"/>
    </row>
    <row r="501" spans="1:4" ht="12">
      <c r="A501" s="57"/>
      <c r="B501" s="67"/>
      <c r="C501" s="27"/>
      <c r="D501" s="27"/>
    </row>
    <row r="503" spans="1:4" ht="12">
      <c r="A503" s="36"/>
      <c r="B503" s="68"/>
      <c r="C503" s="27"/>
      <c r="D503" s="27"/>
    </row>
    <row r="505" spans="1:4" ht="12">
      <c r="A505" s="36"/>
      <c r="B505" s="68"/>
      <c r="C505" s="27"/>
      <c r="D505" s="27"/>
    </row>
    <row r="507" spans="1:4" ht="12">
      <c r="A507" s="41"/>
      <c r="B507" s="69"/>
      <c r="C507" s="27"/>
      <c r="D507" s="27"/>
    </row>
    <row r="508" spans="1:4" ht="12">
      <c r="A508" s="57"/>
      <c r="B508" s="67"/>
      <c r="C508" s="27"/>
      <c r="D508" s="27"/>
    </row>
    <row r="510" spans="1:4" ht="12">
      <c r="A510" s="36"/>
      <c r="B510" s="68"/>
      <c r="C510" s="27"/>
      <c r="D510" s="27"/>
    </row>
    <row r="512" spans="1:4" ht="12">
      <c r="A512" s="36"/>
      <c r="B512" s="68"/>
      <c r="C512" s="27"/>
      <c r="D512" s="27"/>
    </row>
    <row r="514" spans="1:4" ht="12">
      <c r="A514" s="41"/>
      <c r="B514" s="69"/>
      <c r="C514" s="27"/>
      <c r="D514" s="27"/>
    </row>
    <row r="515" spans="1:4" ht="12">
      <c r="A515" s="57"/>
      <c r="B515" s="67"/>
      <c r="C515" s="27"/>
      <c r="D515" s="27"/>
    </row>
    <row r="517" spans="1:4" ht="12">
      <c r="A517" s="36"/>
      <c r="B517" s="68"/>
      <c r="C517" s="27"/>
      <c r="D517" s="27"/>
    </row>
    <row r="519" spans="1:4" ht="12">
      <c r="A519" s="36"/>
      <c r="B519" s="68"/>
      <c r="C519" s="27"/>
      <c r="D519" s="27"/>
    </row>
    <row r="521" spans="1:4" ht="12">
      <c r="A521" s="41"/>
      <c r="B521" s="69"/>
      <c r="C521" s="27"/>
      <c r="D521" s="27"/>
    </row>
    <row r="522" spans="1:4" ht="12">
      <c r="A522" s="57"/>
      <c r="B522" s="67"/>
      <c r="C522" s="27"/>
      <c r="D522" s="27"/>
    </row>
    <row r="524" spans="1:4" ht="12">
      <c r="A524" s="36"/>
      <c r="B524" s="68"/>
      <c r="C524" s="27"/>
      <c r="D524" s="27"/>
    </row>
    <row r="526" spans="1:4" ht="12">
      <c r="A526" s="36"/>
      <c r="B526" s="68"/>
      <c r="C526" s="27"/>
      <c r="D526" s="27"/>
    </row>
    <row r="528" spans="1:4" ht="12">
      <c r="A528" s="41"/>
      <c r="B528" s="69"/>
      <c r="C528" s="27"/>
      <c r="D528" s="27"/>
    </row>
    <row r="529" spans="1:4" ht="12">
      <c r="A529" s="57"/>
      <c r="B529" s="67"/>
      <c r="C529" s="27"/>
      <c r="D529" s="27"/>
    </row>
    <row r="531" spans="1:4" ht="12">
      <c r="A531" s="36"/>
      <c r="B531" s="68"/>
      <c r="C531" s="27"/>
      <c r="D531" s="27"/>
    </row>
    <row r="533" spans="1:4" ht="12">
      <c r="A533" s="36"/>
      <c r="B533" s="68"/>
      <c r="C533" s="27"/>
      <c r="D533" s="27"/>
    </row>
    <row r="535" spans="1:4" ht="12">
      <c r="A535" s="41"/>
      <c r="B535" s="69"/>
      <c r="C535" s="27"/>
      <c r="D535" s="27"/>
    </row>
    <row r="536" spans="1:4" ht="12">
      <c r="A536" s="57"/>
      <c r="B536" s="67"/>
      <c r="C536" s="27"/>
      <c r="D536" s="27"/>
    </row>
    <row r="538" spans="1:4" ht="12">
      <c r="A538" s="36"/>
      <c r="B538" s="68"/>
      <c r="C538" s="27"/>
      <c r="D538" s="27"/>
    </row>
    <row r="540" spans="1:4" ht="12">
      <c r="A540" s="36"/>
      <c r="B540" s="68"/>
      <c r="C540" s="27"/>
      <c r="D540" s="27"/>
    </row>
    <row r="542" spans="1:4" ht="12">
      <c r="A542" s="41"/>
      <c r="B542" s="69"/>
      <c r="C542" s="27"/>
      <c r="D542" s="27"/>
    </row>
    <row r="543" spans="1:4" ht="12">
      <c r="A543" s="57"/>
      <c r="B543" s="67"/>
      <c r="C543" s="27"/>
      <c r="D543" s="27"/>
    </row>
    <row r="545" spans="1:4" ht="12">
      <c r="A545" s="36"/>
      <c r="B545" s="68"/>
      <c r="C545" s="27"/>
      <c r="D545" s="27"/>
    </row>
    <row r="547" spans="1:4" ht="12">
      <c r="A547" s="36"/>
      <c r="B547" s="68"/>
      <c r="C547" s="27"/>
      <c r="D547" s="27"/>
    </row>
    <row r="549" spans="1:4" ht="12">
      <c r="A549" s="41"/>
      <c r="B549" s="69"/>
      <c r="C549" s="27"/>
      <c r="D549" s="27"/>
    </row>
    <row r="550" spans="1:4" ht="12">
      <c r="A550" s="57"/>
      <c r="B550" s="67"/>
      <c r="C550" s="27"/>
      <c r="D550" s="27"/>
    </row>
    <row r="551" spans="1:4" ht="12">
      <c r="A551" s="57"/>
      <c r="B551" s="67"/>
      <c r="C551" s="27"/>
      <c r="D551" s="27"/>
    </row>
    <row r="552" spans="1:4" ht="12">
      <c r="A552" s="36"/>
      <c r="B552" s="68"/>
      <c r="C552" s="27"/>
      <c r="D552" s="27"/>
    </row>
    <row r="554" spans="1:4" ht="12">
      <c r="A554" s="36"/>
      <c r="B554" s="68"/>
      <c r="C554" s="27"/>
      <c r="D554" s="27"/>
    </row>
    <row r="556" spans="1:4" ht="12">
      <c r="A556" s="41"/>
      <c r="B556" s="69"/>
      <c r="C556" s="27"/>
      <c r="D556" s="27"/>
    </row>
    <row r="557" spans="1:4" ht="12">
      <c r="A557" s="57"/>
      <c r="B557" s="67"/>
      <c r="C557" s="27"/>
      <c r="D557" s="27"/>
    </row>
    <row r="558" spans="1:4" ht="12">
      <c r="A558" s="57"/>
      <c r="B558" s="67"/>
      <c r="C558" s="27"/>
      <c r="D558" s="27"/>
    </row>
    <row r="560" spans="1:4" ht="12">
      <c r="A560" s="36"/>
      <c r="B560" s="68"/>
      <c r="C560" s="27"/>
      <c r="D560" s="27"/>
    </row>
    <row r="562" spans="1:4" ht="12">
      <c r="A562" s="36"/>
      <c r="B562" s="68"/>
      <c r="C562" s="27"/>
      <c r="D562" s="27"/>
    </row>
    <row r="564" spans="1:4" ht="12">
      <c r="A564" s="41"/>
      <c r="B564" s="69"/>
      <c r="C564" s="27"/>
      <c r="D564" s="27"/>
    </row>
    <row r="565" spans="1:4" ht="12">
      <c r="A565" s="57"/>
      <c r="B565" s="67"/>
      <c r="C565" s="27"/>
      <c r="D565" s="27"/>
    </row>
    <row r="567" spans="1:4" ht="12">
      <c r="A567" s="36"/>
      <c r="B567" s="68"/>
      <c r="C567" s="27"/>
      <c r="D567" s="27"/>
    </row>
    <row r="569" spans="1:4" ht="12">
      <c r="A569" s="36"/>
      <c r="B569" s="68"/>
      <c r="C569" s="27"/>
      <c r="D569" s="27"/>
    </row>
    <row r="571" spans="1:4" ht="12">
      <c r="A571" s="41"/>
      <c r="B571" s="69"/>
      <c r="C571" s="27"/>
      <c r="D571" s="27"/>
    </row>
    <row r="572" spans="1:4" ht="12">
      <c r="A572" s="57"/>
      <c r="B572" s="67"/>
      <c r="C572" s="27"/>
      <c r="D572" s="27"/>
    </row>
    <row r="574" spans="1:4" ht="12">
      <c r="A574" s="36"/>
      <c r="B574" s="68"/>
      <c r="C574" s="27"/>
      <c r="D574" s="27"/>
    </row>
    <row r="576" spans="1:4" ht="12">
      <c r="A576" s="36"/>
      <c r="B576" s="68"/>
      <c r="C576" s="27"/>
      <c r="D576" s="27"/>
    </row>
    <row r="578" spans="1:4" ht="12">
      <c r="A578" s="41"/>
      <c r="B578" s="69"/>
      <c r="C578" s="27"/>
      <c r="D578" s="27"/>
    </row>
    <row r="579" spans="1:4" ht="12">
      <c r="A579" s="57"/>
      <c r="B579" s="67"/>
      <c r="C579" s="27"/>
      <c r="D579" s="27"/>
    </row>
    <row r="581" spans="1:4" ht="12">
      <c r="A581" s="36"/>
      <c r="B581" s="68"/>
      <c r="C581" s="27"/>
      <c r="D581" s="27"/>
    </row>
    <row r="583" spans="1:4" ht="12">
      <c r="A583" s="36"/>
      <c r="B583" s="68"/>
      <c r="C583" s="27"/>
      <c r="D583" s="27"/>
    </row>
    <row r="585" spans="1:4" ht="12">
      <c r="A585" s="41"/>
      <c r="B585" s="69"/>
      <c r="C585" s="27"/>
      <c r="D585" s="27"/>
    </row>
    <row r="586" spans="1:4" ht="12">
      <c r="A586" s="57"/>
      <c r="B586" s="67"/>
      <c r="C586" s="27"/>
      <c r="D586" s="27"/>
    </row>
    <row r="588" spans="1:4" ht="12">
      <c r="A588" s="36"/>
      <c r="B588" s="68"/>
      <c r="C588" s="27"/>
      <c r="D588" s="27"/>
    </row>
    <row r="590" spans="1:4" ht="12">
      <c r="A590" s="36"/>
      <c r="B590" s="68"/>
      <c r="C590" s="27"/>
      <c r="D590" s="27"/>
    </row>
    <row r="592" spans="1:4" ht="12">
      <c r="A592" s="41"/>
      <c r="B592" s="69"/>
      <c r="C592" s="27"/>
      <c r="D592" s="27"/>
    </row>
    <row r="593" spans="1:4" ht="12">
      <c r="A593" s="57"/>
      <c r="B593" s="67"/>
      <c r="C593" s="27"/>
      <c r="D593" s="27"/>
    </row>
    <row r="595" spans="1:4" ht="12">
      <c r="A595" s="36"/>
      <c r="B595" s="68"/>
      <c r="C595" s="27"/>
      <c r="D595" s="27"/>
    </row>
    <row r="597" spans="1:4" ht="12">
      <c r="A597" s="36"/>
      <c r="B597" s="68"/>
      <c r="C597" s="27"/>
      <c r="D597" s="27"/>
    </row>
    <row r="599" spans="1:4" ht="12">
      <c r="A599" s="41"/>
      <c r="B599" s="69"/>
      <c r="C599" s="27"/>
      <c r="D599" s="27"/>
    </row>
    <row r="600" spans="1:4" ht="12">
      <c r="A600" s="57"/>
      <c r="B600" s="67"/>
      <c r="C600" s="27"/>
      <c r="D600" s="27"/>
    </row>
    <row r="602" spans="1:4" ht="12">
      <c r="A602" s="36"/>
      <c r="B602" s="68"/>
      <c r="C602" s="27"/>
      <c r="D602" s="27"/>
    </row>
    <row r="604" spans="1:4" ht="12">
      <c r="A604" s="36"/>
      <c r="B604" s="68"/>
      <c r="C604" s="27"/>
      <c r="D604" s="27"/>
    </row>
    <row r="606" spans="1:4" ht="12">
      <c r="A606" s="41"/>
      <c r="B606" s="69"/>
      <c r="C606" s="27"/>
      <c r="D606" s="27"/>
    </row>
    <row r="607" spans="1:4" ht="12">
      <c r="A607" s="57"/>
      <c r="B607" s="67"/>
      <c r="C607" s="27"/>
      <c r="D607" s="27"/>
    </row>
    <row r="609" spans="1:4" ht="12">
      <c r="A609" s="36"/>
      <c r="B609" s="68"/>
      <c r="C609" s="27"/>
      <c r="D609" s="27"/>
    </row>
    <row r="611" spans="1:4" ht="12">
      <c r="A611" s="36"/>
      <c r="B611" s="68"/>
      <c r="C611" s="27"/>
      <c r="D611" s="27"/>
    </row>
    <row r="613" spans="1:4" ht="12">
      <c r="A613" s="41"/>
      <c r="B613" s="69"/>
      <c r="C613" s="27"/>
      <c r="D613" s="27"/>
    </row>
    <row r="614" spans="1:4" ht="12">
      <c r="A614" s="57"/>
      <c r="B614" s="67"/>
      <c r="C614" s="27"/>
      <c r="D614" s="27"/>
    </row>
    <row r="616" spans="1:4" ht="12">
      <c r="A616" s="36"/>
      <c r="B616" s="68"/>
      <c r="C616" s="27"/>
      <c r="D616" s="27"/>
    </row>
    <row r="618" spans="1:4" ht="12">
      <c r="A618" s="36"/>
      <c r="B618" s="68"/>
      <c r="C618" s="27"/>
      <c r="D618" s="27"/>
    </row>
    <row r="619" spans="1:4" ht="12">
      <c r="A619" s="36"/>
      <c r="B619" s="68"/>
      <c r="C619" s="27"/>
      <c r="D619" s="27"/>
    </row>
    <row r="620" spans="1:4" ht="12">
      <c r="A620" s="38"/>
      <c r="B620" s="40"/>
      <c r="C620" s="27"/>
      <c r="D620" s="27"/>
    </row>
    <row r="621" spans="1:4" ht="12">
      <c r="A621" s="57"/>
      <c r="B621" s="67"/>
      <c r="C621" s="27"/>
      <c r="D621" s="27"/>
    </row>
    <row r="623" spans="1:4" ht="12">
      <c r="A623" s="36"/>
      <c r="B623" s="38"/>
      <c r="C623" s="27"/>
      <c r="D623" s="27"/>
    </row>
    <row r="625" spans="1:4" ht="12">
      <c r="A625" s="36"/>
      <c r="B625" s="38"/>
      <c r="C625" s="27"/>
      <c r="D625" s="27"/>
    </row>
    <row r="627" spans="1:4" ht="12">
      <c r="A627" s="41"/>
      <c r="B627" s="69"/>
      <c r="C627" s="27"/>
      <c r="D627" s="27"/>
    </row>
    <row r="628" spans="1:4" ht="12">
      <c r="A628" s="57"/>
      <c r="B628" s="67"/>
      <c r="C628" s="27"/>
      <c r="D628" s="27"/>
    </row>
    <row r="630" spans="1:4" ht="12">
      <c r="A630" s="36"/>
      <c r="B630" s="68"/>
      <c r="C630" s="27"/>
      <c r="D630" s="27"/>
    </row>
    <row r="632" spans="1:4" ht="12">
      <c r="A632" s="36"/>
      <c r="B632" s="68"/>
      <c r="C632" s="27"/>
      <c r="D632" s="27"/>
    </row>
    <row r="634" spans="1:4" ht="12">
      <c r="A634" s="41"/>
      <c r="B634" s="69"/>
      <c r="C634" s="27"/>
      <c r="D634" s="27"/>
    </row>
    <row r="635" spans="1:4" ht="12">
      <c r="A635" s="57"/>
      <c r="B635" s="67"/>
      <c r="C635" s="27"/>
      <c r="D635" s="27"/>
    </row>
    <row r="637" spans="1:4" ht="12">
      <c r="A637" s="36"/>
      <c r="B637" s="68"/>
      <c r="C637" s="27"/>
      <c r="D637" s="27"/>
    </row>
    <row r="639" spans="1:4" ht="12">
      <c r="A639" s="36"/>
      <c r="B639" s="68"/>
      <c r="C639" s="27"/>
      <c r="D639" s="27"/>
    </row>
    <row r="641" spans="1:4" ht="12">
      <c r="A641" s="41"/>
      <c r="B641" s="69"/>
      <c r="C641" s="27"/>
      <c r="D641" s="27"/>
    </row>
    <row r="642" spans="1:4" ht="12">
      <c r="A642" s="57"/>
      <c r="B642" s="67"/>
      <c r="C642" s="27"/>
      <c r="D642" s="27"/>
    </row>
    <row r="644" spans="1:4" ht="12">
      <c r="A644" s="36"/>
      <c r="B644" s="68"/>
      <c r="C644" s="27"/>
      <c r="D644" s="27"/>
    </row>
    <row r="646" spans="1:4" ht="12">
      <c r="A646" s="36"/>
      <c r="B646" s="68"/>
      <c r="C646" s="27"/>
      <c r="D646" s="27"/>
    </row>
    <row r="648" spans="1:4" ht="12">
      <c r="A648" s="41"/>
      <c r="B648" s="69"/>
      <c r="C648" s="27"/>
      <c r="D648" s="27"/>
    </row>
    <row r="649" spans="1:4" ht="12">
      <c r="A649" s="57"/>
      <c r="B649" s="67"/>
      <c r="C649" s="27"/>
      <c r="D649" s="27"/>
    </row>
    <row r="651" spans="1:4" ht="12">
      <c r="A651" s="36"/>
      <c r="B651" s="68"/>
      <c r="C651" s="27"/>
      <c r="D651" s="27"/>
    </row>
    <row r="653" spans="1:4" ht="12">
      <c r="A653" s="36"/>
      <c r="B653" s="68"/>
      <c r="C653" s="27"/>
      <c r="D653" s="27"/>
    </row>
    <row r="655" spans="1:4" ht="12">
      <c r="A655" s="36"/>
      <c r="B655" s="68"/>
      <c r="C655" s="27"/>
      <c r="D655" s="27"/>
    </row>
    <row r="657" spans="1:4" ht="12">
      <c r="A657" s="36"/>
      <c r="B657" s="68"/>
      <c r="C657" s="27"/>
      <c r="D657" s="27"/>
    </row>
    <row r="660" spans="1:4" ht="12">
      <c r="A660" s="59"/>
      <c r="B660" s="68"/>
      <c r="C660" s="27"/>
      <c r="D660" s="27"/>
    </row>
    <row r="662" spans="1:4" ht="12">
      <c r="A662" s="59"/>
      <c r="B662" s="68"/>
      <c r="C662" s="27"/>
      <c r="D662" s="27"/>
    </row>
    <row r="664" spans="1:4" ht="12">
      <c r="A664" s="59"/>
      <c r="B664" s="69"/>
      <c r="C664" s="27"/>
      <c r="D664" s="27"/>
    </row>
    <row r="665" spans="1:4" ht="12">
      <c r="A665" s="57"/>
      <c r="B665" s="67"/>
      <c r="C665" s="27"/>
      <c r="D665" s="27"/>
    </row>
    <row r="667" spans="1:4" ht="12">
      <c r="A667" s="36"/>
      <c r="B667" s="68"/>
      <c r="C667" s="27"/>
      <c r="D667" s="27"/>
    </row>
    <row r="669" spans="1:4" ht="12">
      <c r="A669" s="59"/>
      <c r="B669" s="69"/>
      <c r="C669" s="27"/>
      <c r="D669" s="27"/>
    </row>
    <row r="670" spans="1:4" ht="12">
      <c r="A670" s="57"/>
      <c r="B670" s="67"/>
      <c r="C670" s="27"/>
      <c r="D670" s="27"/>
    </row>
    <row r="672" spans="1:4" ht="12">
      <c r="A672" s="36"/>
      <c r="B672" s="68"/>
      <c r="C672" s="27"/>
      <c r="D672" s="27"/>
    </row>
    <row r="674" spans="1:4" ht="12">
      <c r="A674" s="36"/>
      <c r="B674" s="68"/>
      <c r="C674" s="27"/>
      <c r="D674" s="27"/>
    </row>
    <row r="676" spans="1:4" ht="12">
      <c r="A676" s="36"/>
      <c r="B676" s="68"/>
      <c r="C676" s="27"/>
      <c r="D676" s="27"/>
    </row>
    <row r="679" spans="1:4" ht="12">
      <c r="A679" s="59"/>
      <c r="B679" s="68"/>
      <c r="C679" s="27"/>
      <c r="D679" s="27"/>
    </row>
    <row r="681" spans="1:4" ht="12">
      <c r="A681" s="39"/>
      <c r="B681" s="38"/>
      <c r="C681" s="27"/>
      <c r="D681" s="27"/>
    </row>
    <row r="683" spans="1:4" ht="12">
      <c r="A683" s="39"/>
      <c r="B683" s="40"/>
      <c r="C683" s="27"/>
      <c r="D683" s="27"/>
    </row>
    <row r="684" spans="1:4" ht="12">
      <c r="A684" s="37"/>
      <c r="B684" s="67"/>
      <c r="C684" s="27"/>
      <c r="D684" s="27"/>
    </row>
    <row r="685" spans="1:4" ht="12">
      <c r="A685" s="57"/>
      <c r="B685" s="67"/>
      <c r="C685" s="27"/>
      <c r="D685" s="27"/>
    </row>
    <row r="686" spans="1:4" ht="12">
      <c r="A686" s="36"/>
      <c r="B686" s="68"/>
      <c r="C686" s="27"/>
      <c r="D686" s="27"/>
    </row>
    <row r="687" spans="1:4" ht="12">
      <c r="A687" s="57"/>
      <c r="B687" s="67"/>
      <c r="C687" s="27"/>
      <c r="D687" s="27"/>
    </row>
    <row r="688" spans="1:4" ht="12">
      <c r="A688" s="39"/>
      <c r="B688" s="40"/>
      <c r="C688" s="27"/>
      <c r="D688" s="27"/>
    </row>
    <row r="689" spans="1:4" ht="12">
      <c r="A689" s="37"/>
      <c r="B689" s="37"/>
      <c r="C689" s="27"/>
      <c r="D689" s="27"/>
    </row>
    <row r="690" spans="1:4" ht="12">
      <c r="A690" s="37"/>
      <c r="B690" s="37"/>
      <c r="C690" s="27"/>
      <c r="D690" s="27"/>
    </row>
    <row r="691" spans="1:4" ht="12">
      <c r="A691" s="36"/>
      <c r="B691" s="68"/>
      <c r="C691" s="27"/>
      <c r="D691" s="27"/>
    </row>
    <row r="693" spans="1:4" ht="12">
      <c r="A693" s="37"/>
      <c r="C693" s="27"/>
      <c r="D693" s="27"/>
    </row>
    <row r="694" spans="1:4" ht="12">
      <c r="A694" s="38"/>
      <c r="C694" s="27"/>
      <c r="D694" s="27"/>
    </row>
    <row r="695" spans="1:4" ht="12">
      <c r="A695" s="31"/>
      <c r="B695" s="32"/>
      <c r="C695" s="27"/>
      <c r="D695" s="27"/>
    </row>
    <row r="696" spans="2:4" ht="12">
      <c r="B696" s="29"/>
      <c r="C696" s="27"/>
      <c r="D696" s="27"/>
    </row>
    <row r="697" spans="1:4" ht="12">
      <c r="A697" s="36"/>
      <c r="B697" s="38"/>
      <c r="C697" s="27"/>
      <c r="D697" s="27"/>
    </row>
    <row r="698" spans="1:4" ht="12">
      <c r="A698" s="37"/>
      <c r="C698" s="27"/>
      <c r="D698" s="27"/>
    </row>
    <row r="699" spans="1:4" ht="12">
      <c r="A699" s="38"/>
      <c r="C699" s="27"/>
      <c r="D699" s="27"/>
    </row>
    <row r="700" spans="1:4" ht="12">
      <c r="A700" s="33"/>
      <c r="B700" s="29"/>
      <c r="C700" s="27"/>
      <c r="D700" s="27"/>
    </row>
    <row r="701" spans="1:4" ht="12">
      <c r="A701" s="33"/>
      <c r="B701" s="29"/>
      <c r="C701" s="27"/>
      <c r="D701" s="27"/>
    </row>
    <row r="702" spans="1:4" ht="12">
      <c r="A702" s="36"/>
      <c r="B702" s="38"/>
      <c r="C702" s="27"/>
      <c r="D702" s="27"/>
    </row>
    <row r="703" spans="1:4" ht="12">
      <c r="A703" s="37"/>
      <c r="C703" s="27"/>
      <c r="D703" s="27"/>
    </row>
    <row r="704" spans="1:4" ht="12">
      <c r="A704" s="38"/>
      <c r="C704" s="27"/>
      <c r="D704" s="27"/>
    </row>
    <row r="705" spans="1:4" ht="12">
      <c r="A705" s="33"/>
      <c r="B705" s="29"/>
      <c r="C705" s="27"/>
      <c r="D705" s="27"/>
    </row>
    <row r="706" spans="1:4" ht="12">
      <c r="A706" s="33"/>
      <c r="B706" s="29"/>
      <c r="C706" s="27"/>
      <c r="D706" s="27"/>
    </row>
    <row r="707" spans="1:4" ht="12">
      <c r="A707" s="36"/>
      <c r="B707" s="38"/>
      <c r="C707" s="27"/>
      <c r="D707" s="27"/>
    </row>
    <row r="708" spans="1:4" ht="12">
      <c r="A708" s="37"/>
      <c r="C708" s="27"/>
      <c r="D708" s="27"/>
    </row>
    <row r="709" spans="1:4" ht="12">
      <c r="A709" s="38"/>
      <c r="C709" s="27"/>
      <c r="D709" s="27"/>
    </row>
    <row r="710" spans="1:4" ht="12">
      <c r="A710" s="33"/>
      <c r="B710" s="29"/>
      <c r="C710" s="27"/>
      <c r="D710" s="27"/>
    </row>
    <row r="711" spans="1:4" ht="12">
      <c r="A711" s="38"/>
      <c r="C711" s="27"/>
      <c r="D711" s="27"/>
    </row>
    <row r="712" spans="1:4" ht="12">
      <c r="A712" s="36"/>
      <c r="B712" s="38"/>
      <c r="C712" s="27"/>
      <c r="D712" s="27"/>
    </row>
    <row r="713" spans="1:4" ht="12">
      <c r="A713" s="38"/>
      <c r="C713" s="27"/>
      <c r="D713" s="27"/>
    </row>
    <row r="714" spans="1:4" ht="12">
      <c r="A714" s="38"/>
      <c r="C714" s="27"/>
      <c r="D714" s="27"/>
    </row>
    <row r="715" spans="1:4" ht="12">
      <c r="A715" s="33"/>
      <c r="B715" s="29"/>
      <c r="C715" s="27"/>
      <c r="D715" s="27"/>
    </row>
    <row r="716" spans="1:4" ht="12">
      <c r="A716" s="38"/>
      <c r="C716" s="27"/>
      <c r="D716" s="27"/>
    </row>
    <row r="717" spans="1:4" ht="12">
      <c r="A717" s="38"/>
      <c r="C717" s="27"/>
      <c r="D717" s="27"/>
    </row>
    <row r="718" spans="1:4" ht="12">
      <c r="A718" s="33"/>
      <c r="B718" s="29"/>
      <c r="C718" s="27"/>
      <c r="D718" s="27"/>
    </row>
    <row r="719" spans="1:4" ht="12">
      <c r="A719" s="38"/>
      <c r="C719" s="27"/>
      <c r="D719" s="27"/>
    </row>
    <row r="720" spans="1:4" ht="12">
      <c r="A720" s="38"/>
      <c r="C720" s="27"/>
      <c r="D720" s="27"/>
    </row>
    <row r="721" spans="1:4" ht="12">
      <c r="A721" s="33"/>
      <c r="B721" s="29"/>
      <c r="C721" s="27"/>
      <c r="D721" s="27"/>
    </row>
    <row r="722" spans="1:4" ht="12">
      <c r="A722" s="33"/>
      <c r="B722" s="29"/>
      <c r="C722" s="27"/>
      <c r="D722" s="27"/>
    </row>
    <row r="723" spans="1:4" ht="12">
      <c r="A723" s="33"/>
      <c r="B723" s="29"/>
      <c r="C723" s="27"/>
      <c r="D723" s="27"/>
    </row>
    <row r="724" spans="1:4" ht="12">
      <c r="A724" s="38"/>
      <c r="C724" s="27"/>
      <c r="D724" s="27"/>
    </row>
    <row r="725" spans="1:4" ht="12">
      <c r="A725" s="38"/>
      <c r="C725" s="27"/>
      <c r="D725" s="27"/>
    </row>
    <row r="726" spans="1:4" ht="12">
      <c r="A726" s="33"/>
      <c r="B726" s="30"/>
      <c r="C726" s="27"/>
      <c r="D726" s="27"/>
    </row>
    <row r="727" spans="1:4" ht="12">
      <c r="A727" s="38"/>
      <c r="C727" s="27"/>
      <c r="D727" s="27"/>
    </row>
    <row r="728" spans="1:4" ht="12">
      <c r="A728" s="38"/>
      <c r="C728" s="27"/>
      <c r="D728" s="27"/>
    </row>
    <row r="729" spans="1:4" ht="12">
      <c r="A729" s="33"/>
      <c r="B729" s="29"/>
      <c r="C729" s="27"/>
      <c r="D729" s="27"/>
    </row>
    <row r="730" spans="1:4" ht="12">
      <c r="A730" s="38"/>
      <c r="C730" s="27"/>
      <c r="D730" s="27"/>
    </row>
    <row r="731" spans="1:4" ht="12">
      <c r="A731" s="38"/>
      <c r="C731" s="27"/>
      <c r="D731" s="27"/>
    </row>
    <row r="732" spans="1:4" ht="12">
      <c r="A732" s="33"/>
      <c r="B732" s="29"/>
      <c r="C732" s="27"/>
      <c r="D732" s="27"/>
    </row>
    <row r="733" spans="1:4" ht="12">
      <c r="A733" s="38"/>
      <c r="C733" s="27"/>
      <c r="D733" s="27"/>
    </row>
    <row r="734" spans="1:4" ht="12">
      <c r="A734" s="38"/>
      <c r="C734" s="27"/>
      <c r="D734" s="27"/>
    </row>
    <row r="735" spans="1:4" ht="12">
      <c r="A735" s="33"/>
      <c r="B735" s="29"/>
      <c r="C735" s="27"/>
      <c r="D735" s="27"/>
    </row>
    <row r="736" spans="1:4" ht="12">
      <c r="A736" s="38"/>
      <c r="C736" s="27"/>
      <c r="D736" s="27"/>
    </row>
    <row r="737" spans="1:4" ht="12">
      <c r="A737" s="38"/>
      <c r="C737" s="27"/>
      <c r="D737" s="27"/>
    </row>
    <row r="738" spans="1:4" ht="12">
      <c r="A738" s="33"/>
      <c r="B738" s="29"/>
      <c r="C738" s="27"/>
      <c r="D738" s="27"/>
    </row>
    <row r="739" spans="1:4" ht="12">
      <c r="A739" s="38"/>
      <c r="C739" s="27"/>
      <c r="D739" s="27"/>
    </row>
    <row r="740" spans="1:4" ht="12">
      <c r="A740" s="38"/>
      <c r="C740" s="27"/>
      <c r="D740" s="27"/>
    </row>
    <row r="741" spans="1:4" ht="12">
      <c r="A741" s="33"/>
      <c r="B741" s="29"/>
      <c r="C741" s="27"/>
      <c r="D741" s="27"/>
    </row>
    <row r="742" spans="1:4" ht="12">
      <c r="A742" s="38"/>
      <c r="C742" s="27"/>
      <c r="D742" s="27"/>
    </row>
    <row r="743" spans="1:4" ht="12">
      <c r="A743" s="38"/>
      <c r="C743" s="27"/>
      <c r="D743" s="27"/>
    </row>
    <row r="744" spans="1:4" ht="12">
      <c r="A744" s="33"/>
      <c r="B744" s="29"/>
      <c r="C744" s="27"/>
      <c r="D744" s="27"/>
    </row>
    <row r="745" spans="1:4" ht="12">
      <c r="A745" s="38"/>
      <c r="C745" s="27"/>
      <c r="D745" s="27"/>
    </row>
    <row r="746" spans="1:4" ht="12">
      <c r="A746" s="38"/>
      <c r="C746" s="27"/>
      <c r="D746" s="27"/>
    </row>
    <row r="747" spans="1:4" ht="12">
      <c r="A747" s="33"/>
      <c r="B747" s="29"/>
      <c r="C747" s="27"/>
      <c r="D747" s="27"/>
    </row>
    <row r="748" spans="1:4" ht="12">
      <c r="A748" s="38"/>
      <c r="C748" s="27"/>
      <c r="D748" s="27"/>
    </row>
    <row r="749" spans="1:4" ht="12">
      <c r="A749" s="38"/>
      <c r="C749" s="27"/>
      <c r="D749" s="27"/>
    </row>
    <row r="750" spans="1:4" ht="12">
      <c r="A750" s="33"/>
      <c r="B750" s="29"/>
      <c r="C750" s="27"/>
      <c r="D750" s="27"/>
    </row>
    <row r="751" spans="1:4" ht="12">
      <c r="A751" s="38"/>
      <c r="C751" s="27"/>
      <c r="D751" s="27"/>
    </row>
    <row r="752" spans="1:4" ht="12">
      <c r="A752" s="38"/>
      <c r="C752" s="27"/>
      <c r="D752" s="27"/>
    </row>
    <row r="753" spans="1:4" ht="12">
      <c r="A753" s="33"/>
      <c r="B753" s="29"/>
      <c r="C753" s="27"/>
      <c r="D753" s="27"/>
    </row>
    <row r="754" spans="2:4" ht="12">
      <c r="B754" s="29"/>
      <c r="C754" s="27"/>
      <c r="D754" s="27"/>
    </row>
    <row r="755" spans="1:4" ht="12">
      <c r="A755" s="38"/>
      <c r="C755" s="27"/>
      <c r="D755" s="27"/>
    </row>
    <row r="756" spans="1:4" ht="12">
      <c r="A756" s="33"/>
      <c r="B756" s="29"/>
      <c r="C756" s="27"/>
      <c r="D756" s="27"/>
    </row>
    <row r="757" spans="1:4" ht="12">
      <c r="A757" s="33"/>
      <c r="B757" s="29"/>
      <c r="C757" s="27"/>
      <c r="D757" s="27"/>
    </row>
    <row r="758" spans="1:4" ht="12">
      <c r="A758" s="38"/>
      <c r="C758" s="27"/>
      <c r="D758" s="27"/>
    </row>
    <row r="759" spans="1:4" ht="12">
      <c r="A759" s="33"/>
      <c r="B759" s="29"/>
      <c r="C759" s="27"/>
      <c r="D759" s="27"/>
    </row>
    <row r="760" spans="1:4" ht="12">
      <c r="A760" s="33"/>
      <c r="B760" s="29"/>
      <c r="C760" s="27"/>
      <c r="D760" s="27"/>
    </row>
    <row r="761" spans="1:4" ht="12">
      <c r="A761" s="36"/>
      <c r="B761" s="38"/>
      <c r="C761" s="27"/>
      <c r="D761" s="27"/>
    </row>
    <row r="762" spans="1:4" ht="12">
      <c r="A762" s="33"/>
      <c r="B762" s="29"/>
      <c r="C762" s="27"/>
      <c r="D762" s="27"/>
    </row>
    <row r="763" spans="1:4" ht="12">
      <c r="A763" s="38"/>
      <c r="C763" s="27"/>
      <c r="D763" s="27"/>
    </row>
    <row r="764" spans="1:4" ht="12">
      <c r="A764" s="38"/>
      <c r="B764" s="38"/>
      <c r="C764" s="27"/>
      <c r="D764" s="27"/>
    </row>
    <row r="765" spans="1:4" ht="12">
      <c r="A765" s="38"/>
      <c r="B765" s="38"/>
      <c r="C765" s="27"/>
      <c r="D765" s="27"/>
    </row>
    <row r="766" spans="1:4" ht="12">
      <c r="A766" s="38"/>
      <c r="C766" s="27"/>
      <c r="D766" s="27"/>
    </row>
    <row r="767" spans="1:4" ht="12">
      <c r="A767" s="33"/>
      <c r="B767" s="29"/>
      <c r="C767" s="27"/>
      <c r="D767" s="27"/>
    </row>
    <row r="768" spans="1:4" ht="12">
      <c r="A768" s="38"/>
      <c r="B768" s="38"/>
      <c r="C768" s="27"/>
      <c r="D768" s="27"/>
    </row>
    <row r="769" spans="1:4" ht="12">
      <c r="A769" s="38"/>
      <c r="C769" s="27"/>
      <c r="D769" s="27"/>
    </row>
    <row r="770" spans="1:4" ht="12">
      <c r="A770" s="33"/>
      <c r="B770" s="29"/>
      <c r="C770" s="27"/>
      <c r="D770" s="27"/>
    </row>
    <row r="771" spans="1:4" ht="12">
      <c r="A771" s="38"/>
      <c r="B771" s="38"/>
      <c r="C771" s="27"/>
      <c r="D771" s="27"/>
    </row>
    <row r="772" spans="1:4" ht="12">
      <c r="A772" s="38"/>
      <c r="C772" s="27"/>
      <c r="D772" s="27"/>
    </row>
    <row r="773" spans="1:4" ht="12">
      <c r="A773" s="33"/>
      <c r="B773" s="29"/>
      <c r="C773" s="27"/>
      <c r="D773" s="27"/>
    </row>
    <row r="774" spans="1:4" ht="12">
      <c r="A774" s="38"/>
      <c r="B774" s="38"/>
      <c r="C774" s="27"/>
      <c r="D774" s="27"/>
    </row>
    <row r="775" spans="1:4" ht="12">
      <c r="A775" s="38"/>
      <c r="C775" s="27"/>
      <c r="D775" s="27"/>
    </row>
    <row r="776" spans="1:4" ht="12">
      <c r="A776" s="33"/>
      <c r="B776" s="29"/>
      <c r="C776" s="27"/>
      <c r="D776" s="27"/>
    </row>
    <row r="777" spans="1:4" ht="12">
      <c r="A777" s="38"/>
      <c r="C777" s="27"/>
      <c r="D777" s="27"/>
    </row>
    <row r="778" spans="1:4" ht="12">
      <c r="A778" s="38"/>
      <c r="C778" s="27"/>
      <c r="D778" s="27"/>
    </row>
    <row r="779" spans="1:4" ht="12">
      <c r="A779" s="33"/>
      <c r="B779" s="29"/>
      <c r="C779" s="27"/>
      <c r="D779" s="27"/>
    </row>
    <row r="780" spans="1:4" ht="12">
      <c r="A780" s="38"/>
      <c r="C780" s="27"/>
      <c r="D780" s="27"/>
    </row>
    <row r="781" spans="1:4" ht="12">
      <c r="A781" s="38"/>
      <c r="C781" s="27"/>
      <c r="D781" s="27"/>
    </row>
    <row r="782" spans="1:4" ht="12">
      <c r="A782" s="33"/>
      <c r="B782" s="29"/>
      <c r="C782" s="27"/>
      <c r="D782" s="27"/>
    </row>
    <row r="783" spans="1:4" ht="12">
      <c r="A783" s="38"/>
      <c r="C783" s="27"/>
      <c r="D783" s="27"/>
    </row>
    <row r="784" spans="1:4" ht="12">
      <c r="A784" s="38"/>
      <c r="B784" s="33"/>
      <c r="C784" s="27"/>
      <c r="D784" s="27"/>
    </row>
    <row r="785" spans="1:4" ht="12">
      <c r="A785" s="33"/>
      <c r="B785" s="29"/>
      <c r="C785" s="27"/>
      <c r="D785" s="27"/>
    </row>
    <row r="786" spans="1:4" ht="12">
      <c r="A786" s="33"/>
      <c r="B786" s="29"/>
      <c r="C786" s="27"/>
      <c r="D786" s="27"/>
    </row>
    <row r="787" spans="1:4" ht="12">
      <c r="A787" s="33"/>
      <c r="B787" s="29"/>
      <c r="C787" s="27"/>
      <c r="D787" s="27"/>
    </row>
    <row r="788" spans="1:4" ht="12">
      <c r="A788" s="38"/>
      <c r="C788" s="27"/>
      <c r="D788" s="27"/>
    </row>
    <row r="789" spans="1:4" ht="12">
      <c r="A789" s="38"/>
      <c r="C789" s="27"/>
      <c r="D789" s="27"/>
    </row>
    <row r="790" spans="1:4" ht="12">
      <c r="A790" s="33"/>
      <c r="B790" s="29"/>
      <c r="C790" s="27"/>
      <c r="D790" s="27"/>
    </row>
    <row r="791" spans="1:4" ht="12">
      <c r="A791" s="38"/>
      <c r="C791" s="27"/>
      <c r="D791" s="27"/>
    </row>
    <row r="792" spans="1:4" ht="12">
      <c r="A792" s="38"/>
      <c r="C792" s="27"/>
      <c r="D792" s="27"/>
    </row>
    <row r="793" spans="1:4" ht="12">
      <c r="A793" s="33"/>
      <c r="B793" s="29"/>
      <c r="C793" s="27"/>
      <c r="D793" s="27"/>
    </row>
    <row r="794" spans="1:4" ht="12">
      <c r="A794" s="33"/>
      <c r="B794" s="29"/>
      <c r="C794" s="27"/>
      <c r="D794" s="27"/>
    </row>
    <row r="795" spans="1:4" ht="12">
      <c r="A795" s="33"/>
      <c r="B795" s="29"/>
      <c r="C795" s="27"/>
      <c r="D795" s="27"/>
    </row>
    <row r="796" spans="1:4" ht="12">
      <c r="A796" s="33"/>
      <c r="B796" s="29"/>
      <c r="C796" s="27"/>
      <c r="D796" s="27"/>
    </row>
    <row r="797" spans="1:4" ht="12">
      <c r="A797" s="33"/>
      <c r="B797" s="29"/>
      <c r="C797" s="27"/>
      <c r="D797" s="27"/>
    </row>
    <row r="798" spans="1:4" ht="12">
      <c r="A798" s="33"/>
      <c r="B798" s="29"/>
      <c r="C798" s="27"/>
      <c r="D798" s="27"/>
    </row>
    <row r="799" spans="1:4" ht="12">
      <c r="A799" s="38"/>
      <c r="C799" s="27"/>
      <c r="D799" s="27"/>
    </row>
    <row r="800" spans="1:4" ht="12">
      <c r="A800" s="38"/>
      <c r="B800" s="29"/>
      <c r="C800" s="27"/>
      <c r="D800" s="27"/>
    </row>
    <row r="801" spans="1:4" ht="12">
      <c r="A801" s="40"/>
      <c r="B801" s="29"/>
      <c r="C801" s="27"/>
      <c r="D801" s="27"/>
    </row>
    <row r="802" spans="1:4" ht="12">
      <c r="A802" s="33"/>
      <c r="B802" s="29"/>
      <c r="C802" s="27"/>
      <c r="D802" s="27"/>
    </row>
    <row r="803" spans="1:4" ht="12">
      <c r="A803" s="33"/>
      <c r="B803" s="29"/>
      <c r="C803" s="27"/>
      <c r="D803" s="27"/>
    </row>
    <row r="804" spans="1:4" ht="12">
      <c r="A804" s="33"/>
      <c r="B804" s="29"/>
      <c r="C804" s="27"/>
      <c r="D804" s="27"/>
    </row>
    <row r="805" spans="1:4" ht="12">
      <c r="A805" s="33"/>
      <c r="B805" s="29"/>
      <c r="C805" s="27"/>
      <c r="D805" s="27"/>
    </row>
    <row r="806" spans="1:4" ht="12">
      <c r="A806" s="33"/>
      <c r="B806" s="29"/>
      <c r="C806" s="27"/>
      <c r="D806" s="27"/>
    </row>
    <row r="807" spans="1:4" ht="12">
      <c r="A807" s="38"/>
      <c r="C807" s="27"/>
      <c r="D807" s="27"/>
    </row>
    <row r="808" spans="1:4" ht="12">
      <c r="A808" s="38"/>
      <c r="C808" s="27"/>
      <c r="D808" s="27"/>
    </row>
    <row r="809" spans="1:4" ht="12">
      <c r="A809" s="33"/>
      <c r="B809" s="29"/>
      <c r="C809" s="27"/>
      <c r="D809" s="27"/>
    </row>
    <row r="810" spans="2:4" ht="12">
      <c r="B810" s="29"/>
      <c r="C810" s="27"/>
      <c r="D810" s="27"/>
    </row>
    <row r="811" spans="1:4" ht="12">
      <c r="A811" s="38"/>
      <c r="B811" s="29"/>
      <c r="C811" s="27"/>
      <c r="D811" s="27"/>
    </row>
    <row r="812" spans="1:4" ht="12">
      <c r="A812" s="33"/>
      <c r="B812" s="29"/>
      <c r="C812" s="27"/>
      <c r="D812" s="27"/>
    </row>
    <row r="813" spans="1:4" ht="12">
      <c r="A813" s="33"/>
      <c r="B813" s="29"/>
      <c r="C813" s="27"/>
      <c r="D813" s="27"/>
    </row>
    <row r="814" spans="1:4" ht="12">
      <c r="A814" s="38"/>
      <c r="B814" s="29"/>
      <c r="C814" s="27"/>
      <c r="D814" s="27"/>
    </row>
    <row r="815" spans="1:4" ht="12">
      <c r="A815" s="33"/>
      <c r="B815" s="29"/>
      <c r="C815" s="27"/>
      <c r="D815" s="27"/>
    </row>
    <row r="816" spans="2:4" ht="12">
      <c r="B816" s="29"/>
      <c r="C816" s="27"/>
      <c r="D816" s="27"/>
    </row>
    <row r="817" spans="1:4" ht="12">
      <c r="A817" s="41"/>
      <c r="B817" s="38"/>
      <c r="C817" s="27"/>
      <c r="D817" s="27"/>
    </row>
    <row r="818" spans="2:4" ht="12">
      <c r="B818" s="29"/>
      <c r="C818" s="27"/>
      <c r="D818" s="27"/>
    </row>
    <row r="819" spans="1:4" ht="12">
      <c r="A819" s="38"/>
      <c r="B819" s="38"/>
      <c r="C819" s="27"/>
      <c r="D819" s="27"/>
    </row>
    <row r="820" spans="1:4" ht="12">
      <c r="A820" s="38"/>
      <c r="C820" s="27"/>
      <c r="D820" s="27"/>
    </row>
    <row r="821" spans="1:4" ht="12">
      <c r="A821" s="38"/>
      <c r="C821" s="27"/>
      <c r="D821" s="27"/>
    </row>
    <row r="822" spans="1:4" ht="12">
      <c r="A822" s="33"/>
      <c r="B822" s="29"/>
      <c r="C822" s="27"/>
      <c r="D822" s="27"/>
    </row>
    <row r="823" spans="1:4" ht="12">
      <c r="A823" s="33"/>
      <c r="B823" s="29"/>
      <c r="C823" s="27"/>
      <c r="D823" s="27"/>
    </row>
    <row r="824" spans="1:4" ht="12">
      <c r="A824" s="38"/>
      <c r="C824" s="27"/>
      <c r="D824" s="27"/>
    </row>
    <row r="825" spans="1:4" ht="12">
      <c r="A825" s="38"/>
      <c r="C825" s="27"/>
      <c r="D825" s="27"/>
    </row>
    <row r="826" spans="1:4" ht="12">
      <c r="A826" s="33"/>
      <c r="B826" s="29"/>
      <c r="C826" s="27"/>
      <c r="D826" s="27"/>
    </row>
    <row r="827" spans="1:4" ht="12">
      <c r="A827" s="33"/>
      <c r="B827" s="29"/>
      <c r="C827" s="27"/>
      <c r="D827" s="27"/>
    </row>
    <row r="828" spans="1:4" ht="12">
      <c r="A828" s="33"/>
      <c r="B828" s="29"/>
      <c r="C828" s="27"/>
      <c r="D828" s="27"/>
    </row>
    <row r="829" spans="1:4" ht="12">
      <c r="A829" s="33"/>
      <c r="B829" s="29"/>
      <c r="C829" s="27"/>
      <c r="D829" s="27"/>
    </row>
    <row r="830" spans="1:4" ht="12">
      <c r="A830" s="33"/>
      <c r="B830" s="29"/>
      <c r="C830" s="27"/>
      <c r="D830" s="27"/>
    </row>
    <row r="831" spans="1:4" ht="12">
      <c r="A831" s="38"/>
      <c r="C831" s="27"/>
      <c r="D831" s="27"/>
    </row>
    <row r="832" spans="1:4" ht="12">
      <c r="A832" s="38"/>
      <c r="C832" s="27"/>
      <c r="D832" s="27"/>
    </row>
    <row r="833" spans="1:4" ht="12">
      <c r="A833" s="33"/>
      <c r="B833" s="29"/>
      <c r="C833" s="27"/>
      <c r="D833" s="27"/>
    </row>
    <row r="834" spans="1:4" ht="12">
      <c r="A834" s="33"/>
      <c r="B834" s="29"/>
      <c r="C834" s="27"/>
      <c r="D834" s="27"/>
    </row>
    <row r="835" spans="1:4" ht="12">
      <c r="A835" s="33"/>
      <c r="B835" s="29"/>
      <c r="C835" s="27"/>
      <c r="D835" s="27"/>
    </row>
    <row r="836" spans="1:4" ht="12">
      <c r="A836" s="33"/>
      <c r="B836" s="29"/>
      <c r="C836" s="27"/>
      <c r="D836" s="27"/>
    </row>
    <row r="837" spans="1:4" ht="12">
      <c r="A837" s="33"/>
      <c r="B837" s="29"/>
      <c r="C837" s="27"/>
      <c r="D837" s="27"/>
    </row>
    <row r="838" spans="1:4" ht="12">
      <c r="A838" s="36"/>
      <c r="B838" s="38"/>
      <c r="C838" s="27"/>
      <c r="D838" s="27"/>
    </row>
    <row r="839" spans="1:4" ht="12">
      <c r="A839" s="33"/>
      <c r="B839" s="29"/>
      <c r="C839" s="27"/>
      <c r="D839" s="27"/>
    </row>
    <row r="840" spans="1:4" ht="12">
      <c r="A840" s="38"/>
      <c r="B840" s="38"/>
      <c r="C840" s="27"/>
      <c r="D840" s="27"/>
    </row>
    <row r="841" spans="1:4" ht="12">
      <c r="A841" s="38"/>
      <c r="C841" s="27"/>
      <c r="D841" s="27"/>
    </row>
    <row r="842" spans="1:4" ht="12">
      <c r="A842" s="38"/>
      <c r="C842" s="27"/>
      <c r="D842" s="27"/>
    </row>
    <row r="843" spans="1:4" ht="12">
      <c r="A843" s="33"/>
      <c r="B843" s="29"/>
      <c r="C843" s="27"/>
      <c r="D843" s="27"/>
    </row>
    <row r="844" spans="1:4" ht="12">
      <c r="A844" s="33"/>
      <c r="B844" s="29"/>
      <c r="C844" s="27"/>
      <c r="D844" s="27"/>
    </row>
    <row r="845" spans="1:4" ht="12">
      <c r="A845" s="38"/>
      <c r="C845" s="27"/>
      <c r="D845" s="27"/>
    </row>
    <row r="846" spans="1:4" ht="12">
      <c r="A846" s="33"/>
      <c r="B846" s="29"/>
      <c r="C846" s="27"/>
      <c r="D846" s="27"/>
    </row>
    <row r="847" spans="1:4" ht="12">
      <c r="A847" s="38"/>
      <c r="C847" s="27"/>
      <c r="D847" s="27"/>
    </row>
    <row r="848" spans="1:4" ht="12">
      <c r="A848" s="38"/>
      <c r="C848" s="27"/>
      <c r="D848" s="27"/>
    </row>
    <row r="849" spans="1:4" ht="12">
      <c r="A849" s="33"/>
      <c r="B849" s="29"/>
      <c r="C849" s="27"/>
      <c r="D849" s="27"/>
    </row>
    <row r="850" spans="1:4" ht="12">
      <c r="A850" s="33"/>
      <c r="B850" s="29"/>
      <c r="C850" s="27"/>
      <c r="D850" s="27"/>
    </row>
    <row r="851" spans="1:4" ht="12">
      <c r="A851" s="38"/>
      <c r="C851" s="27"/>
      <c r="D851" s="27"/>
    </row>
    <row r="852" spans="1:4" ht="12">
      <c r="A852" s="38"/>
      <c r="C852" s="27"/>
      <c r="D852" s="27"/>
    </row>
    <row r="853" spans="1:4" ht="12">
      <c r="A853" s="33"/>
      <c r="B853" s="29"/>
      <c r="C853" s="27"/>
      <c r="D853" s="27"/>
    </row>
    <row r="854" spans="1:4" ht="12">
      <c r="A854" s="37"/>
      <c r="C854" s="27"/>
      <c r="D854" s="27"/>
    </row>
    <row r="856" spans="1:4" ht="12">
      <c r="A856" s="36"/>
      <c r="B856" s="38"/>
      <c r="C856" s="27"/>
      <c r="D856" s="27"/>
    </row>
    <row r="858" spans="1:4" ht="12">
      <c r="A858" s="36"/>
      <c r="B858" s="68"/>
      <c r="C858" s="27"/>
      <c r="D858" s="27"/>
    </row>
    <row r="861" spans="1:4" ht="12">
      <c r="A861" s="59"/>
      <c r="B861" s="68"/>
      <c r="C861" s="27"/>
      <c r="D861" s="27"/>
    </row>
    <row r="863" spans="1:4" ht="12">
      <c r="A863" s="59"/>
      <c r="B863" s="68"/>
      <c r="C863" s="27"/>
      <c r="D863" s="27"/>
    </row>
    <row r="865" spans="1:4" ht="12">
      <c r="A865" s="41"/>
      <c r="B865" s="69"/>
      <c r="C865" s="27"/>
      <c r="D865" s="27"/>
    </row>
    <row r="866" spans="1:4" ht="12">
      <c r="A866" s="57"/>
      <c r="B866" s="67"/>
      <c r="C866" s="27"/>
      <c r="D866" s="27"/>
    </row>
    <row r="868" spans="1:4" ht="12">
      <c r="A868" s="36"/>
      <c r="B868" s="68"/>
      <c r="C868" s="27"/>
      <c r="D868" s="27"/>
    </row>
    <row r="870" spans="1:4" ht="12">
      <c r="A870" s="36"/>
      <c r="B870" s="68"/>
      <c r="C870" s="27"/>
      <c r="D870" s="27"/>
    </row>
    <row r="872" spans="1:4" ht="12">
      <c r="A872" s="41"/>
      <c r="B872" s="69"/>
      <c r="C872" s="27"/>
      <c r="D872" s="27"/>
    </row>
    <row r="873" spans="1:4" ht="12">
      <c r="A873" s="57"/>
      <c r="B873" s="67"/>
      <c r="C873" s="27"/>
      <c r="D873" s="27"/>
    </row>
    <row r="875" spans="1:4" ht="12">
      <c r="A875" s="36"/>
      <c r="B875" s="68"/>
      <c r="C875" s="27"/>
      <c r="D875" s="27"/>
    </row>
    <row r="877" spans="1:4" ht="12">
      <c r="A877" s="36"/>
      <c r="B877" s="68"/>
      <c r="C877" s="27"/>
      <c r="D877" s="27"/>
    </row>
    <row r="879" spans="1:4" ht="12">
      <c r="A879" s="41"/>
      <c r="B879" s="69"/>
      <c r="C879" s="27"/>
      <c r="D879" s="27"/>
    </row>
    <row r="880" spans="1:4" ht="12">
      <c r="A880" s="57"/>
      <c r="B880" s="67"/>
      <c r="C880" s="27"/>
      <c r="D880" s="27"/>
    </row>
    <row r="882" spans="1:4" ht="12">
      <c r="A882" s="36"/>
      <c r="B882" s="68"/>
      <c r="C882" s="27"/>
      <c r="D882" s="27"/>
    </row>
    <row r="884" spans="1:4" ht="12">
      <c r="A884" s="36"/>
      <c r="B884" s="68"/>
      <c r="C884" s="27"/>
      <c r="D884" s="27"/>
    </row>
    <row r="886" spans="1:4" ht="12">
      <c r="A886" s="41"/>
      <c r="B886" s="69"/>
      <c r="C886" s="27"/>
      <c r="D886" s="27"/>
    </row>
    <row r="887" spans="1:4" ht="12">
      <c r="A887" s="57"/>
      <c r="B887" s="67"/>
      <c r="C887" s="27"/>
      <c r="D887" s="27"/>
    </row>
    <row r="888" spans="1:4" ht="12">
      <c r="A888" s="57"/>
      <c r="B888" s="67"/>
      <c r="C888" s="27"/>
      <c r="D888" s="27"/>
    </row>
    <row r="889" spans="1:4" ht="12">
      <c r="A889" s="57"/>
      <c r="B889" s="67"/>
      <c r="C889" s="27"/>
      <c r="D889" s="27"/>
    </row>
    <row r="890" spans="1:4" ht="12">
      <c r="A890" s="57"/>
      <c r="B890" s="67"/>
      <c r="C890" s="27"/>
      <c r="D890" s="27"/>
    </row>
    <row r="891" spans="1:4" ht="12">
      <c r="A891" s="57"/>
      <c r="B891" s="67"/>
      <c r="C891" s="27"/>
      <c r="D891" s="27"/>
    </row>
    <row r="893" spans="1:4" ht="12">
      <c r="A893" s="36"/>
      <c r="B893" s="68"/>
      <c r="C893" s="27"/>
      <c r="D893" s="27"/>
    </row>
    <row r="895" spans="1:4" ht="12">
      <c r="A895" s="36"/>
      <c r="B895" s="68"/>
      <c r="C895" s="27"/>
      <c r="D895" s="27"/>
    </row>
    <row r="897" spans="1:4" ht="12">
      <c r="A897" s="41"/>
      <c r="B897" s="69"/>
      <c r="C897" s="27"/>
      <c r="D897" s="27"/>
    </row>
    <row r="898" spans="1:4" ht="12">
      <c r="A898" s="57"/>
      <c r="B898" s="67"/>
      <c r="C898" s="27"/>
      <c r="D898" s="27"/>
    </row>
    <row r="899" spans="1:4" ht="12">
      <c r="A899" s="57"/>
      <c r="B899" s="67"/>
      <c r="C899" s="27"/>
      <c r="D899" s="27"/>
    </row>
    <row r="901" spans="1:4" ht="12">
      <c r="A901" s="36"/>
      <c r="B901" s="68"/>
      <c r="C901" s="27"/>
      <c r="D901" s="27"/>
    </row>
    <row r="903" spans="1:4" ht="12">
      <c r="A903" s="36"/>
      <c r="B903" s="68"/>
      <c r="C903" s="27"/>
      <c r="D903" s="27"/>
    </row>
    <row r="905" spans="1:4" ht="12">
      <c r="A905" s="41"/>
      <c r="B905" s="69"/>
      <c r="C905" s="27"/>
      <c r="D905" s="27"/>
    </row>
    <row r="906" spans="1:4" ht="12">
      <c r="A906" s="57"/>
      <c r="B906" s="67"/>
      <c r="C906" s="27"/>
      <c r="D906" s="27"/>
    </row>
    <row r="907" spans="1:4" ht="12">
      <c r="A907" s="57"/>
      <c r="B907" s="67"/>
      <c r="C907" s="27"/>
      <c r="D907" s="27"/>
    </row>
    <row r="909" spans="1:4" ht="12">
      <c r="A909" s="36"/>
      <c r="B909" s="68"/>
      <c r="C909" s="27"/>
      <c r="D909" s="27"/>
    </row>
    <row r="911" spans="1:4" ht="12">
      <c r="A911" s="36"/>
      <c r="B911" s="68"/>
      <c r="C911" s="27"/>
      <c r="D911" s="27"/>
    </row>
    <row r="913" spans="1:4" ht="12">
      <c r="A913" s="41"/>
      <c r="B913" s="69"/>
      <c r="C913" s="27"/>
      <c r="D913" s="27"/>
    </row>
    <row r="914" spans="1:4" ht="12">
      <c r="A914" s="57"/>
      <c r="B914" s="67"/>
      <c r="C914" s="27"/>
      <c r="D914" s="27"/>
    </row>
    <row r="915" spans="1:4" ht="12">
      <c r="A915" s="57"/>
      <c r="B915" s="67"/>
      <c r="C915" s="27"/>
      <c r="D915" s="27"/>
    </row>
    <row r="916" spans="1:4" ht="12">
      <c r="A916" s="57"/>
      <c r="B916" s="67"/>
      <c r="C916" s="27"/>
      <c r="D916" s="27"/>
    </row>
    <row r="917" spans="1:4" ht="12">
      <c r="A917" s="57"/>
      <c r="B917" s="67"/>
      <c r="C917" s="27"/>
      <c r="D917" s="27"/>
    </row>
    <row r="918" spans="1:4" ht="12">
      <c r="A918" s="57"/>
      <c r="B918" s="67"/>
      <c r="C918" s="27"/>
      <c r="D918" s="27"/>
    </row>
    <row r="919" spans="1:4" ht="12">
      <c r="A919" s="57"/>
      <c r="B919" s="67"/>
      <c r="C919" s="27"/>
      <c r="D919" s="27"/>
    </row>
    <row r="920" spans="1:4" ht="12">
      <c r="A920" s="57"/>
      <c r="B920" s="67"/>
      <c r="C920" s="27"/>
      <c r="D920" s="27"/>
    </row>
    <row r="921" spans="1:4" ht="12">
      <c r="A921" s="57"/>
      <c r="B921" s="67"/>
      <c r="C921" s="27"/>
      <c r="D921" s="27"/>
    </row>
    <row r="922" spans="1:4" ht="12">
      <c r="A922" s="57"/>
      <c r="B922" s="67"/>
      <c r="C922" s="27"/>
      <c r="D922" s="27"/>
    </row>
    <row r="923" spans="1:4" ht="12">
      <c r="A923" s="57"/>
      <c r="B923" s="67"/>
      <c r="C923" s="27"/>
      <c r="D923" s="27"/>
    </row>
    <row r="925" spans="1:4" ht="12">
      <c r="A925" s="36"/>
      <c r="B925" s="68"/>
      <c r="C925" s="27"/>
      <c r="D925" s="27"/>
    </row>
    <row r="927" spans="1:4" ht="12">
      <c r="A927" s="36"/>
      <c r="B927" s="68"/>
      <c r="C927" s="27"/>
      <c r="D927" s="27"/>
    </row>
    <row r="929" spans="1:4" ht="12">
      <c r="A929" s="41"/>
      <c r="B929" s="69"/>
      <c r="C929" s="27"/>
      <c r="D929" s="27"/>
    </row>
    <row r="930" spans="1:4" ht="12">
      <c r="A930" s="57"/>
      <c r="B930" s="67"/>
      <c r="C930" s="27"/>
      <c r="D930" s="27"/>
    </row>
    <row r="931" spans="1:4" ht="12">
      <c r="A931" s="57"/>
      <c r="B931" s="67"/>
      <c r="C931" s="27"/>
      <c r="D931" s="27"/>
    </row>
    <row r="932" spans="1:4" ht="12">
      <c r="A932" s="57"/>
      <c r="B932" s="67"/>
      <c r="C932" s="27"/>
      <c r="D932" s="27"/>
    </row>
    <row r="933" spans="1:4" ht="12">
      <c r="A933" s="57"/>
      <c r="B933" s="67"/>
      <c r="C933" s="27"/>
      <c r="D933" s="27"/>
    </row>
    <row r="934" spans="1:4" ht="12">
      <c r="A934" s="57"/>
      <c r="B934" s="67"/>
      <c r="C934" s="27"/>
      <c r="D934" s="27"/>
    </row>
    <row r="935" spans="1:4" ht="12">
      <c r="A935" s="57"/>
      <c r="B935" s="67"/>
      <c r="C935" s="27"/>
      <c r="D935" s="27"/>
    </row>
    <row r="937" spans="1:4" ht="12">
      <c r="A937" s="36"/>
      <c r="B937" s="68"/>
      <c r="C937" s="27"/>
      <c r="D937" s="27"/>
    </row>
    <row r="939" spans="1:4" ht="12">
      <c r="A939" s="36"/>
      <c r="B939" s="68"/>
      <c r="C939" s="27"/>
      <c r="D939" s="27"/>
    </row>
    <row r="941" spans="1:4" ht="12">
      <c r="A941" s="41"/>
      <c r="B941" s="69"/>
      <c r="C941" s="27"/>
      <c r="D941" s="27"/>
    </row>
    <row r="942" spans="1:4" ht="12">
      <c r="A942" s="57"/>
      <c r="B942" s="67"/>
      <c r="C942" s="27"/>
      <c r="D942" s="27"/>
    </row>
    <row r="943" spans="1:4" ht="12">
      <c r="A943" s="57"/>
      <c r="B943" s="67"/>
      <c r="C943" s="27"/>
      <c r="D943" s="27"/>
    </row>
    <row r="944" spans="1:4" ht="12">
      <c r="A944" s="57"/>
      <c r="B944" s="67"/>
      <c r="C944" s="27"/>
      <c r="D944" s="27"/>
    </row>
    <row r="947" spans="1:4" ht="12">
      <c r="A947" s="36"/>
      <c r="B947" s="68"/>
      <c r="C947" s="27"/>
      <c r="D947" s="27"/>
    </row>
    <row r="949" spans="1:4" ht="12">
      <c r="A949" s="36"/>
      <c r="B949" s="68"/>
      <c r="C949" s="27"/>
      <c r="D949" s="27"/>
    </row>
    <row r="951" spans="1:4" ht="12">
      <c r="A951" s="41"/>
      <c r="B951" s="69"/>
      <c r="C951" s="27"/>
      <c r="D951" s="27"/>
    </row>
    <row r="952" spans="1:4" ht="12">
      <c r="A952" s="57"/>
      <c r="B952" s="67"/>
      <c r="C952" s="27"/>
      <c r="D952" s="27"/>
    </row>
    <row r="954" spans="1:4" ht="12">
      <c r="A954" s="36"/>
      <c r="B954" s="68"/>
      <c r="C954" s="27"/>
      <c r="D954" s="27"/>
    </row>
    <row r="956" spans="1:4" ht="12">
      <c r="A956" s="36"/>
      <c r="B956" s="68"/>
      <c r="C956" s="27"/>
      <c r="D956" s="27"/>
    </row>
    <row r="958" spans="1:4" ht="12">
      <c r="A958" s="41"/>
      <c r="B958" s="69"/>
      <c r="C958" s="27"/>
      <c r="D958" s="27"/>
    </row>
    <row r="959" spans="1:4" ht="12">
      <c r="A959" s="57"/>
      <c r="B959" s="67"/>
      <c r="C959" s="27"/>
      <c r="D959" s="27"/>
    </row>
    <row r="960" spans="1:4" ht="12">
      <c r="A960" s="57"/>
      <c r="B960" s="67"/>
      <c r="C960" s="27"/>
      <c r="D960" s="27"/>
    </row>
    <row r="962" spans="1:4" ht="12">
      <c r="A962" s="36"/>
      <c r="B962" s="68"/>
      <c r="C962" s="27"/>
      <c r="D962" s="27"/>
    </row>
    <row r="964" spans="1:4" ht="12">
      <c r="A964" s="36"/>
      <c r="B964" s="68"/>
      <c r="C964" s="27"/>
      <c r="D964" s="27"/>
    </row>
    <row r="966" spans="1:4" ht="12">
      <c r="A966" s="41"/>
      <c r="B966" s="69"/>
      <c r="C966" s="27"/>
      <c r="D966" s="27"/>
    </row>
    <row r="967" spans="1:4" ht="12">
      <c r="A967" s="57"/>
      <c r="B967" s="67"/>
      <c r="C967" s="27"/>
      <c r="D967" s="27"/>
    </row>
    <row r="968" spans="1:4" ht="12">
      <c r="A968" s="57"/>
      <c r="B968" s="67"/>
      <c r="C968" s="27"/>
      <c r="D968" s="27"/>
    </row>
    <row r="969" spans="1:4" ht="12">
      <c r="A969" s="57"/>
      <c r="B969" s="67"/>
      <c r="C969" s="27"/>
      <c r="D969" s="27"/>
    </row>
    <row r="970" spans="1:4" ht="12">
      <c r="A970" s="57"/>
      <c r="B970" s="67"/>
      <c r="C970" s="27"/>
      <c r="D970" s="27"/>
    </row>
    <row r="971" spans="1:4" ht="12">
      <c r="A971" s="57"/>
      <c r="B971" s="67"/>
      <c r="C971" s="27"/>
      <c r="D971" s="27"/>
    </row>
    <row r="972" spans="1:4" ht="12">
      <c r="A972" s="57"/>
      <c r="B972" s="67"/>
      <c r="C972" s="27"/>
      <c r="D972" s="27"/>
    </row>
    <row r="973" spans="1:4" ht="12">
      <c r="A973" s="57"/>
      <c r="B973" s="67"/>
      <c r="C973" s="27"/>
      <c r="D973" s="27"/>
    </row>
    <row r="974" spans="1:4" ht="12">
      <c r="A974" s="57"/>
      <c r="B974" s="67"/>
      <c r="C974" s="27"/>
      <c r="D974" s="27"/>
    </row>
    <row r="975" spans="1:4" ht="12">
      <c r="A975" s="57"/>
      <c r="B975" s="67"/>
      <c r="C975" s="27"/>
      <c r="D975" s="27"/>
    </row>
    <row r="976" spans="1:4" ht="12">
      <c r="A976" s="57"/>
      <c r="B976" s="67"/>
      <c r="C976" s="27"/>
      <c r="D976" s="27"/>
    </row>
    <row r="977" spans="1:4" ht="12">
      <c r="A977" s="57"/>
      <c r="B977" s="67"/>
      <c r="C977" s="27"/>
      <c r="D977" s="27"/>
    </row>
    <row r="980" spans="1:4" ht="12">
      <c r="A980" s="36"/>
      <c r="B980" s="68"/>
      <c r="C980" s="27"/>
      <c r="D980" s="27"/>
    </row>
    <row r="982" spans="1:4" ht="12">
      <c r="A982" s="36"/>
      <c r="B982" s="68"/>
      <c r="C982" s="27"/>
      <c r="D982" s="27"/>
    </row>
  </sheetData>
  <sheetProtection/>
  <mergeCells count="2">
    <mergeCell ref="A1:E1"/>
    <mergeCell ref="A3:B3"/>
  </mergeCells>
  <printOptions horizontalCentered="1"/>
  <pageMargins left="0.1968503937007874" right="0.1968503937007874" top="0.6299212598425197" bottom="0.8267716535433072" header="0.5118110236220472" footer="0.5118110236220472"/>
  <pageSetup firstPageNumber="671" useFirstPageNumber="1" fitToHeight="0" fitToWidth="0" horizontalDpi="600" verticalDpi="600" orientation="portrait" paperSize="9" scale="95" r:id="rId1"/>
  <headerFooter alignWithMargins="0">
    <oddFooter>&amp;C&amp;P</oddFooter>
  </headerFooter>
  <colBreaks count="1" manualBreakCount="1">
    <brk id="5" max="349" man="1"/>
  </colBreaks>
  <ignoredErrors>
    <ignoredError sqref="A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Domagoj Glavica</dc:creator>
  <cp:keywords/>
  <dc:description/>
  <cp:lastModifiedBy>mfkor</cp:lastModifiedBy>
  <cp:lastPrinted>2016-09-02T11:28:53Z</cp:lastPrinted>
  <dcterms:created xsi:type="dcterms:W3CDTF">2001-11-29T15:00:47Z</dcterms:created>
  <dcterms:modified xsi:type="dcterms:W3CDTF">2016-09-02T11:28:57Z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2HV - Izvršenje financijskog plana za 1-6 2016..xls</vt:lpwstr>
  </property>
</Properties>
</file>