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485" windowHeight="4140" activeTab="4"/>
  </bookViews>
  <sheets>
    <sheet name="bilanca" sheetId="5" r:id="rId1"/>
    <sheet name="prihodi" sheetId="4" r:id="rId2"/>
    <sheet name="rashodi-opći dio" sheetId="12" r:id="rId3"/>
    <sheet name="račun financiranja" sheetId="13" r:id="rId4"/>
    <sheet name="posebni dio" sheetId="1" r:id="rId5"/>
  </sheets>
  <definedNames>
    <definedName name="_xlnm._FilterDatabase" localSheetId="4" hidden="1">'posebni dio'!$A$1:$A$662</definedName>
    <definedName name="_xlnm.Print_Titles" localSheetId="4">'posebni dio'!$2:$3</definedName>
    <definedName name="_xlnm.Print_Titles" localSheetId="3">'račun financiranja'!$2:$2</definedName>
    <definedName name="_xlnm.Print_Titles" localSheetId="2">'rashodi-opći dio'!$2:$3</definedName>
    <definedName name="_xlnm.Print_Area" localSheetId="0">bilanca!$A$3:$G$28</definedName>
    <definedName name="_xlnm.Print_Area" localSheetId="1">prihodi!$A$1:$H$42</definedName>
    <definedName name="_xlnm.Print_Area" localSheetId="3">'račun financiranja'!$A$1:$H$18</definedName>
    <definedName name="_xlnm.Print_Area" localSheetId="2">'rashodi-opći dio'!$A$1:$H$90</definedName>
  </definedNames>
  <calcPr calcId="145621"/>
</workbook>
</file>

<file path=xl/calcChain.xml><?xml version="1.0" encoding="utf-8"?>
<calcChain xmlns="http://schemas.openxmlformats.org/spreadsheetml/2006/main">
  <c r="E587" i="1" l="1"/>
  <c r="E584" i="1"/>
  <c r="E582" i="1"/>
  <c r="D586" i="1"/>
  <c r="E586" i="1" s="1"/>
  <c r="C586" i="1"/>
  <c r="D585" i="1"/>
  <c r="E585" i="1" s="1"/>
  <c r="C585" i="1"/>
  <c r="D583" i="1"/>
  <c r="E583" i="1" s="1"/>
  <c r="C583" i="1"/>
  <c r="D581" i="1"/>
  <c r="E581" i="1" s="1"/>
  <c r="C581" i="1"/>
  <c r="D580" i="1"/>
  <c r="E580" i="1" s="1"/>
  <c r="C580" i="1"/>
  <c r="D579" i="1"/>
  <c r="E579" i="1" s="1"/>
  <c r="C579" i="1"/>
  <c r="D578" i="1"/>
  <c r="E578" i="1" s="1"/>
  <c r="C578" i="1"/>
  <c r="D576" i="1"/>
  <c r="E576" i="1" s="1"/>
  <c r="C576" i="1"/>
  <c r="E574" i="1"/>
  <c r="E573" i="1"/>
  <c r="E571" i="1"/>
  <c r="E570" i="1"/>
  <c r="E569" i="1"/>
  <c r="E568" i="1"/>
  <c r="D572" i="1"/>
  <c r="E572" i="1" s="1"/>
  <c r="C572" i="1"/>
  <c r="D567" i="1"/>
  <c r="E567" i="1" s="1"/>
  <c r="C567" i="1"/>
  <c r="D566" i="1"/>
  <c r="E566" i="1" s="1"/>
  <c r="C566" i="1"/>
  <c r="D565" i="1"/>
  <c r="E565" i="1" s="1"/>
  <c r="C565" i="1"/>
  <c r="D564" i="1"/>
  <c r="E564" i="1" s="1"/>
  <c r="C564" i="1"/>
  <c r="E562" i="1"/>
  <c r="E559" i="1"/>
  <c r="E556" i="1"/>
  <c r="E554" i="1"/>
  <c r="D561" i="1"/>
  <c r="E561" i="1" s="1"/>
  <c r="C561" i="1"/>
  <c r="D560" i="1"/>
  <c r="E560" i="1" s="1"/>
  <c r="C560" i="1"/>
  <c r="D558" i="1"/>
  <c r="E558" i="1" s="1"/>
  <c r="C558" i="1"/>
  <c r="D557" i="1"/>
  <c r="E557" i="1" s="1"/>
  <c r="C557" i="1"/>
  <c r="D555" i="1"/>
  <c r="E555" i="1" s="1"/>
  <c r="C555" i="1"/>
  <c r="D553" i="1"/>
  <c r="E553" i="1" s="1"/>
  <c r="C553" i="1"/>
  <c r="D552" i="1"/>
  <c r="E552" i="1" s="1"/>
  <c r="C552" i="1"/>
  <c r="D551" i="1"/>
  <c r="E551" i="1" s="1"/>
  <c r="C551" i="1"/>
  <c r="D550" i="1"/>
  <c r="E550" i="1" s="1"/>
  <c r="C550" i="1"/>
  <c r="E548" i="1"/>
  <c r="E545" i="1"/>
  <c r="E544" i="1"/>
  <c r="E541" i="1"/>
  <c r="D547" i="1"/>
  <c r="E547" i="1" s="1"/>
  <c r="C547" i="1"/>
  <c r="D546" i="1"/>
  <c r="E546" i="1" s="1"/>
  <c r="C546" i="1"/>
  <c r="D543" i="1"/>
  <c r="E543" i="1" s="1"/>
  <c r="C543" i="1"/>
  <c r="D542" i="1"/>
  <c r="E542" i="1" s="1"/>
  <c r="C542" i="1"/>
  <c r="D540" i="1"/>
  <c r="E540" i="1" s="1"/>
  <c r="C540" i="1"/>
  <c r="D539" i="1"/>
  <c r="E539" i="1" s="1"/>
  <c r="C539" i="1"/>
  <c r="D538" i="1"/>
  <c r="E538" i="1" s="1"/>
  <c r="C538" i="1"/>
  <c r="D537" i="1"/>
  <c r="E537" i="1" s="1"/>
  <c r="C537" i="1"/>
  <c r="E535" i="1"/>
  <c r="E532" i="1"/>
  <c r="D534" i="1"/>
  <c r="E534" i="1" s="1"/>
  <c r="C534" i="1"/>
  <c r="D533" i="1"/>
  <c r="E533" i="1" s="1"/>
  <c r="C533" i="1"/>
  <c r="D531" i="1"/>
  <c r="E531" i="1" s="1"/>
  <c r="C531" i="1"/>
  <c r="D530" i="1"/>
  <c r="E530" i="1" s="1"/>
  <c r="C530" i="1"/>
  <c r="D529" i="1"/>
  <c r="E529" i="1" s="1"/>
  <c r="C529" i="1"/>
  <c r="D528" i="1"/>
  <c r="E528" i="1" s="1"/>
  <c r="C528" i="1"/>
  <c r="E526" i="1"/>
  <c r="D525" i="1"/>
  <c r="E525" i="1" s="1"/>
  <c r="C525" i="1"/>
  <c r="D524" i="1"/>
  <c r="E524" i="1" s="1"/>
  <c r="C524" i="1"/>
  <c r="D523" i="1"/>
  <c r="E523" i="1" s="1"/>
  <c r="C523" i="1"/>
  <c r="D522" i="1"/>
  <c r="E522" i="1" s="1"/>
  <c r="C522" i="1"/>
  <c r="E520" i="1"/>
  <c r="D519" i="1"/>
  <c r="E519" i="1" s="1"/>
  <c r="C519" i="1"/>
  <c r="D518" i="1"/>
  <c r="E518" i="1" s="1"/>
  <c r="C518" i="1"/>
  <c r="D517" i="1"/>
  <c r="E517" i="1" s="1"/>
  <c r="C517" i="1"/>
  <c r="D516" i="1"/>
  <c r="E516" i="1" s="1"/>
  <c r="C516" i="1"/>
  <c r="E514" i="1"/>
  <c r="D513" i="1"/>
  <c r="E513" i="1" s="1"/>
  <c r="C513" i="1"/>
  <c r="D512" i="1"/>
  <c r="C512" i="1"/>
  <c r="E512" i="1" s="1"/>
  <c r="D511" i="1"/>
  <c r="E511" i="1" s="1"/>
  <c r="C511" i="1"/>
  <c r="D510" i="1"/>
  <c r="C510" i="1"/>
  <c r="E510" i="1" s="1"/>
  <c r="E508" i="1"/>
  <c r="D507" i="1"/>
  <c r="E507" i="1" s="1"/>
  <c r="C507" i="1"/>
  <c r="D506" i="1"/>
  <c r="E506" i="1" s="1"/>
  <c r="C506" i="1"/>
  <c r="D505" i="1"/>
  <c r="E505" i="1" s="1"/>
  <c r="C505" i="1"/>
  <c r="D504" i="1"/>
  <c r="E504" i="1" s="1"/>
  <c r="C504" i="1"/>
  <c r="E502" i="1"/>
  <c r="E501" i="1"/>
  <c r="E499" i="1"/>
  <c r="E496" i="1"/>
  <c r="E493" i="1"/>
  <c r="E491" i="1"/>
  <c r="D500" i="1"/>
  <c r="E500" i="1" s="1"/>
  <c r="C500" i="1"/>
  <c r="D498" i="1"/>
  <c r="E498" i="1" s="1"/>
  <c r="C498" i="1"/>
  <c r="D497" i="1"/>
  <c r="E497" i="1" s="1"/>
  <c r="C497" i="1"/>
  <c r="D495" i="1"/>
  <c r="E495" i="1" s="1"/>
  <c r="C495" i="1"/>
  <c r="D494" i="1"/>
  <c r="E494" i="1" s="1"/>
  <c r="C494" i="1"/>
  <c r="D492" i="1"/>
  <c r="E492" i="1" s="1"/>
  <c r="C492" i="1"/>
  <c r="D490" i="1"/>
  <c r="E490" i="1" s="1"/>
  <c r="C490" i="1"/>
  <c r="D489" i="1"/>
  <c r="E489" i="1" s="1"/>
  <c r="C489" i="1"/>
  <c r="D488" i="1"/>
  <c r="E488" i="1" s="1"/>
  <c r="C488" i="1"/>
  <c r="D487" i="1"/>
  <c r="E487" i="1" s="1"/>
  <c r="C487" i="1"/>
  <c r="E485" i="1"/>
  <c r="E483" i="1"/>
  <c r="E480" i="1"/>
  <c r="E479" i="1"/>
  <c r="E476" i="1"/>
  <c r="E475" i="1"/>
  <c r="E473" i="1"/>
  <c r="D484" i="1"/>
  <c r="E484" i="1" s="1"/>
  <c r="C484" i="1"/>
  <c r="D482" i="1"/>
  <c r="E482" i="1" s="1"/>
  <c r="C482" i="1"/>
  <c r="D481" i="1"/>
  <c r="E481" i="1" s="1"/>
  <c r="C481" i="1"/>
  <c r="D478" i="1"/>
  <c r="E478" i="1" s="1"/>
  <c r="C478" i="1"/>
  <c r="D477" i="1"/>
  <c r="E477" i="1" s="1"/>
  <c r="C477" i="1"/>
  <c r="D474" i="1"/>
  <c r="E474" i="1" s="1"/>
  <c r="C474" i="1"/>
  <c r="D472" i="1"/>
  <c r="E472" i="1" s="1"/>
  <c r="C472" i="1"/>
  <c r="D471" i="1"/>
  <c r="E471" i="1" s="1"/>
  <c r="C471" i="1"/>
  <c r="D470" i="1"/>
  <c r="E470" i="1" s="1"/>
  <c r="C470" i="1"/>
  <c r="D469" i="1"/>
  <c r="E469" i="1" s="1"/>
  <c r="C469" i="1"/>
  <c r="E467" i="1"/>
  <c r="E464" i="1"/>
  <c r="D466" i="1"/>
  <c r="C466" i="1"/>
  <c r="E466" i="1" s="1"/>
  <c r="D465" i="1"/>
  <c r="E465" i="1" s="1"/>
  <c r="C465" i="1"/>
  <c r="D462" i="1"/>
  <c r="E462" i="1" s="1"/>
  <c r="C462" i="1"/>
  <c r="C461" i="1"/>
  <c r="E460" i="1"/>
  <c r="E459" i="1"/>
  <c r="E457" i="1"/>
  <c r="D458" i="1"/>
  <c r="E458" i="1" s="1"/>
  <c r="C458" i="1"/>
  <c r="D456" i="1"/>
  <c r="E456" i="1" s="1"/>
  <c r="C456" i="1"/>
  <c r="D455" i="1"/>
  <c r="C455" i="1"/>
  <c r="E455" i="1" s="1"/>
  <c r="C454" i="1"/>
  <c r="C453" i="1"/>
  <c r="E451" i="1"/>
  <c r="E447" i="1"/>
  <c r="E446" i="1"/>
  <c r="E443" i="1"/>
  <c r="E440" i="1"/>
  <c r="E439" i="1"/>
  <c r="E437" i="1"/>
  <c r="D450" i="1"/>
  <c r="E450" i="1" s="1"/>
  <c r="C450" i="1"/>
  <c r="D449" i="1"/>
  <c r="E449" i="1" s="1"/>
  <c r="C449" i="1"/>
  <c r="D448" i="1"/>
  <c r="E448" i="1" s="1"/>
  <c r="C448" i="1"/>
  <c r="D445" i="1"/>
  <c r="E445" i="1" s="1"/>
  <c r="C445" i="1"/>
  <c r="D444" i="1"/>
  <c r="E444" i="1" s="1"/>
  <c r="C444" i="1"/>
  <c r="D442" i="1"/>
  <c r="E442" i="1" s="1"/>
  <c r="C442" i="1"/>
  <c r="D441" i="1"/>
  <c r="E441" i="1" s="1"/>
  <c r="C441" i="1"/>
  <c r="D438" i="1"/>
  <c r="E438" i="1" s="1"/>
  <c r="C438" i="1"/>
  <c r="D436" i="1"/>
  <c r="E436" i="1" s="1"/>
  <c r="C436" i="1"/>
  <c r="D435" i="1"/>
  <c r="E435" i="1" s="1"/>
  <c r="C435" i="1"/>
  <c r="D434" i="1"/>
  <c r="E434" i="1" s="1"/>
  <c r="C434" i="1"/>
  <c r="D433" i="1"/>
  <c r="E433" i="1" s="1"/>
  <c r="C433" i="1"/>
  <c r="E431" i="1"/>
  <c r="E427" i="1"/>
  <c r="E426" i="1"/>
  <c r="E423" i="1"/>
  <c r="E420" i="1"/>
  <c r="E419" i="1"/>
  <c r="E417" i="1"/>
  <c r="D430" i="1"/>
  <c r="E430" i="1" s="1"/>
  <c r="C430" i="1"/>
  <c r="D429" i="1"/>
  <c r="E429" i="1" s="1"/>
  <c r="C429" i="1"/>
  <c r="D428" i="1"/>
  <c r="E428" i="1" s="1"/>
  <c r="C428" i="1"/>
  <c r="D425" i="1"/>
  <c r="E425" i="1" s="1"/>
  <c r="C425" i="1"/>
  <c r="D424" i="1"/>
  <c r="E424" i="1" s="1"/>
  <c r="C424" i="1"/>
  <c r="D422" i="1"/>
  <c r="E422" i="1" s="1"/>
  <c r="C422" i="1"/>
  <c r="D421" i="1"/>
  <c r="E421" i="1" s="1"/>
  <c r="C421" i="1"/>
  <c r="D418" i="1"/>
  <c r="E418" i="1" s="1"/>
  <c r="C418" i="1"/>
  <c r="D416" i="1"/>
  <c r="E416" i="1" s="1"/>
  <c r="C416" i="1"/>
  <c r="D415" i="1"/>
  <c r="E415" i="1" s="1"/>
  <c r="C415" i="1"/>
  <c r="D414" i="1"/>
  <c r="E414" i="1" s="1"/>
  <c r="C414" i="1"/>
  <c r="D413" i="1"/>
  <c r="E413" i="1" s="1"/>
  <c r="C413" i="1"/>
  <c r="E411" i="1"/>
  <c r="E408" i="1"/>
  <c r="E405" i="1"/>
  <c r="E404" i="1"/>
  <c r="E402" i="1"/>
  <c r="D410" i="1"/>
  <c r="E410" i="1" s="1"/>
  <c r="C410" i="1"/>
  <c r="D409" i="1"/>
  <c r="E409" i="1" s="1"/>
  <c r="C409" i="1"/>
  <c r="D407" i="1"/>
  <c r="E407" i="1" s="1"/>
  <c r="C407" i="1"/>
  <c r="D406" i="1"/>
  <c r="E406" i="1" s="1"/>
  <c r="C406" i="1"/>
  <c r="D403" i="1"/>
  <c r="E403" i="1" s="1"/>
  <c r="C403" i="1"/>
  <c r="D401" i="1"/>
  <c r="E401" i="1" s="1"/>
  <c r="C401" i="1"/>
  <c r="D400" i="1"/>
  <c r="E400" i="1" s="1"/>
  <c r="C400" i="1"/>
  <c r="D399" i="1"/>
  <c r="E399" i="1" s="1"/>
  <c r="C399" i="1"/>
  <c r="D398" i="1"/>
  <c r="E398" i="1" s="1"/>
  <c r="C398" i="1"/>
  <c r="E396" i="1"/>
  <c r="E392" i="1"/>
  <c r="E389" i="1"/>
  <c r="E388" i="1"/>
  <c r="E385" i="1"/>
  <c r="E383" i="1"/>
  <c r="D395" i="1"/>
  <c r="E395" i="1" s="1"/>
  <c r="C395" i="1"/>
  <c r="D394" i="1"/>
  <c r="E394" i="1" s="1"/>
  <c r="C394" i="1"/>
  <c r="D393" i="1"/>
  <c r="E393" i="1" s="1"/>
  <c r="C393" i="1"/>
  <c r="D391" i="1"/>
  <c r="E391" i="1" s="1"/>
  <c r="C391" i="1"/>
  <c r="D390" i="1"/>
  <c r="E390" i="1" s="1"/>
  <c r="C390" i="1"/>
  <c r="D387" i="1"/>
  <c r="E387" i="1" s="1"/>
  <c r="C387" i="1"/>
  <c r="D386" i="1"/>
  <c r="E386" i="1" s="1"/>
  <c r="C386" i="1"/>
  <c r="D384" i="1"/>
  <c r="E384" i="1" s="1"/>
  <c r="C384" i="1"/>
  <c r="D382" i="1"/>
  <c r="E382" i="1" s="1"/>
  <c r="C382" i="1"/>
  <c r="D381" i="1"/>
  <c r="E381" i="1" s="1"/>
  <c r="C381" i="1"/>
  <c r="D380" i="1"/>
  <c r="E380" i="1" s="1"/>
  <c r="C380" i="1"/>
  <c r="D379" i="1"/>
  <c r="E379" i="1" s="1"/>
  <c r="C379" i="1"/>
  <c r="C377" i="1" s="1"/>
  <c r="E375" i="1"/>
  <c r="D374" i="1"/>
  <c r="E374" i="1" s="1"/>
  <c r="C374" i="1"/>
  <c r="D373" i="1"/>
  <c r="E373" i="1" s="1"/>
  <c r="C373" i="1"/>
  <c r="D372" i="1"/>
  <c r="E372" i="1" s="1"/>
  <c r="C372" i="1"/>
  <c r="D371" i="1"/>
  <c r="E371" i="1" s="1"/>
  <c r="C371" i="1"/>
  <c r="E369" i="1"/>
  <c r="E367" i="1"/>
  <c r="E366" i="1"/>
  <c r="E365" i="1"/>
  <c r="E362" i="1"/>
  <c r="E360" i="1"/>
  <c r="E357" i="1"/>
  <c r="D368" i="1"/>
  <c r="E368" i="1" s="1"/>
  <c r="C368" i="1"/>
  <c r="D367" i="1"/>
  <c r="C367" i="1"/>
  <c r="D364" i="1"/>
  <c r="E364" i="1" s="1"/>
  <c r="C364" i="1"/>
  <c r="D363" i="1"/>
  <c r="E363" i="1" s="1"/>
  <c r="C363" i="1"/>
  <c r="D361" i="1"/>
  <c r="E361" i="1" s="1"/>
  <c r="C361" i="1"/>
  <c r="D359" i="1"/>
  <c r="E359" i="1" s="1"/>
  <c r="C359" i="1"/>
  <c r="D358" i="1"/>
  <c r="E358" i="1" s="1"/>
  <c r="C358" i="1"/>
  <c r="D357" i="1"/>
  <c r="C357" i="1"/>
  <c r="D356" i="1"/>
  <c r="E356" i="1" s="1"/>
  <c r="C356" i="1"/>
  <c r="E354" i="1"/>
  <c r="E352" i="1"/>
  <c r="D353" i="1"/>
  <c r="E353" i="1" s="1"/>
  <c r="C353" i="1"/>
  <c r="D352" i="1"/>
  <c r="C352" i="1"/>
  <c r="D351" i="1"/>
  <c r="E351" i="1" s="1"/>
  <c r="C351" i="1"/>
  <c r="D350" i="1"/>
  <c r="C350" i="1"/>
  <c r="E350" i="1" s="1"/>
  <c r="E348" i="1"/>
  <c r="E345" i="1"/>
  <c r="D347" i="1"/>
  <c r="E347" i="1" s="1"/>
  <c r="C347" i="1"/>
  <c r="D346" i="1"/>
  <c r="E346" i="1" s="1"/>
  <c r="C346" i="1"/>
  <c r="D345" i="1"/>
  <c r="C345" i="1"/>
  <c r="D344" i="1"/>
  <c r="E344" i="1" s="1"/>
  <c r="C344" i="1"/>
  <c r="E342" i="1"/>
  <c r="E340" i="1"/>
  <c r="D341" i="1"/>
  <c r="E341" i="1" s="1"/>
  <c r="C341" i="1"/>
  <c r="D340" i="1"/>
  <c r="C340" i="1"/>
  <c r="D339" i="1"/>
  <c r="E339" i="1" s="1"/>
  <c r="C339" i="1"/>
  <c r="D338" i="1"/>
  <c r="C338" i="1"/>
  <c r="E338" i="1" s="1"/>
  <c r="E336" i="1"/>
  <c r="D335" i="1"/>
  <c r="C335" i="1"/>
  <c r="E335" i="1" s="1"/>
  <c r="D334" i="1"/>
  <c r="C334" i="1"/>
  <c r="D333" i="1"/>
  <c r="C333" i="1"/>
  <c r="E333" i="1" s="1"/>
  <c r="E331" i="1"/>
  <c r="E330" i="1"/>
  <c r="D330" i="1"/>
  <c r="C330" i="1"/>
  <c r="D329" i="1"/>
  <c r="E329" i="1" s="1"/>
  <c r="C329" i="1"/>
  <c r="D327" i="1"/>
  <c r="C327" i="1"/>
  <c r="E326" i="1"/>
  <c r="D325" i="1"/>
  <c r="E325" i="1" s="1"/>
  <c r="C325" i="1"/>
  <c r="D323" i="1"/>
  <c r="D322" i="1" s="1"/>
  <c r="C323" i="1"/>
  <c r="E322" i="1"/>
  <c r="C322" i="1"/>
  <c r="C321" i="1" s="1"/>
  <c r="D321" i="1"/>
  <c r="C320" i="1"/>
  <c r="E318" i="1"/>
  <c r="E317" i="1"/>
  <c r="D316" i="1"/>
  <c r="C316" i="1"/>
  <c r="D315" i="1"/>
  <c r="C315" i="1"/>
  <c r="E315" i="1" s="1"/>
  <c r="D314" i="1"/>
  <c r="C314" i="1"/>
  <c r="D313" i="1"/>
  <c r="C313" i="1"/>
  <c r="E313" i="1" s="1"/>
  <c r="E311" i="1"/>
  <c r="E309" i="1"/>
  <c r="D310" i="1"/>
  <c r="C310" i="1"/>
  <c r="E310" i="1" s="1"/>
  <c r="D308" i="1"/>
  <c r="C308" i="1"/>
  <c r="E308" i="1" s="1"/>
  <c r="D307" i="1"/>
  <c r="C307" i="1"/>
  <c r="D306" i="1"/>
  <c r="E306" i="1" s="1"/>
  <c r="C306" i="1"/>
  <c r="D305" i="1"/>
  <c r="C305" i="1"/>
  <c r="E305" i="1" s="1"/>
  <c r="E303" i="1"/>
  <c r="D302" i="1"/>
  <c r="E302" i="1" s="1"/>
  <c r="C302" i="1"/>
  <c r="D301" i="1"/>
  <c r="E301" i="1" s="1"/>
  <c r="C301" i="1"/>
  <c r="D300" i="1"/>
  <c r="E300" i="1" s="1"/>
  <c r="C300" i="1"/>
  <c r="D299" i="1"/>
  <c r="E299" i="1" s="1"/>
  <c r="C299" i="1"/>
  <c r="E297" i="1"/>
  <c r="E294" i="1"/>
  <c r="D296" i="1"/>
  <c r="E296" i="1" s="1"/>
  <c r="C296" i="1"/>
  <c r="D295" i="1"/>
  <c r="E295" i="1" s="1"/>
  <c r="C295" i="1"/>
  <c r="D293" i="1"/>
  <c r="E293" i="1" s="1"/>
  <c r="C293" i="1"/>
  <c r="D292" i="1"/>
  <c r="E292" i="1" s="1"/>
  <c r="C292" i="1"/>
  <c r="D291" i="1"/>
  <c r="E291" i="1" s="1"/>
  <c r="C291" i="1"/>
  <c r="D290" i="1"/>
  <c r="E290" i="1" s="1"/>
  <c r="C290" i="1"/>
  <c r="E288" i="1"/>
  <c r="D287" i="1"/>
  <c r="E287" i="1" s="1"/>
  <c r="C287" i="1"/>
  <c r="D286" i="1"/>
  <c r="C286" i="1"/>
  <c r="E286" i="1" s="1"/>
  <c r="D285" i="1"/>
  <c r="E285" i="1" s="1"/>
  <c r="C285" i="1"/>
  <c r="D284" i="1"/>
  <c r="C284" i="1"/>
  <c r="E284" i="1" s="1"/>
  <c r="E282" i="1"/>
  <c r="D281" i="1"/>
  <c r="E281" i="1" s="1"/>
  <c r="C281" i="1"/>
  <c r="D280" i="1"/>
  <c r="E280" i="1" s="1"/>
  <c r="C280" i="1"/>
  <c r="D279" i="1"/>
  <c r="E279" i="1" s="1"/>
  <c r="C279" i="1"/>
  <c r="D278" i="1"/>
  <c r="E278" i="1" s="1"/>
  <c r="C278" i="1"/>
  <c r="E276" i="1"/>
  <c r="E274" i="1"/>
  <c r="E270" i="1"/>
  <c r="E267" i="1"/>
  <c r="D275" i="1"/>
  <c r="E275" i="1" s="1"/>
  <c r="C275" i="1"/>
  <c r="D273" i="1"/>
  <c r="E273" i="1" s="1"/>
  <c r="C273" i="1"/>
  <c r="D272" i="1"/>
  <c r="E272" i="1" s="1"/>
  <c r="C272" i="1"/>
  <c r="D271" i="1"/>
  <c r="E271" i="1" s="1"/>
  <c r="C271" i="1"/>
  <c r="D269" i="1"/>
  <c r="E269" i="1" s="1"/>
  <c r="C269" i="1"/>
  <c r="D268" i="1"/>
  <c r="E268" i="1" s="1"/>
  <c r="C268" i="1"/>
  <c r="D266" i="1"/>
  <c r="E266" i="1" s="1"/>
  <c r="C266" i="1"/>
  <c r="D265" i="1"/>
  <c r="E265" i="1" s="1"/>
  <c r="C265" i="1"/>
  <c r="D264" i="1"/>
  <c r="E264" i="1" s="1"/>
  <c r="C264" i="1"/>
  <c r="D263" i="1"/>
  <c r="E263" i="1" s="1"/>
  <c r="C263" i="1"/>
  <c r="E261" i="1"/>
  <c r="E259" i="1"/>
  <c r="E255" i="1"/>
  <c r="E252" i="1"/>
  <c r="D260" i="1"/>
  <c r="E260" i="1" s="1"/>
  <c r="C260" i="1"/>
  <c r="D258" i="1"/>
  <c r="E258" i="1" s="1"/>
  <c r="C258" i="1"/>
  <c r="D257" i="1"/>
  <c r="E257" i="1" s="1"/>
  <c r="C257" i="1"/>
  <c r="D256" i="1"/>
  <c r="E256" i="1" s="1"/>
  <c r="C256" i="1"/>
  <c r="D254" i="1"/>
  <c r="E254" i="1" s="1"/>
  <c r="C254" i="1"/>
  <c r="D253" i="1"/>
  <c r="E253" i="1" s="1"/>
  <c r="C253" i="1"/>
  <c r="D251" i="1"/>
  <c r="E251" i="1" s="1"/>
  <c r="C251" i="1"/>
  <c r="D250" i="1"/>
  <c r="E250" i="1" s="1"/>
  <c r="C250" i="1"/>
  <c r="D249" i="1"/>
  <c r="E249" i="1" s="1"/>
  <c r="C249" i="1"/>
  <c r="D248" i="1"/>
  <c r="E248" i="1" s="1"/>
  <c r="C248" i="1"/>
  <c r="E246" i="1"/>
  <c r="D245" i="1"/>
  <c r="E245" i="1" s="1"/>
  <c r="C245" i="1"/>
  <c r="D244" i="1"/>
  <c r="C244" i="1"/>
  <c r="E244" i="1" s="1"/>
  <c r="D243" i="1"/>
  <c r="E243" i="1" s="1"/>
  <c r="C243" i="1"/>
  <c r="D242" i="1"/>
  <c r="C242" i="1"/>
  <c r="E242" i="1" s="1"/>
  <c r="E240" i="1"/>
  <c r="E237" i="1"/>
  <c r="E236" i="1"/>
  <c r="E233" i="1"/>
  <c r="E231" i="1"/>
  <c r="E228" i="1"/>
  <c r="E227" i="1"/>
  <c r="D239" i="1"/>
  <c r="C239" i="1"/>
  <c r="E239" i="1" s="1"/>
  <c r="D238" i="1"/>
  <c r="E238" i="1" s="1"/>
  <c r="C238" i="1"/>
  <c r="D235" i="1"/>
  <c r="C235" i="1"/>
  <c r="E235" i="1" s="1"/>
  <c r="D234" i="1"/>
  <c r="E234" i="1" s="1"/>
  <c r="C234" i="1"/>
  <c r="D232" i="1"/>
  <c r="E232" i="1" s="1"/>
  <c r="C232" i="1"/>
  <c r="D230" i="1"/>
  <c r="E230" i="1" s="1"/>
  <c r="C230" i="1"/>
  <c r="D229" i="1"/>
  <c r="C229" i="1"/>
  <c r="E229" i="1" s="1"/>
  <c r="D226" i="1"/>
  <c r="E226" i="1" s="1"/>
  <c r="C226" i="1"/>
  <c r="D225" i="1"/>
  <c r="C225" i="1"/>
  <c r="E225" i="1" s="1"/>
  <c r="D224" i="1"/>
  <c r="E224" i="1" s="1"/>
  <c r="C224" i="1"/>
  <c r="D223" i="1"/>
  <c r="C223" i="1"/>
  <c r="E223" i="1" s="1"/>
  <c r="E221" i="1"/>
  <c r="E218" i="1"/>
  <c r="E215" i="1"/>
  <c r="D220" i="1"/>
  <c r="E220" i="1" s="1"/>
  <c r="C220" i="1"/>
  <c r="D219" i="1"/>
  <c r="E219" i="1" s="1"/>
  <c r="C219" i="1"/>
  <c r="D217" i="1"/>
  <c r="E217" i="1" s="1"/>
  <c r="C217" i="1"/>
  <c r="D216" i="1"/>
  <c r="E216" i="1" s="1"/>
  <c r="C216" i="1"/>
  <c r="D214" i="1"/>
  <c r="E214" i="1" s="1"/>
  <c r="C214" i="1"/>
  <c r="D213" i="1"/>
  <c r="E213" i="1" s="1"/>
  <c r="C213" i="1"/>
  <c r="D212" i="1"/>
  <c r="E212" i="1" s="1"/>
  <c r="C212" i="1"/>
  <c r="D211" i="1"/>
  <c r="E211" i="1" s="1"/>
  <c r="C211" i="1"/>
  <c r="E209" i="1"/>
  <c r="E206" i="1"/>
  <c r="E205" i="1"/>
  <c r="D208" i="1"/>
  <c r="E208" i="1" s="1"/>
  <c r="C208" i="1"/>
  <c r="D207" i="1"/>
  <c r="C207" i="1"/>
  <c r="E207" i="1" s="1"/>
  <c r="D204" i="1"/>
  <c r="E204" i="1" s="1"/>
  <c r="C204" i="1"/>
  <c r="D203" i="1"/>
  <c r="C203" i="1"/>
  <c r="E203" i="1" s="1"/>
  <c r="D202" i="1"/>
  <c r="E202" i="1" s="1"/>
  <c r="C202" i="1"/>
  <c r="D201" i="1"/>
  <c r="C201" i="1"/>
  <c r="E201" i="1" s="1"/>
  <c r="E199" i="1"/>
  <c r="D198" i="1"/>
  <c r="E198" i="1" s="1"/>
  <c r="C198" i="1"/>
  <c r="D197" i="1"/>
  <c r="E197" i="1" s="1"/>
  <c r="C197" i="1"/>
  <c r="D196" i="1"/>
  <c r="E196" i="1" s="1"/>
  <c r="C196" i="1"/>
  <c r="D195" i="1"/>
  <c r="E195" i="1" s="1"/>
  <c r="C195" i="1"/>
  <c r="E193" i="1"/>
  <c r="E192" i="1"/>
  <c r="E189" i="1"/>
  <c r="D191" i="1"/>
  <c r="C191" i="1"/>
  <c r="E191" i="1" s="1"/>
  <c r="D190" i="1"/>
  <c r="E190" i="1" s="1"/>
  <c r="C190" i="1"/>
  <c r="D188" i="1"/>
  <c r="E188" i="1" s="1"/>
  <c r="C188" i="1"/>
  <c r="D187" i="1"/>
  <c r="C187" i="1"/>
  <c r="E187" i="1" s="1"/>
  <c r="D185" i="1"/>
  <c r="C185" i="1"/>
  <c r="D184" i="1"/>
  <c r="C184" i="1"/>
  <c r="C178" i="1" s="1"/>
  <c r="C177" i="1" s="1"/>
  <c r="E183" i="1"/>
  <c r="E181" i="1"/>
  <c r="D182" i="1"/>
  <c r="E182" i="1" s="1"/>
  <c r="C182" i="1"/>
  <c r="D180" i="1"/>
  <c r="E180" i="1" s="1"/>
  <c r="C180" i="1"/>
  <c r="D179" i="1"/>
  <c r="E179" i="1" s="1"/>
  <c r="C179" i="1"/>
  <c r="D178" i="1"/>
  <c r="E178" i="1" s="1"/>
  <c r="D177" i="1"/>
  <c r="E177" i="1" s="1"/>
  <c r="E175" i="1"/>
  <c r="D174" i="1"/>
  <c r="E174" i="1" s="1"/>
  <c r="C174" i="1"/>
  <c r="E172" i="1"/>
  <c r="D171" i="1"/>
  <c r="E171" i="1" s="1"/>
  <c r="C171" i="1"/>
  <c r="C170" i="1"/>
  <c r="C169" i="1"/>
  <c r="C168" i="1"/>
  <c r="E166" i="1"/>
  <c r="E165" i="1"/>
  <c r="D164" i="1"/>
  <c r="E164" i="1" s="1"/>
  <c r="C164" i="1"/>
  <c r="D163" i="1"/>
  <c r="C163" i="1"/>
  <c r="E163" i="1" s="1"/>
  <c r="D162" i="1"/>
  <c r="E162" i="1" s="1"/>
  <c r="C162" i="1"/>
  <c r="D161" i="1"/>
  <c r="C161" i="1"/>
  <c r="E161" i="1" s="1"/>
  <c r="E159" i="1"/>
  <c r="E155" i="1"/>
  <c r="E152" i="1"/>
  <c r="E149" i="1"/>
  <c r="D158" i="1"/>
  <c r="E158" i="1" s="1"/>
  <c r="C158" i="1"/>
  <c r="D157" i="1"/>
  <c r="E157" i="1" s="1"/>
  <c r="C157" i="1"/>
  <c r="D156" i="1"/>
  <c r="E156" i="1" s="1"/>
  <c r="C156" i="1"/>
  <c r="D154" i="1"/>
  <c r="E154" i="1" s="1"/>
  <c r="C154" i="1"/>
  <c r="D153" i="1"/>
  <c r="E153" i="1" s="1"/>
  <c r="C153" i="1"/>
  <c r="D151" i="1"/>
  <c r="E151" i="1" s="1"/>
  <c r="C151" i="1"/>
  <c r="D150" i="1"/>
  <c r="E150" i="1" s="1"/>
  <c r="C150" i="1"/>
  <c r="D148" i="1"/>
  <c r="E148" i="1" s="1"/>
  <c r="C148" i="1"/>
  <c r="D147" i="1"/>
  <c r="E147" i="1" s="1"/>
  <c r="C147" i="1"/>
  <c r="D146" i="1"/>
  <c r="E146" i="1" s="1"/>
  <c r="C146" i="1"/>
  <c r="D145" i="1"/>
  <c r="E145" i="1" s="1"/>
  <c r="C145" i="1"/>
  <c r="E143" i="1"/>
  <c r="E140" i="1"/>
  <c r="D142" i="1"/>
  <c r="E142" i="1" s="1"/>
  <c r="C142" i="1"/>
  <c r="D141" i="1"/>
  <c r="E141" i="1" s="1"/>
  <c r="C141" i="1"/>
  <c r="D139" i="1"/>
  <c r="E139" i="1" s="1"/>
  <c r="C139" i="1"/>
  <c r="D138" i="1"/>
  <c r="E138" i="1" s="1"/>
  <c r="C138" i="1"/>
  <c r="D137" i="1"/>
  <c r="E137" i="1" s="1"/>
  <c r="C137" i="1"/>
  <c r="D136" i="1"/>
  <c r="E136" i="1" s="1"/>
  <c r="C136" i="1"/>
  <c r="E134" i="1"/>
  <c r="D133" i="1"/>
  <c r="E133" i="1" s="1"/>
  <c r="C133" i="1"/>
  <c r="D132" i="1"/>
  <c r="C132" i="1"/>
  <c r="E132" i="1" s="1"/>
  <c r="D131" i="1"/>
  <c r="E131" i="1" s="1"/>
  <c r="C131" i="1"/>
  <c r="D130" i="1"/>
  <c r="C130" i="1"/>
  <c r="E130" i="1" s="1"/>
  <c r="E128" i="1"/>
  <c r="D127" i="1"/>
  <c r="E127" i="1" s="1"/>
  <c r="C127" i="1"/>
  <c r="D126" i="1"/>
  <c r="E126" i="1" s="1"/>
  <c r="C126" i="1"/>
  <c r="D125" i="1"/>
  <c r="E125" i="1" s="1"/>
  <c r="C125" i="1"/>
  <c r="D124" i="1"/>
  <c r="E124" i="1" s="1"/>
  <c r="C124" i="1"/>
  <c r="E122" i="1"/>
  <c r="D121" i="1"/>
  <c r="E121" i="1" s="1"/>
  <c r="C121" i="1"/>
  <c r="D120" i="1"/>
  <c r="C120" i="1"/>
  <c r="E120" i="1" s="1"/>
  <c r="D119" i="1"/>
  <c r="E119" i="1" s="1"/>
  <c r="C119" i="1"/>
  <c r="D118" i="1"/>
  <c r="C118" i="1"/>
  <c r="E118" i="1" s="1"/>
  <c r="E116" i="1"/>
  <c r="E115" i="1"/>
  <c r="D114" i="1"/>
  <c r="E114" i="1" s="1"/>
  <c r="C114" i="1"/>
  <c r="D113" i="1"/>
  <c r="C113" i="1"/>
  <c r="E113" i="1" s="1"/>
  <c r="D112" i="1"/>
  <c r="E112" i="1" s="1"/>
  <c r="C112" i="1"/>
  <c r="D111" i="1"/>
  <c r="C111" i="1"/>
  <c r="C109" i="1" s="1"/>
  <c r="E107" i="1"/>
  <c r="D106" i="1"/>
  <c r="E106" i="1" s="1"/>
  <c r="C106" i="1"/>
  <c r="D104" i="1"/>
  <c r="D103" i="1" s="1"/>
  <c r="C104" i="1"/>
  <c r="C103" i="1"/>
  <c r="C99" i="1" s="1"/>
  <c r="C98" i="1" s="1"/>
  <c r="C6" i="1" s="1"/>
  <c r="C5" i="1" s="1"/>
  <c r="E102" i="1"/>
  <c r="D101" i="1"/>
  <c r="E101" i="1" s="1"/>
  <c r="C101" i="1"/>
  <c r="D100" i="1"/>
  <c r="E100" i="1" s="1"/>
  <c r="C100" i="1"/>
  <c r="E96" i="1"/>
  <c r="E95" i="1"/>
  <c r="E94" i="1"/>
  <c r="D93" i="1"/>
  <c r="E93" i="1" s="1"/>
  <c r="C93" i="1"/>
  <c r="D92" i="1"/>
  <c r="E92" i="1" s="1"/>
  <c r="C92" i="1"/>
  <c r="D91" i="1"/>
  <c r="E91" i="1" s="1"/>
  <c r="C91" i="1"/>
  <c r="D90" i="1"/>
  <c r="E90" i="1" s="1"/>
  <c r="C90" i="1"/>
  <c r="E88" i="1"/>
  <c r="E86" i="1"/>
  <c r="E82" i="1"/>
  <c r="E81" i="1"/>
  <c r="E80" i="1"/>
  <c r="D87" i="1"/>
  <c r="E87" i="1" s="1"/>
  <c r="C87" i="1"/>
  <c r="D85" i="1"/>
  <c r="E85" i="1" s="1"/>
  <c r="C85" i="1"/>
  <c r="D84" i="1"/>
  <c r="E84" i="1" s="1"/>
  <c r="C84" i="1"/>
  <c r="D83" i="1"/>
  <c r="E83" i="1" s="1"/>
  <c r="C83" i="1"/>
  <c r="D78" i="1"/>
  <c r="E78" i="1" s="1"/>
  <c r="C78" i="1"/>
  <c r="E77" i="1"/>
  <c r="E75" i="1"/>
  <c r="E74" i="1"/>
  <c r="E73" i="1"/>
  <c r="E70" i="1"/>
  <c r="E69" i="1"/>
  <c r="D76" i="1"/>
  <c r="E76" i="1" s="1"/>
  <c r="C76" i="1"/>
  <c r="D72" i="1"/>
  <c r="E72" i="1" s="1"/>
  <c r="C72" i="1"/>
  <c r="D71" i="1"/>
  <c r="E71" i="1" s="1"/>
  <c r="C71" i="1"/>
  <c r="D68" i="1"/>
  <c r="E68" i="1" s="1"/>
  <c r="C68" i="1"/>
  <c r="E66" i="1"/>
  <c r="D65" i="1"/>
  <c r="E65" i="1" s="1"/>
  <c r="C65" i="1"/>
  <c r="D64" i="1"/>
  <c r="E64" i="1" s="1"/>
  <c r="C64" i="1"/>
  <c r="D63" i="1"/>
  <c r="E63" i="1" s="1"/>
  <c r="C63" i="1"/>
  <c r="D62" i="1"/>
  <c r="E62" i="1" s="1"/>
  <c r="C62" i="1"/>
  <c r="E60" i="1"/>
  <c r="E58" i="1"/>
  <c r="E55" i="1"/>
  <c r="D59" i="1"/>
  <c r="E59" i="1" s="1"/>
  <c r="C59" i="1"/>
  <c r="D57" i="1"/>
  <c r="E57" i="1" s="1"/>
  <c r="C57" i="1"/>
  <c r="D56" i="1"/>
  <c r="E56" i="1" s="1"/>
  <c r="C56" i="1"/>
  <c r="E53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D52" i="1"/>
  <c r="E52" i="1" s="1"/>
  <c r="C52" i="1"/>
  <c r="D51" i="1"/>
  <c r="E51" i="1" s="1"/>
  <c r="C51" i="1"/>
  <c r="D43" i="1"/>
  <c r="E43" i="1" s="1"/>
  <c r="C43" i="1"/>
  <c r="D33" i="1"/>
  <c r="E33" i="1" s="1"/>
  <c r="C33" i="1"/>
  <c r="D27" i="1"/>
  <c r="E27" i="1" s="1"/>
  <c r="C27" i="1"/>
  <c r="E25" i="1"/>
  <c r="E24" i="1"/>
  <c r="E23" i="1"/>
  <c r="E20" i="1"/>
  <c r="E19" i="1"/>
  <c r="D22" i="1"/>
  <c r="E22" i="1" s="1"/>
  <c r="C22" i="1"/>
  <c r="D21" i="1"/>
  <c r="E21" i="1" s="1"/>
  <c r="C21" i="1"/>
  <c r="D17" i="1"/>
  <c r="E17" i="1" s="1"/>
  <c r="C17" i="1"/>
  <c r="E16" i="1"/>
  <c r="E14" i="1"/>
  <c r="E13" i="1"/>
  <c r="E12" i="1"/>
  <c r="D15" i="1"/>
  <c r="E15" i="1" s="1"/>
  <c r="C15" i="1"/>
  <c r="D11" i="1"/>
  <c r="E11" i="1" s="1"/>
  <c r="C11" i="1"/>
  <c r="D10" i="1"/>
  <c r="E10" i="1" s="1"/>
  <c r="C10" i="1"/>
  <c r="D9" i="1"/>
  <c r="E9" i="1" s="1"/>
  <c r="C9" i="1"/>
  <c r="D8" i="1"/>
  <c r="E8" i="1" s="1"/>
  <c r="C8" i="1"/>
  <c r="D4" i="1"/>
  <c r="E4" i="1" s="1"/>
  <c r="C4" i="1"/>
  <c r="H90" i="12"/>
  <c r="G90" i="12"/>
  <c r="F89" i="12"/>
  <c r="H89" i="12" s="1"/>
  <c r="E89" i="12"/>
  <c r="D89" i="12"/>
  <c r="H88" i="12"/>
  <c r="H86" i="12"/>
  <c r="H85" i="12"/>
  <c r="H84" i="12"/>
  <c r="H83" i="12"/>
  <c r="H81" i="12"/>
  <c r="H78" i="12"/>
  <c r="F87" i="12"/>
  <c r="H87" i="12" s="1"/>
  <c r="E87" i="12"/>
  <c r="D87" i="12"/>
  <c r="G86" i="12"/>
  <c r="G85" i="12"/>
  <c r="G84" i="12"/>
  <c r="G83" i="12"/>
  <c r="G81" i="12"/>
  <c r="G78" i="12"/>
  <c r="G74" i="12"/>
  <c r="G73" i="12"/>
  <c r="G71" i="12"/>
  <c r="G70" i="12"/>
  <c r="G68" i="12"/>
  <c r="G65" i="12"/>
  <c r="G63" i="12"/>
  <c r="G60" i="12"/>
  <c r="G59" i="12"/>
  <c r="G56" i="12"/>
  <c r="G55" i="12"/>
  <c r="G53" i="12"/>
  <c r="G50" i="12"/>
  <c r="G49" i="12"/>
  <c r="G48" i="12"/>
  <c r="G45" i="12"/>
  <c r="G44" i="12"/>
  <c r="G43" i="12"/>
  <c r="G42" i="12"/>
  <c r="G41" i="12"/>
  <c r="G40" i="12"/>
  <c r="G39" i="12"/>
  <c r="G37" i="12"/>
  <c r="G36" i="12"/>
  <c r="G35" i="12"/>
  <c r="G34" i="12"/>
  <c r="G33" i="12"/>
  <c r="G32" i="12"/>
  <c r="G31" i="12"/>
  <c r="G30" i="12"/>
  <c r="G29" i="12"/>
  <c r="G27" i="12"/>
  <c r="G26" i="12"/>
  <c r="G25" i="12"/>
  <c r="G24" i="12"/>
  <c r="G23" i="12"/>
  <c r="F82" i="12"/>
  <c r="G82" i="12" s="1"/>
  <c r="E82" i="12"/>
  <c r="D82" i="12"/>
  <c r="F80" i="12"/>
  <c r="G80" i="12" s="1"/>
  <c r="E80" i="12"/>
  <c r="D80" i="12"/>
  <c r="F79" i="12"/>
  <c r="H79" i="12" s="1"/>
  <c r="E79" i="12"/>
  <c r="D79" i="12"/>
  <c r="F77" i="12"/>
  <c r="H77" i="12" s="1"/>
  <c r="E77" i="12"/>
  <c r="E76" i="12" s="1"/>
  <c r="E75" i="12" s="1"/>
  <c r="D77" i="12"/>
  <c r="F76" i="12"/>
  <c r="G76" i="12" s="1"/>
  <c r="D76" i="12"/>
  <c r="D75" i="12" s="1"/>
  <c r="H73" i="12"/>
  <c r="H71" i="12"/>
  <c r="H70" i="12"/>
  <c r="H68" i="12"/>
  <c r="H65" i="12"/>
  <c r="H63" i="12"/>
  <c r="H59" i="12"/>
  <c r="H56" i="12"/>
  <c r="H55" i="12"/>
  <c r="H50" i="12"/>
  <c r="F72" i="12"/>
  <c r="G72" i="12" s="1"/>
  <c r="E72" i="12"/>
  <c r="D72" i="12"/>
  <c r="F69" i="12"/>
  <c r="G69" i="12" s="1"/>
  <c r="E69" i="12"/>
  <c r="D69" i="12"/>
  <c r="F67" i="12"/>
  <c r="F66" i="12" s="1"/>
  <c r="E67" i="12"/>
  <c r="D67" i="12"/>
  <c r="D66" i="12" s="1"/>
  <c r="E66" i="12"/>
  <c r="F64" i="12"/>
  <c r="G64" i="12" s="1"/>
  <c r="E64" i="12"/>
  <c r="D64" i="12"/>
  <c r="F62" i="12"/>
  <c r="G62" i="12" s="1"/>
  <c r="E62" i="12"/>
  <c r="E61" i="12" s="1"/>
  <c r="D62" i="12"/>
  <c r="F61" i="12"/>
  <c r="G61" i="12" s="1"/>
  <c r="D61" i="12"/>
  <c r="E60" i="12"/>
  <c r="H60" i="12" s="1"/>
  <c r="F58" i="12"/>
  <c r="G58" i="12" s="1"/>
  <c r="E58" i="12"/>
  <c r="D58" i="12"/>
  <c r="D57" i="12" s="1"/>
  <c r="E57" i="12"/>
  <c r="F54" i="12"/>
  <c r="G54" i="12" s="1"/>
  <c r="E54" i="12"/>
  <c r="D54" i="12"/>
  <c r="E53" i="12"/>
  <c r="H53" i="12" s="1"/>
  <c r="E52" i="12"/>
  <c r="E51" i="12" s="1"/>
  <c r="F52" i="12"/>
  <c r="G52" i="12" s="1"/>
  <c r="D52" i="12"/>
  <c r="D51" i="12" s="1"/>
  <c r="H48" i="12"/>
  <c r="H45" i="12"/>
  <c r="H44" i="12"/>
  <c r="H43" i="12"/>
  <c r="H42" i="12"/>
  <c r="H41" i="12"/>
  <c r="H40" i="12"/>
  <c r="H39" i="12"/>
  <c r="H37" i="12"/>
  <c r="H36" i="12"/>
  <c r="H35" i="12"/>
  <c r="H34" i="12"/>
  <c r="H33" i="12"/>
  <c r="H32" i="12"/>
  <c r="H31" i="12"/>
  <c r="H30" i="12"/>
  <c r="H29" i="12"/>
  <c r="H27" i="12"/>
  <c r="H26" i="12"/>
  <c r="H25" i="12"/>
  <c r="H24" i="12"/>
  <c r="H23" i="12"/>
  <c r="F47" i="12"/>
  <c r="H47" i="12" s="1"/>
  <c r="E47" i="12"/>
  <c r="E46" i="12" s="1"/>
  <c r="D47" i="12"/>
  <c r="F46" i="12"/>
  <c r="G46" i="12" s="1"/>
  <c r="D46" i="12"/>
  <c r="F38" i="12"/>
  <c r="G38" i="12" s="1"/>
  <c r="E38" i="12"/>
  <c r="D38" i="12"/>
  <c r="F28" i="12"/>
  <c r="G28" i="12" s="1"/>
  <c r="E28" i="12"/>
  <c r="D28" i="12"/>
  <c r="F22" i="12"/>
  <c r="G22" i="12" s="1"/>
  <c r="E22" i="12"/>
  <c r="D22" i="12"/>
  <c r="F17" i="12"/>
  <c r="F16" i="12" s="1"/>
  <c r="E17" i="12"/>
  <c r="D17" i="12"/>
  <c r="D16" i="12" s="1"/>
  <c r="E16" i="12"/>
  <c r="H20" i="12"/>
  <c r="G20" i="12"/>
  <c r="H19" i="12"/>
  <c r="G19" i="12"/>
  <c r="H18" i="12"/>
  <c r="G18" i="12"/>
  <c r="H17" i="12"/>
  <c r="H15" i="12"/>
  <c r="G15" i="12"/>
  <c r="H14" i="12"/>
  <c r="G14" i="12"/>
  <c r="F12" i="12"/>
  <c r="G12" i="12" s="1"/>
  <c r="E12" i="12"/>
  <c r="D12" i="12"/>
  <c r="F10" i="12"/>
  <c r="E10" i="12"/>
  <c r="D10" i="12"/>
  <c r="H11" i="12"/>
  <c r="G11" i="12"/>
  <c r="H10" i="12"/>
  <c r="G10" i="12"/>
  <c r="H9" i="12"/>
  <c r="G9" i="12"/>
  <c r="H8" i="12"/>
  <c r="G8" i="12"/>
  <c r="H7" i="12"/>
  <c r="G7" i="12"/>
  <c r="F6" i="12"/>
  <c r="G6" i="12" s="1"/>
  <c r="E6" i="12"/>
  <c r="D6" i="12"/>
  <c r="D5" i="12" s="1"/>
  <c r="E5" i="12"/>
  <c r="E4" i="12" s="1"/>
  <c r="G42" i="4"/>
  <c r="G40" i="4"/>
  <c r="G39" i="4"/>
  <c r="G35" i="4"/>
  <c r="G32" i="4"/>
  <c r="F41" i="4"/>
  <c r="G41" i="4" s="1"/>
  <c r="E41" i="4"/>
  <c r="D41" i="4"/>
  <c r="F38" i="4"/>
  <c r="G38" i="4" s="1"/>
  <c r="E38" i="4"/>
  <c r="E37" i="4" s="1"/>
  <c r="E36" i="4" s="1"/>
  <c r="D38" i="4"/>
  <c r="F37" i="4"/>
  <c r="F36" i="4" s="1"/>
  <c r="G36" i="4" s="1"/>
  <c r="D37" i="4"/>
  <c r="D36" i="4" s="1"/>
  <c r="H35" i="4"/>
  <c r="H32" i="4"/>
  <c r="H31" i="4"/>
  <c r="H28" i="4"/>
  <c r="H26" i="4"/>
  <c r="F34" i="4"/>
  <c r="G34" i="4" s="1"/>
  <c r="E34" i="4"/>
  <c r="D34" i="4"/>
  <c r="D33" i="4" s="1"/>
  <c r="E33" i="4"/>
  <c r="G30" i="4"/>
  <c r="F30" i="4"/>
  <c r="H30" i="4" s="1"/>
  <c r="E30" i="4"/>
  <c r="D30" i="4"/>
  <c r="G29" i="4"/>
  <c r="F29" i="4"/>
  <c r="E29" i="4"/>
  <c r="H29" i="4" s="1"/>
  <c r="D29" i="4"/>
  <c r="G28" i="4"/>
  <c r="G26" i="4"/>
  <c r="F27" i="4"/>
  <c r="G27" i="4" s="1"/>
  <c r="E27" i="4"/>
  <c r="H27" i="4" s="1"/>
  <c r="D27" i="4"/>
  <c r="F25" i="4"/>
  <c r="G25" i="4" s="1"/>
  <c r="E25" i="4"/>
  <c r="D25" i="4"/>
  <c r="D24" i="4" s="1"/>
  <c r="E24" i="4"/>
  <c r="F22" i="4"/>
  <c r="E22" i="4"/>
  <c r="D22" i="4"/>
  <c r="F17" i="4"/>
  <c r="E17" i="4"/>
  <c r="E16" i="4" s="1"/>
  <c r="D17" i="4"/>
  <c r="F16" i="4"/>
  <c r="D16" i="4"/>
  <c r="F13" i="4"/>
  <c r="E13" i="4"/>
  <c r="H13" i="4" s="1"/>
  <c r="D13" i="4"/>
  <c r="F10" i="4"/>
  <c r="H10" i="4" s="1"/>
  <c r="E10" i="4"/>
  <c r="D10" i="4"/>
  <c r="H21" i="4"/>
  <c r="G21" i="4"/>
  <c r="H20" i="4"/>
  <c r="G20" i="4"/>
  <c r="H19" i="4"/>
  <c r="G19" i="4"/>
  <c r="H18" i="4"/>
  <c r="G18" i="4"/>
  <c r="G17" i="4"/>
  <c r="G16" i="4"/>
  <c r="H15" i="4"/>
  <c r="G15" i="4"/>
  <c r="H14" i="4"/>
  <c r="G14" i="4"/>
  <c r="G13" i="4"/>
  <c r="H12" i="4"/>
  <c r="G12" i="4"/>
  <c r="H11" i="4"/>
  <c r="G11" i="4"/>
  <c r="G10" i="4"/>
  <c r="H9" i="4"/>
  <c r="G9" i="4"/>
  <c r="H8" i="4"/>
  <c r="G8" i="4"/>
  <c r="G7" i="4"/>
  <c r="F7" i="4"/>
  <c r="H7" i="4" s="1"/>
  <c r="E7" i="4"/>
  <c r="E6" i="4" s="1"/>
  <c r="E5" i="4" s="1"/>
  <c r="D7" i="4"/>
  <c r="F6" i="4"/>
  <c r="D6" i="4"/>
  <c r="E103" i="1" l="1"/>
  <c r="D99" i="1"/>
  <c r="E111" i="1"/>
  <c r="E321" i="1"/>
  <c r="D320" i="1"/>
  <c r="E320" i="1" s="1"/>
  <c r="D170" i="1"/>
  <c r="E307" i="1"/>
  <c r="E314" i="1"/>
  <c r="E316" i="1"/>
  <c r="E334" i="1"/>
  <c r="D461" i="1"/>
  <c r="G16" i="12"/>
  <c r="H16" i="12"/>
  <c r="G66" i="12"/>
  <c r="H66" i="12"/>
  <c r="D4" i="12"/>
  <c r="H6" i="12"/>
  <c r="H12" i="12"/>
  <c r="H22" i="12"/>
  <c r="H28" i="12"/>
  <c r="H38" i="12"/>
  <c r="H46" i="12"/>
  <c r="H61" i="12"/>
  <c r="H67" i="12"/>
  <c r="H69" i="12"/>
  <c r="G47" i="12"/>
  <c r="G67" i="12"/>
  <c r="G77" i="12"/>
  <c r="G79" i="12"/>
  <c r="H76" i="12"/>
  <c r="H80" i="12"/>
  <c r="H82" i="12"/>
  <c r="G89" i="12"/>
  <c r="F5" i="12"/>
  <c r="G17" i="12"/>
  <c r="F51" i="12"/>
  <c r="F57" i="12"/>
  <c r="H52" i="12"/>
  <c r="H54" i="12"/>
  <c r="H58" i="12"/>
  <c r="H62" i="12"/>
  <c r="H64" i="12"/>
  <c r="H72" i="12"/>
  <c r="F75" i="12"/>
  <c r="H6" i="4"/>
  <c r="H16" i="4"/>
  <c r="D5" i="4"/>
  <c r="G6" i="4"/>
  <c r="H25" i="4"/>
  <c r="G37" i="4"/>
  <c r="H17" i="4"/>
  <c r="F24" i="4"/>
  <c r="F33" i="4"/>
  <c r="H34" i="4"/>
  <c r="D169" i="1" l="1"/>
  <c r="E170" i="1"/>
  <c r="E99" i="1"/>
  <c r="D98" i="1"/>
  <c r="D454" i="1"/>
  <c r="E461" i="1"/>
  <c r="G57" i="12"/>
  <c r="H57" i="12"/>
  <c r="H75" i="12"/>
  <c r="G75" i="12"/>
  <c r="G51" i="12"/>
  <c r="H51" i="12"/>
  <c r="G5" i="12"/>
  <c r="H5" i="12"/>
  <c r="F4" i="12"/>
  <c r="G33" i="4"/>
  <c r="H33" i="4"/>
  <c r="H24" i="4"/>
  <c r="G24" i="4"/>
  <c r="F5" i="4"/>
  <c r="E98" i="1" l="1"/>
  <c r="D6" i="1"/>
  <c r="E454" i="1"/>
  <c r="D453" i="1"/>
  <c r="E169" i="1"/>
  <c r="D168" i="1"/>
  <c r="G4" i="12"/>
  <c r="H4" i="12"/>
  <c r="H5" i="4"/>
  <c r="G5" i="4"/>
  <c r="E168" i="1" l="1"/>
  <c r="D109" i="1"/>
  <c r="E109" i="1" s="1"/>
  <c r="E453" i="1"/>
  <c r="D377" i="1"/>
  <c r="E377" i="1" s="1"/>
  <c r="E6" i="1"/>
  <c r="G24" i="5"/>
  <c r="F24" i="5"/>
  <c r="D5" i="1" l="1"/>
  <c r="E5" i="1" s="1"/>
  <c r="G8" i="13"/>
  <c r="G9" i="13"/>
  <c r="G11" i="13"/>
  <c r="G12" i="13"/>
  <c r="G18" i="13"/>
  <c r="C11" i="5" l="1"/>
  <c r="D17" i="13" l="1"/>
  <c r="D15" i="13"/>
  <c r="D10" i="13"/>
  <c r="D7" i="13"/>
  <c r="C14" i="5" l="1"/>
  <c r="D6" i="13"/>
  <c r="D5" i="13" s="1"/>
  <c r="D14" i="13"/>
  <c r="D13" i="13" s="1"/>
  <c r="C23" i="5" s="1"/>
  <c r="D4" i="13" l="1"/>
  <c r="C22" i="5"/>
  <c r="C13" i="5"/>
  <c r="C15" i="5" s="1"/>
  <c r="C10" i="5" l="1"/>
  <c r="C12" i="5" s="1"/>
  <c r="C16" i="5" l="1"/>
  <c r="C25" i="5" s="1"/>
  <c r="F10" i="13"/>
  <c r="G10" i="13" s="1"/>
  <c r="E10" i="13"/>
  <c r="C26" i="5" l="1"/>
  <c r="C28" i="5" s="1"/>
  <c r="H8" i="13" l="1"/>
  <c r="H9" i="13"/>
  <c r="H12" i="13"/>
  <c r="H16" i="13"/>
  <c r="H18" i="13"/>
  <c r="F17" i="13" l="1"/>
  <c r="G17" i="13" s="1"/>
  <c r="E17" i="13"/>
  <c r="F15" i="13"/>
  <c r="E15" i="13"/>
  <c r="E14" i="13" s="1"/>
  <c r="F7" i="13"/>
  <c r="G7" i="13" s="1"/>
  <c r="E7" i="13"/>
  <c r="F14" i="13" l="1"/>
  <c r="G14" i="13" s="1"/>
  <c r="H17" i="13"/>
  <c r="H15" i="13"/>
  <c r="H10" i="13"/>
  <c r="H7" i="13"/>
  <c r="E6" i="13"/>
  <c r="E5" i="13" s="1"/>
  <c r="F6" i="13"/>
  <c r="F5" i="13" l="1"/>
  <c r="G5" i="13" s="1"/>
  <c r="G6" i="13"/>
  <c r="E11" i="5"/>
  <c r="F11" i="5" s="1"/>
  <c r="D11" i="5"/>
  <c r="F13" i="13"/>
  <c r="G13" i="13" s="1"/>
  <c r="E13" i="13"/>
  <c r="H14" i="13"/>
  <c r="H6" i="13"/>
  <c r="D10" i="5"/>
  <c r="D12" i="5" l="1"/>
  <c r="F4" i="13"/>
  <c r="E14" i="5"/>
  <c r="F14" i="5" s="1"/>
  <c r="D13" i="5"/>
  <c r="E4" i="13"/>
  <c r="E23" i="5"/>
  <c r="D23" i="5"/>
  <c r="H13" i="13"/>
  <c r="D14" i="5"/>
  <c r="E13" i="5"/>
  <c r="E22" i="5"/>
  <c r="H5" i="13"/>
  <c r="D22" i="5"/>
  <c r="E10" i="5"/>
  <c r="E12" i="5" s="1"/>
  <c r="F12" i="5" s="1"/>
  <c r="F13" i="5" l="1"/>
  <c r="E15" i="5"/>
  <c r="D15" i="5"/>
  <c r="G12" i="5"/>
  <c r="G23" i="5"/>
  <c r="F23" i="5"/>
  <c r="D16" i="5"/>
  <c r="D25" i="5" s="1"/>
  <c r="D26" i="5" s="1"/>
  <c r="G4" i="13"/>
  <c r="H4" i="13"/>
  <c r="F22" i="5"/>
  <c r="E16" i="5"/>
  <c r="F10" i="5"/>
  <c r="G10" i="5"/>
  <c r="G14" i="5"/>
  <c r="G13" i="5"/>
  <c r="G22" i="5"/>
  <c r="G15" i="5" l="1"/>
  <c r="F15" i="5"/>
  <c r="E25" i="5"/>
  <c r="D28" i="5"/>
  <c r="E26" i="5" l="1"/>
  <c r="F25" i="5"/>
  <c r="F16" i="5"/>
  <c r="G16" i="5"/>
  <c r="F26" i="5" l="1"/>
  <c r="E28" i="5"/>
  <c r="G26" i="5"/>
</calcChain>
</file>

<file path=xl/sharedStrings.xml><?xml version="1.0" encoding="utf-8"?>
<sst xmlns="http://schemas.openxmlformats.org/spreadsheetml/2006/main" count="851" uniqueCount="279">
  <si>
    <t>Subvencije trgovačkim društvima u javnom sektoru</t>
  </si>
  <si>
    <t>Ulaganja u računalne programe</t>
  </si>
  <si>
    <t>Subvencije trgovačkim društvima izvan javnog sektora</t>
  </si>
  <si>
    <t xml:space="preserve">       PLAN PRIHODA I RASHODA FONDA ZA RAZVOJ I ZAPOŠLJAVANJE ZA 2002. GODINU</t>
  </si>
  <si>
    <t>Materijalni rashodi</t>
  </si>
  <si>
    <t>A. RAČUN PRIHODA I RASHODA</t>
  </si>
  <si>
    <t>3213</t>
  </si>
  <si>
    <t>Stručno usavršavanje zaposlenika</t>
  </si>
  <si>
    <t>Naknade troškova zaposlenima</t>
  </si>
  <si>
    <t>Materijal i dijelovi za tekuće i investicijsko održavanje</t>
  </si>
  <si>
    <t>3225</t>
  </si>
  <si>
    <t>Sitni inventar i auto gume</t>
  </si>
  <si>
    <t>Rashodi za usluge</t>
  </si>
  <si>
    <t xml:space="preserve">Usluge tekućeg i investicijskog održavanja </t>
  </si>
  <si>
    <t>Intelektualne i osobne usluge</t>
  </si>
  <si>
    <t>Računalne usluge</t>
  </si>
  <si>
    <t>Financijski rashodi</t>
  </si>
  <si>
    <t>Subvencije</t>
  </si>
  <si>
    <t>3512</t>
  </si>
  <si>
    <t>3632</t>
  </si>
  <si>
    <t>Tekuće donacije u novcu</t>
  </si>
  <si>
    <t>Rashodi za nabavu proizvedene dugotrajne imovine</t>
  </si>
  <si>
    <t>4221</t>
  </si>
  <si>
    <t>Uredska oprema i namještaj</t>
  </si>
  <si>
    <t>4222</t>
  </si>
  <si>
    <t>Komunikacijska oprema</t>
  </si>
  <si>
    <t>Postrojenja i oprema</t>
  </si>
  <si>
    <t>Prijevozna sredstva u cestovnom prometu</t>
  </si>
  <si>
    <t>Nematerijalna proizvedena imovina</t>
  </si>
  <si>
    <t>PRIMICI OD FINANCIJSKE IMOVINE I ZADUŽIVANJA</t>
  </si>
  <si>
    <t>IZDACI ZA FINANCIJSKU IMOVINU I OTPLATE ZAJMOVA</t>
  </si>
  <si>
    <t>Izdaci za dane zajmove</t>
  </si>
  <si>
    <t>PRIHODI POSLOVANJA</t>
  </si>
  <si>
    <t>Prihodi od imovine</t>
  </si>
  <si>
    <t>Prihodi od financijske imovine</t>
  </si>
  <si>
    <t>Kamate na oročena sredstva i depozite po viđenju</t>
  </si>
  <si>
    <t xml:space="preserve">Prihodi od zateznih kamata </t>
  </si>
  <si>
    <t>B. RAČUN FINANCIRANJA</t>
  </si>
  <si>
    <t>Ostali nespomenuti prihodi</t>
  </si>
  <si>
    <t>Tekuće donacije</t>
  </si>
  <si>
    <t>RASHODI POSLOVANJA</t>
  </si>
  <si>
    <t>Rashodi za zaposlene</t>
  </si>
  <si>
    <t>Plaće za redovan rad</t>
  </si>
  <si>
    <t>Plaće za prekovremeni rad</t>
  </si>
  <si>
    <t>Ostali rashodi za zaposlene</t>
  </si>
  <si>
    <t>Doprinosi na plaće</t>
  </si>
  <si>
    <t>Službena putovanja</t>
  </si>
  <si>
    <t>Naknade za prijevoz, za rad na terenu i odvojeni život</t>
  </si>
  <si>
    <t>Rashodi za materijal i energiju</t>
  </si>
  <si>
    <t>Uredski materijal i ostali materijalni rashodi</t>
  </si>
  <si>
    <t>Energija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</si>
  <si>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</si>
  <si>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</si>
  <si>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</si>
  <si>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</si>
  <si>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</si>
  <si>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Ostale usluge</t>
  </si>
  <si>
    <t>Ostali nespomenuti rashodi poslovanja</t>
  </si>
  <si>
    <t>Premije i osiguranja</t>
  </si>
  <si>
    <t>Reprezentacija</t>
  </si>
  <si>
    <t>Ostali rashodi</t>
  </si>
  <si>
    <t>RASHODI ZA NABAVU NEFINANCIJSKE IMOVINE</t>
  </si>
  <si>
    <t>4262</t>
  </si>
  <si>
    <t>NETO FINANCIRANJE</t>
  </si>
  <si>
    <t>Ostali financijski rashodi</t>
  </si>
  <si>
    <t>Bankarske usluge i usluge platnog prometa</t>
  </si>
  <si>
    <t>Negativne tečajne razlike i valutna klauzula</t>
  </si>
  <si>
    <t>A1000</t>
  </si>
  <si>
    <t xml:space="preserve">ADMINISTRACIJA I UPRAVLJANJE  </t>
  </si>
  <si>
    <t>K2000</t>
  </si>
  <si>
    <t>OPREMANJE</t>
  </si>
  <si>
    <t>K2001</t>
  </si>
  <si>
    <t>INFORMATIZACIJA</t>
  </si>
  <si>
    <t>I. OPĆI DIO</t>
  </si>
  <si>
    <t>II. POSEBNI DIO</t>
  </si>
  <si>
    <t>PROGRAMI I PROJEKTI ZAŠTITE OKOLIŠA</t>
  </si>
  <si>
    <t>PROGRAMI I PROJEKTI ENERGETSKE UČINKOVITOSTI</t>
  </si>
  <si>
    <t>RASHODI POSLOVANJA I RASHODI ZA NABAVU NEFINANCIJSKE IMOVINE</t>
  </si>
  <si>
    <t>FOND ZA ZAŠTITU OKOLIŠA I ENERGETSKU UČINKOVITOST</t>
  </si>
  <si>
    <t>02</t>
  </si>
  <si>
    <t>ADMINISTRATIVNO UPRAVLJANJE I OPREMANJE</t>
  </si>
  <si>
    <t>Zatezne kamate</t>
  </si>
  <si>
    <t>A1003</t>
  </si>
  <si>
    <t>Prihodi po posebnim propisima</t>
  </si>
  <si>
    <t>Kapitalne donacije građanima i kućanstvima</t>
  </si>
  <si>
    <t>Kapitalne donacije</t>
  </si>
  <si>
    <t>Naknade za rad predstavničkih i izvršnih tijela, povjerenstva i sl.</t>
  </si>
  <si>
    <t>Građevinski objekti</t>
  </si>
  <si>
    <t>Dani zajmovi trgovačkim društvima u javnom sektoru</t>
  </si>
  <si>
    <t>Izdaci za dane zajmove trgovačkim društvima u javnom sektoru</t>
  </si>
  <si>
    <t>K2006</t>
  </si>
  <si>
    <t>K2007</t>
  </si>
  <si>
    <t>K2008</t>
  </si>
  <si>
    <t>K2009</t>
  </si>
  <si>
    <t>K2010</t>
  </si>
  <si>
    <t>K2011</t>
  </si>
  <si>
    <t>K2012</t>
  </si>
  <si>
    <t>K2013</t>
  </si>
  <si>
    <t>K2015</t>
  </si>
  <si>
    <t>K2014</t>
  </si>
  <si>
    <t>K2016</t>
  </si>
  <si>
    <t>K2017</t>
  </si>
  <si>
    <t>K2018</t>
  </si>
  <si>
    <t>K2019</t>
  </si>
  <si>
    <t>K2020</t>
  </si>
  <si>
    <t>K2021</t>
  </si>
  <si>
    <t>K2022</t>
  </si>
  <si>
    <t>K2023</t>
  </si>
  <si>
    <t>K2024</t>
  </si>
  <si>
    <t>SANACIJA DIVLJIH ODLAGALIŠTA</t>
  </si>
  <si>
    <t>GOSPODARENJE OTPADOM-IZGRADNJA CENTARA ZA GOSPODARENJE OTPADOM</t>
  </si>
  <si>
    <t>OPORABA OTPADA I ISKORIŠTAVANJE VRIJEDNIH SVOJSTAVA OTPADA</t>
  </si>
  <si>
    <t>SANACIJA ODLAGALIŠTA OPASNOG OTPADA-LOKACIJE VISOKOG ONEČIŠĆENJA OKOLIŠA</t>
  </si>
  <si>
    <t>ZAŠTITA, OČUVANJE I POBOLJŠANJE KAKVOĆE ZRAKA, TLA, VODE I MORA</t>
  </si>
  <si>
    <t>ZAŠTITA I OČUVANJE BIOLOŠKE I KRAJOBRAZNE RAZNOLIKOSTI</t>
  </si>
  <si>
    <t>POTICANJE ODRŽIVOG RAZVOJA RURALNOG PROSTORA</t>
  </si>
  <si>
    <t>OSTALI PROJEKTI I PROGRAMI ZAŠTITE OKOLIŠA</t>
  </si>
  <si>
    <t>POTICANJE ODRŽIVE GRADNJE</t>
  </si>
  <si>
    <t>POTICANJE ČISTIJEG TRANSPORTA</t>
  </si>
  <si>
    <t>OSTALI PROJEKTI I PROGRAMI ENERGETSKE UČINKOVITOSTI</t>
  </si>
  <si>
    <t>Kapitalne donacije neprofitnim organizacijama</t>
  </si>
  <si>
    <t>Prihodi od prodaje proizvedene dugotrajne imovine</t>
  </si>
  <si>
    <t>Prihodi od prodaje prijevoznih sredstava</t>
  </si>
  <si>
    <t>Plaće (Bruto)</t>
  </si>
  <si>
    <t>Doprinosi za obvezno zdravstveno osiguranje osiguranje</t>
  </si>
  <si>
    <t>Doprinosi za obvezno osiguranje u slučaju nezaposlenosti</t>
  </si>
  <si>
    <t>Službena, radna i zaštitna odjeća i obuća</t>
  </si>
  <si>
    <t>Pristojbe i naknade</t>
  </si>
  <si>
    <t>Subvencije poljoprivrdnicima i obrtnicima</t>
  </si>
  <si>
    <t>Pomoći unutar općeg proračuna</t>
  </si>
  <si>
    <t>Kapitalne pomoći unutar općeg proračuna</t>
  </si>
  <si>
    <t xml:space="preserve">Kapitalne pomoći </t>
  </si>
  <si>
    <t>Povrat zajmova danih tuzemnim trgovačkim društvima izvan javnog sektora</t>
  </si>
  <si>
    <t>Izdaci za dane zajmove, trgovačkim društvima i obrtnicima izvan javnog sektora</t>
  </si>
  <si>
    <t>Dani zajmovi tuzemnim trgovačkim društvima izvan javnog sektora</t>
  </si>
  <si>
    <t>Kapitalne pomoći kreditnim i ostalim financijskim institucijama te trgovačkim društvima u javnom sektoru</t>
  </si>
  <si>
    <t>Prihodi od upravnih i administrativnih pristojbi, pristojbi po posebnim propisima i naknada</t>
  </si>
  <si>
    <t>Upravne i administrativne pristojbe</t>
  </si>
  <si>
    <t>Ostale pristojbe i naknade</t>
  </si>
  <si>
    <t>Primici (povrati) glavnice zajmova danih trgovačkim društvima, obrtnicima izvan javnog sektora</t>
  </si>
  <si>
    <t>Negativne tečajne razlike i razlike zbog primjene valutne klauzule</t>
  </si>
  <si>
    <t>Subvencije trgovačkim društvima, poljoprivrednicima i obrtnicima izvan javnog sektora</t>
  </si>
  <si>
    <t>Tekuće pomoći od proračunskih korisnika temeljem prijenosa sredstava EU</t>
  </si>
  <si>
    <t>Kapitalne pomoći od proračunskih korisnika temeljem prijenosa sredstava EU</t>
  </si>
  <si>
    <t>Prihodi od pozitivnih tečajnih razlika i razlika zbog promjene valutne klauzule</t>
  </si>
  <si>
    <t>Prihodi od prodaje proizvoda i robe te pruženih usluga i prihodi od donacija</t>
  </si>
  <si>
    <t xml:space="preserve">Prihodi od prodaje proizvoda i robe te pruženih usluga </t>
  </si>
  <si>
    <t>Prihodi od pruženih usluga</t>
  </si>
  <si>
    <t>Instrumenti, uređaji i strojevi</t>
  </si>
  <si>
    <t>Uređaji, strojevi i oprema za ostale namjene</t>
  </si>
  <si>
    <t>Povrati zajmova danih tuzemnim obrtnicima</t>
  </si>
  <si>
    <t>Povrati zajmova danih drugim razinama vlasti</t>
  </si>
  <si>
    <t>Povrati zajmova danih ostalim izvanproračunskim korisnicima državnog proračuna</t>
  </si>
  <si>
    <t>OMIŠKA DINARA-OČUVANJE KRAJOBRAZNE VRIJEDNOSTI</t>
  </si>
  <si>
    <t>GOSPODARENJE OTPADOM-IZGRADNJA ŽUPANIJSKOG CENTRA ZA GOSPODARENJE OTPADOM-KAŠTIJUN</t>
  </si>
  <si>
    <t>GOSPODARENJE OTPADOM-IZGRADNJA ŽUPANIJSKOG CENTRA ZA GOSPODARENJE OTPADOM-MARIŠĆINA</t>
  </si>
  <si>
    <t>Ostali građevinski objekti</t>
  </si>
  <si>
    <t>MEĐUNARODNA SURADNJA</t>
  </si>
  <si>
    <t>POTICANJE EDUKATIVNIH I INFORMACIJSKIH AKTIVNOSTI U PODRUČJU ENERGETSKE UČINKOVITOSTI</t>
  </si>
  <si>
    <t>K2025</t>
  </si>
  <si>
    <t>K2026</t>
  </si>
  <si>
    <t>K2030</t>
  </si>
  <si>
    <t>A1005</t>
  </si>
  <si>
    <t>A1006</t>
  </si>
  <si>
    <t>A1007</t>
  </si>
  <si>
    <t>Naknade građanima i kućanstvima na temelju osiguranja i druge naknade</t>
  </si>
  <si>
    <t>Ostale naknade građanima i kućanstvima iz proračuna</t>
  </si>
  <si>
    <t>Naknade građanima i kućanstvima u novcu</t>
  </si>
  <si>
    <t>Tekuće pomoći unutar općeg proračuna</t>
  </si>
  <si>
    <t>SANACIJA LOKACIJE OPASNOG OTPADA LEMIĆ BRDO</t>
  </si>
  <si>
    <t>SANACIJA ODLAGALIŠTA OPASNOG OTPADA SOVJAK</t>
  </si>
  <si>
    <t>Kazne, upravne mjere i ostali prihodi</t>
  </si>
  <si>
    <t>Ostali prihodi</t>
  </si>
  <si>
    <t>K2035</t>
  </si>
  <si>
    <t>Naknade građanima i kućanstvima na temelju osiguranja i dr. naknade</t>
  </si>
  <si>
    <t>Ostale nakanade građanima i kućanstvima iz proračuna</t>
  </si>
  <si>
    <t>K2036</t>
  </si>
  <si>
    <t>K2037</t>
  </si>
  <si>
    <t>PROGRAM OBNOVE JAVNIH ZGRADA - PROVEDBA</t>
  </si>
  <si>
    <t>PROGRAM OBNOVE VIŠESTAMBENIH ZGRADA - PROVEDBA</t>
  </si>
  <si>
    <t>PROGRAM OBNOVE ZGRADA JAVNOG SEKTORA - FINANCIRANJE IZRADE ENERGETSKIH PREGLEDA, ENERGETSKIH CERTIFIKATA I PROJEKTNIH ZADATAKA</t>
  </si>
  <si>
    <t>PROGRAM OBNOVE VIŠESTAMBENIH ZGRADA - SUFINANCIRANJE IZRADE ENERGETSKIH PREGLEDA, ENERGETSKIH CERTIFIKATA I PROJEKTNE DOKUMENTACIJE</t>
  </si>
  <si>
    <t>K2040</t>
  </si>
  <si>
    <t>K2041</t>
  </si>
  <si>
    <t>K2042</t>
  </si>
  <si>
    <t>K2043</t>
  </si>
  <si>
    <t>K2044</t>
  </si>
  <si>
    <t>DAROVNICA GEF - PROJEKT SMANJENJA ONEČIŠĆENJA JADRANSKOG MORA</t>
  </si>
  <si>
    <t>Pomoći od međunarodnih organizacija te institucija i tijela EU</t>
  </si>
  <si>
    <t>Tekuće pomoći od međunarodnih organizacija</t>
  </si>
  <si>
    <t>K2032</t>
  </si>
  <si>
    <t>SANACIJA ODLAGALIŠTA KOMUNALNOG OTPADA SUFINANCIRANA IZ EU</t>
  </si>
  <si>
    <t>K2033</t>
  </si>
  <si>
    <t>IZGRADNJA PRETOVARNIH STANICA</t>
  </si>
  <si>
    <t>-</t>
  </si>
  <si>
    <t>Ostali prihodi od financijske imovine</t>
  </si>
  <si>
    <t>Prihodi od prodaje prizvoda i robe</t>
  </si>
  <si>
    <t>DRŽAVNA MREŽA</t>
  </si>
  <si>
    <t>PROGRAM OBNOVE OBITELJSKIH KUĆA</t>
  </si>
  <si>
    <t>KONTROLA</t>
  </si>
  <si>
    <t>Pomoći iz inozemstva i od subjekata unutar općeg proračuna</t>
  </si>
  <si>
    <t>Pomoći proračunu iz drugih proračuna</t>
  </si>
  <si>
    <t>Tekuće pomoći proračunu iz drugih proračuna</t>
  </si>
  <si>
    <t>Pomoći iz državnog proračuna temeljem prijenosa EU sredstava</t>
  </si>
  <si>
    <t>Članarine i norme</t>
  </si>
  <si>
    <t>Pomoći dane u  inozemstvo i unutar općg proračuna</t>
  </si>
  <si>
    <t>Primljeni povrati glavnica danih zajmova i depozita</t>
  </si>
  <si>
    <t>Pomoći dane u  inozemstvo i unutar općeg proračuna</t>
  </si>
  <si>
    <t>POTICANJE EDUKATIVNIH I INFORMACIJSKIH AKTIVNOSTI U PODRUČJU ZAŠTITE OKOLIŠA</t>
  </si>
  <si>
    <t>Kapitalne pomoći od međunarodnih organizacija</t>
  </si>
  <si>
    <t>POTPORA PROVEDBI KLIMATSKO-ENERGETSKE POLITIKE</t>
  </si>
  <si>
    <t>PROVEDBA ENERGETSKIH PREGLEDA I SUSTAVNO GOSPODARENJE ENERGIJOM</t>
  </si>
  <si>
    <t>K2045</t>
  </si>
  <si>
    <t>K2046</t>
  </si>
  <si>
    <t>A1008</t>
  </si>
  <si>
    <t>POTICANJE OBRAZOVNIH, ISTRAŽIVAČKIH I RAZVOJNIH AKTIVNOSTI U PODRUČJU ZAŠTITE OKOLIŠA</t>
  </si>
  <si>
    <t>POTICANJE OBRAZOVNIH, ISTRAŽIVAČKIH I RAZVOJNIH AKTIVNOSTI U PODRUČJU ENERGETSKE UČINKOVITOSTI</t>
  </si>
  <si>
    <t>Plaće u naravi</t>
  </si>
  <si>
    <t>Troškovi sudskih postupaka</t>
  </si>
  <si>
    <t>Troškovi sudskih procesa</t>
  </si>
  <si>
    <t>Kapitalne pomoći proračunu iz drugih proračuna</t>
  </si>
  <si>
    <t>Rashodi za nabavu neproizvedene dugotrajne imovine</t>
  </si>
  <si>
    <t>Nematerijalna imovina</t>
  </si>
  <si>
    <t>Licence</t>
  </si>
  <si>
    <t>Naknade građanima i kućanstvima u naravi-neposredno ili putem ustanova izvan javnog sektora</t>
  </si>
  <si>
    <t>Naknade građanima i kućanstvima na temelju osiguranja</t>
  </si>
  <si>
    <t>Subvencije trgovač. društvima, poljop. i obrtnicima izvan javnog sektora</t>
  </si>
  <si>
    <t>Subvencije poljoprivrednicima i obrtnicima</t>
  </si>
  <si>
    <t>PRIHODI POSLOVANJA I PRIHODI OD PRODAJE NEFINANCIJSKE IMOVINE</t>
  </si>
  <si>
    <t>PRIHODI OD PRODAJE NEFINANCIJSKE IMOVINE</t>
  </si>
  <si>
    <t>K2047</t>
  </si>
  <si>
    <t>SANACIJA KLIZIŠTA U RH</t>
  </si>
  <si>
    <t>GOSPODARENJE S POSEBNIM KATEGORIJAMA OTPADA</t>
  </si>
  <si>
    <t>Prihodi od prodaje postrojenja i opreme</t>
  </si>
  <si>
    <t>Istrumenti, uređaji i strojevi</t>
  </si>
  <si>
    <t>K2048</t>
  </si>
  <si>
    <t>Doprinosi za obvezno zdravstveno osiguranje</t>
  </si>
  <si>
    <t>OPERATIVNI PROGRAM "KONKURENTNOST I KOHEZIJA 2014. - 2020." - TEHNIČKA POMOĆ</t>
  </si>
  <si>
    <t>Prijevozna sredstva</t>
  </si>
  <si>
    <t>K2049</t>
  </si>
  <si>
    <t>HITNE MJERE U ZAŠTITI OKOLIŠA</t>
  </si>
  <si>
    <t>PROVEDBA PROGRAMA ENERGETSKI UČINKOVITE JAVNE RASVJETE</t>
  </si>
  <si>
    <t>SPRJEČAVANJE NASTAJANJA OTPADA</t>
  </si>
  <si>
    <t>K2050</t>
  </si>
  <si>
    <t>K2051</t>
  </si>
  <si>
    <t>POTICANJE ODVOJENOG PRIKUPLJANJA OTPADA I RECIKLIRANJE</t>
  </si>
  <si>
    <t>A1001</t>
  </si>
  <si>
    <t>SANACIJA ODLAGALIŠTA OTPADA</t>
  </si>
  <si>
    <t>SANACIJA ZATVORENOG ODLAGALIŠTA BALIRANOG KOMUNALNOG OTPADA BREZJE U GRADU VARAŽDINU</t>
  </si>
  <si>
    <t xml:space="preserve">POTICANJE ENERGETSKE UČINKOVITOSTI I KORIŠTENJA OBNOVLJIVIH IZVORA ENERGIJE U INDUSTRIJSKIM I ENERGETSKIM SUSTAVIMA </t>
  </si>
  <si>
    <t>RAZVOJ I ODRŽAVANJE INFORMACIJSKOG SUSTAVA ZAŠTITE OKOLIŠA</t>
  </si>
  <si>
    <t>PONOVNA UPORABA PROIZVODA/OTPADA</t>
  </si>
  <si>
    <t>Povrat zajmova danih općinskim proračunima</t>
  </si>
  <si>
    <t>Ostale naknade troškova zaposlenima</t>
  </si>
  <si>
    <t>Doprinosi za mirovinsko osiguranje</t>
  </si>
  <si>
    <t>INDEKS</t>
  </si>
  <si>
    <t>BROJČANA OZNAKA I NAZIV</t>
  </si>
  <si>
    <t>Kapitalne pomoći kreditnim i ostalim financijskim institucijama te trgovačkim društvima izvan javnog sektora</t>
  </si>
  <si>
    <t>4=3/2*100</t>
  </si>
  <si>
    <t>8  PRIMICI OD FINANCIJSKE IMOVINE I ZADUŽIVANJA</t>
  </si>
  <si>
    <t>5  IZDACI ZA FINANC. IMOVINU I OTPLATE ZAJMOVA</t>
  </si>
  <si>
    <t>5=4/2*100</t>
  </si>
  <si>
    <t>6=4/3*100</t>
  </si>
  <si>
    <t>Prihodi od kamata na dane zajmove</t>
  </si>
  <si>
    <t>Prihodi od kamata na dane zajmove trgovačkim društvima i obrtnicima izvan javnog dektora</t>
  </si>
  <si>
    <t>Premije osiguranja</t>
  </si>
  <si>
    <t>IZVORNI PLAN 2016.</t>
  </si>
  <si>
    <t xml:space="preserve">    PRIJENOS DEPOZITA IZ PRETHODNE GODINE</t>
  </si>
  <si>
    <t xml:space="preserve">    PRIJENOS DEPOZITA U SLJEDEĆE RAZDOBLJE</t>
  </si>
  <si>
    <t xml:space="preserve">    NETO FINANCIRANJE</t>
  </si>
  <si>
    <t xml:space="preserve">    VIŠAK / MANJAK + NETO FINANCIRANJE</t>
  </si>
  <si>
    <t>POTICANJE ČISTIJE PROIZVODNJE, IZBJEGAVANJE I SMANJIV. NASTAJANJA OTPADA I EMISIJA ŠTETNIH PLINOVA</t>
  </si>
  <si>
    <t>IZVRŠENJE
1.-6.2015.</t>
  </si>
  <si>
    <t>IZVRŠENJE
1.-6.2016.</t>
  </si>
  <si>
    <t>UKUPNI PRIHODI</t>
  </si>
  <si>
    <t>RASHODI  POSLOVANJA</t>
  </si>
  <si>
    <t>UKUPNI RASHODI</t>
  </si>
  <si>
    <t>RAZLIKA - VIŠAK / MANJAK</t>
  </si>
  <si>
    <r>
      <t xml:space="preserve">IZVRŠENJE FINANCIJSKOG PLANA
</t>
    </r>
    <r>
      <rPr>
        <b/>
        <sz val="18"/>
        <color indexed="8"/>
        <rFont val="Times New Roman"/>
        <family val="1"/>
        <charset val="238"/>
      </rPr>
      <t>FONDA ZA ZAŠTITU OKOLIŠA I ENERGETSKU UČINKOVITOST</t>
    </r>
    <r>
      <rPr>
        <b/>
        <sz val="14"/>
        <color indexed="8"/>
        <rFont val="Times New Roman"/>
        <family val="1"/>
        <charset val="238"/>
      </rPr>
      <t xml:space="preserve">
U PRVOM POLUGODIŠTU 2016. GODINE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</si>
</sst>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mm\.dd"/>
  </numFmts>
  <fonts count="55">
    <font>
      <sz val="10"/>
      <color indexed="8"/>
      <name val="MS Sans Serif"/>
      <charset val="238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i/>
      <sz val="9.85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MS Sans Serif"/>
      <family val="2"/>
      <charset val="238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.85"/>
      <color indexed="8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2"/>
      <color indexed="8"/>
      <name val="MS Sans Serif"/>
      <family val="2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9.85"/>
      <name val="Times New Roman"/>
      <family val="1"/>
    </font>
    <font>
      <b/>
      <sz val="10"/>
      <name val="Times New Roman"/>
      <family val="1"/>
    </font>
    <font>
      <b/>
      <sz val="9.85"/>
      <name val="Times New Roman"/>
      <family val="1"/>
      <charset val="238"/>
    </font>
    <font>
      <sz val="9.85"/>
      <name val="Times New Roman"/>
      <family val="1"/>
      <charset val="238"/>
    </font>
    <font>
      <sz val="9.85"/>
      <name val="Times New Roman"/>
      <family val="1"/>
    </font>
    <font>
      <i/>
      <sz val="9.85"/>
      <name val="Times New Roman"/>
      <family val="1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i/>
      <sz val="9.85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.85"/>
      <color theme="1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10"/>
      <color theme="0"/>
      <name val="Times New Roman"/>
      <family val="1"/>
      <charset val="238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9.85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0"/>
      <name val="Geneva"/>
      <charset val="238"/>
    </font>
    <font>
      <b/>
      <sz val="12"/>
      <name val="Times New Roman"/>
      <family val="1"/>
    </font>
    <font>
      <b/>
      <sz val="18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2" fillId="0" borderId="0"/>
    <xf numFmtId="0" fontId="52" fillId="0" borderId="0"/>
    <xf numFmtId="0" fontId="52" fillId="0" borderId="0"/>
  </cellStyleXfs>
  <cellXfs count="306">
    <xf numFmtId="0" fontId="0" fillId="0" borderId="0" xfId="0" applyNumberFormat="1" applyFill="1" applyBorder="1" applyAlignment="1" applyProtection="1"/>
    <xf numFmtId="3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3" fontId="3" fillId="0" borderId="0" xfId="0" quotePrefix="1" applyNumberFormat="1" applyFont="1" applyFill="1" applyBorder="1" applyAlignment="1" applyProtection="1">
      <alignment horizontal="left"/>
    </xf>
    <xf numFmtId="0" fontId="1" fillId="0" borderId="0" xfId="0" quotePrefix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quotePrefix="1" applyNumberFormat="1" applyFont="1" applyFill="1" applyBorder="1" applyAlignment="1" applyProtection="1">
      <alignment horizontal="left" wrapText="1"/>
    </xf>
    <xf numFmtId="0" fontId="1" fillId="0" borderId="1" xfId="0" quotePrefix="1" applyFont="1" applyBorder="1" applyAlignment="1">
      <alignment horizontal="left" vertical="center" wrapText="1"/>
    </xf>
    <xf numFmtId="0" fontId="5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3" fontId="2" fillId="0" borderId="0" xfId="0" quotePrefix="1" applyNumberFormat="1" applyFont="1" applyFill="1" applyBorder="1" applyAlignment="1" applyProtection="1">
      <alignment horizontal="left"/>
    </xf>
    <xf numFmtId="0" fontId="10" fillId="0" borderId="0" xfId="0" quotePrefix="1" applyFont="1" applyBorder="1" applyAlignment="1">
      <alignment horizontal="left" vertical="center"/>
    </xf>
    <xf numFmtId="3" fontId="3" fillId="0" borderId="0" xfId="0" applyNumberFormat="1" applyFont="1" applyFill="1" applyBorder="1" applyAlignment="1" applyProtection="1">
      <alignment horizontal="left"/>
    </xf>
    <xf numFmtId="0" fontId="2" fillId="0" borderId="0" xfId="0" quotePrefix="1" applyNumberFormat="1" applyFont="1" applyFill="1" applyBorder="1" applyAlignment="1" applyProtection="1">
      <alignment horizontal="left"/>
    </xf>
    <xf numFmtId="0" fontId="8" fillId="0" borderId="0" xfId="0" quotePrefix="1" applyFont="1" applyBorder="1" applyAlignment="1">
      <alignment horizontal="left" vertical="center"/>
    </xf>
    <xf numFmtId="0" fontId="13" fillId="0" borderId="0" xfId="0" applyNumberFormat="1" applyFont="1" applyFill="1" applyBorder="1" applyAlignment="1" applyProtection="1"/>
    <xf numFmtId="0" fontId="11" fillId="0" borderId="0" xfId="0" quotePrefix="1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1" fillId="0" borderId="0" xfId="0" quotePrefix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 applyProtection="1"/>
    <xf numFmtId="0" fontId="2" fillId="0" borderId="1" xfId="0" quotePrefix="1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wrapText="1"/>
    </xf>
    <xf numFmtId="0" fontId="1" fillId="0" borderId="0" xfId="0" quotePrefix="1" applyFont="1" applyBorder="1" applyAlignment="1">
      <alignment horizontal="left"/>
    </xf>
    <xf numFmtId="0" fontId="21" fillId="0" borderId="1" xfId="0" applyNumberFormat="1" applyFont="1" applyFill="1" applyBorder="1" applyAlignment="1" applyProtection="1"/>
    <xf numFmtId="0" fontId="11" fillId="0" borderId="0" xfId="0" quotePrefix="1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8" fillId="0" borderId="1" xfId="0" quotePrefix="1" applyFont="1" applyBorder="1" applyAlignment="1">
      <alignment horizontal="left"/>
    </xf>
    <xf numFmtId="0" fontId="23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0" fontId="23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4" fillId="0" borderId="0" xfId="0" quotePrefix="1" applyFont="1" applyBorder="1" applyAlignment="1">
      <alignment horizontal="left" vertical="center" wrapText="1"/>
    </xf>
    <xf numFmtId="3" fontId="2" fillId="0" borderId="0" xfId="0" quotePrefix="1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>
      <alignment wrapText="1"/>
    </xf>
    <xf numFmtId="0" fontId="24" fillId="0" borderId="0" xfId="0" applyNumberFormat="1" applyFont="1" applyFill="1" applyBorder="1" applyAlignment="1">
      <alignment wrapText="1"/>
    </xf>
    <xf numFmtId="3" fontId="24" fillId="0" borderId="0" xfId="0" quotePrefix="1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9" fillId="0" borderId="0" xfId="0" quotePrefix="1" applyFont="1" applyFill="1" applyBorder="1" applyAlignment="1">
      <alignment horizontal="left" vertical="center"/>
    </xf>
    <xf numFmtId="0" fontId="28" fillId="0" borderId="0" xfId="0" quotePrefix="1" applyFont="1" applyFill="1" applyBorder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28" fillId="0" borderId="0" xfId="0" quotePrefix="1" applyFont="1" applyFill="1" applyAlignment="1">
      <alignment horizontal="left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 applyProtection="1">
      <alignment vertical="center"/>
    </xf>
    <xf numFmtId="0" fontId="24" fillId="0" borderId="0" xfId="0" quotePrefix="1" applyNumberFormat="1" applyFont="1" applyFill="1" applyBorder="1" applyAlignment="1" applyProtection="1">
      <alignment horizontal="left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Fill="1" applyBorder="1" applyAlignment="1">
      <alignment horizontal="center" vertical="center" wrapText="1"/>
    </xf>
    <xf numFmtId="0" fontId="42" fillId="0" borderId="0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 applyProtection="1">
      <alignment horizontal="left" vertical="top"/>
    </xf>
    <xf numFmtId="0" fontId="29" fillId="0" borderId="0" xfId="0" quotePrefix="1" applyFont="1" applyBorder="1" applyAlignment="1">
      <alignment horizontal="left" vertical="top"/>
    </xf>
    <xf numFmtId="3" fontId="23" fillId="0" borderId="0" xfId="0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 applyProtection="1">
      <alignment vertical="center"/>
    </xf>
    <xf numFmtId="3" fontId="16" fillId="0" borderId="0" xfId="0" applyNumberFormat="1" applyFont="1" applyFill="1" applyBorder="1" applyAlignment="1" applyProtection="1"/>
    <xf numFmtId="0" fontId="23" fillId="0" borderId="0" xfId="0" quotePrefix="1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left" vertical="center" wrapText="1"/>
    </xf>
    <xf numFmtId="3" fontId="15" fillId="0" borderId="0" xfId="0" applyNumberFormat="1" applyFont="1" applyFill="1" applyBorder="1" applyAlignment="1" applyProtection="1">
      <alignment horizontal="left" vertical="top"/>
    </xf>
    <xf numFmtId="0" fontId="33" fillId="0" borderId="0" xfId="0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horizontal="left" wrapText="1"/>
    </xf>
    <xf numFmtId="0" fontId="37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0" xfId="0" quotePrefix="1" applyNumberFormat="1" applyFont="1" applyFill="1" applyBorder="1" applyAlignment="1" applyProtection="1">
      <alignment horizontal="left"/>
    </xf>
    <xf numFmtId="0" fontId="3" fillId="0" borderId="0" xfId="0" quotePrefix="1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wrapText="1"/>
    </xf>
    <xf numFmtId="4" fontId="2" fillId="0" borderId="0" xfId="0" applyNumberFormat="1" applyFont="1" applyFill="1" applyBorder="1" applyAlignment="1" applyProtection="1">
      <alignment wrapText="1"/>
    </xf>
    <xf numFmtId="4" fontId="2" fillId="0" borderId="0" xfId="0" applyNumberFormat="1" applyFont="1" applyFill="1" applyBorder="1" applyAlignment="1" applyProtection="1">
      <alignment horizontal="right" wrapText="1"/>
    </xf>
    <xf numFmtId="3" fontId="16" fillId="0" borderId="0" xfId="0" applyNumberFormat="1" applyFont="1" applyFill="1" applyBorder="1" applyAlignment="1" applyProtection="1">
      <alignment wrapText="1"/>
    </xf>
    <xf numFmtId="3" fontId="15" fillId="0" borderId="0" xfId="0" applyNumberFormat="1" applyFont="1" applyFill="1" applyBorder="1" applyAlignment="1" applyProtection="1">
      <alignment wrapText="1"/>
    </xf>
    <xf numFmtId="4" fontId="15" fillId="0" borderId="0" xfId="0" applyNumberFormat="1" applyFont="1" applyFill="1" applyBorder="1" applyAlignment="1" applyProtection="1">
      <alignment horizontal="right" wrapText="1"/>
    </xf>
    <xf numFmtId="4" fontId="16" fillId="0" borderId="0" xfId="0" applyNumberFormat="1" applyFont="1" applyFill="1" applyBorder="1" applyAlignment="1" applyProtection="1">
      <alignment wrapText="1"/>
    </xf>
    <xf numFmtId="4" fontId="16" fillId="0" borderId="0" xfId="0" applyNumberFormat="1" applyFont="1" applyFill="1" applyBorder="1" applyAlignment="1" applyProtection="1">
      <alignment horizontal="right" wrapText="1"/>
    </xf>
    <xf numFmtId="4" fontId="15" fillId="0" borderId="0" xfId="0" applyNumberFormat="1" applyFont="1" applyFill="1" applyBorder="1" applyAlignment="1" applyProtection="1">
      <alignment wrapText="1"/>
    </xf>
    <xf numFmtId="3" fontId="22" fillId="0" borderId="0" xfId="0" applyNumberFormat="1" applyFont="1" applyFill="1" applyBorder="1" applyAlignment="1" applyProtection="1">
      <alignment wrapText="1"/>
    </xf>
    <xf numFmtId="3" fontId="24" fillId="0" borderId="0" xfId="0" applyNumberFormat="1" applyFont="1" applyFill="1" applyBorder="1" applyAlignment="1" applyProtection="1">
      <alignment wrapText="1"/>
    </xf>
    <xf numFmtId="3" fontId="23" fillId="0" borderId="0" xfId="0" applyNumberFormat="1" applyFont="1" applyFill="1" applyBorder="1" applyAlignment="1" applyProtection="1">
      <alignment wrapText="1"/>
    </xf>
    <xf numFmtId="3" fontId="15" fillId="0" borderId="0" xfId="0" applyNumberFormat="1" applyFont="1" applyFill="1" applyBorder="1" applyAlignment="1" applyProtection="1"/>
    <xf numFmtId="3" fontId="24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horizontal="left" vertical="top"/>
    </xf>
    <xf numFmtId="0" fontId="17" fillId="0" borderId="0" xfId="0" applyFont="1" applyBorder="1" applyAlignment="1">
      <alignment horizontal="left" vertical="top"/>
    </xf>
    <xf numFmtId="0" fontId="24" fillId="0" borderId="0" xfId="0" applyNumberFormat="1" applyFont="1" applyFill="1" applyBorder="1" applyAlignment="1" applyProtection="1">
      <alignment horizontal="left" vertical="top"/>
    </xf>
    <xf numFmtId="0" fontId="29" fillId="0" borderId="0" xfId="0" applyFont="1" applyBorder="1" applyAlignment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29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0" fontId="28" fillId="0" borderId="0" xfId="0" quotePrefix="1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9" fillId="0" borderId="0" xfId="0" applyFont="1" applyBorder="1" applyAlignment="1">
      <alignment horizontal="left" vertical="top"/>
    </xf>
    <xf numFmtId="0" fontId="24" fillId="0" borderId="0" xfId="0" quotePrefix="1" applyNumberFormat="1" applyFont="1" applyFill="1" applyBorder="1" applyAlignment="1" applyProtection="1">
      <alignment horizontal="left" vertical="top"/>
    </xf>
    <xf numFmtId="0" fontId="24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 vertical="top"/>
    </xf>
    <xf numFmtId="4" fontId="2" fillId="0" borderId="0" xfId="0" applyNumberFormat="1" applyFont="1" applyFill="1" applyBorder="1" applyAlignment="1" applyProtection="1">
      <alignment horizontal="right"/>
    </xf>
    <xf numFmtId="3" fontId="27" fillId="0" borderId="0" xfId="0" applyNumberFormat="1" applyFont="1" applyFill="1" applyBorder="1" applyAlignment="1" applyProtection="1"/>
    <xf numFmtId="0" fontId="29" fillId="0" borderId="0" xfId="0" applyFont="1" applyBorder="1" applyAlignment="1">
      <alignment horizontal="left"/>
    </xf>
    <xf numFmtId="4" fontId="15" fillId="0" borderId="0" xfId="0" applyNumberFormat="1" applyFont="1" applyFill="1" applyBorder="1" applyAlignment="1" applyProtection="1"/>
    <xf numFmtId="4" fontId="15" fillId="0" borderId="0" xfId="0" applyNumberFormat="1" applyFont="1" applyFill="1" applyBorder="1" applyAlignment="1" applyProtection="1">
      <alignment horizontal="right"/>
    </xf>
    <xf numFmtId="0" fontId="1" fillId="0" borderId="0" xfId="0" applyFont="1" applyBorder="1" applyAlignment="1"/>
    <xf numFmtId="0" fontId="29" fillId="0" borderId="0" xfId="0" applyFont="1" applyBorder="1" applyAlignment="1"/>
    <xf numFmtId="0" fontId="29" fillId="0" borderId="0" xfId="0" quotePrefix="1" applyFont="1" applyBorder="1" applyAlignment="1">
      <alignment horizontal="left"/>
    </xf>
    <xf numFmtId="0" fontId="29" fillId="0" borderId="0" xfId="0" applyFont="1" applyFill="1" applyBorder="1" applyAlignment="1"/>
    <xf numFmtId="0" fontId="29" fillId="0" borderId="0" xfId="0" applyFont="1" applyBorder="1" applyAlignment="1">
      <alignment horizontal="left" wrapText="1"/>
    </xf>
    <xf numFmtId="0" fontId="1" fillId="0" borderId="0" xfId="0" quotePrefix="1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28" fillId="0" borderId="0" xfId="0" applyFont="1" applyBorder="1" applyAlignment="1">
      <alignment horizontal="left"/>
    </xf>
    <xf numFmtId="0" fontId="17" fillId="0" borderId="0" xfId="0" applyFont="1" applyBorder="1" applyAlignment="1"/>
    <xf numFmtId="4" fontId="16" fillId="0" borderId="0" xfId="0" applyNumberFormat="1" applyFont="1" applyFill="1" applyBorder="1" applyAlignment="1" applyProtection="1">
      <alignment horizontal="right"/>
    </xf>
    <xf numFmtId="3" fontId="27" fillId="0" borderId="0" xfId="0" applyNumberFormat="1" applyFont="1" applyFill="1" applyBorder="1" applyAlignment="1" applyProtection="1">
      <alignment horizontal="left"/>
    </xf>
    <xf numFmtId="4" fontId="27" fillId="0" borderId="0" xfId="0" applyNumberFormat="1" applyFont="1" applyFill="1" applyBorder="1" applyAlignment="1" applyProtection="1">
      <alignment horizontal="right"/>
    </xf>
    <xf numFmtId="3" fontId="24" fillId="0" borderId="0" xfId="0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left" vertical="top"/>
    </xf>
    <xf numFmtId="0" fontId="23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left"/>
    </xf>
    <xf numFmtId="3" fontId="23" fillId="0" borderId="0" xfId="0" applyNumberFormat="1" applyFont="1" applyFill="1" applyBorder="1" applyAlignment="1" applyProtection="1"/>
    <xf numFmtId="3" fontId="24" fillId="0" borderId="0" xfId="0" applyNumberFormat="1" applyFont="1" applyFill="1" applyBorder="1" applyAlignment="1" applyProtection="1"/>
    <xf numFmtId="0" fontId="17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35" fillId="0" borderId="0" xfId="0" quotePrefix="1" applyNumberFormat="1" applyFont="1" applyFill="1" applyBorder="1" applyAlignment="1" applyProtection="1">
      <alignment horizontal="left" vertical="top"/>
    </xf>
    <xf numFmtId="0" fontId="42" fillId="0" borderId="0" xfId="0" applyNumberFormat="1" applyFont="1" applyFill="1" applyBorder="1" applyAlignment="1" applyProtection="1">
      <alignment horizontal="right"/>
    </xf>
    <xf numFmtId="3" fontId="43" fillId="0" borderId="0" xfId="0" applyNumberFormat="1" applyFont="1" applyFill="1" applyBorder="1" applyAlignment="1">
      <alignment horizontal="right" wrapText="1"/>
    </xf>
    <xf numFmtId="4" fontId="43" fillId="0" borderId="0" xfId="0" applyNumberFormat="1" applyFont="1" applyFill="1" applyBorder="1" applyAlignment="1">
      <alignment horizontal="right" wrapText="1"/>
    </xf>
    <xf numFmtId="0" fontId="35" fillId="0" borderId="0" xfId="0" applyNumberFormat="1" applyFont="1" applyFill="1" applyBorder="1" applyAlignment="1" applyProtection="1">
      <alignment wrapText="1"/>
    </xf>
    <xf numFmtId="4" fontId="23" fillId="0" borderId="0" xfId="0" applyNumberFormat="1" applyFont="1" applyFill="1" applyBorder="1" applyAlignment="1" applyProtection="1">
      <alignment horizontal="right"/>
    </xf>
    <xf numFmtId="0" fontId="26" fillId="0" borderId="0" xfId="0" quotePrefix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4" fontId="24" fillId="0" borderId="0" xfId="0" applyNumberFormat="1" applyFont="1" applyFill="1" applyBorder="1" applyAlignment="1" applyProtection="1">
      <alignment horizontal="right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/>
    <xf numFmtId="0" fontId="30" fillId="0" borderId="0" xfId="0" applyFont="1" applyFill="1" applyBorder="1" applyAlignment="1"/>
    <xf numFmtId="0" fontId="30" fillId="0" borderId="0" xfId="0" quotePrefix="1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horizontal="left" wrapText="1"/>
    </xf>
    <xf numFmtId="3" fontId="22" fillId="0" borderId="0" xfId="0" quotePrefix="1" applyNumberFormat="1" applyFont="1" applyFill="1" applyBorder="1" applyAlignment="1" applyProtection="1">
      <alignment horizontal="left"/>
    </xf>
    <xf numFmtId="3" fontId="27" fillId="0" borderId="0" xfId="0" quotePrefix="1" applyNumberFormat="1" applyFont="1" applyFill="1" applyBorder="1" applyAlignment="1" applyProtection="1">
      <alignment horizontal="left"/>
    </xf>
    <xf numFmtId="3" fontId="2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wrapText="1"/>
    </xf>
    <xf numFmtId="3" fontId="29" fillId="0" borderId="0" xfId="0" applyNumberFormat="1" applyFont="1" applyFill="1" applyBorder="1" applyAlignment="1"/>
    <xf numFmtId="4" fontId="29" fillId="0" borderId="0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 applyProtection="1">
      <alignment horizontal="right"/>
    </xf>
    <xf numFmtId="3" fontId="23" fillId="0" borderId="0" xfId="0" applyNumberFormat="1" applyFont="1" applyFill="1" applyBorder="1" applyAlignment="1" applyProtection="1">
      <alignment horizontal="right"/>
    </xf>
    <xf numFmtId="3" fontId="24" fillId="0" borderId="0" xfId="0" applyNumberFormat="1" applyFont="1" applyFill="1" applyBorder="1" applyAlignment="1" applyProtection="1">
      <alignment horizontal="right"/>
    </xf>
    <xf numFmtId="0" fontId="26" fillId="0" borderId="0" xfId="0" quotePrefix="1" applyFont="1" applyFill="1" applyBorder="1" applyAlignment="1">
      <alignment horizontal="left" wrapText="1"/>
    </xf>
    <xf numFmtId="3" fontId="28" fillId="0" borderId="0" xfId="0" applyNumberFormat="1" applyFont="1" applyFill="1" applyBorder="1" applyAlignment="1"/>
    <xf numFmtId="4" fontId="28" fillId="0" borderId="0" xfId="0" applyNumberFormat="1" applyFont="1" applyFill="1" applyBorder="1" applyAlignment="1">
      <alignment horizontal="right"/>
    </xf>
    <xf numFmtId="0" fontId="27" fillId="0" borderId="0" xfId="0" quotePrefix="1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/>
    <xf numFmtId="0" fontId="29" fillId="0" borderId="0" xfId="0" applyFont="1" applyFill="1" applyBorder="1" applyAlignment="1">
      <alignment horizontal="left" wrapText="1"/>
    </xf>
    <xf numFmtId="3" fontId="29" fillId="0" borderId="0" xfId="0" applyNumberFormat="1" applyFont="1" applyFill="1" applyBorder="1" applyAlignment="1">
      <alignment horizontal="right"/>
    </xf>
    <xf numFmtId="0" fontId="34" fillId="0" borderId="0" xfId="0" applyNumberFormat="1" applyFont="1" applyFill="1" applyBorder="1" applyAlignment="1" applyProtection="1"/>
    <xf numFmtId="3" fontId="34" fillId="0" borderId="0" xfId="0" applyNumberFormat="1" applyFont="1" applyFill="1" applyBorder="1" applyAlignment="1" applyProtection="1">
      <alignment horizontal="right"/>
    </xf>
    <xf numFmtId="4" fontId="34" fillId="0" borderId="0" xfId="0" applyNumberFormat="1" applyFont="1" applyFill="1" applyBorder="1" applyAlignment="1" applyProtection="1">
      <alignment horizontal="right"/>
    </xf>
    <xf numFmtId="0" fontId="25" fillId="0" borderId="0" xfId="0" applyNumberFormat="1" applyFont="1" applyFill="1" applyBorder="1" applyAlignment="1" applyProtection="1"/>
    <xf numFmtId="0" fontId="29" fillId="0" borderId="0" xfId="0" applyFont="1" applyFill="1" applyAlignment="1"/>
    <xf numFmtId="0" fontId="29" fillId="0" borderId="0" xfId="0" applyFont="1" applyFill="1" applyAlignment="1">
      <alignment wrapText="1"/>
    </xf>
    <xf numFmtId="2" fontId="23" fillId="0" borderId="0" xfId="0" applyNumberFormat="1" applyFont="1" applyFill="1" applyBorder="1" applyAlignment="1" applyProtection="1">
      <alignment horizontal="right"/>
    </xf>
    <xf numFmtId="0" fontId="40" fillId="0" borderId="0" xfId="0" applyNumberFormat="1" applyFont="1" applyFill="1" applyBorder="1" applyAlignment="1" applyProtection="1">
      <alignment wrapText="1"/>
    </xf>
    <xf numFmtId="0" fontId="41" fillId="0" borderId="0" xfId="0" applyFont="1" applyFill="1" applyAlignment="1"/>
    <xf numFmtId="0" fontId="40" fillId="0" borderId="0" xfId="0" applyNumberFormat="1" applyFont="1" applyFill="1" applyBorder="1" applyAlignment="1" applyProtection="1"/>
    <xf numFmtId="0" fontId="26" fillId="0" borderId="0" xfId="0" applyFont="1" applyFill="1" applyAlignment="1"/>
    <xf numFmtId="0" fontId="30" fillId="0" borderId="0" xfId="0" applyFont="1" applyFill="1" applyAlignment="1"/>
    <xf numFmtId="0" fontId="31" fillId="0" borderId="0" xfId="0" applyFont="1" applyFill="1" applyAlignment="1"/>
    <xf numFmtId="0" fontId="28" fillId="0" borderId="0" xfId="0" applyFont="1" applyFill="1" applyBorder="1" applyAlignment="1">
      <alignment horizontal="left" vertical="top"/>
    </xf>
    <xf numFmtId="4" fontId="16" fillId="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/>
    <xf numFmtId="4" fontId="23" fillId="0" borderId="0" xfId="0" applyNumberFormat="1" applyFont="1" applyFill="1" applyBorder="1" applyAlignment="1" applyProtection="1"/>
    <xf numFmtId="0" fontId="26" fillId="0" borderId="0" xfId="0" applyFont="1" applyFill="1" applyBorder="1" applyAlignment="1">
      <alignment horizontal="left" wrapText="1"/>
    </xf>
    <xf numFmtId="4" fontId="24" fillId="0" borderId="0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>
      <alignment wrapText="1"/>
    </xf>
    <xf numFmtId="4" fontId="24" fillId="0" borderId="0" xfId="0" applyNumberFormat="1" applyFont="1" applyFill="1" applyBorder="1" applyAlignment="1" applyProtection="1">
      <alignment wrapText="1"/>
    </xf>
    <xf numFmtId="4" fontId="23" fillId="0" borderId="0" xfId="0" applyNumberFormat="1" applyFont="1" applyFill="1" applyBorder="1" applyAlignment="1" applyProtection="1">
      <alignment wrapText="1"/>
    </xf>
    <xf numFmtId="4" fontId="27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vertical="center" wrapText="1"/>
    </xf>
    <xf numFmtId="3" fontId="23" fillId="0" borderId="0" xfId="0" applyNumberFormat="1" applyFont="1" applyFill="1" applyBorder="1" applyAlignment="1" applyProtection="1">
      <alignment vertical="center"/>
    </xf>
    <xf numFmtId="4" fontId="23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Border="1" applyAlignment="1">
      <alignment horizontal="left" wrapText="1"/>
    </xf>
    <xf numFmtId="0" fontId="16" fillId="0" borderId="0" xfId="0" applyNumberFormat="1" applyFont="1" applyFill="1" applyBorder="1" applyAlignment="1" applyProtection="1">
      <alignment vertical="top"/>
    </xf>
    <xf numFmtId="2" fontId="23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left" vertical="top"/>
    </xf>
    <xf numFmtId="0" fontId="2" fillId="0" borderId="0" xfId="0" quotePrefix="1" applyNumberFormat="1" applyFont="1" applyFill="1" applyBorder="1" applyAlignment="1" applyProtection="1">
      <alignment horizontal="left" vertical="center"/>
    </xf>
    <xf numFmtId="4" fontId="23" fillId="0" borderId="0" xfId="0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 applyProtection="1">
      <alignment vertical="center" wrapText="1"/>
    </xf>
    <xf numFmtId="0" fontId="29" fillId="0" borderId="0" xfId="0" applyFont="1" applyBorder="1" applyAlignment="1">
      <alignment horizontal="left" vertical="center" wrapText="1"/>
    </xf>
    <xf numFmtId="3" fontId="0" fillId="0" borderId="0" xfId="0" applyNumberFormat="1" applyFill="1" applyBorder="1" applyAlignment="1" applyProtection="1"/>
    <xf numFmtId="3" fontId="13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3" fontId="0" fillId="0" borderId="0" xfId="0" applyNumberFormat="1" applyFill="1" applyBorder="1" applyAlignment="1" applyProtection="1">
      <alignment wrapText="1"/>
    </xf>
    <xf numFmtId="3" fontId="12" fillId="0" borderId="0" xfId="0" applyNumberFormat="1" applyFont="1" applyFill="1" applyBorder="1" applyAlignment="1" applyProtection="1">
      <alignment wrapText="1"/>
    </xf>
    <xf numFmtId="3" fontId="20" fillId="0" borderId="0" xfId="0" applyNumberFormat="1" applyFont="1" applyFill="1" applyBorder="1" applyAlignment="1" applyProtection="1">
      <alignment wrapText="1"/>
    </xf>
    <xf numFmtId="3" fontId="12" fillId="0" borderId="0" xfId="0" applyNumberFormat="1" applyFont="1" applyFill="1" applyBorder="1" applyAlignment="1" applyProtection="1">
      <alignment horizontal="center" vertical="center"/>
    </xf>
    <xf numFmtId="3" fontId="45" fillId="0" borderId="3" xfId="0" applyNumberFormat="1" applyFont="1" applyFill="1" applyBorder="1" applyAlignment="1" applyProtection="1">
      <alignment horizontal="center" vertical="center"/>
    </xf>
    <xf numFmtId="3" fontId="45" fillId="0" borderId="3" xfId="0" applyNumberFormat="1" applyFont="1" applyFill="1" applyBorder="1" applyAlignment="1">
      <alignment horizontal="center" vertical="center" wrapText="1"/>
    </xf>
    <xf numFmtId="4" fontId="46" fillId="0" borderId="3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3" fontId="45" fillId="0" borderId="1" xfId="0" applyNumberFormat="1" applyFont="1" applyFill="1" applyBorder="1" applyAlignment="1" applyProtection="1">
      <alignment horizontal="center" vertical="center"/>
    </xf>
    <xf numFmtId="3" fontId="45" fillId="0" borderId="1" xfId="0" applyNumberFormat="1" applyFont="1" applyFill="1" applyBorder="1" applyAlignment="1">
      <alignment horizontal="center" vertical="center" wrapText="1"/>
    </xf>
    <xf numFmtId="4" fontId="46" fillId="0" borderId="1" xfId="0" applyNumberFormat="1" applyFont="1" applyFill="1" applyBorder="1" applyAlignment="1">
      <alignment horizontal="center" vertical="center" wrapText="1"/>
    </xf>
    <xf numFmtId="3" fontId="47" fillId="0" borderId="0" xfId="0" applyNumberFormat="1" applyFont="1" applyFill="1" applyBorder="1" applyAlignment="1" applyProtection="1">
      <alignment wrapText="1"/>
    </xf>
    <xf numFmtId="4" fontId="47" fillId="0" borderId="0" xfId="0" applyNumberFormat="1" applyFont="1" applyFill="1" applyBorder="1" applyAlignment="1" applyProtection="1">
      <alignment horizontal="right" wrapText="1"/>
    </xf>
    <xf numFmtId="3" fontId="48" fillId="0" borderId="0" xfId="0" applyNumberFormat="1" applyFont="1" applyFill="1" applyBorder="1" applyAlignment="1" applyProtection="1">
      <alignment wrapText="1"/>
    </xf>
    <xf numFmtId="3" fontId="47" fillId="0" borderId="0" xfId="0" applyNumberFormat="1" applyFont="1" applyFill="1" applyBorder="1" applyAlignment="1" applyProtection="1"/>
    <xf numFmtId="3" fontId="47" fillId="0" borderId="0" xfId="0" applyNumberFormat="1" applyFont="1" applyFill="1" applyBorder="1" applyAlignment="1">
      <alignment horizontal="right"/>
    </xf>
    <xf numFmtId="3" fontId="48" fillId="0" borderId="0" xfId="0" applyNumberFormat="1" applyFont="1" applyFill="1" applyBorder="1" applyAlignment="1" applyProtection="1"/>
    <xf numFmtId="4" fontId="47" fillId="0" borderId="0" xfId="0" applyNumberFormat="1" applyFont="1" applyFill="1" applyBorder="1" applyAlignment="1" applyProtection="1">
      <alignment horizontal="right"/>
    </xf>
    <xf numFmtId="4" fontId="49" fillId="0" borderId="0" xfId="0" applyNumberFormat="1" applyFont="1" applyFill="1" applyBorder="1" applyAlignment="1" applyProtection="1">
      <alignment horizontal="right"/>
    </xf>
    <xf numFmtId="4" fontId="48" fillId="0" borderId="0" xfId="0" applyNumberFormat="1" applyFont="1" applyFill="1" applyBorder="1" applyAlignment="1" applyProtection="1">
      <alignment horizontal="right"/>
    </xf>
    <xf numFmtId="3" fontId="50" fillId="0" borderId="0" xfId="0" applyNumberFormat="1" applyFont="1" applyFill="1" applyBorder="1" applyAlignment="1"/>
    <xf numFmtId="4" fontId="50" fillId="0" borderId="0" xfId="0" applyNumberFormat="1" applyFont="1" applyFill="1" applyBorder="1" applyAlignment="1">
      <alignment horizontal="right"/>
    </xf>
    <xf numFmtId="3" fontId="47" fillId="0" borderId="0" xfId="0" applyNumberFormat="1" applyFont="1" applyFill="1" applyBorder="1" applyAlignment="1" applyProtection="1">
      <alignment horizontal="right"/>
    </xf>
    <xf numFmtId="3" fontId="50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Border="1" applyAlignment="1" applyProtection="1">
      <alignment horizontal="right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/>
    <xf numFmtId="0" fontId="21" fillId="0" borderId="5" xfId="0" applyNumberFormat="1" applyFont="1" applyFill="1" applyBorder="1" applyAlignment="1" applyProtection="1"/>
    <xf numFmtId="3" fontId="27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53" fillId="0" borderId="3" xfId="1" applyFont="1" applyBorder="1" applyAlignment="1">
      <alignment horizontal="left" vertical="center" wrapText="1"/>
    </xf>
    <xf numFmtId="0" fontId="53" fillId="0" borderId="2" xfId="0" quotePrefix="1" applyNumberFormat="1" applyFont="1" applyFill="1" applyBorder="1" applyAlignment="1" applyProtection="1">
      <alignment wrapText="1"/>
    </xf>
    <xf numFmtId="3" fontId="7" fillId="0" borderId="3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4" fontId="23" fillId="0" borderId="3" xfId="2" applyNumberFormat="1" applyFont="1" applyFill="1" applyBorder="1" applyAlignment="1">
      <alignment horizontal="center" vertical="center" wrapText="1"/>
    </xf>
    <xf numFmtId="3" fontId="23" fillId="0" borderId="1" xfId="3" applyNumberFormat="1" applyFont="1" applyFill="1" applyBorder="1" applyAlignment="1">
      <alignment horizontal="center" vertical="center" wrapText="1"/>
    </xf>
    <xf numFmtId="4" fontId="23" fillId="0" borderId="1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right" vertical="center"/>
    </xf>
    <xf numFmtId="3" fontId="7" fillId="0" borderId="3" xfId="0" applyNumberFormat="1" applyFont="1" applyFill="1" applyBorder="1" applyAlignment="1" applyProtection="1">
      <alignment vertical="center" wrapText="1"/>
    </xf>
    <xf numFmtId="3" fontId="7" fillId="0" borderId="3" xfId="0" applyNumberFormat="1" applyFont="1" applyFill="1" applyBorder="1" applyAlignment="1" applyProtection="1">
      <alignment horizontal="right" vertical="center" wrapText="1"/>
    </xf>
    <xf numFmtId="164" fontId="19" fillId="0" borderId="0" xfId="0" applyNumberFormat="1" applyFont="1" applyFill="1" applyAlignment="1">
      <alignment vertical="center" wrapText="1"/>
    </xf>
    <xf numFmtId="0" fontId="45" fillId="0" borderId="2" xfId="0" applyNumberFormat="1" applyFont="1" applyFill="1" applyBorder="1" applyAlignment="1" applyProtection="1">
      <alignment horizontal="center" vertical="center"/>
    </xf>
    <xf numFmtId="0" fontId="45" fillId="0" borderId="1" xfId="0" applyNumberFormat="1" applyFont="1" applyFill="1" applyBorder="1" applyAlignment="1" applyProtection="1">
      <alignment horizontal="center" vertical="center"/>
    </xf>
    <xf numFmtId="0" fontId="11" fillId="0" borderId="0" xfId="0" quotePrefix="1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64" fontId="7" fillId="0" borderId="0" xfId="0" quotePrefix="1" applyNumberFormat="1" applyFont="1" applyAlignment="1">
      <alignment horizontal="left" vertical="center" wrapText="1"/>
    </xf>
    <xf numFmtId="0" fontId="0" fillId="0" borderId="0" xfId="0" applyNumberForma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164" fontId="19" fillId="0" borderId="0" xfId="0" applyNumberFormat="1" applyFont="1" applyFill="1" applyAlignment="1">
      <alignment horizontal="center" vertical="center" wrapText="1"/>
    </xf>
    <xf numFmtId="0" fontId="11" fillId="0" borderId="4" xfId="0" quotePrefix="1" applyNumberFormat="1" applyFont="1" applyFill="1" applyBorder="1" applyAlignment="1" applyProtection="1">
      <alignment horizontal="left" wrapText="1"/>
    </xf>
    <xf numFmtId="0" fontId="12" fillId="0" borderId="4" xfId="0" applyNumberFormat="1" applyFont="1" applyFill="1" applyBorder="1" applyAlignment="1" applyProtection="1">
      <alignment wrapText="1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2" fillId="0" borderId="1" xfId="0" quotePrefix="1" applyNumberFormat="1" applyFont="1" applyFill="1" applyBorder="1" applyAlignment="1" applyProtection="1">
      <alignment horizontal="center" vertical="center"/>
    </xf>
    <xf numFmtId="0" fontId="11" fillId="0" borderId="4" xfId="0" quotePrefix="1" applyNumberFormat="1" applyFont="1" applyFill="1" applyBorder="1" applyAlignment="1" applyProtection="1">
      <alignment horizontal="center" vertical="center"/>
    </xf>
    <xf numFmtId="0" fontId="39" fillId="0" borderId="4" xfId="0" applyNumberFormat="1" applyFont="1" applyFill="1" applyBorder="1" applyAlignment="1" applyProtection="1">
      <alignment horizontal="center" vertical="center"/>
    </xf>
  </cellXfs>
  <cellStyles count="4">
    <cellStyle name="Normalno" xfId="0" builtinId="0"/>
    <cellStyle name="Obično_1Prihodi-rashodi2004" xfId="1"/>
    <cellStyle name="Obično_Polugodišnji-sabor" xfId="3"/>
    <cellStyle name="Obično_prihodi 2005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"/>
  <sheetViews>
    <sheetView topLeftCell="A3" zoomScaleNormal="100" workbookViewId="0">
      <selection activeCell="A5" sqref="A5:G5"/>
    </sheetView>
  </sheetViews>
  <sheetFormatPr defaultColWidth="11.42578125" defaultRowHeight="12.75"/>
  <cols>
    <col min="1" max="1" width="4.28515625" style="3" customWidth="1"/>
    <col min="2" max="2" width="53" style="3" customWidth="1"/>
    <col min="3" max="3" width="13.7109375" style="245" customWidth="1"/>
    <col min="4" max="4" width="14.28515625" style="245" customWidth="1"/>
    <col min="5" max="5" width="13.7109375" style="245" customWidth="1"/>
    <col min="6" max="7" width="8.140625" customWidth="1"/>
    <col min="8" max="8" width="11" customWidth="1"/>
    <col min="9" max="11" width="12" bestFit="1" customWidth="1"/>
  </cols>
  <sheetData>
    <row r="1" spans="1:11" ht="12.75" hidden="1" customHeight="1">
      <c r="A1" s="295" t="s">
        <v>3</v>
      </c>
      <c r="B1" s="296"/>
      <c r="C1" s="248"/>
    </row>
    <row r="2" spans="1:11" ht="27.75" hidden="1" customHeight="1">
      <c r="A2" s="296"/>
      <c r="B2" s="296"/>
      <c r="C2" s="248"/>
    </row>
    <row r="3" spans="1:11" ht="28.9" customHeight="1">
      <c r="A3" s="299" t="s">
        <v>278</v>
      </c>
      <c r="B3" s="299"/>
      <c r="C3" s="299"/>
      <c r="D3" s="299"/>
      <c r="E3" s="299"/>
      <c r="F3" s="299"/>
      <c r="G3" s="299"/>
      <c r="H3" s="289"/>
    </row>
    <row r="4" spans="1:11" ht="29.25" customHeight="1">
      <c r="A4" s="299"/>
      <c r="B4" s="299"/>
      <c r="C4" s="299"/>
      <c r="D4" s="299"/>
      <c r="E4" s="299"/>
      <c r="F4" s="299"/>
      <c r="G4" s="299"/>
      <c r="H4" s="289"/>
    </row>
    <row r="5" spans="1:11" s="26" customFormat="1" ht="24" customHeight="1">
      <c r="A5" s="297" t="s">
        <v>73</v>
      </c>
      <c r="B5" s="298"/>
      <c r="C5" s="298"/>
      <c r="D5" s="298"/>
      <c r="E5" s="298"/>
      <c r="F5" s="298"/>
      <c r="G5" s="298"/>
      <c r="H5" s="255"/>
    </row>
    <row r="6" spans="1:11" s="3" customFormat="1" ht="25.9" customHeight="1">
      <c r="A6" s="297" t="s">
        <v>5</v>
      </c>
      <c r="B6" s="298"/>
      <c r="C6" s="298"/>
      <c r="D6" s="298"/>
      <c r="E6" s="298"/>
      <c r="F6" s="298"/>
      <c r="G6" s="298"/>
      <c r="H6" s="255"/>
    </row>
    <row r="7" spans="1:11" s="3" customFormat="1" ht="12.75" customHeight="1">
      <c r="A7" s="25"/>
      <c r="B7" s="24"/>
      <c r="C7" s="249"/>
      <c r="D7" s="4"/>
      <c r="E7" s="4"/>
    </row>
    <row r="8" spans="1:11" s="3" customFormat="1" ht="27.6" customHeight="1">
      <c r="A8" s="293" t="s">
        <v>256</v>
      </c>
      <c r="B8" s="294"/>
      <c r="C8" s="276" t="s">
        <v>272</v>
      </c>
      <c r="D8" s="75" t="s">
        <v>266</v>
      </c>
      <c r="E8" s="276" t="s">
        <v>273</v>
      </c>
      <c r="F8" s="283" t="s">
        <v>255</v>
      </c>
      <c r="G8" s="283" t="s">
        <v>255</v>
      </c>
      <c r="I8" s="4"/>
      <c r="J8" s="4"/>
      <c r="K8" s="4"/>
    </row>
    <row r="9" spans="1:11" s="3" customFormat="1" ht="12.6" customHeight="1">
      <c r="A9" s="290">
        <v>1</v>
      </c>
      <c r="B9" s="291"/>
      <c r="C9" s="252">
        <v>2</v>
      </c>
      <c r="D9" s="253">
        <v>3</v>
      </c>
      <c r="E9" s="253">
        <v>4</v>
      </c>
      <c r="F9" s="254" t="s">
        <v>261</v>
      </c>
      <c r="G9" s="254" t="s">
        <v>262</v>
      </c>
      <c r="I9" s="4"/>
      <c r="J9" s="4"/>
      <c r="K9" s="4"/>
    </row>
    <row r="10" spans="1:11" s="3" customFormat="1" ht="22.5" customHeight="1">
      <c r="A10" s="277">
        <v>6</v>
      </c>
      <c r="B10" s="278" t="s">
        <v>32</v>
      </c>
      <c r="C10" s="281">
        <f>prihodi!D5</f>
        <v>782309380.20999992</v>
      </c>
      <c r="D10" s="281">
        <f>prihodi!E5</f>
        <v>1401488978</v>
      </c>
      <c r="E10" s="281">
        <f>prihodi!F5</f>
        <v>544865436.37</v>
      </c>
      <c r="F10" s="282">
        <f>E10/C10*100</f>
        <v>69.648332252355019</v>
      </c>
      <c r="G10" s="282">
        <f>E10/D10*100</f>
        <v>38.877611235127389</v>
      </c>
      <c r="I10" s="85"/>
      <c r="J10" s="85"/>
      <c r="K10" s="85"/>
    </row>
    <row r="11" spans="1:11" s="3" customFormat="1" ht="31.5" customHeight="1">
      <c r="A11" s="277">
        <v>7</v>
      </c>
      <c r="B11" s="278" t="s">
        <v>229</v>
      </c>
      <c r="C11" s="281">
        <f>prihodi!D36</f>
        <v>234110.7</v>
      </c>
      <c r="D11" s="281">
        <f>prihodi!E36</f>
        <v>0</v>
      </c>
      <c r="E11" s="281">
        <f>prihodi!F36</f>
        <v>0</v>
      </c>
      <c r="F11" s="282">
        <f t="shared" ref="F11:F16" si="0">E11/C11*100</f>
        <v>0</v>
      </c>
      <c r="G11" s="282" t="s">
        <v>194</v>
      </c>
    </row>
    <row r="12" spans="1:11" s="3" customFormat="1" ht="22.5" customHeight="1">
      <c r="A12" s="277"/>
      <c r="B12" s="279" t="s">
        <v>274</v>
      </c>
      <c r="C12" s="281">
        <f>SUM(C10:C11)</f>
        <v>782543490.90999997</v>
      </c>
      <c r="D12" s="281">
        <f t="shared" ref="D12:E12" si="1">SUM(D10:D11)</f>
        <v>1401488978</v>
      </c>
      <c r="E12" s="281">
        <f t="shared" si="1"/>
        <v>544865436.37</v>
      </c>
      <c r="F12" s="282">
        <f>E12/C12*100</f>
        <v>69.627495813221813</v>
      </c>
      <c r="G12" s="282">
        <f>E12/D12*100</f>
        <v>38.877611235127389</v>
      </c>
    </row>
    <row r="13" spans="1:11" s="3" customFormat="1" ht="22.5" customHeight="1">
      <c r="A13" s="277">
        <v>3</v>
      </c>
      <c r="B13" s="278" t="s">
        <v>275</v>
      </c>
      <c r="C13" s="288">
        <f>'rashodi-opći dio'!D4</f>
        <v>527041689.0399999</v>
      </c>
      <c r="D13" s="288">
        <f>'rashodi-opći dio'!E4</f>
        <v>1575863600</v>
      </c>
      <c r="E13" s="288">
        <f>'rashodi-opći dio'!F4</f>
        <v>882385181.49000001</v>
      </c>
      <c r="F13" s="282">
        <f t="shared" si="0"/>
        <v>167.42227414633061</v>
      </c>
      <c r="G13" s="282">
        <f>E13/D13*100</f>
        <v>55.993753614843314</v>
      </c>
    </row>
    <row r="14" spans="1:11" s="3" customFormat="1" ht="33" customHeight="1">
      <c r="A14" s="277">
        <v>4</v>
      </c>
      <c r="B14" s="278" t="s">
        <v>61</v>
      </c>
      <c r="C14" s="288">
        <f>'rashodi-opći dio'!D75</f>
        <v>55983290.619999997</v>
      </c>
      <c r="D14" s="288">
        <f>'rashodi-opći dio'!E75</f>
        <v>70164900</v>
      </c>
      <c r="E14" s="288">
        <f>'rashodi-opći dio'!F75</f>
        <v>11445699.630000001</v>
      </c>
      <c r="F14" s="282">
        <f t="shared" si="0"/>
        <v>20.44484971005086</v>
      </c>
      <c r="G14" s="282">
        <f>E14/D14*100</f>
        <v>16.312571713207031</v>
      </c>
    </row>
    <row r="15" spans="1:11" s="3" customFormat="1" ht="22.5" customHeight="1">
      <c r="A15" s="277"/>
      <c r="B15" s="279" t="s">
        <v>276</v>
      </c>
      <c r="C15" s="281">
        <f>SUM(C13:C14)</f>
        <v>583024979.65999985</v>
      </c>
      <c r="D15" s="281">
        <f t="shared" ref="D15" si="2">SUM(D13:D14)</f>
        <v>1646028500</v>
      </c>
      <c r="E15" s="281">
        <f t="shared" ref="E15" si="3">SUM(E13:E14)</f>
        <v>893830881.12</v>
      </c>
      <c r="F15" s="282">
        <f>E15/C15*100</f>
        <v>153.30919125304914</v>
      </c>
      <c r="G15" s="282">
        <f>E15/D15*100</f>
        <v>54.302272477056135</v>
      </c>
    </row>
    <row r="16" spans="1:11" s="3" customFormat="1" ht="22.5" customHeight="1">
      <c r="A16" s="280"/>
      <c r="B16" s="280" t="s">
        <v>277</v>
      </c>
      <c r="C16" s="288">
        <f>C10+C11-C13-C14</f>
        <v>199518511.25000006</v>
      </c>
      <c r="D16" s="288">
        <f t="shared" ref="D16:E16" si="4">D10+D11-D13-D14</f>
        <v>-244539522</v>
      </c>
      <c r="E16" s="288">
        <f t="shared" si="4"/>
        <v>-348965444.75</v>
      </c>
      <c r="F16" s="282">
        <f t="shared" si="0"/>
        <v>-174.90379341931859</v>
      </c>
      <c r="G16" s="282">
        <f>E16/D16*100</f>
        <v>142.70308614981261</v>
      </c>
    </row>
    <row r="17" spans="1:7" s="3" customFormat="1" ht="12.75" customHeight="1">
      <c r="A17" s="11"/>
      <c r="B17" s="33"/>
      <c r="C17" s="250"/>
      <c r="D17" s="4"/>
      <c r="E17" s="4"/>
    </row>
    <row r="18" spans="1:7" s="22" customFormat="1" ht="22.5" customHeight="1">
      <c r="A18" s="292" t="s">
        <v>37</v>
      </c>
      <c r="B18" s="292"/>
      <c r="C18" s="292"/>
      <c r="D18" s="292"/>
      <c r="E18" s="292"/>
      <c r="F18" s="292"/>
      <c r="G18" s="292"/>
    </row>
    <row r="19" spans="1:7" s="22" customFormat="1" ht="12.75" customHeight="1">
      <c r="A19" s="36"/>
      <c r="B19" s="37"/>
      <c r="C19" s="251"/>
      <c r="D19" s="246"/>
      <c r="E19" s="246"/>
    </row>
    <row r="20" spans="1:7" s="22" customFormat="1" ht="27.6" customHeight="1">
      <c r="A20" s="293" t="s">
        <v>256</v>
      </c>
      <c r="B20" s="294"/>
      <c r="C20" s="276" t="s">
        <v>272</v>
      </c>
      <c r="D20" s="75" t="s">
        <v>266</v>
      </c>
      <c r="E20" s="276" t="s">
        <v>273</v>
      </c>
      <c r="F20" s="76" t="s">
        <v>255</v>
      </c>
      <c r="G20" s="76" t="s">
        <v>255</v>
      </c>
    </row>
    <row r="21" spans="1:7" s="22" customFormat="1" ht="15.75" customHeight="1">
      <c r="A21" s="290">
        <v>1</v>
      </c>
      <c r="B21" s="291"/>
      <c r="C21" s="252">
        <v>2</v>
      </c>
      <c r="D21" s="253">
        <v>3</v>
      </c>
      <c r="E21" s="253">
        <v>4</v>
      </c>
      <c r="F21" s="254" t="s">
        <v>261</v>
      </c>
      <c r="G21" s="254" t="s">
        <v>262</v>
      </c>
    </row>
    <row r="22" spans="1:7" s="22" customFormat="1" ht="22.5" customHeight="1">
      <c r="A22" s="274" t="s">
        <v>259</v>
      </c>
      <c r="B22" s="275"/>
      <c r="C22" s="281">
        <f>'račun financiranja'!D5</f>
        <v>5971526.7300000004</v>
      </c>
      <c r="D22" s="281">
        <f>'račun financiranja'!E5</f>
        <v>4047000</v>
      </c>
      <c r="E22" s="281">
        <f>'račun financiranja'!F5</f>
        <v>7140298.1399999997</v>
      </c>
      <c r="F22" s="282">
        <f>E22/C22*100</f>
        <v>119.57240522977612</v>
      </c>
      <c r="G22" s="282">
        <f>E22/D22*100</f>
        <v>176.43434988880651</v>
      </c>
    </row>
    <row r="23" spans="1:7" s="22" customFormat="1" ht="22.15" customHeight="1">
      <c r="A23" s="274" t="s">
        <v>260</v>
      </c>
      <c r="B23" s="275"/>
      <c r="C23" s="281">
        <f>'račun financiranja'!D13</f>
        <v>1477901.44</v>
      </c>
      <c r="D23" s="281">
        <f>'račun financiranja'!E13</f>
        <v>7477000</v>
      </c>
      <c r="E23" s="281">
        <f>'račun financiranja'!F13</f>
        <v>2122227.0499999998</v>
      </c>
      <c r="F23" s="282">
        <f t="shared" ref="F23:F26" si="5">E23/C23*100</f>
        <v>143.5973328505587</v>
      </c>
      <c r="G23" s="282">
        <f>E23/D23*100</f>
        <v>28.383403102848732</v>
      </c>
    </row>
    <row r="24" spans="1:7" s="22" customFormat="1" ht="22.15" customHeight="1">
      <c r="A24" s="273" t="s">
        <v>267</v>
      </c>
      <c r="B24" s="247"/>
      <c r="C24" s="286">
        <v>203173017.65000001</v>
      </c>
      <c r="D24" s="286">
        <v>247969522</v>
      </c>
      <c r="E24" s="286">
        <v>247969522.15000001</v>
      </c>
      <c r="F24" s="282">
        <f t="shared" si="5"/>
        <v>122.04845161928419</v>
      </c>
      <c r="G24" s="282">
        <f t="shared" ref="G24" si="6">E24/D24*100</f>
        <v>100.0000000604913</v>
      </c>
    </row>
    <row r="25" spans="1:7" s="22" customFormat="1" ht="22.15" customHeight="1">
      <c r="A25" s="273" t="s">
        <v>268</v>
      </c>
      <c r="B25" s="247"/>
      <c r="C25" s="281">
        <f>-(C22-C23+C24+C16)</f>
        <v>-407185154.19000006</v>
      </c>
      <c r="D25" s="281">
        <f t="shared" ref="D25:E25" si="7">-(D22-D23+D24+D16)</f>
        <v>0</v>
      </c>
      <c r="E25" s="281">
        <f t="shared" si="7"/>
        <v>95977851.50999999</v>
      </c>
      <c r="F25" s="282">
        <f t="shared" si="5"/>
        <v>-23.571058650437674</v>
      </c>
      <c r="G25" s="282" t="s">
        <v>194</v>
      </c>
    </row>
    <row r="26" spans="1:7" s="22" customFormat="1" ht="22.5" customHeight="1">
      <c r="A26" s="274" t="s">
        <v>269</v>
      </c>
      <c r="B26" s="275"/>
      <c r="C26" s="287">
        <f>C22-C23+C24+C25</f>
        <v>-199518511.25000006</v>
      </c>
      <c r="D26" s="287">
        <f>D22-D23+D24+D25</f>
        <v>244539522</v>
      </c>
      <c r="E26" s="287">
        <f>E22-E23+E24+E25</f>
        <v>348965444.75</v>
      </c>
      <c r="F26" s="282">
        <f t="shared" si="5"/>
        <v>-174.90379341931859</v>
      </c>
      <c r="G26" s="282">
        <f>E26/D26*100</f>
        <v>142.70308614981261</v>
      </c>
    </row>
    <row r="27" spans="1:7" s="22" customFormat="1" ht="22.5" customHeight="1">
      <c r="A27" s="38"/>
      <c r="B27" s="35"/>
      <c r="C27" s="281"/>
      <c r="D27" s="281"/>
      <c r="E27" s="281"/>
      <c r="F27" s="282"/>
      <c r="G27" s="282"/>
    </row>
    <row r="28" spans="1:7" s="22" customFormat="1" ht="22.5" customHeight="1">
      <c r="A28" s="274" t="s">
        <v>270</v>
      </c>
      <c r="B28" s="275"/>
      <c r="C28" s="287">
        <f>C16+C26</f>
        <v>0</v>
      </c>
      <c r="D28" s="287">
        <f>D16+D26</f>
        <v>0</v>
      </c>
      <c r="E28" s="287">
        <f>E16+E26</f>
        <v>0</v>
      </c>
      <c r="F28" s="282" t="s">
        <v>194</v>
      </c>
      <c r="G28" s="282" t="s">
        <v>194</v>
      </c>
    </row>
    <row r="29" spans="1:7" s="22" customFormat="1" ht="18" customHeight="1">
      <c r="A29" s="23"/>
      <c r="B29" s="24"/>
      <c r="C29" s="249"/>
      <c r="D29" s="246"/>
      <c r="E29" s="246"/>
    </row>
    <row r="30" spans="1:7" s="3" customFormat="1">
      <c r="C30" s="4"/>
      <c r="D30" s="4"/>
      <c r="E30" s="4"/>
    </row>
    <row r="31" spans="1:7" s="3" customFormat="1">
      <c r="C31" s="4"/>
      <c r="D31" s="4"/>
      <c r="E31" s="4"/>
    </row>
    <row r="32" spans="1:7" s="3" customFormat="1">
      <c r="C32" s="4"/>
      <c r="D32" s="4"/>
      <c r="E32" s="4"/>
    </row>
    <row r="33" spans="3:5" s="3" customFormat="1">
      <c r="C33" s="4"/>
      <c r="D33" s="4"/>
      <c r="E33" s="4"/>
    </row>
    <row r="34" spans="3:5" s="3" customFormat="1">
      <c r="C34" s="4"/>
      <c r="D34" s="4"/>
      <c r="E34" s="4"/>
    </row>
    <row r="35" spans="3:5" s="3" customFormat="1">
      <c r="C35" s="4"/>
      <c r="D35" s="4"/>
      <c r="E35" s="4"/>
    </row>
    <row r="36" spans="3:5" s="3" customFormat="1">
      <c r="C36" s="4"/>
      <c r="D36" s="4"/>
      <c r="E36" s="4"/>
    </row>
    <row r="37" spans="3:5" s="3" customFormat="1">
      <c r="C37" s="4"/>
      <c r="D37" s="4"/>
      <c r="E37" s="4"/>
    </row>
    <row r="38" spans="3:5" s="3" customFormat="1">
      <c r="C38" s="4"/>
      <c r="D38" s="4"/>
      <c r="E38" s="4"/>
    </row>
    <row r="39" spans="3:5" s="3" customFormat="1">
      <c r="C39" s="4"/>
      <c r="D39" s="4"/>
      <c r="E39" s="4"/>
    </row>
    <row r="40" spans="3:5" s="3" customFormat="1">
      <c r="C40" s="4"/>
      <c r="D40" s="4"/>
      <c r="E40" s="4"/>
    </row>
    <row r="41" spans="3:5" s="3" customFormat="1">
      <c r="C41" s="4"/>
      <c r="D41" s="4"/>
      <c r="E41" s="4"/>
    </row>
    <row r="42" spans="3:5" s="3" customFormat="1">
      <c r="C42" s="4"/>
      <c r="D42" s="4"/>
      <c r="E42" s="4"/>
    </row>
    <row r="43" spans="3:5" s="3" customFormat="1">
      <c r="C43" s="4"/>
      <c r="D43" s="4"/>
      <c r="E43" s="4"/>
    </row>
    <row r="44" spans="3:5" s="3" customFormat="1">
      <c r="C44" s="4"/>
      <c r="D44" s="4"/>
      <c r="E44" s="4"/>
    </row>
    <row r="45" spans="3:5" s="3" customFormat="1">
      <c r="C45" s="4"/>
      <c r="D45" s="4"/>
      <c r="E45" s="4"/>
    </row>
    <row r="46" spans="3:5" s="3" customFormat="1">
      <c r="C46" s="4"/>
      <c r="D46" s="4"/>
      <c r="E46" s="4"/>
    </row>
    <row r="47" spans="3:5" s="3" customFormat="1">
      <c r="C47" s="4"/>
      <c r="D47" s="4"/>
      <c r="E47" s="4"/>
    </row>
    <row r="48" spans="3:5" s="3" customFormat="1">
      <c r="C48" s="4"/>
      <c r="D48" s="4"/>
      <c r="E48" s="4"/>
    </row>
    <row r="49" spans="3:5" s="3" customFormat="1">
      <c r="C49" s="4"/>
      <c r="D49" s="4"/>
      <c r="E49" s="4"/>
    </row>
    <row r="50" spans="3:5" s="3" customFormat="1">
      <c r="C50" s="4"/>
      <c r="D50" s="4"/>
      <c r="E50" s="4"/>
    </row>
    <row r="51" spans="3:5" s="3" customFormat="1">
      <c r="C51" s="4"/>
      <c r="D51" s="4"/>
      <c r="E51" s="4"/>
    </row>
    <row r="52" spans="3:5" s="3" customFormat="1">
      <c r="C52" s="4"/>
      <c r="D52" s="4"/>
      <c r="E52" s="4"/>
    </row>
    <row r="53" spans="3:5" s="3" customFormat="1">
      <c r="C53" s="4"/>
      <c r="D53" s="4"/>
      <c r="E53" s="4"/>
    </row>
    <row r="54" spans="3:5" s="3" customFormat="1">
      <c r="C54" s="4"/>
      <c r="D54" s="4"/>
      <c r="E54" s="4"/>
    </row>
    <row r="55" spans="3:5" s="3" customFormat="1">
      <c r="C55" s="4"/>
      <c r="D55" s="4"/>
      <c r="E55" s="4"/>
    </row>
    <row r="56" spans="3:5" s="3" customFormat="1">
      <c r="C56" s="4"/>
      <c r="D56" s="4"/>
      <c r="E56" s="4"/>
    </row>
    <row r="57" spans="3:5" s="3" customFormat="1">
      <c r="C57" s="4"/>
      <c r="D57" s="4"/>
      <c r="E57" s="4"/>
    </row>
    <row r="58" spans="3:5" s="3" customFormat="1">
      <c r="C58" s="4"/>
      <c r="D58" s="4"/>
      <c r="E58" s="4"/>
    </row>
    <row r="59" spans="3:5" s="3" customFormat="1">
      <c r="C59" s="4"/>
      <c r="D59" s="4"/>
      <c r="E59" s="4"/>
    </row>
    <row r="60" spans="3:5" s="3" customFormat="1">
      <c r="C60" s="4"/>
      <c r="D60" s="4"/>
      <c r="E60" s="4"/>
    </row>
    <row r="61" spans="3:5" s="3" customFormat="1">
      <c r="C61" s="4"/>
      <c r="D61" s="4"/>
      <c r="E61" s="4"/>
    </row>
    <row r="62" spans="3:5" s="3" customFormat="1">
      <c r="C62" s="4"/>
      <c r="D62" s="4"/>
      <c r="E62" s="4"/>
    </row>
    <row r="63" spans="3:5" s="3" customFormat="1">
      <c r="C63" s="4"/>
      <c r="D63" s="4"/>
      <c r="E63" s="4"/>
    </row>
    <row r="64" spans="3:5" s="3" customFormat="1">
      <c r="C64" s="4"/>
      <c r="D64" s="4"/>
      <c r="E64" s="4"/>
    </row>
    <row r="65" spans="3:5" s="3" customFormat="1">
      <c r="C65" s="4"/>
      <c r="D65" s="4"/>
      <c r="E65" s="4"/>
    </row>
    <row r="66" spans="3:5" s="3" customFormat="1">
      <c r="C66" s="4"/>
      <c r="D66" s="4"/>
      <c r="E66" s="4"/>
    </row>
    <row r="67" spans="3:5" s="3" customFormat="1">
      <c r="C67" s="4"/>
      <c r="D67" s="4"/>
      <c r="E67" s="4"/>
    </row>
    <row r="68" spans="3:5" s="3" customFormat="1">
      <c r="C68" s="4"/>
      <c r="D68" s="4"/>
      <c r="E68" s="4"/>
    </row>
    <row r="69" spans="3:5" s="3" customFormat="1">
      <c r="C69" s="4"/>
      <c r="D69" s="4"/>
      <c r="E69" s="4"/>
    </row>
    <row r="70" spans="3:5" s="3" customFormat="1">
      <c r="C70" s="4"/>
      <c r="D70" s="4"/>
      <c r="E70" s="4"/>
    </row>
    <row r="71" spans="3:5" s="3" customFormat="1">
      <c r="C71" s="4"/>
      <c r="D71" s="4"/>
      <c r="E71" s="4"/>
    </row>
    <row r="72" spans="3:5" s="3" customFormat="1">
      <c r="C72" s="4"/>
      <c r="D72" s="4"/>
      <c r="E72" s="4"/>
    </row>
    <row r="73" spans="3:5" s="3" customFormat="1">
      <c r="C73" s="4"/>
      <c r="D73" s="4"/>
      <c r="E73" s="4"/>
    </row>
    <row r="74" spans="3:5" s="3" customFormat="1">
      <c r="C74" s="4"/>
      <c r="D74" s="4"/>
      <c r="E74" s="4"/>
    </row>
    <row r="75" spans="3:5" s="3" customFormat="1">
      <c r="C75" s="4"/>
      <c r="D75" s="4"/>
      <c r="E75" s="4"/>
    </row>
    <row r="76" spans="3:5" s="3" customFormat="1">
      <c r="C76" s="4"/>
      <c r="D76" s="4"/>
      <c r="E76" s="4"/>
    </row>
    <row r="77" spans="3:5" s="3" customFormat="1">
      <c r="C77" s="4"/>
      <c r="D77" s="4"/>
      <c r="E77" s="4"/>
    </row>
    <row r="78" spans="3:5" s="3" customFormat="1">
      <c r="C78" s="4"/>
      <c r="D78" s="4"/>
      <c r="E78" s="4"/>
    </row>
    <row r="79" spans="3:5" s="3" customFormat="1">
      <c r="C79" s="4"/>
      <c r="D79" s="4"/>
      <c r="E79" s="4"/>
    </row>
    <row r="80" spans="3:5" s="3" customFormat="1">
      <c r="C80" s="4"/>
      <c r="D80" s="4"/>
      <c r="E80" s="4"/>
    </row>
    <row r="81" spans="3:5" s="3" customFormat="1">
      <c r="C81" s="4"/>
      <c r="D81" s="4"/>
      <c r="E81" s="4"/>
    </row>
    <row r="82" spans="3:5" s="3" customFormat="1">
      <c r="C82" s="4"/>
      <c r="D82" s="4"/>
      <c r="E82" s="4"/>
    </row>
    <row r="83" spans="3:5" s="3" customFormat="1">
      <c r="C83" s="4"/>
      <c r="D83" s="4"/>
      <c r="E83" s="4"/>
    </row>
    <row r="84" spans="3:5" s="3" customFormat="1">
      <c r="C84" s="4"/>
      <c r="D84" s="4"/>
      <c r="E84" s="4"/>
    </row>
    <row r="85" spans="3:5" s="3" customFormat="1">
      <c r="C85" s="4"/>
      <c r="D85" s="4"/>
      <c r="E85" s="4"/>
    </row>
    <row r="86" spans="3:5" s="3" customFormat="1">
      <c r="C86" s="4"/>
      <c r="D86" s="4"/>
      <c r="E86" s="4"/>
    </row>
    <row r="87" spans="3:5" s="3" customFormat="1">
      <c r="C87" s="4"/>
      <c r="D87" s="4"/>
      <c r="E87" s="4"/>
    </row>
    <row r="88" spans="3:5" s="3" customFormat="1">
      <c r="C88" s="4"/>
      <c r="D88" s="4"/>
      <c r="E88" s="4"/>
    </row>
    <row r="89" spans="3:5" s="3" customFormat="1">
      <c r="C89" s="4"/>
      <c r="D89" s="4"/>
      <c r="E89" s="4"/>
    </row>
    <row r="90" spans="3:5" s="3" customFormat="1">
      <c r="C90" s="4"/>
      <c r="D90" s="4"/>
      <c r="E90" s="4"/>
    </row>
    <row r="91" spans="3:5" s="3" customFormat="1">
      <c r="C91" s="4"/>
      <c r="D91" s="4"/>
      <c r="E91" s="4"/>
    </row>
    <row r="92" spans="3:5" s="3" customFormat="1">
      <c r="C92" s="4"/>
      <c r="D92" s="4"/>
      <c r="E92" s="4"/>
    </row>
    <row r="93" spans="3:5" s="3" customFormat="1">
      <c r="C93" s="4"/>
      <c r="D93" s="4"/>
      <c r="E93" s="4"/>
    </row>
    <row r="94" spans="3:5" s="3" customFormat="1">
      <c r="C94" s="4"/>
      <c r="D94" s="4"/>
      <c r="E94" s="4"/>
    </row>
    <row r="95" spans="3:5" s="3" customFormat="1">
      <c r="C95" s="4"/>
      <c r="D95" s="4"/>
      <c r="E95" s="4"/>
    </row>
    <row r="96" spans="3:5" s="3" customFormat="1">
      <c r="C96" s="4"/>
      <c r="D96" s="4"/>
      <c r="E96" s="4"/>
    </row>
    <row r="97" spans="3:5" s="3" customFormat="1">
      <c r="C97" s="4"/>
      <c r="D97" s="4"/>
      <c r="E97" s="4"/>
    </row>
    <row r="98" spans="3:5" s="3" customFormat="1">
      <c r="C98" s="4"/>
      <c r="D98" s="4"/>
      <c r="E98" s="4"/>
    </row>
    <row r="99" spans="3:5" s="3" customFormat="1">
      <c r="C99" s="4"/>
      <c r="D99" s="4"/>
      <c r="E99" s="4"/>
    </row>
    <row r="100" spans="3:5" s="3" customFormat="1">
      <c r="C100" s="4"/>
      <c r="D100" s="4"/>
      <c r="E100" s="4"/>
    </row>
    <row r="101" spans="3:5" s="3" customFormat="1">
      <c r="C101" s="4"/>
      <c r="D101" s="4"/>
      <c r="E101" s="4"/>
    </row>
    <row r="102" spans="3:5" s="3" customFormat="1">
      <c r="C102" s="4"/>
      <c r="D102" s="4"/>
      <c r="E102" s="4"/>
    </row>
    <row r="103" spans="3:5" s="3" customFormat="1">
      <c r="C103" s="4"/>
      <c r="D103" s="4"/>
      <c r="E103" s="4"/>
    </row>
    <row r="104" spans="3:5" s="3" customFormat="1">
      <c r="C104" s="4"/>
      <c r="D104" s="4"/>
      <c r="E104" s="4"/>
    </row>
    <row r="105" spans="3:5" s="3" customFormat="1">
      <c r="C105" s="4"/>
      <c r="D105" s="4"/>
      <c r="E105" s="4"/>
    </row>
    <row r="106" spans="3:5" s="3" customFormat="1">
      <c r="C106" s="4"/>
      <c r="D106" s="4"/>
      <c r="E106" s="4"/>
    </row>
    <row r="107" spans="3:5" s="3" customFormat="1">
      <c r="C107" s="4"/>
      <c r="D107" s="4"/>
      <c r="E107" s="4"/>
    </row>
    <row r="108" spans="3:5" s="3" customFormat="1">
      <c r="C108" s="4"/>
      <c r="D108" s="4"/>
      <c r="E108" s="4"/>
    </row>
    <row r="109" spans="3:5" s="3" customFormat="1">
      <c r="C109" s="4"/>
      <c r="D109" s="4"/>
      <c r="E109" s="4"/>
    </row>
    <row r="110" spans="3:5" s="3" customFormat="1">
      <c r="C110" s="4"/>
      <c r="D110" s="4"/>
      <c r="E110" s="4"/>
    </row>
    <row r="111" spans="3:5" s="3" customFormat="1">
      <c r="C111" s="4"/>
      <c r="D111" s="4"/>
      <c r="E111" s="4"/>
    </row>
    <row r="112" spans="3:5" s="3" customFormat="1">
      <c r="C112" s="4"/>
      <c r="D112" s="4"/>
      <c r="E112" s="4"/>
    </row>
    <row r="113" spans="3:5" s="3" customFormat="1">
      <c r="C113" s="4"/>
      <c r="D113" s="4"/>
      <c r="E113" s="4"/>
    </row>
    <row r="114" spans="3:5" s="3" customFormat="1">
      <c r="C114" s="4"/>
      <c r="D114" s="4"/>
      <c r="E114" s="4"/>
    </row>
    <row r="115" spans="3:5" s="3" customFormat="1">
      <c r="C115" s="4"/>
      <c r="D115" s="4"/>
      <c r="E115" s="4"/>
    </row>
    <row r="116" spans="3:5" s="3" customFormat="1">
      <c r="C116" s="4"/>
      <c r="D116" s="4"/>
      <c r="E116" s="4"/>
    </row>
    <row r="117" spans="3:5" s="3" customFormat="1">
      <c r="C117" s="4"/>
      <c r="D117" s="4"/>
      <c r="E117" s="4"/>
    </row>
    <row r="118" spans="3:5" s="3" customFormat="1">
      <c r="C118" s="4"/>
      <c r="D118" s="4"/>
      <c r="E118" s="4"/>
    </row>
    <row r="119" spans="3:5" s="3" customFormat="1">
      <c r="C119" s="4"/>
      <c r="D119" s="4"/>
      <c r="E119" s="4"/>
    </row>
    <row r="120" spans="3:5" s="3" customFormat="1">
      <c r="C120" s="4"/>
      <c r="D120" s="4"/>
      <c r="E120" s="4"/>
    </row>
    <row r="121" spans="3:5" s="3" customFormat="1">
      <c r="C121" s="4"/>
      <c r="D121" s="4"/>
      <c r="E121" s="4"/>
    </row>
    <row r="122" spans="3:5" s="3" customFormat="1">
      <c r="C122" s="4"/>
      <c r="D122" s="4"/>
      <c r="E122" s="4"/>
    </row>
    <row r="123" spans="3:5" s="3" customFormat="1">
      <c r="C123" s="4"/>
      <c r="D123" s="4"/>
      <c r="E123" s="4"/>
    </row>
    <row r="124" spans="3:5" s="3" customFormat="1">
      <c r="C124" s="4"/>
      <c r="D124" s="4"/>
      <c r="E124" s="4"/>
    </row>
    <row r="125" spans="3:5" s="3" customFormat="1">
      <c r="C125" s="4"/>
      <c r="D125" s="4"/>
      <c r="E125" s="4"/>
    </row>
    <row r="126" spans="3:5" s="3" customFormat="1">
      <c r="C126" s="4"/>
      <c r="D126" s="4"/>
      <c r="E126" s="4"/>
    </row>
    <row r="127" spans="3:5" s="3" customFormat="1">
      <c r="C127" s="4"/>
      <c r="D127" s="4"/>
      <c r="E127" s="4"/>
    </row>
    <row r="128" spans="3:5" s="3" customFormat="1">
      <c r="C128" s="4"/>
      <c r="D128" s="4"/>
      <c r="E128" s="4"/>
    </row>
    <row r="129" spans="3:5" s="3" customFormat="1">
      <c r="C129" s="4"/>
      <c r="D129" s="4"/>
      <c r="E129" s="4"/>
    </row>
    <row r="130" spans="3:5" s="3" customFormat="1">
      <c r="C130" s="4"/>
      <c r="D130" s="4"/>
      <c r="E130" s="4"/>
    </row>
    <row r="131" spans="3:5" s="3" customFormat="1">
      <c r="C131" s="4"/>
      <c r="D131" s="4"/>
      <c r="E131" s="4"/>
    </row>
    <row r="132" spans="3:5" s="3" customFormat="1">
      <c r="C132" s="4"/>
      <c r="D132" s="4"/>
      <c r="E132" s="4"/>
    </row>
    <row r="133" spans="3:5" s="3" customFormat="1">
      <c r="C133" s="4"/>
      <c r="D133" s="4"/>
      <c r="E133" s="4"/>
    </row>
    <row r="134" spans="3:5" s="3" customFormat="1">
      <c r="C134" s="4"/>
      <c r="D134" s="4"/>
      <c r="E134" s="4"/>
    </row>
    <row r="135" spans="3:5" s="3" customFormat="1">
      <c r="C135" s="4"/>
      <c r="D135" s="4"/>
      <c r="E135" s="4"/>
    </row>
    <row r="136" spans="3:5" s="3" customFormat="1">
      <c r="C136" s="4"/>
      <c r="D136" s="4"/>
      <c r="E136" s="4"/>
    </row>
    <row r="137" spans="3:5" s="3" customFormat="1">
      <c r="C137" s="4"/>
      <c r="D137" s="4"/>
      <c r="E137" s="4"/>
    </row>
    <row r="138" spans="3:5" s="3" customFormat="1">
      <c r="C138" s="4"/>
      <c r="D138" s="4"/>
      <c r="E138" s="4"/>
    </row>
    <row r="139" spans="3:5" s="3" customFormat="1">
      <c r="C139" s="4"/>
      <c r="D139" s="4"/>
      <c r="E139" s="4"/>
    </row>
    <row r="140" spans="3:5" s="3" customFormat="1">
      <c r="C140" s="4"/>
      <c r="D140" s="4"/>
      <c r="E140" s="4"/>
    </row>
    <row r="141" spans="3:5" s="3" customFormat="1">
      <c r="C141" s="4"/>
      <c r="D141" s="4"/>
      <c r="E141" s="4"/>
    </row>
    <row r="142" spans="3:5" s="3" customFormat="1">
      <c r="C142" s="4"/>
      <c r="D142" s="4"/>
      <c r="E142" s="4"/>
    </row>
    <row r="143" spans="3:5" s="3" customFormat="1">
      <c r="C143" s="4"/>
      <c r="D143" s="4"/>
      <c r="E143" s="4"/>
    </row>
    <row r="144" spans="3:5" s="3" customFormat="1">
      <c r="C144" s="4"/>
      <c r="D144" s="4"/>
      <c r="E144" s="4"/>
    </row>
    <row r="145" spans="3:5" s="3" customFormat="1">
      <c r="C145" s="4"/>
      <c r="D145" s="4"/>
      <c r="E145" s="4"/>
    </row>
    <row r="146" spans="3:5" s="3" customFormat="1">
      <c r="C146" s="4"/>
      <c r="D146" s="4"/>
      <c r="E146" s="4"/>
    </row>
    <row r="147" spans="3:5" s="3" customFormat="1">
      <c r="C147" s="4"/>
      <c r="D147" s="4"/>
      <c r="E147" s="4"/>
    </row>
    <row r="148" spans="3:5" s="3" customFormat="1">
      <c r="C148" s="4"/>
      <c r="D148" s="4"/>
      <c r="E148" s="4"/>
    </row>
    <row r="149" spans="3:5" s="3" customFormat="1">
      <c r="C149" s="4"/>
      <c r="D149" s="4"/>
      <c r="E149" s="4"/>
    </row>
    <row r="150" spans="3:5" s="3" customFormat="1">
      <c r="C150" s="4"/>
      <c r="D150" s="4"/>
      <c r="E150" s="4"/>
    </row>
    <row r="151" spans="3:5" s="3" customFormat="1">
      <c r="C151" s="4"/>
      <c r="D151" s="4"/>
      <c r="E151" s="4"/>
    </row>
    <row r="152" spans="3:5" s="3" customFormat="1">
      <c r="C152" s="4"/>
      <c r="D152" s="4"/>
      <c r="E152" s="4"/>
    </row>
    <row r="153" spans="3:5" s="3" customFormat="1">
      <c r="C153" s="4"/>
      <c r="D153" s="4"/>
      <c r="E153" s="4"/>
    </row>
    <row r="154" spans="3:5" s="3" customFormat="1">
      <c r="C154" s="4"/>
      <c r="D154" s="4"/>
      <c r="E154" s="4"/>
    </row>
    <row r="155" spans="3:5" s="3" customFormat="1">
      <c r="C155" s="4"/>
      <c r="D155" s="4"/>
      <c r="E155" s="4"/>
    </row>
    <row r="156" spans="3:5" s="3" customFormat="1">
      <c r="C156" s="4"/>
      <c r="D156" s="4"/>
      <c r="E156" s="4"/>
    </row>
    <row r="157" spans="3:5" s="3" customFormat="1">
      <c r="C157" s="4"/>
      <c r="D157" s="4"/>
      <c r="E157" s="4"/>
    </row>
    <row r="158" spans="3:5" s="3" customFormat="1">
      <c r="C158" s="4"/>
      <c r="D158" s="4"/>
      <c r="E158" s="4"/>
    </row>
    <row r="159" spans="3:5" s="3" customFormat="1">
      <c r="C159" s="4"/>
      <c r="D159" s="4"/>
      <c r="E159" s="4"/>
    </row>
    <row r="160" spans="3:5" s="3" customFormat="1">
      <c r="C160" s="4"/>
      <c r="D160" s="4"/>
      <c r="E160" s="4"/>
    </row>
    <row r="161" spans="3:5" s="3" customFormat="1">
      <c r="C161" s="4"/>
      <c r="D161" s="4"/>
      <c r="E161" s="4"/>
    </row>
    <row r="162" spans="3:5" s="3" customFormat="1">
      <c r="C162" s="4"/>
      <c r="D162" s="4"/>
      <c r="E162" s="4"/>
    </row>
    <row r="163" spans="3:5" s="3" customFormat="1">
      <c r="C163" s="4"/>
      <c r="D163" s="4"/>
      <c r="E163" s="4"/>
    </row>
    <row r="164" spans="3:5" s="3" customFormat="1">
      <c r="C164" s="4"/>
      <c r="D164" s="4"/>
      <c r="E164" s="4"/>
    </row>
    <row r="165" spans="3:5" s="3" customFormat="1">
      <c r="C165" s="4"/>
      <c r="D165" s="4"/>
      <c r="E165" s="4"/>
    </row>
    <row r="166" spans="3:5" s="3" customFormat="1">
      <c r="C166" s="4"/>
      <c r="D166" s="4"/>
      <c r="E166" s="4"/>
    </row>
    <row r="167" spans="3:5" s="3" customFormat="1">
      <c r="C167" s="4"/>
      <c r="D167" s="4"/>
      <c r="E167" s="4"/>
    </row>
    <row r="168" spans="3:5" s="3" customFormat="1">
      <c r="C168" s="4"/>
      <c r="D168" s="4"/>
      <c r="E168" s="4"/>
    </row>
    <row r="169" spans="3:5" s="3" customFormat="1">
      <c r="C169" s="4"/>
      <c r="D169" s="4"/>
      <c r="E169" s="4"/>
    </row>
    <row r="170" spans="3:5" s="3" customFormat="1">
      <c r="C170" s="4"/>
      <c r="D170" s="4"/>
      <c r="E170" s="4"/>
    </row>
    <row r="171" spans="3:5" s="3" customFormat="1">
      <c r="C171" s="4"/>
      <c r="D171" s="4"/>
      <c r="E171" s="4"/>
    </row>
    <row r="172" spans="3:5" s="3" customFormat="1">
      <c r="C172" s="4"/>
      <c r="D172" s="4"/>
      <c r="E172" s="4"/>
    </row>
    <row r="173" spans="3:5" s="3" customFormat="1">
      <c r="C173" s="4"/>
      <c r="D173" s="4"/>
      <c r="E173" s="4"/>
    </row>
    <row r="174" spans="3:5" s="3" customFormat="1">
      <c r="C174" s="4"/>
      <c r="D174" s="4"/>
      <c r="E174" s="4"/>
    </row>
    <row r="175" spans="3:5" s="3" customFormat="1">
      <c r="C175" s="4"/>
      <c r="D175" s="4"/>
      <c r="E175" s="4"/>
    </row>
    <row r="176" spans="3:5" s="3" customFormat="1">
      <c r="C176" s="4"/>
      <c r="D176" s="4"/>
      <c r="E176" s="4"/>
    </row>
    <row r="177" spans="3:5" s="3" customFormat="1">
      <c r="C177" s="4"/>
      <c r="D177" s="4"/>
      <c r="E177" s="4"/>
    </row>
    <row r="178" spans="3:5" s="3" customFormat="1">
      <c r="C178" s="4"/>
      <c r="D178" s="4"/>
      <c r="E178" s="4"/>
    </row>
    <row r="179" spans="3:5" s="3" customFormat="1">
      <c r="C179" s="4"/>
      <c r="D179" s="4"/>
      <c r="E179" s="4"/>
    </row>
    <row r="180" spans="3:5" s="3" customFormat="1">
      <c r="C180" s="4"/>
      <c r="D180" s="4"/>
      <c r="E180" s="4"/>
    </row>
    <row r="181" spans="3:5" s="3" customFormat="1">
      <c r="C181" s="4"/>
      <c r="D181" s="4"/>
      <c r="E181" s="4"/>
    </row>
    <row r="182" spans="3:5" s="3" customFormat="1">
      <c r="C182" s="4"/>
      <c r="D182" s="4"/>
      <c r="E182" s="4"/>
    </row>
    <row r="183" spans="3:5" s="3" customFormat="1">
      <c r="C183" s="4"/>
      <c r="D183" s="4"/>
      <c r="E183" s="4"/>
    </row>
    <row r="184" spans="3:5" s="3" customFormat="1">
      <c r="C184" s="4"/>
      <c r="D184" s="4"/>
      <c r="E184" s="4"/>
    </row>
    <row r="185" spans="3:5" s="3" customFormat="1">
      <c r="C185" s="4"/>
      <c r="D185" s="4"/>
      <c r="E185" s="4"/>
    </row>
    <row r="186" spans="3:5" s="3" customFormat="1">
      <c r="C186" s="4"/>
      <c r="D186" s="4"/>
      <c r="E186" s="4"/>
    </row>
    <row r="187" spans="3:5" s="3" customFormat="1">
      <c r="C187" s="4"/>
      <c r="D187" s="4"/>
      <c r="E187" s="4"/>
    </row>
    <row r="188" spans="3:5" s="3" customFormat="1">
      <c r="C188" s="4"/>
      <c r="D188" s="4"/>
      <c r="E188" s="4"/>
    </row>
    <row r="189" spans="3:5" s="3" customFormat="1">
      <c r="C189" s="4"/>
      <c r="D189" s="4"/>
      <c r="E189" s="4"/>
    </row>
    <row r="190" spans="3:5" s="3" customFormat="1">
      <c r="C190" s="4"/>
      <c r="D190" s="4"/>
      <c r="E190" s="4"/>
    </row>
    <row r="191" spans="3:5" s="3" customFormat="1">
      <c r="C191" s="4"/>
      <c r="D191" s="4"/>
      <c r="E191" s="4"/>
    </row>
    <row r="192" spans="3:5" s="3" customFormat="1">
      <c r="C192" s="4"/>
      <c r="D192" s="4"/>
      <c r="E192" s="4"/>
    </row>
    <row r="193" spans="3:5" s="3" customFormat="1">
      <c r="C193" s="4"/>
      <c r="D193" s="4"/>
      <c r="E193" s="4"/>
    </row>
    <row r="194" spans="3:5" s="3" customFormat="1">
      <c r="C194" s="4"/>
      <c r="D194" s="4"/>
      <c r="E194" s="4"/>
    </row>
    <row r="195" spans="3:5" s="3" customFormat="1">
      <c r="C195" s="4"/>
      <c r="D195" s="4"/>
      <c r="E195" s="4"/>
    </row>
    <row r="196" spans="3:5" s="3" customFormat="1">
      <c r="C196" s="4"/>
      <c r="D196" s="4"/>
      <c r="E196" s="4"/>
    </row>
    <row r="197" spans="3:5" s="3" customFormat="1">
      <c r="C197" s="4"/>
      <c r="D197" s="4"/>
      <c r="E197" s="4"/>
    </row>
    <row r="198" spans="3:5" s="3" customFormat="1">
      <c r="C198" s="4"/>
      <c r="D198" s="4"/>
      <c r="E198" s="4"/>
    </row>
    <row r="199" spans="3:5" s="3" customFormat="1">
      <c r="C199" s="4"/>
      <c r="D199" s="4"/>
      <c r="E199" s="4"/>
    </row>
    <row r="200" spans="3:5" s="3" customFormat="1">
      <c r="C200" s="4"/>
      <c r="D200" s="4"/>
      <c r="E200" s="4"/>
    </row>
    <row r="201" spans="3:5" s="3" customFormat="1">
      <c r="C201" s="4"/>
      <c r="D201" s="4"/>
      <c r="E201" s="4"/>
    </row>
    <row r="202" spans="3:5" s="3" customFormat="1">
      <c r="C202" s="4"/>
      <c r="D202" s="4"/>
      <c r="E202" s="4"/>
    </row>
    <row r="203" spans="3:5" s="3" customFormat="1">
      <c r="C203" s="4"/>
      <c r="D203" s="4"/>
      <c r="E203" s="4"/>
    </row>
    <row r="204" spans="3:5" s="3" customFormat="1">
      <c r="C204" s="4"/>
      <c r="D204" s="4"/>
      <c r="E204" s="4"/>
    </row>
    <row r="205" spans="3:5" s="3" customFormat="1">
      <c r="C205" s="4"/>
      <c r="D205" s="4"/>
      <c r="E205" s="4"/>
    </row>
    <row r="206" spans="3:5" s="3" customFormat="1">
      <c r="C206" s="4"/>
      <c r="D206" s="4"/>
      <c r="E206" s="4"/>
    </row>
    <row r="207" spans="3:5" s="3" customFormat="1">
      <c r="C207" s="4"/>
      <c r="D207" s="4"/>
      <c r="E207" s="4"/>
    </row>
    <row r="208" spans="3:5" s="3" customFormat="1">
      <c r="C208" s="4"/>
      <c r="D208" s="4"/>
      <c r="E208" s="4"/>
    </row>
    <row r="209" spans="3:5" s="3" customFormat="1">
      <c r="C209" s="4"/>
      <c r="D209" s="4"/>
      <c r="E209" s="4"/>
    </row>
    <row r="210" spans="3:5" s="3" customFormat="1">
      <c r="C210" s="4"/>
      <c r="D210" s="4"/>
      <c r="E210" s="4"/>
    </row>
    <row r="211" spans="3:5" s="3" customFormat="1">
      <c r="C211" s="4"/>
      <c r="D211" s="4"/>
      <c r="E211" s="4"/>
    </row>
    <row r="212" spans="3:5" s="3" customFormat="1">
      <c r="C212" s="4"/>
      <c r="D212" s="4"/>
      <c r="E212" s="4"/>
    </row>
    <row r="213" spans="3:5" s="3" customFormat="1">
      <c r="C213" s="4"/>
      <c r="D213" s="4"/>
      <c r="E213" s="4"/>
    </row>
    <row r="214" spans="3:5" s="3" customFormat="1">
      <c r="C214" s="4"/>
      <c r="D214" s="4"/>
      <c r="E214" s="4"/>
    </row>
    <row r="215" spans="3:5" s="3" customFormat="1">
      <c r="C215" s="4"/>
      <c r="D215" s="4"/>
      <c r="E215" s="4"/>
    </row>
    <row r="216" spans="3:5" s="3" customFormat="1">
      <c r="C216" s="4"/>
      <c r="D216" s="4"/>
      <c r="E216" s="4"/>
    </row>
    <row r="217" spans="3:5" s="3" customFormat="1">
      <c r="C217" s="4"/>
      <c r="D217" s="4"/>
      <c r="E217" s="4"/>
    </row>
    <row r="218" spans="3:5" s="3" customFormat="1">
      <c r="C218" s="4"/>
      <c r="D218" s="4"/>
      <c r="E218" s="4"/>
    </row>
    <row r="219" spans="3:5" s="3" customFormat="1">
      <c r="C219" s="4"/>
      <c r="D219" s="4"/>
      <c r="E219" s="4"/>
    </row>
    <row r="220" spans="3:5" s="3" customFormat="1">
      <c r="C220" s="4"/>
      <c r="D220" s="4"/>
      <c r="E220" s="4"/>
    </row>
    <row r="221" spans="3:5" s="3" customFormat="1">
      <c r="C221" s="4"/>
      <c r="D221" s="4"/>
      <c r="E221" s="4"/>
    </row>
    <row r="222" spans="3:5" s="3" customFormat="1">
      <c r="C222" s="4"/>
      <c r="D222" s="4"/>
      <c r="E222" s="4"/>
    </row>
    <row r="223" spans="3:5" s="3" customFormat="1">
      <c r="C223" s="4"/>
      <c r="D223" s="4"/>
      <c r="E223" s="4"/>
    </row>
    <row r="224" spans="3:5" s="3" customFormat="1">
      <c r="C224" s="4"/>
      <c r="D224" s="4"/>
      <c r="E224" s="4"/>
    </row>
    <row r="225" spans="3:5" s="3" customFormat="1">
      <c r="C225" s="4"/>
      <c r="D225" s="4"/>
      <c r="E225" s="4"/>
    </row>
    <row r="226" spans="3:5" s="3" customFormat="1">
      <c r="C226" s="4"/>
      <c r="D226" s="4"/>
      <c r="E226" s="4"/>
    </row>
    <row r="227" spans="3:5" s="3" customFormat="1">
      <c r="C227" s="4"/>
      <c r="D227" s="4"/>
      <c r="E227" s="4"/>
    </row>
    <row r="228" spans="3:5" s="3" customFormat="1">
      <c r="C228" s="4"/>
      <c r="D228" s="4"/>
      <c r="E228" s="4"/>
    </row>
    <row r="229" spans="3:5" s="3" customFormat="1">
      <c r="C229" s="4"/>
      <c r="D229" s="4"/>
      <c r="E229" s="4"/>
    </row>
    <row r="230" spans="3:5" s="3" customFormat="1">
      <c r="C230" s="4"/>
      <c r="D230" s="4"/>
      <c r="E230" s="4"/>
    </row>
    <row r="231" spans="3:5" s="3" customFormat="1">
      <c r="C231" s="4"/>
      <c r="D231" s="4"/>
      <c r="E231" s="4"/>
    </row>
    <row r="232" spans="3:5" s="3" customFormat="1">
      <c r="C232" s="4"/>
      <c r="D232" s="4"/>
      <c r="E232" s="4"/>
    </row>
    <row r="233" spans="3:5" s="3" customFormat="1">
      <c r="C233" s="4"/>
      <c r="D233" s="4"/>
      <c r="E233" s="4"/>
    </row>
    <row r="234" spans="3:5" s="3" customFormat="1">
      <c r="C234" s="4"/>
      <c r="D234" s="4"/>
      <c r="E234" s="4"/>
    </row>
    <row r="235" spans="3:5" s="3" customFormat="1">
      <c r="C235" s="4"/>
      <c r="D235" s="4"/>
      <c r="E235" s="4"/>
    </row>
    <row r="236" spans="3:5" s="3" customFormat="1">
      <c r="C236" s="4"/>
      <c r="D236" s="4"/>
      <c r="E236" s="4"/>
    </row>
    <row r="237" spans="3:5" s="3" customFormat="1">
      <c r="C237" s="4"/>
      <c r="D237" s="4"/>
      <c r="E237" s="4"/>
    </row>
    <row r="238" spans="3:5" s="3" customFormat="1">
      <c r="C238" s="4"/>
      <c r="D238" s="4"/>
      <c r="E238" s="4"/>
    </row>
    <row r="239" spans="3:5" s="3" customFormat="1">
      <c r="C239" s="4"/>
      <c r="D239" s="4"/>
      <c r="E239" s="4"/>
    </row>
    <row r="240" spans="3:5" s="3" customFormat="1">
      <c r="C240" s="4"/>
      <c r="D240" s="4"/>
      <c r="E240" s="4"/>
    </row>
    <row r="241" spans="3:5" s="3" customFormat="1">
      <c r="C241" s="4"/>
      <c r="D241" s="4"/>
      <c r="E241" s="4"/>
    </row>
    <row r="242" spans="3:5" s="3" customFormat="1">
      <c r="C242" s="4"/>
      <c r="D242" s="4"/>
      <c r="E242" s="4"/>
    </row>
    <row r="243" spans="3:5" s="3" customFormat="1">
      <c r="C243" s="4"/>
      <c r="D243" s="4"/>
      <c r="E243" s="4"/>
    </row>
    <row r="244" spans="3:5" s="3" customFormat="1">
      <c r="C244" s="4"/>
      <c r="D244" s="4"/>
      <c r="E244" s="4"/>
    </row>
    <row r="245" spans="3:5" s="3" customFormat="1">
      <c r="C245" s="4"/>
      <c r="D245" s="4"/>
      <c r="E245" s="4"/>
    </row>
    <row r="246" spans="3:5" s="3" customFormat="1">
      <c r="C246" s="4"/>
      <c r="D246" s="4"/>
      <c r="E246" s="4"/>
    </row>
    <row r="247" spans="3:5" s="3" customFormat="1">
      <c r="C247" s="4"/>
      <c r="D247" s="4"/>
      <c r="E247" s="4"/>
    </row>
    <row r="248" spans="3:5" s="3" customFormat="1">
      <c r="C248" s="4"/>
      <c r="D248" s="4"/>
      <c r="E248" s="4"/>
    </row>
    <row r="249" spans="3:5" s="3" customFormat="1">
      <c r="C249" s="4"/>
      <c r="D249" s="4"/>
      <c r="E249" s="4"/>
    </row>
    <row r="250" spans="3:5" s="3" customFormat="1">
      <c r="C250" s="4"/>
      <c r="D250" s="4"/>
      <c r="E250" s="4"/>
    </row>
    <row r="251" spans="3:5" s="3" customFormat="1">
      <c r="C251" s="4"/>
      <c r="D251" s="4"/>
      <c r="E251" s="4"/>
    </row>
    <row r="252" spans="3:5" s="3" customFormat="1">
      <c r="C252" s="4"/>
      <c r="D252" s="4"/>
      <c r="E252" s="4"/>
    </row>
    <row r="253" spans="3:5" s="3" customFormat="1">
      <c r="C253" s="4"/>
      <c r="D253" s="4"/>
      <c r="E253" s="4"/>
    </row>
  </sheetData>
  <mergeCells count="9">
    <mergeCell ref="A21:B21"/>
    <mergeCell ref="A18:G18"/>
    <mergeCell ref="A20:B20"/>
    <mergeCell ref="A1:B2"/>
    <mergeCell ref="A8:B8"/>
    <mergeCell ref="A9:B9"/>
    <mergeCell ref="A6:G6"/>
    <mergeCell ref="A5:G5"/>
    <mergeCell ref="A3:G4"/>
  </mergeCells>
  <phoneticPr fontId="0" type="noConversion"/>
  <printOptions horizontalCentered="1"/>
  <pageMargins left="0.19685039370078741" right="0.19685039370078741" top="0.62992125984251968" bottom="0.39370078740157483" header="0.51181102362204722" footer="0.51181102362204722"/>
  <pageSetup paperSize="9" scale="85" firstPageNumber="676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"/>
  <sheetViews>
    <sheetView topLeftCell="A16" zoomScaleNormal="100" workbookViewId="0">
      <selection activeCell="B30" sqref="B30"/>
    </sheetView>
  </sheetViews>
  <sheetFormatPr defaultColWidth="11.42578125" defaultRowHeight="12.75"/>
  <cols>
    <col min="1" max="1" width="4.28515625" style="99" customWidth="1"/>
    <col min="2" max="2" width="4.42578125" style="107" bestFit="1" customWidth="1"/>
    <col min="3" max="3" width="50.140625" customWidth="1"/>
    <col min="4" max="4" width="13.28515625" customWidth="1"/>
    <col min="5" max="5" width="12.85546875" customWidth="1"/>
    <col min="6" max="6" width="12.5703125" style="245" customWidth="1"/>
    <col min="7" max="8" width="8.140625" customWidth="1"/>
  </cols>
  <sheetData>
    <row r="1" spans="1:8" s="3" customFormat="1" ht="30" customHeight="1">
      <c r="A1" s="297" t="s">
        <v>5</v>
      </c>
      <c r="B1" s="297"/>
      <c r="C1" s="297"/>
      <c r="D1" s="297"/>
      <c r="E1" s="297"/>
      <c r="F1" s="297"/>
      <c r="G1" s="297"/>
      <c r="H1" s="297"/>
    </row>
    <row r="2" spans="1:8" s="3" customFormat="1" ht="25.5" customHeight="1">
      <c r="A2" s="302" t="s">
        <v>228</v>
      </c>
      <c r="B2" s="302"/>
      <c r="C2" s="302"/>
      <c r="D2" s="302"/>
      <c r="E2" s="302"/>
      <c r="F2" s="302"/>
      <c r="G2" s="302"/>
      <c r="H2" s="302"/>
    </row>
    <row r="3" spans="1:8" s="3" customFormat="1" ht="27.6" customHeight="1">
      <c r="A3" s="303" t="s">
        <v>256</v>
      </c>
      <c r="B3" s="303"/>
      <c r="C3" s="303"/>
      <c r="D3" s="284" t="s">
        <v>272</v>
      </c>
      <c r="E3" s="284" t="s">
        <v>266</v>
      </c>
      <c r="F3" s="284" t="s">
        <v>273</v>
      </c>
      <c r="G3" s="285" t="s">
        <v>255</v>
      </c>
      <c r="H3" s="285" t="s">
        <v>255</v>
      </c>
    </row>
    <row r="4" spans="1:8" s="3" customFormat="1" ht="12.6" customHeight="1">
      <c r="A4" s="291">
        <v>1</v>
      </c>
      <c r="B4" s="291"/>
      <c r="C4" s="291"/>
      <c r="D4" s="256">
        <v>2</v>
      </c>
      <c r="E4" s="257">
        <v>3</v>
      </c>
      <c r="F4" s="257">
        <v>4</v>
      </c>
      <c r="G4" s="258" t="s">
        <v>261</v>
      </c>
      <c r="H4" s="258" t="s">
        <v>262</v>
      </c>
    </row>
    <row r="5" spans="1:8" s="3" customFormat="1" ht="21.6" customHeight="1">
      <c r="A5" s="27">
        <v>6</v>
      </c>
      <c r="B5" s="88"/>
      <c r="C5" s="11" t="s">
        <v>32</v>
      </c>
      <c r="D5" s="109">
        <f>D6+D16+D24+D29+D33</f>
        <v>782309380.20999992</v>
      </c>
      <c r="E5" s="108">
        <f>E6+E16+E24+E29+E33</f>
        <v>1401488978</v>
      </c>
      <c r="F5" s="108">
        <f>F6+F16+F24+F29+F33</f>
        <v>544865436.37</v>
      </c>
      <c r="G5" s="110">
        <f>F5/D5*100</f>
        <v>69.648332252355019</v>
      </c>
      <c r="H5" s="110">
        <f>F5/E5*100</f>
        <v>38.877611235127389</v>
      </c>
    </row>
    <row r="6" spans="1:8" s="31" customFormat="1" ht="15" customHeight="1">
      <c r="A6" s="78">
        <v>63</v>
      </c>
      <c r="B6" s="53"/>
      <c r="C6" s="53" t="s">
        <v>200</v>
      </c>
      <c r="D6" s="114">
        <f t="shared" ref="D6" si="0">D7+D10+D13</f>
        <v>52349594.060000002</v>
      </c>
      <c r="E6" s="111">
        <f t="shared" ref="E6:F6" si="1">E7+E10+E13</f>
        <v>109752104</v>
      </c>
      <c r="F6" s="111">
        <f t="shared" si="1"/>
        <v>25859350.440000001</v>
      </c>
      <c r="G6" s="110">
        <f t="shared" ref="G6:G42" si="2">F6/D6*100</f>
        <v>49.397423044697433</v>
      </c>
      <c r="H6" s="110">
        <f t="shared" ref="H6:H35" si="3">F6/E6*100</f>
        <v>23.561598819098723</v>
      </c>
    </row>
    <row r="7" spans="1:8" s="31" customFormat="1" ht="13.15" customHeight="1">
      <c r="A7" s="78">
        <v>632</v>
      </c>
      <c r="B7" s="78"/>
      <c r="C7" s="53" t="s">
        <v>188</v>
      </c>
      <c r="D7" s="114">
        <f t="shared" ref="D7" si="4">D8+D9</f>
        <v>1661369.51</v>
      </c>
      <c r="E7" s="111">
        <f t="shared" ref="E7:F7" si="5">E8+E9</f>
        <v>12913104</v>
      </c>
      <c r="F7" s="111">
        <f t="shared" si="5"/>
        <v>1327692.48</v>
      </c>
      <c r="G7" s="110">
        <f t="shared" si="2"/>
        <v>79.915543893663965</v>
      </c>
      <c r="H7" s="110">
        <f t="shared" si="3"/>
        <v>10.281745426970929</v>
      </c>
    </row>
    <row r="8" spans="1:8" s="31" customFormat="1" ht="12" customHeight="1">
      <c r="A8" s="53"/>
      <c r="B8" s="51">
        <v>6321</v>
      </c>
      <c r="C8" s="51" t="s">
        <v>189</v>
      </c>
      <c r="D8" s="116">
        <v>597301.29</v>
      </c>
      <c r="E8" s="259">
        <v>5853104</v>
      </c>
      <c r="F8" s="112">
        <v>204631.65</v>
      </c>
      <c r="G8" s="113">
        <f t="shared" si="2"/>
        <v>34.259368500610464</v>
      </c>
      <c r="H8" s="260">
        <f t="shared" si="3"/>
        <v>3.4961218867800743</v>
      </c>
    </row>
    <row r="9" spans="1:8" s="31" customFormat="1" ht="12" customHeight="1">
      <c r="A9" s="53"/>
      <c r="B9" s="51">
        <v>6322</v>
      </c>
      <c r="C9" s="51" t="s">
        <v>209</v>
      </c>
      <c r="D9" s="116">
        <v>1064068.22</v>
      </c>
      <c r="E9" s="259">
        <v>7060000</v>
      </c>
      <c r="F9" s="112">
        <v>1123060.83</v>
      </c>
      <c r="G9" s="113">
        <f t="shared" si="2"/>
        <v>105.54406276695305</v>
      </c>
      <c r="H9" s="260">
        <f t="shared" si="3"/>
        <v>15.907377195467424</v>
      </c>
    </row>
    <row r="10" spans="1:8" s="31" customFormat="1" ht="14.25" customHeight="1">
      <c r="A10" s="53">
        <v>633</v>
      </c>
      <c r="B10" s="53"/>
      <c r="C10" s="53" t="s">
        <v>201</v>
      </c>
      <c r="D10" s="114">
        <f t="shared" ref="D10" si="6">D11+D12</f>
        <v>11808830.939999999</v>
      </c>
      <c r="E10" s="111">
        <f t="shared" ref="E10:F10" si="7">E11+E12</f>
        <v>24264000</v>
      </c>
      <c r="F10" s="111">
        <f t="shared" si="7"/>
        <v>10798959.290000001</v>
      </c>
      <c r="G10" s="115">
        <f t="shared" si="2"/>
        <v>91.448165740274376</v>
      </c>
      <c r="H10" s="115">
        <f t="shared" si="3"/>
        <v>44.506096645235743</v>
      </c>
    </row>
    <row r="11" spans="1:8" s="52" customFormat="1" ht="14.25" customHeight="1">
      <c r="A11" s="51"/>
      <c r="B11" s="51">
        <v>6331</v>
      </c>
      <c r="C11" s="51" t="s">
        <v>202</v>
      </c>
      <c r="D11" s="116">
        <v>239973.07</v>
      </c>
      <c r="E11" s="259">
        <v>11256000</v>
      </c>
      <c r="F11" s="112">
        <v>8023119.6100000003</v>
      </c>
      <c r="G11" s="113">
        <f t="shared" si="2"/>
        <v>3343.3416549615335</v>
      </c>
      <c r="H11" s="260">
        <f t="shared" si="3"/>
        <v>71.278603500355359</v>
      </c>
    </row>
    <row r="12" spans="1:8" s="52" customFormat="1" ht="13.5" customHeight="1">
      <c r="A12" s="51"/>
      <c r="B12" s="51">
        <v>6332</v>
      </c>
      <c r="C12" s="51" t="s">
        <v>220</v>
      </c>
      <c r="D12" s="116">
        <v>11568857.869999999</v>
      </c>
      <c r="E12" s="259">
        <v>13008000</v>
      </c>
      <c r="F12" s="112">
        <v>2775839.68</v>
      </c>
      <c r="G12" s="113">
        <f t="shared" si="2"/>
        <v>23.994068482751622</v>
      </c>
      <c r="H12" s="260">
        <f t="shared" si="3"/>
        <v>21.339480934809348</v>
      </c>
    </row>
    <row r="13" spans="1:8" s="31" customFormat="1" ht="13.15" customHeight="1">
      <c r="A13" s="87">
        <v>638</v>
      </c>
      <c r="B13" s="53"/>
      <c r="C13" s="53" t="s">
        <v>203</v>
      </c>
      <c r="D13" s="114">
        <f t="shared" ref="D13" si="8">D14+D15</f>
        <v>38879393.609999999</v>
      </c>
      <c r="E13" s="111">
        <f t="shared" ref="E13:F13" si="9">E14+E15</f>
        <v>72575000</v>
      </c>
      <c r="F13" s="111">
        <f t="shared" si="9"/>
        <v>13732698.67</v>
      </c>
      <c r="G13" s="115">
        <f t="shared" si="2"/>
        <v>35.321277918459799</v>
      </c>
      <c r="H13" s="115">
        <f t="shared" si="3"/>
        <v>18.922078773682397</v>
      </c>
    </row>
    <row r="14" spans="1:8" s="52" customFormat="1" ht="24.75" customHeight="1">
      <c r="A14" s="51"/>
      <c r="B14" s="122">
        <v>6381</v>
      </c>
      <c r="C14" s="51" t="s">
        <v>142</v>
      </c>
      <c r="D14" s="116">
        <v>2295344.9</v>
      </c>
      <c r="E14" s="259">
        <v>22457000</v>
      </c>
      <c r="F14" s="112">
        <v>5595693.5999999996</v>
      </c>
      <c r="G14" s="113">
        <f t="shared" si="2"/>
        <v>243.78443518444658</v>
      </c>
      <c r="H14" s="260">
        <f t="shared" si="3"/>
        <v>24.917369194460523</v>
      </c>
    </row>
    <row r="15" spans="1:8" s="52" customFormat="1" ht="24.75" customHeight="1">
      <c r="A15" s="51"/>
      <c r="B15" s="122">
        <v>6382</v>
      </c>
      <c r="C15" s="51" t="s">
        <v>143</v>
      </c>
      <c r="D15" s="116">
        <v>36584048.710000001</v>
      </c>
      <c r="E15" s="259">
        <v>50118000</v>
      </c>
      <c r="F15" s="112">
        <v>8137005.0700000003</v>
      </c>
      <c r="G15" s="113">
        <f t="shared" si="2"/>
        <v>22.241947944312148</v>
      </c>
      <c r="H15" s="260">
        <f t="shared" si="3"/>
        <v>16.235693902390359</v>
      </c>
    </row>
    <row r="16" spans="1:8" s="3" customFormat="1" ht="13.5" customHeight="1">
      <c r="A16" s="53">
        <v>64</v>
      </c>
      <c r="B16" s="89"/>
      <c r="C16" s="27" t="s">
        <v>33</v>
      </c>
      <c r="D16" s="114">
        <f>D17+D22</f>
        <v>7872078.8199999994</v>
      </c>
      <c r="E16" s="111">
        <f>E17+E22</f>
        <v>12450000</v>
      </c>
      <c r="F16" s="111">
        <f>F17+F22</f>
        <v>6826667.71</v>
      </c>
      <c r="G16" s="115">
        <f t="shared" si="2"/>
        <v>86.720012160650612</v>
      </c>
      <c r="H16" s="115">
        <f t="shared" si="3"/>
        <v>54.832672369477905</v>
      </c>
    </row>
    <row r="17" spans="1:13" s="3" customFormat="1" ht="13.5" customHeight="1">
      <c r="A17" s="53">
        <v>641</v>
      </c>
      <c r="B17" s="89"/>
      <c r="C17" s="27" t="s">
        <v>34</v>
      </c>
      <c r="D17" s="114">
        <f>SUM(D18:D21)</f>
        <v>7872078.8199999994</v>
      </c>
      <c r="E17" s="111">
        <f>SUM(E18:E21)</f>
        <v>12450000</v>
      </c>
      <c r="F17" s="111">
        <f>SUM(F18:F21)</f>
        <v>6822591</v>
      </c>
      <c r="G17" s="115">
        <f t="shared" si="2"/>
        <v>86.66822520458453</v>
      </c>
      <c r="H17" s="115">
        <f t="shared" si="3"/>
        <v>54.799927710843377</v>
      </c>
    </row>
    <row r="18" spans="1:13" s="42" customFormat="1" ht="13.5" customHeight="1">
      <c r="A18" s="90"/>
      <c r="B18" s="90">
        <v>6413</v>
      </c>
      <c r="C18" s="49" t="s">
        <v>35</v>
      </c>
      <c r="D18" s="228">
        <v>1341546.1299999999</v>
      </c>
      <c r="E18" s="261">
        <v>4000000</v>
      </c>
      <c r="F18" s="117">
        <v>996879.61</v>
      </c>
      <c r="G18" s="113">
        <f t="shared" si="2"/>
        <v>74.308261766593148</v>
      </c>
      <c r="H18" s="260">
        <f t="shared" si="3"/>
        <v>24.92199025</v>
      </c>
    </row>
    <row r="19" spans="1:13" s="42" customFormat="1" ht="13.5" customHeight="1">
      <c r="A19" s="90"/>
      <c r="B19" s="90">
        <v>6414</v>
      </c>
      <c r="C19" s="49" t="s">
        <v>36</v>
      </c>
      <c r="D19" s="228">
        <v>6280374.2800000003</v>
      </c>
      <c r="E19" s="261">
        <v>8000000</v>
      </c>
      <c r="F19" s="117">
        <v>5767501.9699999997</v>
      </c>
      <c r="G19" s="113">
        <f t="shared" si="2"/>
        <v>91.833730170616519</v>
      </c>
      <c r="H19" s="260">
        <f t="shared" si="3"/>
        <v>72.093774624999995</v>
      </c>
    </row>
    <row r="20" spans="1:13" s="46" customFormat="1" ht="25.5">
      <c r="A20" s="91"/>
      <c r="B20" s="123">
        <v>6415</v>
      </c>
      <c r="C20" s="50" t="s">
        <v>144</v>
      </c>
      <c r="D20" s="229">
        <v>203500.52</v>
      </c>
      <c r="E20" s="261">
        <v>350000</v>
      </c>
      <c r="F20" s="118">
        <v>1980.57</v>
      </c>
      <c r="G20" s="113">
        <f t="shared" si="2"/>
        <v>0.97325058432283129</v>
      </c>
      <c r="H20" s="260">
        <f t="shared" si="3"/>
        <v>0.56587714285714286</v>
      </c>
    </row>
    <row r="21" spans="1:13" s="46" customFormat="1">
      <c r="A21" s="91"/>
      <c r="B21" s="92">
        <v>6419</v>
      </c>
      <c r="C21" s="50" t="s">
        <v>195</v>
      </c>
      <c r="D21" s="229">
        <v>46657.89</v>
      </c>
      <c r="E21" s="261">
        <v>100000</v>
      </c>
      <c r="F21" s="118">
        <v>56228.85</v>
      </c>
      <c r="G21" s="113">
        <f t="shared" si="2"/>
        <v>120.5130579201074</v>
      </c>
      <c r="H21" s="260">
        <f t="shared" si="3"/>
        <v>56.228849999999994</v>
      </c>
    </row>
    <row r="22" spans="1:13" s="46" customFormat="1">
      <c r="A22" s="95">
        <v>643</v>
      </c>
      <c r="B22" s="43"/>
      <c r="C22" s="47" t="s">
        <v>263</v>
      </c>
      <c r="D22" s="230">
        <f>D23</f>
        <v>0</v>
      </c>
      <c r="E22" s="119">
        <f>E23</f>
        <v>0</v>
      </c>
      <c r="F22" s="119">
        <f>F23</f>
        <v>4076.71</v>
      </c>
      <c r="G22" s="115" t="s">
        <v>194</v>
      </c>
      <c r="H22" s="115" t="s">
        <v>194</v>
      </c>
    </row>
    <row r="23" spans="1:13" s="46" customFormat="1" ht="25.5">
      <c r="A23" s="91"/>
      <c r="B23" s="123">
        <v>6436</v>
      </c>
      <c r="C23" s="50" t="s">
        <v>264</v>
      </c>
      <c r="D23" s="229">
        <v>0</v>
      </c>
      <c r="E23" s="259">
        <v>0</v>
      </c>
      <c r="F23" s="118">
        <v>4076.71</v>
      </c>
      <c r="G23" s="113" t="s">
        <v>194</v>
      </c>
      <c r="H23" s="260" t="s">
        <v>194</v>
      </c>
    </row>
    <row r="24" spans="1:13" s="3" customFormat="1" ht="25.5" customHeight="1">
      <c r="A24" s="87">
        <v>65</v>
      </c>
      <c r="B24" s="89"/>
      <c r="C24" s="27" t="s">
        <v>136</v>
      </c>
      <c r="D24" s="114">
        <f t="shared" ref="D24" si="10">D25+D27</f>
        <v>718629020.80999994</v>
      </c>
      <c r="E24" s="111">
        <f t="shared" ref="E24:F24" si="11">E25+E27</f>
        <v>1272986000</v>
      </c>
      <c r="F24" s="111">
        <f t="shared" si="11"/>
        <v>504924825.36000001</v>
      </c>
      <c r="G24" s="115">
        <f t="shared" si="2"/>
        <v>70.26223694540974</v>
      </c>
      <c r="H24" s="115">
        <f t="shared" si="3"/>
        <v>39.664601602845593</v>
      </c>
    </row>
    <row r="25" spans="1:13" s="3" customFormat="1" ht="13.5" customHeight="1">
      <c r="A25" s="53">
        <v>651</v>
      </c>
      <c r="B25" s="89"/>
      <c r="C25" s="27" t="s">
        <v>137</v>
      </c>
      <c r="D25" s="230">
        <f t="shared" ref="D25:F25" si="12">D26</f>
        <v>413381216.37</v>
      </c>
      <c r="E25" s="119">
        <f t="shared" si="12"/>
        <v>1106000000</v>
      </c>
      <c r="F25" s="119">
        <f t="shared" si="12"/>
        <v>424970425.56999999</v>
      </c>
      <c r="G25" s="115">
        <f t="shared" si="2"/>
        <v>102.80351615919263</v>
      </c>
      <c r="H25" s="115">
        <f t="shared" si="3"/>
        <v>38.424089111211572</v>
      </c>
    </row>
    <row r="26" spans="1:13" s="60" customFormat="1" ht="13.5" customHeight="1">
      <c r="A26" s="93"/>
      <c r="B26" s="90">
        <v>6514</v>
      </c>
      <c r="C26" s="120" t="s">
        <v>138</v>
      </c>
      <c r="D26" s="150">
        <v>413381216.37</v>
      </c>
      <c r="E26" s="262">
        <v>1106000000</v>
      </c>
      <c r="F26" s="120">
        <v>424970425.56999999</v>
      </c>
      <c r="G26" s="113">
        <f t="shared" si="2"/>
        <v>102.80351615919263</v>
      </c>
      <c r="H26" s="260">
        <f t="shared" si="3"/>
        <v>38.424089111211572</v>
      </c>
      <c r="I26" s="42"/>
      <c r="J26" s="42"/>
      <c r="K26" s="42"/>
      <c r="L26" s="42"/>
      <c r="M26" s="42"/>
    </row>
    <row r="27" spans="1:13" s="3" customFormat="1" ht="13.5" customHeight="1">
      <c r="A27" s="53">
        <v>652</v>
      </c>
      <c r="B27" s="89"/>
      <c r="C27" s="28" t="s">
        <v>83</v>
      </c>
      <c r="D27" s="230">
        <f t="shared" ref="D27:F27" si="13">D28</f>
        <v>305247804.44</v>
      </c>
      <c r="E27" s="119">
        <f t="shared" si="13"/>
        <v>166986000</v>
      </c>
      <c r="F27" s="119">
        <f t="shared" si="13"/>
        <v>79954399.790000007</v>
      </c>
      <c r="G27" s="115">
        <f t="shared" si="2"/>
        <v>26.193275963665769</v>
      </c>
      <c r="H27" s="115">
        <f t="shared" si="3"/>
        <v>47.880900069466904</v>
      </c>
    </row>
    <row r="28" spans="1:13" s="41" customFormat="1" ht="12.75" customHeight="1">
      <c r="A28" s="94"/>
      <c r="B28" s="90">
        <v>6526</v>
      </c>
      <c r="C28" s="49" t="s">
        <v>38</v>
      </c>
      <c r="D28" s="228">
        <v>305247804.44</v>
      </c>
      <c r="E28" s="261">
        <v>166986000</v>
      </c>
      <c r="F28" s="117">
        <v>79954399.790000007</v>
      </c>
      <c r="G28" s="113">
        <f t="shared" si="2"/>
        <v>26.193275963665769</v>
      </c>
      <c r="H28" s="260">
        <f t="shared" si="3"/>
        <v>47.880900069466904</v>
      </c>
    </row>
    <row r="29" spans="1:13" s="45" customFormat="1" ht="25.5">
      <c r="A29" s="43">
        <v>66</v>
      </c>
      <c r="B29" s="95"/>
      <c r="C29" s="47" t="s">
        <v>145</v>
      </c>
      <c r="D29" s="230">
        <f t="shared" ref="D29:F29" si="14">D30</f>
        <v>859019.43</v>
      </c>
      <c r="E29" s="119">
        <f t="shared" si="14"/>
        <v>1601000</v>
      </c>
      <c r="F29" s="119">
        <f t="shared" si="14"/>
        <v>699618.91</v>
      </c>
      <c r="G29" s="115">
        <f t="shared" si="2"/>
        <v>81.443898189823244</v>
      </c>
      <c r="H29" s="115">
        <f t="shared" si="3"/>
        <v>43.698870081199253</v>
      </c>
    </row>
    <row r="30" spans="1:13" s="45" customFormat="1" ht="12.75" customHeight="1">
      <c r="A30" s="95">
        <v>661</v>
      </c>
      <c r="B30" s="95"/>
      <c r="C30" s="47" t="s">
        <v>146</v>
      </c>
      <c r="D30" s="230">
        <f t="shared" ref="D30" si="15">D31+D32</f>
        <v>859019.43</v>
      </c>
      <c r="E30" s="119">
        <f t="shared" ref="E30:F30" si="16">E31+E32</f>
        <v>1601000</v>
      </c>
      <c r="F30" s="119">
        <f t="shared" si="16"/>
        <v>699618.91</v>
      </c>
      <c r="G30" s="115">
        <f t="shared" si="2"/>
        <v>81.443898189823244</v>
      </c>
      <c r="H30" s="115">
        <f t="shared" si="3"/>
        <v>43.698870081199253</v>
      </c>
    </row>
    <row r="31" spans="1:13" s="45" customFormat="1" ht="12.75" hidden="1" customHeight="1">
      <c r="A31" s="95"/>
      <c r="B31" s="91">
        <v>6614</v>
      </c>
      <c r="C31" s="50" t="s">
        <v>196</v>
      </c>
      <c r="D31" s="229">
        <v>0</v>
      </c>
      <c r="E31" s="259">
        <v>1000</v>
      </c>
      <c r="F31" s="118">
        <v>0</v>
      </c>
      <c r="G31" s="113" t="s">
        <v>194</v>
      </c>
      <c r="H31" s="260">
        <f t="shared" si="3"/>
        <v>0</v>
      </c>
    </row>
    <row r="32" spans="1:13" s="46" customFormat="1" ht="12.75" customHeight="1">
      <c r="A32" s="91"/>
      <c r="B32" s="91">
        <v>6615</v>
      </c>
      <c r="C32" s="50" t="s">
        <v>147</v>
      </c>
      <c r="D32" s="229">
        <v>859019.43</v>
      </c>
      <c r="E32" s="259">
        <v>1600000</v>
      </c>
      <c r="F32" s="118">
        <v>699618.91</v>
      </c>
      <c r="G32" s="113">
        <f t="shared" si="2"/>
        <v>81.443898189823244</v>
      </c>
      <c r="H32" s="260">
        <f t="shared" si="3"/>
        <v>43.726181875000002</v>
      </c>
    </row>
    <row r="33" spans="1:8" s="41" customFormat="1" ht="12.75" customHeight="1">
      <c r="A33" s="95">
        <v>68</v>
      </c>
      <c r="B33" s="95"/>
      <c r="C33" s="47" t="s">
        <v>171</v>
      </c>
      <c r="D33" s="230">
        <f t="shared" ref="D33:F34" si="17">D34</f>
        <v>2599667.09</v>
      </c>
      <c r="E33" s="119">
        <f t="shared" si="17"/>
        <v>4699874</v>
      </c>
      <c r="F33" s="119">
        <f t="shared" si="17"/>
        <v>6554973.9500000002</v>
      </c>
      <c r="G33" s="115">
        <f t="shared" si="2"/>
        <v>252.14666813357246</v>
      </c>
      <c r="H33" s="115">
        <f t="shared" si="3"/>
        <v>139.47126986808581</v>
      </c>
    </row>
    <row r="34" spans="1:8" s="3" customFormat="1" ht="13.5" customHeight="1">
      <c r="A34" s="95">
        <v>683</v>
      </c>
      <c r="B34" s="95"/>
      <c r="C34" s="47" t="s">
        <v>172</v>
      </c>
      <c r="D34" s="230">
        <f t="shared" si="17"/>
        <v>2599667.09</v>
      </c>
      <c r="E34" s="119">
        <f t="shared" si="17"/>
        <v>4699874</v>
      </c>
      <c r="F34" s="119">
        <f t="shared" si="17"/>
        <v>6554973.9500000002</v>
      </c>
      <c r="G34" s="115">
        <f t="shared" si="2"/>
        <v>252.14666813357246</v>
      </c>
      <c r="H34" s="115">
        <f t="shared" si="3"/>
        <v>139.47126986808581</v>
      </c>
    </row>
    <row r="35" spans="1:8" s="3" customFormat="1" ht="13.5" customHeight="1">
      <c r="A35" s="89"/>
      <c r="B35" s="91">
        <v>6831</v>
      </c>
      <c r="C35" s="50" t="s">
        <v>172</v>
      </c>
      <c r="D35" s="229">
        <v>2599667.09</v>
      </c>
      <c r="E35" s="259">
        <v>4699874</v>
      </c>
      <c r="F35" s="118">
        <v>6554973.9500000002</v>
      </c>
      <c r="G35" s="113">
        <f t="shared" si="2"/>
        <v>252.14666813357246</v>
      </c>
      <c r="H35" s="260">
        <f t="shared" si="3"/>
        <v>139.47126986808581</v>
      </c>
    </row>
    <row r="36" spans="1:8" s="3" customFormat="1" ht="20.45" customHeight="1">
      <c r="A36" s="124">
        <v>7</v>
      </c>
      <c r="B36" s="96"/>
      <c r="C36" s="57" t="s">
        <v>229</v>
      </c>
      <c r="D36" s="240">
        <f t="shared" ref="D36:D41" si="18">D37</f>
        <v>234110.7</v>
      </c>
      <c r="E36" s="83">
        <f t="shared" ref="E36:F41" si="19">E37</f>
        <v>0</v>
      </c>
      <c r="F36" s="83">
        <f t="shared" si="19"/>
        <v>0</v>
      </c>
      <c r="G36" s="115">
        <f t="shared" si="2"/>
        <v>0</v>
      </c>
      <c r="H36" s="115" t="s">
        <v>194</v>
      </c>
    </row>
    <row r="37" spans="1:8" s="3" customFormat="1" ht="13.5" customHeight="1">
      <c r="A37" s="39">
        <v>72</v>
      </c>
      <c r="B37" s="96"/>
      <c r="C37" s="57" t="s">
        <v>121</v>
      </c>
      <c r="D37" s="240">
        <f>D38+D41</f>
        <v>234110.7</v>
      </c>
      <c r="E37" s="83">
        <f>E38+E41</f>
        <v>0</v>
      </c>
      <c r="F37" s="83">
        <f>F38+F41</f>
        <v>0</v>
      </c>
      <c r="G37" s="115">
        <f t="shared" si="2"/>
        <v>0</v>
      </c>
      <c r="H37" s="115" t="s">
        <v>194</v>
      </c>
    </row>
    <row r="38" spans="1:8" s="3" customFormat="1" ht="13.5" customHeight="1">
      <c r="A38" s="39">
        <v>722</v>
      </c>
      <c r="B38" s="96"/>
      <c r="C38" s="57" t="s">
        <v>233</v>
      </c>
      <c r="D38" s="240">
        <f>D39+D40</f>
        <v>12110.7</v>
      </c>
      <c r="E38" s="83">
        <f>E39+E40</f>
        <v>0</v>
      </c>
      <c r="F38" s="83">
        <f>F39+F40</f>
        <v>0</v>
      </c>
      <c r="G38" s="115">
        <f t="shared" si="2"/>
        <v>0</v>
      </c>
      <c r="H38" s="115" t="s">
        <v>194</v>
      </c>
    </row>
    <row r="39" spans="1:8" s="3" customFormat="1" ht="13.5" customHeight="1">
      <c r="A39" s="40"/>
      <c r="B39" s="40">
        <v>7221</v>
      </c>
      <c r="C39" s="58" t="s">
        <v>23</v>
      </c>
      <c r="D39" s="241">
        <v>11781.25</v>
      </c>
      <c r="E39" s="263">
        <v>0</v>
      </c>
      <c r="F39" s="121">
        <v>0</v>
      </c>
      <c r="G39" s="113">
        <f>F39/D39*100</f>
        <v>0</v>
      </c>
      <c r="H39" s="260" t="s">
        <v>194</v>
      </c>
    </row>
    <row r="40" spans="1:8" s="3" customFormat="1" ht="13.5" customHeight="1">
      <c r="A40" s="40"/>
      <c r="B40" s="40">
        <v>7222</v>
      </c>
      <c r="C40" s="58" t="s">
        <v>25</v>
      </c>
      <c r="D40" s="241">
        <v>329.45</v>
      </c>
      <c r="E40" s="263">
        <v>0</v>
      </c>
      <c r="F40" s="121">
        <v>0</v>
      </c>
      <c r="G40" s="113">
        <f t="shared" si="2"/>
        <v>0</v>
      </c>
      <c r="H40" s="260" t="s">
        <v>194</v>
      </c>
    </row>
    <row r="41" spans="1:8" s="3" customFormat="1" ht="13.5" customHeight="1">
      <c r="A41" s="39">
        <v>723</v>
      </c>
      <c r="B41" s="96"/>
      <c r="C41" s="57" t="s">
        <v>122</v>
      </c>
      <c r="D41" s="242">
        <f t="shared" si="18"/>
        <v>222000</v>
      </c>
      <c r="E41" s="83">
        <f t="shared" si="19"/>
        <v>0</v>
      </c>
      <c r="F41" s="83">
        <f t="shared" si="19"/>
        <v>0</v>
      </c>
      <c r="G41" s="115">
        <f t="shared" si="2"/>
        <v>0</v>
      </c>
      <c r="H41" s="115" t="s">
        <v>194</v>
      </c>
    </row>
    <row r="42" spans="1:8" s="3" customFormat="1" ht="13.5" customHeight="1">
      <c r="A42" s="97"/>
      <c r="B42" s="40">
        <v>7231</v>
      </c>
      <c r="C42" s="58" t="s">
        <v>27</v>
      </c>
      <c r="D42" s="243">
        <v>222000</v>
      </c>
      <c r="E42" s="259">
        <v>0</v>
      </c>
      <c r="F42" s="112">
        <v>0</v>
      </c>
      <c r="G42" s="113">
        <f t="shared" si="2"/>
        <v>0</v>
      </c>
      <c r="H42" s="260" t="s">
        <v>194</v>
      </c>
    </row>
    <row r="43" spans="1:8" s="3" customFormat="1" ht="13.5" customHeight="1">
      <c r="A43" s="89"/>
      <c r="B43" s="89"/>
      <c r="C43" s="29"/>
      <c r="D43" s="29"/>
      <c r="F43" s="4"/>
      <c r="G43" s="113"/>
      <c r="H43" s="113"/>
    </row>
    <row r="44" spans="1:8" s="3" customFormat="1" ht="13.5" customHeight="1">
      <c r="A44" s="89"/>
      <c r="B44" s="89"/>
      <c r="C44" s="29"/>
      <c r="D44" s="29"/>
      <c r="F44" s="4"/>
    </row>
    <row r="45" spans="1:8" s="3" customFormat="1" ht="13.5" customHeight="1">
      <c r="A45" s="89"/>
      <c r="B45" s="89"/>
      <c r="C45" s="29"/>
      <c r="D45" s="29"/>
      <c r="F45" s="4"/>
    </row>
    <row r="46" spans="1:8" s="3" customFormat="1" ht="13.5" customHeight="1">
      <c r="A46" s="89"/>
      <c r="B46" s="89"/>
      <c r="C46" s="29"/>
      <c r="D46" s="29"/>
      <c r="F46" s="4"/>
    </row>
    <row r="47" spans="1:8" s="3" customFormat="1" ht="13.5" customHeight="1">
      <c r="A47" s="89"/>
      <c r="B47" s="89"/>
      <c r="C47" s="29"/>
      <c r="D47" s="29"/>
      <c r="F47" s="4"/>
    </row>
    <row r="48" spans="1:8" s="3" customFormat="1" ht="13.5" customHeight="1">
      <c r="A48" s="89"/>
      <c r="B48" s="89"/>
      <c r="C48" s="29"/>
      <c r="D48" s="29"/>
      <c r="F48" s="4"/>
    </row>
    <row r="49" spans="1:6" s="3" customFormat="1" ht="13.5" customHeight="1">
      <c r="A49" s="89"/>
      <c r="B49" s="89"/>
      <c r="C49" s="29"/>
      <c r="D49" s="29"/>
      <c r="F49" s="4"/>
    </row>
    <row r="50" spans="1:6" s="3" customFormat="1" ht="13.5" customHeight="1">
      <c r="A50" s="89"/>
      <c r="B50" s="89"/>
      <c r="C50" s="29"/>
      <c r="D50" s="29"/>
      <c r="F50" s="4"/>
    </row>
    <row r="51" spans="1:6" s="3" customFormat="1" ht="13.5" customHeight="1">
      <c r="A51" s="89"/>
      <c r="B51" s="89"/>
      <c r="C51" s="29"/>
      <c r="D51" s="29"/>
      <c r="F51" s="4"/>
    </row>
    <row r="52" spans="1:6" s="3" customFormat="1" ht="13.5" customHeight="1">
      <c r="A52" s="89"/>
      <c r="B52" s="89"/>
      <c r="C52" s="29"/>
      <c r="D52" s="29"/>
      <c r="F52" s="4"/>
    </row>
    <row r="53" spans="1:6" s="3" customFormat="1" ht="13.5" customHeight="1">
      <c r="A53" s="89"/>
      <c r="B53" s="89"/>
      <c r="C53" s="29"/>
      <c r="D53" s="29"/>
      <c r="F53" s="4"/>
    </row>
    <row r="54" spans="1:6" s="3" customFormat="1" ht="13.5" customHeight="1">
      <c r="A54" s="89"/>
      <c r="B54" s="89"/>
      <c r="C54" s="29"/>
      <c r="D54" s="29"/>
      <c r="F54" s="4"/>
    </row>
    <row r="55" spans="1:6" s="3" customFormat="1" ht="18" customHeight="1">
      <c r="A55" s="21"/>
      <c r="B55" s="18"/>
      <c r="C55" s="18"/>
      <c r="D55" s="18"/>
      <c r="F55" s="4"/>
    </row>
    <row r="56" spans="1:6" s="3" customFormat="1">
      <c r="A56" s="98"/>
      <c r="B56" s="16"/>
      <c r="C56" s="7"/>
      <c r="D56" s="7"/>
      <c r="F56" s="4"/>
    </row>
    <row r="57" spans="1:6" s="3" customFormat="1">
      <c r="A57" s="98"/>
      <c r="B57" s="16"/>
      <c r="C57" s="8"/>
      <c r="D57" s="8"/>
      <c r="F57" s="4"/>
    </row>
    <row r="58" spans="1:6" s="3" customFormat="1">
      <c r="A58" s="98"/>
      <c r="B58" s="16"/>
      <c r="C58" s="8"/>
      <c r="D58" s="8"/>
      <c r="F58" s="4"/>
    </row>
    <row r="59" spans="1:6" s="3" customFormat="1">
      <c r="A59" s="98"/>
      <c r="B59" s="15"/>
      <c r="C59" s="14"/>
      <c r="D59" s="14"/>
      <c r="F59" s="4"/>
    </row>
    <row r="60" spans="1:6" s="3" customFormat="1">
      <c r="A60" s="98"/>
      <c r="B60" s="15"/>
      <c r="C60" s="7"/>
      <c r="D60" s="7"/>
      <c r="F60" s="4"/>
    </row>
    <row r="61" spans="1:6" s="3" customFormat="1">
      <c r="A61" s="98"/>
      <c r="B61" s="15"/>
      <c r="C61" s="15"/>
      <c r="D61" s="15"/>
      <c r="F61" s="4"/>
    </row>
    <row r="62" spans="1:6" s="3" customFormat="1" hidden="1">
      <c r="A62" s="99"/>
      <c r="B62" s="100"/>
      <c r="C62" s="9"/>
      <c r="D62" s="9"/>
      <c r="F62" s="4"/>
    </row>
    <row r="63" spans="1:6" s="3" customFormat="1" hidden="1">
      <c r="A63" s="99"/>
      <c r="B63" s="100"/>
      <c r="C63" s="9"/>
      <c r="D63" s="9"/>
      <c r="F63" s="4"/>
    </row>
    <row r="64" spans="1:6" s="3" customFormat="1">
      <c r="A64" s="99"/>
      <c r="B64" s="15"/>
      <c r="C64" s="15"/>
      <c r="D64" s="15"/>
      <c r="F64" s="4"/>
    </row>
    <row r="65" spans="1:6" s="3" customFormat="1" hidden="1">
      <c r="A65" s="99"/>
      <c r="B65" s="100"/>
      <c r="C65" s="9"/>
      <c r="D65" s="9"/>
      <c r="F65" s="4"/>
    </row>
    <row r="66" spans="1:6" s="3" customFormat="1">
      <c r="A66" s="99"/>
      <c r="B66" s="100"/>
      <c r="C66" s="7"/>
      <c r="D66" s="7"/>
      <c r="F66" s="4"/>
    </row>
    <row r="67" spans="1:6" s="3" customFormat="1">
      <c r="A67" s="99"/>
      <c r="B67" s="100"/>
      <c r="C67" s="15"/>
      <c r="D67" s="15"/>
      <c r="F67" s="4"/>
    </row>
    <row r="68" spans="1:6" s="3" customFormat="1" hidden="1">
      <c r="A68" s="99"/>
      <c r="B68" s="100"/>
      <c r="C68" s="9"/>
      <c r="D68" s="9"/>
      <c r="F68" s="4"/>
    </row>
    <row r="69" spans="1:6" s="3" customFormat="1" hidden="1">
      <c r="A69" s="99"/>
      <c r="B69" s="100"/>
      <c r="C69" s="9"/>
      <c r="D69" s="9"/>
      <c r="F69" s="4"/>
    </row>
    <row r="70" spans="1:6" s="3" customFormat="1">
      <c r="A70" s="99"/>
      <c r="B70" s="100"/>
      <c r="C70" s="15"/>
      <c r="D70" s="15"/>
      <c r="F70" s="4"/>
    </row>
    <row r="71" spans="1:6" s="3" customFormat="1" hidden="1">
      <c r="A71" s="99"/>
      <c r="B71" s="100"/>
      <c r="C71" s="9"/>
      <c r="D71" s="9"/>
      <c r="F71" s="4"/>
    </row>
    <row r="72" spans="1:6" s="3" customFormat="1" hidden="1">
      <c r="A72" s="99"/>
      <c r="B72" s="100"/>
      <c r="C72" s="9"/>
      <c r="D72" s="9"/>
      <c r="F72" s="4"/>
    </row>
    <row r="73" spans="1:6" s="3" customFormat="1">
      <c r="A73" s="99"/>
      <c r="B73" s="100"/>
      <c r="C73" s="15"/>
      <c r="D73" s="15"/>
      <c r="F73" s="4"/>
    </row>
    <row r="74" spans="1:6" s="3" customFormat="1" hidden="1">
      <c r="A74" s="99"/>
      <c r="B74" s="100"/>
      <c r="C74" s="9"/>
      <c r="D74" s="9"/>
      <c r="F74" s="4"/>
    </row>
    <row r="75" spans="1:6" s="3" customFormat="1" hidden="1">
      <c r="A75" s="99"/>
      <c r="B75" s="100"/>
      <c r="C75" s="9"/>
      <c r="D75" s="9"/>
      <c r="F75" s="4"/>
    </row>
    <row r="76" spans="1:6" s="3" customFormat="1" ht="13.5" hidden="1" customHeight="1">
      <c r="A76" s="99"/>
      <c r="B76" s="100"/>
      <c r="C76" s="9"/>
      <c r="D76" s="9"/>
      <c r="F76" s="4"/>
    </row>
    <row r="77" spans="1:6" s="3" customFormat="1" ht="13.5" customHeight="1">
      <c r="A77" s="99"/>
      <c r="B77" s="100"/>
      <c r="C77" s="8"/>
      <c r="D77" s="8"/>
      <c r="F77" s="4"/>
    </row>
    <row r="78" spans="1:6" s="3" customFormat="1" ht="13.5" customHeight="1">
      <c r="A78" s="99"/>
      <c r="B78" s="100"/>
      <c r="C78" s="7"/>
      <c r="D78" s="7"/>
      <c r="F78" s="4"/>
    </row>
    <row r="79" spans="1:6" s="3" customFormat="1" ht="26.25" customHeight="1">
      <c r="A79" s="99"/>
      <c r="B79" s="15"/>
      <c r="C79" s="55"/>
      <c r="D79" s="55"/>
      <c r="F79" s="4"/>
    </row>
    <row r="80" spans="1:6" s="3" customFormat="1" ht="13.5" hidden="1" customHeight="1">
      <c r="A80" s="99"/>
      <c r="B80" s="100"/>
      <c r="C80" s="9"/>
      <c r="D80" s="9"/>
      <c r="F80" s="4"/>
    </row>
    <row r="81" spans="1:6" s="3" customFormat="1" ht="13.5" customHeight="1">
      <c r="A81" s="99"/>
      <c r="B81" s="100"/>
      <c r="C81" s="8"/>
      <c r="D81" s="8"/>
      <c r="F81" s="4"/>
    </row>
    <row r="82" spans="1:6" s="3" customFormat="1" ht="13.5" customHeight="1">
      <c r="A82" s="99"/>
      <c r="B82" s="100"/>
      <c r="C82" s="8"/>
      <c r="D82" s="8"/>
      <c r="F82" s="4"/>
    </row>
    <row r="83" spans="1:6" s="3" customFormat="1" ht="13.5" customHeight="1">
      <c r="A83" s="99"/>
      <c r="B83" s="101"/>
      <c r="C83" s="15"/>
      <c r="D83" s="15"/>
      <c r="F83" s="4"/>
    </row>
    <row r="84" spans="1:6" s="3" customFormat="1" ht="13.5" hidden="1" customHeight="1">
      <c r="A84" s="99"/>
      <c r="B84" s="13"/>
      <c r="C84" s="13"/>
      <c r="D84" s="13"/>
      <c r="F84" s="4"/>
    </row>
    <row r="85" spans="1:6" s="3" customFormat="1" ht="13.5" customHeight="1">
      <c r="A85" s="99"/>
      <c r="B85" s="15"/>
      <c r="C85" s="14"/>
      <c r="D85" s="14"/>
      <c r="F85" s="4"/>
    </row>
    <row r="86" spans="1:6" s="3" customFormat="1" ht="13.5" hidden="1" customHeight="1">
      <c r="A86" s="99"/>
      <c r="B86" s="100"/>
      <c r="C86" s="9"/>
      <c r="D86" s="9"/>
      <c r="F86" s="4"/>
    </row>
    <row r="87" spans="1:6" s="3" customFormat="1" ht="28.5" customHeight="1">
      <c r="A87" s="99"/>
      <c r="B87" s="100"/>
      <c r="C87" s="30"/>
      <c r="D87" s="30"/>
      <c r="F87" s="4"/>
    </row>
    <row r="88" spans="1:6" s="3" customFormat="1" ht="13.5" customHeight="1">
      <c r="A88" s="99"/>
      <c r="B88" s="100"/>
      <c r="C88" s="15"/>
      <c r="D88" s="15"/>
      <c r="F88" s="4"/>
    </row>
    <row r="89" spans="1:6" s="3" customFormat="1" ht="13.5" hidden="1" customHeight="1">
      <c r="A89" s="99"/>
      <c r="B89" s="100"/>
      <c r="C89" s="9"/>
      <c r="D89" s="9"/>
      <c r="F89" s="4"/>
    </row>
    <row r="90" spans="1:6" s="3" customFormat="1" ht="13.5" customHeight="1">
      <c r="A90" s="99"/>
      <c r="B90" s="100"/>
      <c r="C90" s="14"/>
      <c r="D90" s="14"/>
      <c r="F90" s="4"/>
    </row>
    <row r="91" spans="1:6" s="3" customFormat="1" ht="13.5" hidden="1" customHeight="1">
      <c r="A91" s="99"/>
      <c r="B91" s="100"/>
      <c r="C91" s="9"/>
      <c r="D91" s="9"/>
      <c r="F91" s="4"/>
    </row>
    <row r="92" spans="1:6" s="3" customFormat="1" ht="22.5" customHeight="1">
      <c r="A92" s="99"/>
      <c r="B92" s="100"/>
      <c r="C92" s="55"/>
      <c r="D92" s="55"/>
      <c r="F92" s="4"/>
    </row>
    <row r="93" spans="1:6" s="3" customFormat="1" ht="13.5" hidden="1" customHeight="1">
      <c r="A93" s="99"/>
      <c r="B93" s="13"/>
      <c r="C93" s="13"/>
      <c r="D93" s="13"/>
      <c r="F93" s="4"/>
    </row>
    <row r="94" spans="1:6" s="3" customFormat="1" ht="13.5" customHeight="1">
      <c r="A94" s="99"/>
      <c r="B94" s="13"/>
      <c r="C94" s="7"/>
      <c r="D94" s="7"/>
      <c r="F94" s="4"/>
    </row>
    <row r="95" spans="1:6" s="3" customFormat="1" ht="13.5" customHeight="1">
      <c r="A95" s="99"/>
      <c r="B95" s="13"/>
      <c r="C95" s="16"/>
      <c r="D95" s="16"/>
      <c r="F95" s="4"/>
    </row>
    <row r="96" spans="1:6" s="3" customFormat="1" ht="13.5" customHeight="1">
      <c r="A96" s="99"/>
      <c r="B96" s="15"/>
      <c r="C96" s="15"/>
      <c r="D96" s="15"/>
      <c r="F96" s="4"/>
    </row>
    <row r="97" spans="1:6" s="3" customFormat="1" ht="13.5" hidden="1" customHeight="1">
      <c r="A97" s="99"/>
      <c r="B97" s="100"/>
      <c r="C97" s="9"/>
      <c r="D97" s="9"/>
      <c r="F97" s="4"/>
    </row>
    <row r="98" spans="1:6" s="3" customFormat="1" ht="13.5" customHeight="1">
      <c r="A98" s="99"/>
      <c r="B98" s="100"/>
      <c r="C98" s="8"/>
      <c r="D98" s="8"/>
      <c r="F98" s="4"/>
    </row>
    <row r="99" spans="1:6" s="3" customFormat="1" ht="13.5" customHeight="1">
      <c r="A99" s="99"/>
      <c r="B99" s="100"/>
      <c r="C99" s="7"/>
      <c r="D99" s="7"/>
      <c r="F99" s="4"/>
    </row>
    <row r="100" spans="1:6" s="3" customFormat="1" ht="13.5" customHeight="1">
      <c r="A100" s="99"/>
      <c r="B100" s="15"/>
      <c r="C100" s="15"/>
      <c r="D100" s="15"/>
      <c r="F100" s="4"/>
    </row>
    <row r="101" spans="1:6" s="3" customFormat="1" ht="13.5" hidden="1" customHeight="1">
      <c r="A101" s="99"/>
      <c r="B101" s="13"/>
      <c r="C101" s="9"/>
      <c r="D101" s="9"/>
      <c r="F101" s="4"/>
    </row>
    <row r="102" spans="1:6" s="3" customFormat="1" ht="13.5" customHeight="1">
      <c r="A102" s="99"/>
      <c r="B102" s="13"/>
      <c r="C102" s="7"/>
      <c r="D102" s="7"/>
      <c r="F102" s="4"/>
    </row>
    <row r="103" spans="1:6" s="3" customFormat="1" ht="22.5" customHeight="1">
      <c r="A103" s="99"/>
      <c r="B103" s="15"/>
      <c r="C103" s="55"/>
      <c r="D103" s="55"/>
      <c r="F103" s="4"/>
    </row>
    <row r="104" spans="1:6" s="3" customFormat="1" ht="13.5" hidden="1" customHeight="1">
      <c r="A104" s="99"/>
      <c r="B104" s="100"/>
      <c r="C104" s="9"/>
      <c r="D104" s="9"/>
      <c r="F104" s="4"/>
    </row>
    <row r="105" spans="1:6" s="3" customFormat="1" ht="13.5" customHeight="1">
      <c r="A105" s="99"/>
      <c r="B105" s="15"/>
      <c r="C105" s="15"/>
      <c r="D105" s="15"/>
      <c r="F105" s="4"/>
    </row>
    <row r="106" spans="1:6" s="3" customFormat="1" ht="13.5" hidden="1" customHeight="1">
      <c r="A106" s="99"/>
      <c r="B106" s="100"/>
      <c r="C106" s="9"/>
      <c r="D106" s="9"/>
      <c r="F106" s="4"/>
    </row>
    <row r="107" spans="1:6" s="3" customFormat="1" ht="13.5" hidden="1" customHeight="1">
      <c r="A107" s="99"/>
      <c r="B107" s="100"/>
      <c r="C107" s="9"/>
      <c r="D107" s="9"/>
      <c r="F107" s="4"/>
    </row>
    <row r="108" spans="1:6" s="3" customFormat="1" ht="13.5" customHeight="1">
      <c r="A108" s="98"/>
      <c r="B108" s="16"/>
      <c r="C108" s="7"/>
      <c r="D108" s="7"/>
      <c r="F108" s="4"/>
    </row>
    <row r="109" spans="1:6" s="3" customFormat="1" ht="13.5" customHeight="1">
      <c r="A109" s="99"/>
      <c r="B109" s="102"/>
      <c r="C109" s="7"/>
      <c r="D109" s="7"/>
      <c r="F109" s="4"/>
    </row>
    <row r="110" spans="1:6" s="3" customFormat="1" ht="13.5" customHeight="1">
      <c r="A110" s="99"/>
      <c r="B110" s="102"/>
      <c r="C110" s="8"/>
      <c r="D110" s="8"/>
      <c r="F110" s="4"/>
    </row>
    <row r="111" spans="1:6" s="3" customFormat="1" ht="13.5" customHeight="1">
      <c r="A111" s="99"/>
      <c r="B111" s="15"/>
      <c r="C111" s="14"/>
      <c r="D111" s="14"/>
      <c r="F111" s="4"/>
    </row>
    <row r="112" spans="1:6" s="3" customFormat="1" hidden="1">
      <c r="A112" s="99"/>
      <c r="B112" s="100"/>
      <c r="C112" s="9"/>
      <c r="D112" s="9"/>
      <c r="F112" s="4"/>
    </row>
    <row r="113" spans="1:6" s="3" customFormat="1">
      <c r="A113" s="99"/>
      <c r="B113" s="100"/>
      <c r="C113" s="7"/>
      <c r="D113" s="7"/>
      <c r="F113" s="4"/>
    </row>
    <row r="114" spans="1:6" s="3" customFormat="1">
      <c r="A114" s="99"/>
      <c r="B114" s="100"/>
      <c r="C114" s="8"/>
      <c r="D114" s="8"/>
      <c r="F114" s="4"/>
    </row>
    <row r="115" spans="1:6" s="3" customFormat="1">
      <c r="A115" s="99"/>
      <c r="B115" s="15"/>
      <c r="C115" s="15"/>
      <c r="D115" s="15"/>
      <c r="F115" s="4"/>
    </row>
    <row r="116" spans="1:6" s="3" customFormat="1" hidden="1">
      <c r="A116" s="99"/>
      <c r="B116" s="100"/>
      <c r="C116" s="9"/>
      <c r="D116" s="9"/>
      <c r="F116" s="4"/>
    </row>
    <row r="117" spans="1:6" s="3" customFormat="1" hidden="1">
      <c r="A117" s="99"/>
      <c r="B117" s="100"/>
      <c r="C117" s="9"/>
      <c r="D117" s="9"/>
      <c r="F117" s="4"/>
    </row>
    <row r="118" spans="1:6" s="3" customFormat="1" hidden="1">
      <c r="A118" s="99"/>
      <c r="B118" s="103"/>
      <c r="C118" s="5"/>
      <c r="D118" s="5"/>
      <c r="F118" s="4"/>
    </row>
    <row r="119" spans="1:6" s="3" customFormat="1" hidden="1">
      <c r="A119" s="99"/>
      <c r="B119" s="100"/>
      <c r="C119" s="9"/>
      <c r="D119" s="9"/>
      <c r="F119" s="4"/>
    </row>
    <row r="120" spans="1:6" s="3" customFormat="1" hidden="1">
      <c r="A120" s="99"/>
      <c r="B120" s="100"/>
      <c r="C120" s="9"/>
      <c r="D120" s="9"/>
      <c r="F120" s="4"/>
    </row>
    <row r="121" spans="1:6" s="3" customFormat="1" hidden="1">
      <c r="A121" s="99"/>
      <c r="B121" s="100"/>
      <c r="C121" s="9"/>
      <c r="D121" s="9"/>
      <c r="F121" s="4"/>
    </row>
    <row r="122" spans="1:6" s="3" customFormat="1">
      <c r="A122" s="99"/>
      <c r="B122" s="15"/>
      <c r="C122" s="15"/>
      <c r="D122" s="15"/>
      <c r="F122" s="4"/>
    </row>
    <row r="123" spans="1:6" s="3" customFormat="1" hidden="1">
      <c r="A123" s="99"/>
      <c r="B123" s="100"/>
      <c r="C123" s="9"/>
      <c r="D123" s="9"/>
      <c r="F123" s="4"/>
    </row>
    <row r="124" spans="1:6" s="3" customFormat="1">
      <c r="A124" s="99"/>
      <c r="B124" s="15"/>
      <c r="C124" s="15"/>
      <c r="D124" s="15"/>
      <c r="F124" s="4"/>
    </row>
    <row r="125" spans="1:6" s="3" customFormat="1" hidden="1">
      <c r="A125" s="99"/>
      <c r="B125" s="100"/>
      <c r="C125" s="9"/>
      <c r="D125" s="9"/>
      <c r="F125" s="4"/>
    </row>
    <row r="126" spans="1:6" s="3" customFormat="1" hidden="1">
      <c r="A126" s="99"/>
      <c r="B126" s="100"/>
      <c r="C126" s="9"/>
      <c r="D126" s="9"/>
      <c r="F126" s="4"/>
    </row>
    <row r="127" spans="1:6" s="3" customFormat="1">
      <c r="A127" s="99"/>
      <c r="B127" s="100"/>
      <c r="C127" s="9"/>
      <c r="D127" s="9"/>
      <c r="F127" s="4"/>
    </row>
    <row r="128" spans="1:6" s="3" customFormat="1">
      <c r="A128" s="99"/>
      <c r="B128" s="100"/>
      <c r="C128" s="9"/>
      <c r="D128" s="9"/>
      <c r="F128" s="4"/>
    </row>
    <row r="129" spans="1:6" s="3" customFormat="1" ht="28.5" customHeight="1">
      <c r="A129" s="12"/>
      <c r="B129" s="12"/>
      <c r="C129" s="32"/>
      <c r="D129" s="239"/>
      <c r="F129" s="4"/>
    </row>
    <row r="130" spans="1:6" s="3" customFormat="1">
      <c r="A130" s="99"/>
      <c r="B130" s="100"/>
      <c r="C130" s="8"/>
      <c r="D130" s="8"/>
      <c r="F130" s="4"/>
    </row>
    <row r="131" spans="1:6" s="3" customFormat="1">
      <c r="A131" s="99"/>
      <c r="B131" s="104"/>
      <c r="C131" s="6"/>
      <c r="D131" s="6"/>
      <c r="F131" s="4"/>
    </row>
    <row r="132" spans="1:6" s="3" customFormat="1" hidden="1">
      <c r="A132" s="99"/>
      <c r="B132" s="100"/>
      <c r="C132" s="9"/>
      <c r="D132" s="9"/>
      <c r="F132" s="4"/>
    </row>
    <row r="133" spans="1:6" s="3" customFormat="1" hidden="1">
      <c r="A133" s="99"/>
      <c r="B133" s="103"/>
      <c r="C133" s="5"/>
      <c r="D133" s="5"/>
      <c r="F133" s="4"/>
    </row>
    <row r="134" spans="1:6" s="3" customFormat="1" hidden="1">
      <c r="A134" s="99"/>
      <c r="B134" s="103"/>
      <c r="C134" s="5"/>
      <c r="D134" s="5"/>
      <c r="F134" s="4"/>
    </row>
    <row r="135" spans="1:6" s="3" customFormat="1" hidden="1">
      <c r="A135" s="99"/>
      <c r="B135" s="100"/>
      <c r="C135" s="9"/>
      <c r="D135" s="9"/>
      <c r="F135" s="4"/>
    </row>
    <row r="136" spans="1:6" s="3" customFormat="1">
      <c r="A136" s="99"/>
      <c r="B136" s="15"/>
      <c r="C136" s="15"/>
      <c r="D136" s="15"/>
      <c r="F136" s="4"/>
    </row>
    <row r="137" spans="1:6" s="3" customFormat="1" hidden="1">
      <c r="A137" s="99"/>
      <c r="B137" s="100"/>
      <c r="C137" s="9"/>
      <c r="D137" s="9"/>
      <c r="F137" s="4"/>
    </row>
    <row r="138" spans="1:6" s="3" customFormat="1" hidden="1">
      <c r="A138" s="99"/>
      <c r="B138" s="100"/>
      <c r="C138" s="9"/>
      <c r="D138" s="9"/>
      <c r="F138" s="4"/>
    </row>
    <row r="139" spans="1:6" s="3" customFormat="1">
      <c r="A139" s="99"/>
      <c r="B139" s="15"/>
      <c r="C139" s="15"/>
      <c r="D139" s="15"/>
      <c r="F139" s="4"/>
    </row>
    <row r="140" spans="1:6" s="3" customFormat="1" hidden="1">
      <c r="A140" s="99"/>
      <c r="B140" s="100"/>
      <c r="C140" s="9"/>
      <c r="D140" s="9"/>
      <c r="F140" s="4"/>
    </row>
    <row r="141" spans="1:6" s="3" customFormat="1" hidden="1">
      <c r="A141" s="99"/>
      <c r="B141" s="103"/>
      <c r="C141" s="5"/>
      <c r="D141" s="5"/>
      <c r="F141" s="4"/>
    </row>
    <row r="142" spans="1:6" s="3" customFormat="1">
      <c r="A142" s="99"/>
      <c r="B142" s="15"/>
      <c r="C142" s="6"/>
      <c r="D142" s="6"/>
      <c r="F142" s="4"/>
    </row>
    <row r="143" spans="1:6" s="3" customFormat="1" hidden="1">
      <c r="A143" s="99"/>
      <c r="B143" s="13"/>
      <c r="C143" s="5"/>
      <c r="D143" s="5"/>
      <c r="F143" s="4"/>
    </row>
    <row r="144" spans="1:6" s="3" customFormat="1">
      <c r="A144" s="99"/>
      <c r="B144" s="15"/>
      <c r="C144" s="15"/>
      <c r="D144" s="15"/>
      <c r="F144" s="4"/>
    </row>
    <row r="145" spans="1:6" s="3" customFormat="1" hidden="1">
      <c r="A145" s="99"/>
      <c r="B145" s="100"/>
      <c r="C145" s="9"/>
      <c r="D145" s="9"/>
      <c r="F145" s="4"/>
    </row>
    <row r="146" spans="1:6" s="3" customFormat="1">
      <c r="A146" s="99"/>
      <c r="B146" s="100"/>
      <c r="C146" s="8"/>
      <c r="D146" s="8"/>
      <c r="F146" s="4"/>
    </row>
    <row r="147" spans="1:6" s="3" customFormat="1">
      <c r="A147" s="99"/>
      <c r="B147" s="13"/>
      <c r="C147" s="15"/>
      <c r="D147" s="15"/>
      <c r="F147" s="4"/>
    </row>
    <row r="148" spans="1:6" s="3" customFormat="1" hidden="1">
      <c r="A148" s="99"/>
      <c r="B148" s="13"/>
      <c r="C148" s="5"/>
      <c r="D148" s="5"/>
      <c r="F148" s="4"/>
    </row>
    <row r="149" spans="1:6" s="3" customFormat="1">
      <c r="A149" s="99"/>
      <c r="B149" s="13"/>
      <c r="C149" s="17"/>
      <c r="D149" s="17"/>
      <c r="F149" s="4"/>
    </row>
    <row r="150" spans="1:6" s="3" customFormat="1">
      <c r="A150" s="99"/>
      <c r="B150" s="15"/>
      <c r="C150" s="14"/>
      <c r="D150" s="14"/>
      <c r="F150" s="4"/>
    </row>
    <row r="151" spans="1:6" s="3" customFormat="1" hidden="1">
      <c r="A151" s="99"/>
      <c r="B151" s="100"/>
      <c r="C151" s="9"/>
      <c r="D151" s="9"/>
      <c r="F151" s="4"/>
    </row>
    <row r="152" spans="1:6" s="3" customFormat="1">
      <c r="A152" s="99"/>
      <c r="B152" s="104"/>
      <c r="C152" s="4"/>
      <c r="D152" s="4"/>
      <c r="F152" s="4"/>
    </row>
    <row r="153" spans="1:6" s="3" customFormat="1" ht="11.25" hidden="1" customHeight="1">
      <c r="A153" s="99"/>
      <c r="B153" s="103"/>
      <c r="C153" s="5"/>
      <c r="D153" s="5"/>
      <c r="F153" s="4"/>
    </row>
    <row r="154" spans="1:6" s="3" customFormat="1" ht="24" customHeight="1">
      <c r="A154" s="99"/>
      <c r="B154" s="103"/>
      <c r="C154" s="56"/>
      <c r="D154" s="56"/>
      <c r="F154" s="4"/>
    </row>
    <row r="155" spans="1:6" s="3" customFormat="1" ht="15" customHeight="1">
      <c r="A155" s="99"/>
      <c r="B155" s="103"/>
      <c r="C155" s="56"/>
      <c r="D155" s="56"/>
      <c r="F155" s="4"/>
    </row>
    <row r="156" spans="1:6" s="3" customFormat="1" ht="11.25" customHeight="1">
      <c r="A156" s="99"/>
      <c r="B156" s="104"/>
      <c r="C156" s="6"/>
      <c r="D156" s="6"/>
      <c r="F156" s="4"/>
    </row>
    <row r="157" spans="1:6" s="3" customFormat="1" hidden="1">
      <c r="A157" s="99"/>
      <c r="B157" s="103"/>
      <c r="C157" s="5"/>
      <c r="D157" s="5"/>
      <c r="F157" s="4"/>
    </row>
    <row r="158" spans="1:6" s="3" customFormat="1" ht="13.5" customHeight="1">
      <c r="A158" s="99"/>
      <c r="B158" s="103"/>
      <c r="C158" s="1"/>
      <c r="D158" s="1"/>
      <c r="F158" s="4"/>
    </row>
    <row r="159" spans="1:6" s="3" customFormat="1" ht="12.75" customHeight="1">
      <c r="A159" s="99"/>
      <c r="B159" s="103"/>
      <c r="C159" s="8"/>
      <c r="D159" s="8"/>
      <c r="F159" s="4"/>
    </row>
    <row r="160" spans="1:6" s="3" customFormat="1" ht="12.75" customHeight="1">
      <c r="A160" s="99"/>
      <c r="B160" s="15"/>
      <c r="C160" s="14"/>
      <c r="D160" s="14"/>
      <c r="F160" s="4"/>
    </row>
    <row r="161" spans="1:6" s="3" customFormat="1" hidden="1">
      <c r="A161" s="99"/>
      <c r="B161" s="100"/>
      <c r="C161" s="9"/>
      <c r="D161" s="9"/>
      <c r="F161" s="4"/>
    </row>
    <row r="162" spans="1:6" s="3" customFormat="1">
      <c r="A162" s="99"/>
      <c r="B162" s="100"/>
      <c r="C162" s="17"/>
      <c r="D162" s="17"/>
      <c r="F162" s="4"/>
    </row>
    <row r="163" spans="1:6" s="3" customFormat="1">
      <c r="A163" s="99"/>
      <c r="B163" s="104"/>
      <c r="C163" s="6"/>
      <c r="D163" s="6"/>
      <c r="F163" s="4"/>
    </row>
    <row r="164" spans="1:6" s="3" customFormat="1" hidden="1">
      <c r="A164" s="99"/>
      <c r="B164" s="103"/>
      <c r="C164" s="5"/>
      <c r="D164" s="5"/>
      <c r="F164" s="4"/>
    </row>
    <row r="165" spans="1:6" s="3" customFormat="1" hidden="1">
      <c r="A165" s="99"/>
      <c r="B165" s="100"/>
      <c r="C165" s="9"/>
      <c r="D165" s="9"/>
      <c r="F165" s="4"/>
    </row>
    <row r="166" spans="1:6" s="3" customFormat="1" ht="19.5" customHeight="1">
      <c r="A166" s="21"/>
      <c r="B166" s="105"/>
      <c r="C166" s="7"/>
      <c r="D166" s="7"/>
      <c r="F166" s="4"/>
    </row>
    <row r="167" spans="1:6" s="3" customFormat="1" ht="15" customHeight="1">
      <c r="A167" s="98"/>
      <c r="B167" s="16"/>
      <c r="C167" s="7"/>
      <c r="D167" s="7"/>
      <c r="F167" s="4"/>
    </row>
    <row r="168" spans="1:6" s="3" customFormat="1">
      <c r="A168" s="98"/>
      <c r="B168" s="16"/>
      <c r="C168" s="8"/>
      <c r="D168" s="8"/>
      <c r="F168" s="4"/>
    </row>
    <row r="169" spans="1:6" s="3" customFormat="1">
      <c r="A169" s="99"/>
      <c r="B169" s="100"/>
      <c r="C169" s="7"/>
      <c r="D169" s="7"/>
      <c r="F169" s="4"/>
    </row>
    <row r="170" spans="1:6" s="3" customFormat="1">
      <c r="A170" s="99"/>
      <c r="B170" s="101"/>
      <c r="C170" s="15"/>
      <c r="D170" s="15"/>
      <c r="F170" s="4"/>
    </row>
    <row r="171" spans="1:6" s="3" customFormat="1">
      <c r="A171" s="99"/>
      <c r="B171" s="100"/>
      <c r="C171" s="8"/>
      <c r="D171" s="8"/>
      <c r="F171" s="4"/>
    </row>
    <row r="172" spans="1:6" s="3" customFormat="1">
      <c r="A172" s="99"/>
      <c r="B172" s="100"/>
      <c r="C172" s="8"/>
      <c r="D172" s="8"/>
      <c r="F172" s="4"/>
    </row>
    <row r="173" spans="1:6" s="3" customFormat="1">
      <c r="A173" s="99"/>
      <c r="B173" s="15"/>
      <c r="C173" s="14"/>
      <c r="D173" s="14"/>
      <c r="F173" s="4"/>
    </row>
    <row r="174" spans="1:6" s="3" customFormat="1" ht="22.5" customHeight="1">
      <c r="A174" s="99"/>
      <c r="B174" s="100"/>
      <c r="C174" s="30"/>
      <c r="D174" s="30"/>
      <c r="F174" s="4"/>
    </row>
    <row r="175" spans="1:6" s="3" customFormat="1">
      <c r="A175" s="99"/>
      <c r="B175" s="100"/>
      <c r="C175" s="14"/>
      <c r="D175" s="14"/>
      <c r="F175" s="4"/>
    </row>
    <row r="176" spans="1:6" s="3" customFormat="1">
      <c r="A176" s="99"/>
      <c r="B176" s="13"/>
      <c r="C176" s="7"/>
      <c r="D176" s="7"/>
      <c r="F176" s="4"/>
    </row>
    <row r="177" spans="1:6" s="3" customFormat="1">
      <c r="A177" s="99"/>
      <c r="B177" s="13"/>
      <c r="C177" s="16"/>
      <c r="D177" s="16"/>
      <c r="F177" s="4"/>
    </row>
    <row r="178" spans="1:6" s="3" customFormat="1">
      <c r="A178" s="99"/>
      <c r="B178" s="15"/>
      <c r="C178" s="15"/>
      <c r="D178" s="15"/>
      <c r="F178" s="4"/>
    </row>
    <row r="179" spans="1:6" s="3" customFormat="1" ht="13.5" customHeight="1">
      <c r="A179" s="98"/>
      <c r="B179" s="16"/>
      <c r="C179" s="7"/>
      <c r="D179" s="7"/>
      <c r="F179" s="4"/>
    </row>
    <row r="180" spans="1:6" s="3" customFormat="1" ht="13.5" customHeight="1">
      <c r="A180" s="99"/>
      <c r="B180" s="100"/>
      <c r="C180" s="7"/>
      <c r="D180" s="7"/>
      <c r="F180" s="4"/>
    </row>
    <row r="181" spans="1:6" s="3" customFormat="1" ht="13.5" customHeight="1">
      <c r="A181" s="99"/>
      <c r="B181" s="100"/>
      <c r="C181" s="8"/>
      <c r="D181" s="8"/>
      <c r="F181" s="4"/>
    </row>
    <row r="182" spans="1:6" s="3" customFormat="1">
      <c r="A182" s="99"/>
      <c r="B182" s="15"/>
      <c r="C182" s="15"/>
      <c r="D182" s="15"/>
      <c r="F182" s="4"/>
    </row>
    <row r="183" spans="1:6" s="3" customFormat="1">
      <c r="A183" s="99"/>
      <c r="B183" s="100"/>
      <c r="C183" s="8"/>
      <c r="D183" s="8"/>
      <c r="F183" s="4"/>
    </row>
    <row r="184" spans="1:6" s="3" customFormat="1">
      <c r="A184" s="99"/>
      <c r="B184" s="104"/>
      <c r="C184" s="6"/>
      <c r="D184" s="6"/>
      <c r="F184" s="4"/>
    </row>
    <row r="185" spans="1:6" s="3" customFormat="1">
      <c r="A185" s="99"/>
      <c r="B185" s="13"/>
      <c r="C185" s="17"/>
      <c r="D185" s="17"/>
      <c r="F185" s="4"/>
    </row>
    <row r="186" spans="1:6" s="3" customFormat="1">
      <c r="A186" s="99"/>
      <c r="B186" s="15"/>
      <c r="C186" s="14"/>
      <c r="D186" s="14"/>
      <c r="F186" s="4"/>
    </row>
    <row r="187" spans="1:6" s="3" customFormat="1">
      <c r="A187" s="99"/>
      <c r="B187" s="104"/>
      <c r="C187" s="19"/>
      <c r="D187" s="19"/>
      <c r="F187" s="4"/>
    </row>
    <row r="188" spans="1:6" s="3" customFormat="1">
      <c r="A188" s="99"/>
      <c r="B188" s="103"/>
      <c r="C188" s="1"/>
      <c r="D188" s="1"/>
      <c r="F188" s="4"/>
    </row>
    <row r="189" spans="1:6" s="3" customFormat="1">
      <c r="A189" s="99"/>
      <c r="B189" s="103"/>
      <c r="C189" s="8"/>
      <c r="D189" s="8"/>
      <c r="F189" s="4"/>
    </row>
    <row r="190" spans="1:6" s="3" customFormat="1">
      <c r="A190" s="99"/>
      <c r="B190" s="15"/>
      <c r="C190" s="14"/>
      <c r="D190" s="14"/>
      <c r="F190" s="4"/>
    </row>
    <row r="191" spans="1:6" s="3" customFormat="1">
      <c r="A191" s="99"/>
      <c r="B191" s="15"/>
      <c r="C191" s="14"/>
      <c r="D191" s="14"/>
      <c r="F191" s="4"/>
    </row>
    <row r="192" spans="1:6" s="3" customFormat="1">
      <c r="A192" s="99"/>
      <c r="B192" s="100"/>
      <c r="C192" s="9"/>
      <c r="D192" s="9"/>
      <c r="F192" s="4"/>
    </row>
    <row r="193" spans="1:6" s="22" customFormat="1" ht="18" customHeight="1">
      <c r="A193" s="300"/>
      <c r="B193" s="301"/>
      <c r="C193" s="301"/>
      <c r="D193" s="24"/>
      <c r="F193" s="246"/>
    </row>
    <row r="194" spans="1:6" s="3" customFormat="1" ht="28.5" customHeight="1">
      <c r="A194" s="12"/>
      <c r="B194" s="12"/>
      <c r="C194" s="32"/>
      <c r="D194" s="239"/>
      <c r="F194" s="4"/>
    </row>
    <row r="195" spans="1:6" s="3" customFormat="1">
      <c r="A195" s="99"/>
      <c r="B195" s="99"/>
      <c r="F195" s="4"/>
    </row>
    <row r="196" spans="1:6" s="3" customFormat="1" ht="15.75">
      <c r="A196" s="106"/>
      <c r="B196" s="98"/>
      <c r="C196" s="2"/>
      <c r="D196" s="2"/>
      <c r="F196" s="4"/>
    </row>
    <row r="197" spans="1:6" s="3" customFormat="1">
      <c r="A197" s="98"/>
      <c r="B197" s="98"/>
      <c r="C197" s="2"/>
      <c r="D197" s="2"/>
      <c r="F197" s="4"/>
    </row>
    <row r="198" spans="1:6" s="3" customFormat="1" ht="17.25" customHeight="1">
      <c r="A198" s="98"/>
      <c r="B198" s="98"/>
      <c r="C198" s="2"/>
      <c r="D198" s="2"/>
      <c r="F198" s="4"/>
    </row>
    <row r="199" spans="1:6" s="3" customFormat="1" ht="13.5" customHeight="1">
      <c r="A199" s="98"/>
      <c r="B199" s="98"/>
      <c r="C199" s="2"/>
      <c r="D199" s="2"/>
      <c r="F199" s="4"/>
    </row>
    <row r="200" spans="1:6" s="3" customFormat="1">
      <c r="A200" s="98"/>
      <c r="B200" s="98"/>
      <c r="C200" s="2"/>
      <c r="D200" s="2"/>
      <c r="F200" s="4"/>
    </row>
    <row r="201" spans="1:6" s="3" customFormat="1">
      <c r="A201" s="98"/>
      <c r="B201" s="99"/>
      <c r="F201" s="4"/>
    </row>
    <row r="202" spans="1:6" s="3" customFormat="1">
      <c r="A202" s="98"/>
      <c r="B202" s="98"/>
      <c r="C202" s="2"/>
      <c r="D202" s="2"/>
      <c r="F202" s="4"/>
    </row>
    <row r="203" spans="1:6" s="3" customFormat="1">
      <c r="A203" s="98"/>
      <c r="B203" s="98"/>
      <c r="C203" s="20"/>
      <c r="D203" s="20"/>
      <c r="F203" s="4"/>
    </row>
    <row r="204" spans="1:6" s="3" customFormat="1">
      <c r="A204" s="98"/>
      <c r="B204" s="98"/>
      <c r="C204" s="2"/>
      <c r="D204" s="2"/>
      <c r="F204" s="4"/>
    </row>
    <row r="205" spans="1:6" s="3" customFormat="1" ht="22.5" customHeight="1">
      <c r="A205" s="98"/>
      <c r="B205" s="98"/>
      <c r="C205" s="30"/>
      <c r="D205" s="30"/>
      <c r="F205" s="4"/>
    </row>
    <row r="206" spans="1:6" s="3" customFormat="1" ht="22.5" customHeight="1">
      <c r="A206" s="99"/>
      <c r="B206" s="15"/>
      <c r="C206" s="55"/>
      <c r="D206" s="55"/>
      <c r="F206" s="4"/>
    </row>
    <row r="207" spans="1:6" s="3" customFormat="1">
      <c r="A207" s="99"/>
      <c r="B207" s="99"/>
      <c r="F207" s="4"/>
    </row>
    <row r="208" spans="1:6" s="3" customFormat="1">
      <c r="A208" s="99"/>
      <c r="B208" s="99"/>
      <c r="F208" s="4"/>
    </row>
    <row r="209" spans="1:6" s="3" customFormat="1">
      <c r="A209" s="99"/>
      <c r="B209" s="99"/>
      <c r="F209" s="4"/>
    </row>
    <row r="210" spans="1:6" s="3" customFormat="1">
      <c r="A210" s="99"/>
      <c r="B210" s="99"/>
      <c r="F210" s="4"/>
    </row>
    <row r="211" spans="1:6" s="3" customFormat="1">
      <c r="A211" s="99"/>
      <c r="B211" s="99"/>
      <c r="F211" s="4"/>
    </row>
    <row r="212" spans="1:6" s="3" customFormat="1">
      <c r="A212" s="99"/>
      <c r="B212" s="99"/>
      <c r="F212" s="4"/>
    </row>
    <row r="213" spans="1:6" s="3" customFormat="1">
      <c r="A213" s="99"/>
      <c r="B213" s="99"/>
      <c r="F213" s="4"/>
    </row>
    <row r="214" spans="1:6" s="3" customFormat="1">
      <c r="A214" s="99"/>
      <c r="B214" s="99"/>
      <c r="F214" s="4"/>
    </row>
    <row r="215" spans="1:6" s="3" customFormat="1">
      <c r="A215" s="99"/>
      <c r="B215" s="99"/>
      <c r="F215" s="4"/>
    </row>
    <row r="216" spans="1:6" s="3" customFormat="1">
      <c r="A216" s="99"/>
      <c r="B216" s="99"/>
      <c r="F216" s="4"/>
    </row>
    <row r="217" spans="1:6" s="3" customFormat="1">
      <c r="A217" s="99"/>
      <c r="B217" s="99"/>
      <c r="F217" s="4"/>
    </row>
    <row r="218" spans="1:6" s="3" customFormat="1">
      <c r="A218" s="99"/>
      <c r="B218" s="99"/>
      <c r="F218" s="4"/>
    </row>
    <row r="219" spans="1:6" s="3" customFormat="1">
      <c r="A219" s="99"/>
      <c r="B219" s="99"/>
      <c r="F219" s="4"/>
    </row>
    <row r="220" spans="1:6" s="3" customFormat="1">
      <c r="A220" s="99"/>
      <c r="B220" s="99"/>
      <c r="F220" s="4"/>
    </row>
    <row r="221" spans="1:6" s="3" customFormat="1">
      <c r="A221" s="99"/>
      <c r="B221" s="99"/>
      <c r="F221" s="4"/>
    </row>
    <row r="222" spans="1:6" s="3" customFormat="1">
      <c r="A222" s="99"/>
      <c r="B222" s="99"/>
      <c r="F222" s="4"/>
    </row>
    <row r="223" spans="1:6" s="3" customFormat="1">
      <c r="A223" s="99"/>
      <c r="B223" s="99"/>
      <c r="F223" s="4"/>
    </row>
    <row r="224" spans="1:6" s="3" customFormat="1">
      <c r="A224" s="99"/>
      <c r="B224" s="99"/>
      <c r="F224" s="4"/>
    </row>
    <row r="225" spans="1:6" s="3" customFormat="1">
      <c r="A225" s="99"/>
      <c r="B225" s="99"/>
      <c r="F225" s="4"/>
    </row>
    <row r="226" spans="1:6" s="3" customFormat="1">
      <c r="A226" s="99"/>
      <c r="B226" s="99"/>
      <c r="F226" s="4"/>
    </row>
    <row r="227" spans="1:6" s="3" customFormat="1">
      <c r="A227" s="99"/>
      <c r="B227" s="99"/>
      <c r="F227" s="4"/>
    </row>
    <row r="228" spans="1:6" s="3" customFormat="1">
      <c r="A228" s="99"/>
      <c r="B228" s="99"/>
      <c r="F228" s="4"/>
    </row>
    <row r="229" spans="1:6" s="3" customFormat="1">
      <c r="A229" s="99"/>
      <c r="B229" s="99"/>
      <c r="F229" s="4"/>
    </row>
    <row r="230" spans="1:6" s="3" customFormat="1">
      <c r="A230" s="99"/>
      <c r="B230" s="99"/>
      <c r="F230" s="4"/>
    </row>
    <row r="231" spans="1:6" s="3" customFormat="1">
      <c r="A231" s="99"/>
      <c r="B231" s="99"/>
      <c r="F231" s="4"/>
    </row>
    <row r="232" spans="1:6" s="3" customFormat="1">
      <c r="A232" s="99"/>
      <c r="B232" s="99"/>
      <c r="F232" s="4"/>
    </row>
    <row r="233" spans="1:6" s="3" customFormat="1">
      <c r="A233" s="99"/>
      <c r="B233" s="99"/>
      <c r="F233" s="4"/>
    </row>
    <row r="234" spans="1:6" s="3" customFormat="1">
      <c r="A234" s="99"/>
      <c r="B234" s="99"/>
      <c r="F234" s="4"/>
    </row>
    <row r="235" spans="1:6" s="3" customFormat="1">
      <c r="A235" s="99"/>
      <c r="B235" s="99"/>
      <c r="F235" s="4"/>
    </row>
    <row r="236" spans="1:6" s="3" customFormat="1">
      <c r="A236" s="99"/>
      <c r="B236" s="99"/>
      <c r="F236" s="4"/>
    </row>
    <row r="237" spans="1:6" s="3" customFormat="1">
      <c r="A237" s="99"/>
      <c r="B237" s="99"/>
      <c r="F237" s="4"/>
    </row>
    <row r="238" spans="1:6" s="3" customFormat="1">
      <c r="A238" s="99"/>
      <c r="B238" s="99"/>
      <c r="F238" s="4"/>
    </row>
    <row r="239" spans="1:6" s="3" customFormat="1">
      <c r="A239" s="99"/>
      <c r="B239" s="99"/>
      <c r="F239" s="4"/>
    </row>
    <row r="240" spans="1:6" s="3" customFormat="1">
      <c r="A240" s="99"/>
      <c r="B240" s="99"/>
      <c r="F240" s="4"/>
    </row>
    <row r="241" spans="1:6" s="3" customFormat="1">
      <c r="A241" s="99"/>
      <c r="B241" s="99"/>
      <c r="F241" s="4"/>
    </row>
    <row r="242" spans="1:6" s="3" customFormat="1">
      <c r="A242" s="99"/>
      <c r="B242" s="99"/>
      <c r="F242" s="4"/>
    </row>
    <row r="243" spans="1:6" s="3" customFormat="1">
      <c r="A243" s="99"/>
      <c r="B243" s="99"/>
      <c r="F243" s="4"/>
    </row>
    <row r="244" spans="1:6" s="3" customFormat="1">
      <c r="A244" s="99"/>
      <c r="B244" s="99"/>
      <c r="F244" s="4"/>
    </row>
    <row r="245" spans="1:6" s="3" customFormat="1">
      <c r="A245" s="99"/>
      <c r="B245" s="99"/>
      <c r="F245" s="4"/>
    </row>
    <row r="246" spans="1:6" s="3" customFormat="1">
      <c r="A246" s="99"/>
      <c r="B246" s="99"/>
      <c r="F246" s="4"/>
    </row>
    <row r="247" spans="1:6" s="3" customFormat="1">
      <c r="A247" s="99"/>
      <c r="B247" s="99"/>
      <c r="F247" s="4"/>
    </row>
    <row r="248" spans="1:6" s="3" customFormat="1">
      <c r="A248" s="99"/>
      <c r="B248" s="99"/>
      <c r="F248" s="4"/>
    </row>
    <row r="249" spans="1:6" s="3" customFormat="1">
      <c r="A249" s="99"/>
      <c r="B249" s="99"/>
      <c r="F249" s="4"/>
    </row>
    <row r="250" spans="1:6" s="3" customFormat="1">
      <c r="A250" s="99"/>
      <c r="B250" s="99"/>
      <c r="F250" s="4"/>
    </row>
    <row r="251" spans="1:6" s="3" customFormat="1">
      <c r="A251" s="99"/>
      <c r="B251" s="99"/>
      <c r="F251" s="4"/>
    </row>
    <row r="252" spans="1:6" s="3" customFormat="1">
      <c r="A252" s="99"/>
      <c r="B252" s="99"/>
      <c r="F252" s="4"/>
    </row>
    <row r="253" spans="1:6" s="3" customFormat="1">
      <c r="A253" s="99"/>
      <c r="B253" s="99"/>
      <c r="F253" s="4"/>
    </row>
    <row r="254" spans="1:6" s="3" customFormat="1">
      <c r="A254" s="99"/>
      <c r="B254" s="99"/>
      <c r="F254" s="4"/>
    </row>
    <row r="255" spans="1:6" s="3" customFormat="1">
      <c r="A255" s="99"/>
      <c r="B255" s="99"/>
      <c r="F255" s="4"/>
    </row>
    <row r="256" spans="1:6" s="3" customFormat="1">
      <c r="A256" s="99"/>
      <c r="B256" s="99"/>
      <c r="F256" s="4"/>
    </row>
    <row r="257" spans="1:6" s="3" customFormat="1">
      <c r="A257" s="99"/>
      <c r="B257" s="99"/>
      <c r="F257" s="4"/>
    </row>
    <row r="258" spans="1:6" s="3" customFormat="1">
      <c r="A258" s="99"/>
      <c r="B258" s="99"/>
      <c r="F258" s="4"/>
    </row>
    <row r="259" spans="1:6" s="3" customFormat="1">
      <c r="A259" s="99"/>
      <c r="B259" s="99"/>
      <c r="F259" s="4"/>
    </row>
    <row r="260" spans="1:6" s="3" customFormat="1">
      <c r="A260" s="99"/>
      <c r="B260" s="99"/>
      <c r="F260" s="4"/>
    </row>
    <row r="261" spans="1:6" s="3" customFormat="1">
      <c r="A261" s="99"/>
      <c r="B261" s="99"/>
      <c r="F261" s="4"/>
    </row>
    <row r="262" spans="1:6" s="3" customFormat="1">
      <c r="A262" s="99"/>
      <c r="B262" s="99"/>
      <c r="F262" s="4"/>
    </row>
    <row r="263" spans="1:6" s="3" customFormat="1">
      <c r="A263" s="99"/>
      <c r="B263" s="99"/>
      <c r="F263" s="4"/>
    </row>
    <row r="264" spans="1:6" s="3" customFormat="1">
      <c r="A264" s="99"/>
      <c r="B264" s="99"/>
      <c r="F264" s="4"/>
    </row>
    <row r="265" spans="1:6" s="3" customFormat="1">
      <c r="A265" s="99"/>
      <c r="B265" s="99"/>
      <c r="F265" s="4"/>
    </row>
    <row r="266" spans="1:6" s="3" customFormat="1">
      <c r="A266" s="99"/>
      <c r="B266" s="99"/>
      <c r="F266" s="4"/>
    </row>
    <row r="267" spans="1:6" s="3" customFormat="1">
      <c r="A267" s="99"/>
      <c r="B267" s="99"/>
      <c r="F267" s="4"/>
    </row>
    <row r="268" spans="1:6" s="3" customFormat="1">
      <c r="A268" s="99"/>
      <c r="B268" s="99"/>
      <c r="F268" s="4"/>
    </row>
    <row r="269" spans="1:6" s="3" customFormat="1">
      <c r="A269" s="99"/>
      <c r="B269" s="99"/>
      <c r="F269" s="4"/>
    </row>
    <row r="270" spans="1:6" s="3" customFormat="1">
      <c r="A270" s="99"/>
      <c r="B270" s="99"/>
      <c r="F270" s="4"/>
    </row>
    <row r="271" spans="1:6" s="3" customFormat="1">
      <c r="A271" s="99"/>
      <c r="B271" s="99"/>
      <c r="F271" s="4"/>
    </row>
    <row r="272" spans="1:6" s="3" customFormat="1">
      <c r="A272" s="99"/>
      <c r="B272" s="99"/>
      <c r="F272" s="4"/>
    </row>
    <row r="273" spans="1:6" s="3" customFormat="1">
      <c r="A273" s="99"/>
      <c r="B273" s="99"/>
      <c r="F273" s="4"/>
    </row>
    <row r="274" spans="1:6" s="3" customFormat="1">
      <c r="A274" s="99"/>
      <c r="B274" s="99"/>
      <c r="F274" s="4"/>
    </row>
    <row r="275" spans="1:6" s="3" customFormat="1">
      <c r="A275" s="99"/>
      <c r="B275" s="99"/>
      <c r="F275" s="4"/>
    </row>
    <row r="276" spans="1:6" s="3" customFormat="1">
      <c r="A276" s="99"/>
      <c r="B276" s="99"/>
      <c r="F276" s="4"/>
    </row>
    <row r="277" spans="1:6" s="3" customFormat="1">
      <c r="A277" s="99"/>
      <c r="B277" s="99"/>
      <c r="F277" s="4"/>
    </row>
    <row r="278" spans="1:6" s="3" customFormat="1">
      <c r="A278" s="99"/>
      <c r="B278" s="99"/>
      <c r="F278" s="4"/>
    </row>
    <row r="279" spans="1:6" s="3" customFormat="1">
      <c r="A279" s="99"/>
      <c r="B279" s="99"/>
      <c r="F279" s="4"/>
    </row>
    <row r="280" spans="1:6" s="3" customFormat="1">
      <c r="A280" s="99"/>
      <c r="B280" s="99"/>
      <c r="F280" s="4"/>
    </row>
    <row r="281" spans="1:6" s="3" customFormat="1">
      <c r="A281" s="99"/>
      <c r="B281" s="99"/>
      <c r="F281" s="4"/>
    </row>
    <row r="282" spans="1:6" s="3" customFormat="1">
      <c r="A282" s="99"/>
      <c r="B282" s="99"/>
      <c r="F282" s="4"/>
    </row>
    <row r="283" spans="1:6" s="3" customFormat="1">
      <c r="A283" s="99"/>
      <c r="B283" s="99"/>
      <c r="F283" s="4"/>
    </row>
    <row r="284" spans="1:6" s="3" customFormat="1">
      <c r="A284" s="99"/>
      <c r="B284" s="99"/>
      <c r="F284" s="4"/>
    </row>
    <row r="285" spans="1:6" s="3" customFormat="1">
      <c r="A285" s="99"/>
      <c r="B285" s="99"/>
      <c r="F285" s="4"/>
    </row>
    <row r="286" spans="1:6" s="3" customFormat="1">
      <c r="A286" s="99"/>
      <c r="B286" s="99"/>
      <c r="F286" s="4"/>
    </row>
    <row r="287" spans="1:6" s="3" customFormat="1">
      <c r="A287" s="99"/>
      <c r="B287" s="99"/>
      <c r="F287" s="4"/>
    </row>
    <row r="288" spans="1:6" s="3" customFormat="1">
      <c r="A288" s="99"/>
      <c r="B288" s="99"/>
      <c r="F288" s="4"/>
    </row>
    <row r="289" spans="1:6" s="3" customFormat="1">
      <c r="A289" s="99"/>
      <c r="B289" s="99"/>
      <c r="F289" s="4"/>
    </row>
    <row r="290" spans="1:6" s="3" customFormat="1">
      <c r="A290" s="99"/>
      <c r="B290" s="99"/>
      <c r="F290" s="4"/>
    </row>
    <row r="291" spans="1:6" s="3" customFormat="1">
      <c r="A291" s="99"/>
      <c r="B291" s="99"/>
      <c r="F291" s="4"/>
    </row>
    <row r="292" spans="1:6" s="3" customFormat="1">
      <c r="A292" s="99"/>
      <c r="B292" s="99"/>
      <c r="F292" s="4"/>
    </row>
    <row r="293" spans="1:6" s="3" customFormat="1">
      <c r="A293" s="99"/>
      <c r="B293" s="99"/>
      <c r="F293" s="4"/>
    </row>
    <row r="294" spans="1:6" s="3" customFormat="1">
      <c r="A294" s="99"/>
      <c r="B294" s="99"/>
      <c r="F294" s="4"/>
    </row>
    <row r="295" spans="1:6" s="3" customFormat="1">
      <c r="A295" s="99"/>
      <c r="B295" s="99"/>
      <c r="F295" s="4"/>
    </row>
    <row r="296" spans="1:6" s="3" customFormat="1">
      <c r="A296" s="99"/>
      <c r="B296" s="99"/>
      <c r="F296" s="4"/>
    </row>
    <row r="297" spans="1:6" s="3" customFormat="1">
      <c r="A297" s="99"/>
      <c r="B297" s="99"/>
      <c r="F297" s="4"/>
    </row>
    <row r="298" spans="1:6" s="3" customFormat="1">
      <c r="A298" s="99"/>
      <c r="B298" s="99"/>
      <c r="F298" s="4"/>
    </row>
    <row r="299" spans="1:6" s="3" customFormat="1">
      <c r="A299" s="99"/>
      <c r="B299" s="99"/>
      <c r="F299" s="4"/>
    </row>
    <row r="300" spans="1:6" s="3" customFormat="1">
      <c r="A300" s="99"/>
      <c r="B300" s="99"/>
      <c r="F300" s="4"/>
    </row>
    <row r="301" spans="1:6" s="3" customFormat="1">
      <c r="A301" s="99"/>
      <c r="B301" s="99"/>
      <c r="F301" s="4"/>
    </row>
    <row r="302" spans="1:6" s="3" customFormat="1">
      <c r="A302" s="99"/>
      <c r="B302" s="99"/>
      <c r="F302" s="4"/>
    </row>
    <row r="303" spans="1:6" s="3" customFormat="1">
      <c r="A303" s="99"/>
      <c r="B303" s="99"/>
      <c r="F303" s="4"/>
    </row>
    <row r="304" spans="1:6" s="3" customFormat="1">
      <c r="A304" s="99"/>
      <c r="B304" s="99"/>
      <c r="F304" s="4"/>
    </row>
    <row r="305" spans="1:6" s="3" customFormat="1">
      <c r="A305" s="99"/>
      <c r="B305" s="99"/>
      <c r="F305" s="4"/>
    </row>
    <row r="306" spans="1:6" s="3" customFormat="1">
      <c r="A306" s="99"/>
      <c r="B306" s="99"/>
      <c r="F306" s="4"/>
    </row>
    <row r="307" spans="1:6" s="3" customFormat="1">
      <c r="A307" s="99"/>
      <c r="B307" s="99"/>
      <c r="F307" s="4"/>
    </row>
    <row r="308" spans="1:6" s="3" customFormat="1">
      <c r="A308" s="99"/>
      <c r="B308" s="99"/>
      <c r="F308" s="4"/>
    </row>
    <row r="309" spans="1:6" s="3" customFormat="1">
      <c r="A309" s="99"/>
      <c r="B309" s="99"/>
      <c r="F309" s="4"/>
    </row>
    <row r="310" spans="1:6" s="3" customFormat="1">
      <c r="A310" s="99"/>
      <c r="B310" s="99"/>
      <c r="F310" s="4"/>
    </row>
    <row r="311" spans="1:6" s="3" customFormat="1">
      <c r="A311" s="99"/>
      <c r="B311" s="99"/>
      <c r="F311" s="4"/>
    </row>
    <row r="312" spans="1:6" s="3" customFormat="1">
      <c r="A312" s="99"/>
      <c r="B312" s="99"/>
      <c r="F312" s="4"/>
    </row>
    <row r="313" spans="1:6" s="3" customFormat="1">
      <c r="A313" s="99"/>
      <c r="B313" s="99"/>
      <c r="F313" s="4"/>
    </row>
    <row r="314" spans="1:6" s="3" customFormat="1">
      <c r="A314" s="99"/>
      <c r="B314" s="99"/>
      <c r="F314" s="4"/>
    </row>
    <row r="315" spans="1:6" s="3" customFormat="1">
      <c r="A315" s="99"/>
      <c r="B315" s="99"/>
      <c r="F315" s="4"/>
    </row>
    <row r="316" spans="1:6" s="3" customFormat="1">
      <c r="A316" s="99"/>
      <c r="B316" s="99"/>
      <c r="F316" s="4"/>
    </row>
    <row r="317" spans="1:6" s="3" customFormat="1">
      <c r="A317" s="99"/>
      <c r="B317" s="99"/>
      <c r="F317" s="4"/>
    </row>
    <row r="318" spans="1:6" s="3" customFormat="1">
      <c r="A318" s="99"/>
      <c r="B318" s="99"/>
      <c r="F318" s="4"/>
    </row>
    <row r="319" spans="1:6" s="3" customFormat="1">
      <c r="A319" s="99"/>
      <c r="B319" s="99"/>
      <c r="F319" s="4"/>
    </row>
    <row r="320" spans="1:6" s="3" customFormat="1">
      <c r="A320" s="99"/>
      <c r="B320" s="99"/>
      <c r="F320" s="4"/>
    </row>
    <row r="321" spans="1:6" s="3" customFormat="1">
      <c r="A321" s="99"/>
      <c r="B321" s="99"/>
      <c r="F321" s="4"/>
    </row>
    <row r="322" spans="1:6" s="3" customFormat="1">
      <c r="A322" s="99"/>
      <c r="B322" s="99"/>
      <c r="F322" s="4"/>
    </row>
    <row r="323" spans="1:6" s="3" customFormat="1">
      <c r="A323" s="99"/>
      <c r="B323" s="99"/>
      <c r="F323" s="4"/>
    </row>
    <row r="324" spans="1:6" s="3" customFormat="1">
      <c r="A324" s="99"/>
      <c r="B324" s="99"/>
      <c r="F324" s="4"/>
    </row>
    <row r="325" spans="1:6" s="3" customFormat="1">
      <c r="A325" s="99"/>
      <c r="B325" s="99"/>
      <c r="F325" s="4"/>
    </row>
    <row r="326" spans="1:6" s="3" customFormat="1">
      <c r="A326" s="99"/>
      <c r="B326" s="99"/>
      <c r="F326" s="4"/>
    </row>
    <row r="327" spans="1:6" s="3" customFormat="1">
      <c r="A327" s="99"/>
      <c r="B327" s="99"/>
      <c r="F327" s="4"/>
    </row>
    <row r="328" spans="1:6" s="3" customFormat="1">
      <c r="A328" s="99"/>
      <c r="B328" s="99"/>
      <c r="F328" s="4"/>
    </row>
    <row r="329" spans="1:6" s="3" customFormat="1">
      <c r="A329" s="99"/>
      <c r="B329" s="99"/>
      <c r="F329" s="4"/>
    </row>
    <row r="330" spans="1:6" s="3" customFormat="1">
      <c r="A330" s="99"/>
      <c r="B330" s="99"/>
      <c r="F330" s="4"/>
    </row>
    <row r="331" spans="1:6" s="3" customFormat="1">
      <c r="A331" s="99"/>
      <c r="B331" s="99"/>
      <c r="F331" s="4"/>
    </row>
    <row r="332" spans="1:6" s="3" customFormat="1">
      <c r="A332" s="99"/>
      <c r="B332" s="99"/>
      <c r="F332" s="4"/>
    </row>
    <row r="333" spans="1:6" s="3" customFormat="1">
      <c r="A333" s="99"/>
      <c r="B333" s="99"/>
      <c r="F333" s="4"/>
    </row>
    <row r="334" spans="1:6" s="3" customFormat="1">
      <c r="A334" s="99"/>
      <c r="B334" s="99"/>
      <c r="F334" s="4"/>
    </row>
    <row r="335" spans="1:6" s="3" customFormat="1">
      <c r="A335" s="99"/>
      <c r="B335" s="99"/>
      <c r="F335" s="4"/>
    </row>
    <row r="336" spans="1:6" s="3" customFormat="1">
      <c r="A336" s="99"/>
      <c r="B336" s="99"/>
      <c r="F336" s="4"/>
    </row>
    <row r="337" spans="1:6" s="3" customFormat="1">
      <c r="A337" s="99"/>
      <c r="B337" s="99"/>
      <c r="F337" s="4"/>
    </row>
    <row r="338" spans="1:6" s="3" customFormat="1">
      <c r="A338" s="99"/>
      <c r="B338" s="99"/>
      <c r="F338" s="4"/>
    </row>
    <row r="339" spans="1:6" s="3" customFormat="1">
      <c r="A339" s="99"/>
      <c r="B339" s="99"/>
      <c r="F339" s="4"/>
    </row>
    <row r="340" spans="1:6" s="3" customFormat="1">
      <c r="A340" s="99"/>
      <c r="B340" s="99"/>
      <c r="F340" s="4"/>
    </row>
    <row r="341" spans="1:6" s="3" customFormat="1">
      <c r="A341" s="99"/>
      <c r="B341" s="99"/>
      <c r="F341" s="4"/>
    </row>
    <row r="342" spans="1:6" s="3" customFormat="1">
      <c r="A342" s="99"/>
      <c r="B342" s="99"/>
      <c r="F342" s="4"/>
    </row>
    <row r="343" spans="1:6" s="3" customFormat="1">
      <c r="A343" s="99"/>
      <c r="B343" s="99"/>
      <c r="F343" s="4"/>
    </row>
    <row r="344" spans="1:6" s="3" customFormat="1">
      <c r="A344" s="99"/>
      <c r="B344" s="99"/>
      <c r="F344" s="4"/>
    </row>
    <row r="345" spans="1:6" s="3" customFormat="1">
      <c r="A345" s="99"/>
      <c r="B345" s="99"/>
      <c r="F345" s="4"/>
    </row>
    <row r="346" spans="1:6" s="3" customFormat="1">
      <c r="A346" s="99"/>
      <c r="B346" s="99"/>
      <c r="F346" s="4"/>
    </row>
    <row r="347" spans="1:6" s="3" customFormat="1">
      <c r="A347" s="99"/>
      <c r="B347" s="99"/>
      <c r="F347" s="4"/>
    </row>
    <row r="348" spans="1:6" s="3" customFormat="1">
      <c r="A348" s="99"/>
      <c r="B348" s="99"/>
      <c r="F348" s="4"/>
    </row>
    <row r="349" spans="1:6" s="3" customFormat="1">
      <c r="A349" s="99"/>
      <c r="B349" s="99"/>
      <c r="F349" s="4"/>
    </row>
    <row r="350" spans="1:6" s="3" customFormat="1">
      <c r="A350" s="99"/>
      <c r="B350" s="99"/>
      <c r="F350" s="4"/>
    </row>
    <row r="351" spans="1:6" s="3" customFormat="1">
      <c r="A351" s="99"/>
      <c r="B351" s="99"/>
      <c r="F351" s="4"/>
    </row>
    <row r="352" spans="1:6" s="3" customFormat="1">
      <c r="A352" s="99"/>
      <c r="B352" s="99"/>
      <c r="F352" s="4"/>
    </row>
    <row r="353" spans="1:6" s="3" customFormat="1">
      <c r="A353" s="99"/>
      <c r="B353" s="99"/>
      <c r="F353" s="4"/>
    </row>
    <row r="354" spans="1:6" s="3" customFormat="1">
      <c r="A354" s="99"/>
      <c r="B354" s="99"/>
      <c r="F354" s="4"/>
    </row>
    <row r="355" spans="1:6" s="3" customFormat="1">
      <c r="A355" s="99"/>
      <c r="B355" s="99"/>
      <c r="F355" s="4"/>
    </row>
    <row r="356" spans="1:6" s="3" customFormat="1">
      <c r="A356" s="99"/>
      <c r="B356" s="99"/>
      <c r="F356" s="4"/>
    </row>
    <row r="357" spans="1:6" s="3" customFormat="1">
      <c r="A357" s="99"/>
      <c r="B357" s="99"/>
      <c r="F357" s="4"/>
    </row>
    <row r="358" spans="1:6" s="3" customFormat="1">
      <c r="A358" s="99"/>
      <c r="B358" s="99"/>
      <c r="F358" s="4"/>
    </row>
    <row r="359" spans="1:6" s="3" customFormat="1">
      <c r="A359" s="99"/>
      <c r="B359" s="99"/>
      <c r="F359" s="4"/>
    </row>
    <row r="360" spans="1:6" s="3" customFormat="1">
      <c r="A360" s="99"/>
      <c r="B360" s="99"/>
      <c r="F360" s="4"/>
    </row>
    <row r="361" spans="1:6" s="3" customFormat="1">
      <c r="A361" s="99"/>
      <c r="B361" s="99"/>
      <c r="F361" s="4"/>
    </row>
    <row r="362" spans="1:6" s="3" customFormat="1">
      <c r="A362" s="99"/>
      <c r="B362" s="99"/>
      <c r="F362" s="4"/>
    </row>
    <row r="363" spans="1:6" s="3" customFormat="1">
      <c r="A363" s="99"/>
      <c r="B363" s="99"/>
      <c r="F363" s="4"/>
    </row>
    <row r="364" spans="1:6" s="3" customFormat="1">
      <c r="A364" s="99"/>
      <c r="B364" s="99"/>
      <c r="F364" s="4"/>
    </row>
    <row r="365" spans="1:6" s="3" customFormat="1">
      <c r="A365" s="99"/>
      <c r="B365" s="99"/>
      <c r="F365" s="4"/>
    </row>
    <row r="366" spans="1:6" s="3" customFormat="1">
      <c r="A366" s="99"/>
      <c r="B366" s="99"/>
      <c r="F366" s="4"/>
    </row>
    <row r="367" spans="1:6" s="3" customFormat="1">
      <c r="A367" s="99"/>
      <c r="B367" s="99"/>
      <c r="F367" s="4"/>
    </row>
    <row r="368" spans="1:6" s="3" customFormat="1">
      <c r="A368" s="99"/>
      <c r="B368" s="99"/>
      <c r="F368" s="4"/>
    </row>
    <row r="369" spans="1:6" s="3" customFormat="1">
      <c r="A369" s="99"/>
      <c r="B369" s="99"/>
      <c r="F369" s="4"/>
    </row>
    <row r="370" spans="1:6" s="3" customFormat="1">
      <c r="A370" s="99"/>
      <c r="B370" s="99"/>
      <c r="F370" s="4"/>
    </row>
    <row r="371" spans="1:6" s="3" customFormat="1">
      <c r="A371" s="99"/>
      <c r="B371" s="99"/>
      <c r="F371" s="4"/>
    </row>
    <row r="372" spans="1:6" s="3" customFormat="1">
      <c r="A372" s="99"/>
      <c r="B372" s="99"/>
      <c r="F372" s="4"/>
    </row>
    <row r="373" spans="1:6" s="3" customFormat="1">
      <c r="A373" s="99"/>
      <c r="B373" s="99"/>
      <c r="F373" s="4"/>
    </row>
    <row r="374" spans="1:6" s="3" customFormat="1">
      <c r="A374" s="99"/>
      <c r="B374" s="99"/>
      <c r="F374" s="4"/>
    </row>
    <row r="375" spans="1:6" s="3" customFormat="1">
      <c r="A375" s="99"/>
      <c r="B375" s="99"/>
      <c r="F375" s="4"/>
    </row>
    <row r="376" spans="1:6" s="3" customFormat="1">
      <c r="A376" s="99"/>
      <c r="B376" s="99"/>
      <c r="F376" s="4"/>
    </row>
    <row r="377" spans="1:6" s="3" customFormat="1">
      <c r="A377" s="99"/>
      <c r="B377" s="99"/>
      <c r="F377" s="4"/>
    </row>
    <row r="378" spans="1:6" s="3" customFormat="1">
      <c r="A378" s="99"/>
      <c r="B378" s="99"/>
      <c r="F378" s="4"/>
    </row>
    <row r="379" spans="1:6" s="3" customFormat="1">
      <c r="A379" s="99"/>
      <c r="B379" s="99"/>
      <c r="F379" s="4"/>
    </row>
    <row r="380" spans="1:6" s="3" customFormat="1">
      <c r="A380" s="99"/>
      <c r="B380" s="99"/>
      <c r="F380" s="4"/>
    </row>
    <row r="381" spans="1:6" s="3" customFormat="1">
      <c r="A381" s="99"/>
      <c r="B381" s="99"/>
      <c r="F381" s="4"/>
    </row>
    <row r="382" spans="1:6" s="3" customFormat="1">
      <c r="A382" s="99"/>
      <c r="B382" s="99"/>
      <c r="F382" s="4"/>
    </row>
    <row r="383" spans="1:6" s="3" customFormat="1">
      <c r="A383" s="99"/>
      <c r="B383" s="99"/>
      <c r="F383" s="4"/>
    </row>
    <row r="384" spans="1:6" s="3" customFormat="1">
      <c r="A384" s="99"/>
      <c r="B384" s="99"/>
      <c r="F384" s="4"/>
    </row>
    <row r="385" spans="1:6" s="3" customFormat="1">
      <c r="A385" s="99"/>
      <c r="B385" s="99"/>
      <c r="F385" s="4"/>
    </row>
    <row r="386" spans="1:6" s="3" customFormat="1">
      <c r="A386" s="99"/>
      <c r="B386" s="99"/>
      <c r="F386" s="4"/>
    </row>
    <row r="387" spans="1:6" s="3" customFormat="1">
      <c r="A387" s="99"/>
      <c r="B387" s="99"/>
      <c r="F387" s="4"/>
    </row>
    <row r="388" spans="1:6" s="3" customFormat="1">
      <c r="A388" s="99"/>
      <c r="B388" s="99"/>
      <c r="F388" s="4"/>
    </row>
    <row r="389" spans="1:6" s="3" customFormat="1">
      <c r="A389" s="99"/>
      <c r="B389" s="99"/>
      <c r="F389" s="4"/>
    </row>
    <row r="390" spans="1:6" s="3" customFormat="1">
      <c r="A390" s="99"/>
      <c r="B390" s="99"/>
      <c r="F390" s="4"/>
    </row>
    <row r="391" spans="1:6" s="3" customFormat="1">
      <c r="A391" s="99"/>
      <c r="B391" s="99"/>
      <c r="F391" s="4"/>
    </row>
    <row r="392" spans="1:6" s="3" customFormat="1">
      <c r="A392" s="99"/>
      <c r="B392" s="99"/>
      <c r="F392" s="4"/>
    </row>
    <row r="393" spans="1:6" s="3" customFormat="1">
      <c r="A393" s="99"/>
      <c r="B393" s="99"/>
      <c r="F393" s="4"/>
    </row>
    <row r="394" spans="1:6" s="3" customFormat="1">
      <c r="A394" s="99"/>
      <c r="B394" s="99"/>
      <c r="F394" s="4"/>
    </row>
    <row r="395" spans="1:6" s="3" customFormat="1">
      <c r="A395" s="99"/>
      <c r="B395" s="99"/>
      <c r="F395" s="4"/>
    </row>
    <row r="396" spans="1:6" s="3" customFormat="1">
      <c r="A396" s="99"/>
      <c r="B396" s="99"/>
      <c r="F396" s="4"/>
    </row>
    <row r="397" spans="1:6" s="3" customFormat="1">
      <c r="A397" s="99"/>
      <c r="B397" s="99"/>
      <c r="F397" s="4"/>
    </row>
    <row r="398" spans="1:6" s="3" customFormat="1">
      <c r="A398" s="99"/>
      <c r="B398" s="99"/>
      <c r="F398" s="4"/>
    </row>
    <row r="399" spans="1:6" s="3" customFormat="1">
      <c r="A399" s="99"/>
      <c r="B399" s="99"/>
      <c r="F399" s="4"/>
    </row>
    <row r="400" spans="1:6" s="3" customFormat="1">
      <c r="A400" s="99"/>
      <c r="B400" s="99"/>
      <c r="F400" s="4"/>
    </row>
    <row r="401" spans="1:6" s="3" customFormat="1">
      <c r="A401" s="99"/>
      <c r="B401" s="99"/>
      <c r="F401" s="4"/>
    </row>
    <row r="402" spans="1:6" s="3" customFormat="1">
      <c r="A402" s="99"/>
      <c r="B402" s="99"/>
      <c r="F402" s="4"/>
    </row>
    <row r="403" spans="1:6" s="3" customFormat="1">
      <c r="A403" s="99"/>
      <c r="B403" s="99"/>
      <c r="F403" s="4"/>
    </row>
    <row r="404" spans="1:6" s="3" customFormat="1">
      <c r="A404" s="99"/>
      <c r="B404" s="99"/>
      <c r="F404" s="4"/>
    </row>
    <row r="405" spans="1:6" s="3" customFormat="1">
      <c r="A405" s="99"/>
      <c r="B405" s="99"/>
      <c r="F405" s="4"/>
    </row>
    <row r="406" spans="1:6" s="3" customFormat="1">
      <c r="A406" s="99"/>
      <c r="B406" s="99"/>
      <c r="F406" s="4"/>
    </row>
    <row r="407" spans="1:6" s="3" customFormat="1">
      <c r="A407" s="99"/>
      <c r="B407" s="99"/>
      <c r="F407" s="4"/>
    </row>
    <row r="408" spans="1:6" s="3" customFormat="1">
      <c r="A408" s="99"/>
      <c r="B408" s="99"/>
      <c r="F408" s="4"/>
    </row>
    <row r="409" spans="1:6" s="3" customFormat="1">
      <c r="A409" s="99"/>
      <c r="B409" s="99"/>
      <c r="F409" s="4"/>
    </row>
    <row r="410" spans="1:6" s="3" customFormat="1">
      <c r="A410" s="99"/>
      <c r="B410" s="99"/>
      <c r="F410" s="4"/>
    </row>
    <row r="411" spans="1:6" s="3" customFormat="1">
      <c r="A411" s="99"/>
      <c r="B411" s="99"/>
      <c r="F411" s="4"/>
    </row>
    <row r="412" spans="1:6" s="3" customFormat="1">
      <c r="A412" s="99"/>
      <c r="B412" s="99"/>
      <c r="F412" s="4"/>
    </row>
    <row r="413" spans="1:6" s="3" customFormat="1">
      <c r="A413" s="99"/>
      <c r="B413" s="99"/>
      <c r="F413" s="4"/>
    </row>
    <row r="414" spans="1:6" s="3" customFormat="1">
      <c r="A414" s="99"/>
      <c r="B414" s="99"/>
      <c r="F414" s="4"/>
    </row>
    <row r="415" spans="1:6" s="3" customFormat="1">
      <c r="A415" s="99"/>
      <c r="B415" s="99"/>
      <c r="F415" s="4"/>
    </row>
    <row r="416" spans="1:6" s="3" customFormat="1">
      <c r="A416" s="99"/>
      <c r="B416" s="99"/>
      <c r="F416" s="4"/>
    </row>
    <row r="417" spans="1:6" s="3" customFormat="1">
      <c r="A417" s="99"/>
      <c r="B417" s="99"/>
      <c r="F417" s="4"/>
    </row>
    <row r="418" spans="1:6" s="3" customFormat="1">
      <c r="A418" s="99"/>
      <c r="B418" s="99"/>
      <c r="F418" s="4"/>
    </row>
    <row r="419" spans="1:6" s="3" customFormat="1">
      <c r="A419" s="99"/>
      <c r="B419" s="99"/>
      <c r="F419" s="4"/>
    </row>
    <row r="420" spans="1:6" s="3" customFormat="1">
      <c r="A420" s="99"/>
      <c r="B420" s="99"/>
      <c r="F420" s="4"/>
    </row>
    <row r="421" spans="1:6" s="3" customFormat="1">
      <c r="A421" s="99"/>
      <c r="B421" s="99"/>
      <c r="F421" s="4"/>
    </row>
    <row r="422" spans="1:6" s="3" customFormat="1">
      <c r="A422" s="99"/>
      <c r="B422" s="99"/>
      <c r="F422" s="4"/>
    </row>
    <row r="423" spans="1:6" s="3" customFormat="1">
      <c r="A423" s="99"/>
      <c r="B423" s="99"/>
      <c r="F423" s="4"/>
    </row>
    <row r="424" spans="1:6" s="3" customFormat="1">
      <c r="A424" s="99"/>
      <c r="B424" s="99"/>
      <c r="F424" s="4"/>
    </row>
    <row r="425" spans="1:6" s="3" customFormat="1">
      <c r="A425" s="99"/>
      <c r="B425" s="99"/>
      <c r="F425" s="4"/>
    </row>
    <row r="426" spans="1:6" s="3" customFormat="1">
      <c r="A426" s="99"/>
      <c r="B426" s="99"/>
      <c r="F426" s="4"/>
    </row>
    <row r="427" spans="1:6" s="3" customFormat="1">
      <c r="A427" s="99"/>
      <c r="B427" s="99"/>
      <c r="F427" s="4"/>
    </row>
    <row r="428" spans="1:6" s="3" customFormat="1">
      <c r="A428" s="99"/>
      <c r="B428" s="99"/>
      <c r="F428" s="4"/>
    </row>
    <row r="429" spans="1:6" s="3" customFormat="1">
      <c r="A429" s="99"/>
      <c r="B429" s="99"/>
      <c r="F429" s="4"/>
    </row>
    <row r="430" spans="1:6" s="3" customFormat="1">
      <c r="A430" s="99"/>
      <c r="B430" s="99"/>
      <c r="F430" s="4"/>
    </row>
    <row r="431" spans="1:6" s="3" customFormat="1">
      <c r="A431" s="99"/>
      <c r="B431" s="99"/>
      <c r="F431" s="4"/>
    </row>
    <row r="432" spans="1:6" s="3" customFormat="1">
      <c r="A432" s="99"/>
      <c r="B432" s="99"/>
      <c r="F432" s="4"/>
    </row>
  </sheetData>
  <mergeCells count="5">
    <mergeCell ref="A193:C193"/>
    <mergeCell ref="A1:H1"/>
    <mergeCell ref="A2:H2"/>
    <mergeCell ref="A3:C3"/>
    <mergeCell ref="A4:C4"/>
  </mergeCells>
  <phoneticPr fontId="0" type="noConversion"/>
  <printOptions horizontalCentered="1"/>
  <pageMargins left="0.19685039370078741" right="0.19685039370078741" top="0.62992125984251968" bottom="0.39370078740157483" header="0.51181102362204722" footer="0.51181102362204722"/>
  <pageSetup paperSize="9" scale="85" firstPageNumber="677" orientation="portrait" useFirstPageNumber="1" r:id="rId1"/>
  <headerFooter alignWithMargins="0">
    <oddFooter>&amp;C&amp;P</oddFooter>
  </headerFooter>
  <rowBreaks count="2" manualBreakCount="2">
    <brk id="127" max="10" man="1"/>
    <brk id="19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6"/>
  <sheetViews>
    <sheetView zoomScaleNormal="100" workbookViewId="0">
      <selection activeCell="K82" sqref="K82"/>
    </sheetView>
  </sheetViews>
  <sheetFormatPr defaultColWidth="11.42578125" defaultRowHeight="12.75"/>
  <cols>
    <col min="1" max="1" width="4" style="131" bestFit="1" customWidth="1"/>
    <col min="2" max="2" width="4.42578125" style="146" bestFit="1" customWidth="1"/>
    <col min="3" max="3" width="47.28515625" customWidth="1"/>
    <col min="4" max="4" width="10.85546875" style="245" bestFit="1" customWidth="1"/>
    <col min="5" max="5" width="12.28515625" bestFit="1" customWidth="1"/>
    <col min="6" max="6" width="10.85546875" style="245" bestFit="1" customWidth="1"/>
    <col min="7" max="8" width="8.140625" customWidth="1"/>
  </cols>
  <sheetData>
    <row r="1" spans="1:10" s="3" customFormat="1" ht="31.9" customHeight="1">
      <c r="A1" s="302" t="s">
        <v>77</v>
      </c>
      <c r="B1" s="302"/>
      <c r="C1" s="302"/>
      <c r="D1" s="302"/>
      <c r="E1" s="302"/>
      <c r="F1" s="302"/>
      <c r="G1" s="302"/>
      <c r="H1" s="302"/>
    </row>
    <row r="2" spans="1:10" s="3" customFormat="1" ht="27.6" customHeight="1">
      <c r="A2" s="303" t="s">
        <v>256</v>
      </c>
      <c r="B2" s="303"/>
      <c r="C2" s="303"/>
      <c r="D2" s="284" t="s">
        <v>272</v>
      </c>
      <c r="E2" s="284" t="s">
        <v>266</v>
      </c>
      <c r="F2" s="284" t="s">
        <v>273</v>
      </c>
      <c r="G2" s="285" t="s">
        <v>255</v>
      </c>
      <c r="H2" s="285" t="s">
        <v>255</v>
      </c>
    </row>
    <row r="3" spans="1:10" s="3" customFormat="1" ht="12.6" customHeight="1">
      <c r="A3" s="291">
        <v>1</v>
      </c>
      <c r="B3" s="291"/>
      <c r="C3" s="291"/>
      <c r="D3" s="256">
        <v>2</v>
      </c>
      <c r="E3" s="257">
        <v>3</v>
      </c>
      <c r="F3" s="257">
        <v>4</v>
      </c>
      <c r="G3" s="258" t="s">
        <v>261</v>
      </c>
      <c r="H3" s="258" t="s">
        <v>262</v>
      </c>
    </row>
    <row r="4" spans="1:10" s="3" customFormat="1" ht="20.45" customHeight="1">
      <c r="A4" s="125">
        <v>3</v>
      </c>
      <c r="B4" s="16"/>
      <c r="C4" s="34" t="s">
        <v>40</v>
      </c>
      <c r="D4" s="1">
        <f>D5+D16+D46+D51+D57+D61+D66</f>
        <v>527041689.0399999</v>
      </c>
      <c r="E4" s="1">
        <f>E5+E16+E46+E51+E57+E61+E66</f>
        <v>1575863600</v>
      </c>
      <c r="F4" s="1">
        <f>F5+F16+F46+F51+F57+F61+F66</f>
        <v>882385181.49000001</v>
      </c>
      <c r="G4" s="147">
        <f>F4/D4*100</f>
        <v>167.42227414633061</v>
      </c>
      <c r="H4" s="147">
        <f>F4/E4*100</f>
        <v>55.993753614843314</v>
      </c>
    </row>
    <row r="5" spans="1:10" s="3" customFormat="1" ht="12" customHeight="1">
      <c r="A5" s="127">
        <v>31</v>
      </c>
      <c r="B5" s="128"/>
      <c r="C5" s="79" t="s">
        <v>41</v>
      </c>
      <c r="D5" s="1">
        <f t="shared" ref="D5" si="0">D6+D10+D12</f>
        <v>19950704.150000002</v>
      </c>
      <c r="E5" s="1">
        <f t="shared" ref="E5:F5" si="1">E6+E10+E12</f>
        <v>49795000</v>
      </c>
      <c r="F5" s="1">
        <f t="shared" si="1"/>
        <v>21942468.590000004</v>
      </c>
      <c r="G5" s="147">
        <f t="shared" ref="G5:G68" si="2">F5/D5*100</f>
        <v>109.98342928161762</v>
      </c>
      <c r="H5" s="147">
        <f t="shared" ref="H5:H37" si="3">F5/E5*100</f>
        <v>44.065606165277643</v>
      </c>
    </row>
    <row r="6" spans="1:10" s="3" customFormat="1">
      <c r="A6" s="127">
        <v>311</v>
      </c>
      <c r="B6" s="128"/>
      <c r="C6" s="79" t="s">
        <v>123</v>
      </c>
      <c r="D6" s="148">
        <f t="shared" ref="D6" si="4">SUM(D7:D9)</f>
        <v>16788331.32</v>
      </c>
      <c r="E6" s="148">
        <f t="shared" ref="E6:F6" si="5">SUM(E7:E9)</f>
        <v>40875000</v>
      </c>
      <c r="F6" s="148">
        <f t="shared" si="5"/>
        <v>18096079.790000003</v>
      </c>
      <c r="G6" s="147">
        <f t="shared" si="2"/>
        <v>107.78962748038023</v>
      </c>
      <c r="H6" s="147">
        <f t="shared" si="3"/>
        <v>44.271754837920497</v>
      </c>
    </row>
    <row r="7" spans="1:10" s="46" customFormat="1">
      <c r="A7" s="129"/>
      <c r="B7" s="130">
        <v>3111</v>
      </c>
      <c r="C7" s="149" t="s">
        <v>42</v>
      </c>
      <c r="D7" s="4">
        <v>16471517.630000001</v>
      </c>
      <c r="E7" s="264">
        <v>40000000</v>
      </c>
      <c r="F7" s="4">
        <v>17878577.530000001</v>
      </c>
      <c r="G7" s="151">
        <f t="shared" si="2"/>
        <v>108.54238165302561</v>
      </c>
      <c r="H7" s="265">
        <f t="shared" si="3"/>
        <v>44.696443825000003</v>
      </c>
    </row>
    <row r="8" spans="1:10" s="46" customFormat="1">
      <c r="A8" s="129"/>
      <c r="B8" s="130">
        <v>3112</v>
      </c>
      <c r="C8" s="149" t="s">
        <v>217</v>
      </c>
      <c r="D8" s="4">
        <v>116617.97</v>
      </c>
      <c r="E8" s="264">
        <v>235000</v>
      </c>
      <c r="F8" s="4">
        <v>118316.89</v>
      </c>
      <c r="G8" s="151">
        <f t="shared" si="2"/>
        <v>101.45682522170468</v>
      </c>
      <c r="H8" s="265">
        <f t="shared" si="3"/>
        <v>50.34761276595745</v>
      </c>
    </row>
    <row r="9" spans="1:10" s="46" customFormat="1">
      <c r="A9" s="129"/>
      <c r="B9" s="130">
        <v>3113</v>
      </c>
      <c r="C9" s="149" t="s">
        <v>43</v>
      </c>
      <c r="D9" s="4">
        <v>200195.72</v>
      </c>
      <c r="E9" s="264">
        <v>640000</v>
      </c>
      <c r="F9" s="4">
        <v>99185.37</v>
      </c>
      <c r="G9" s="151">
        <f t="shared" si="2"/>
        <v>49.544201044857502</v>
      </c>
      <c r="H9" s="265">
        <f t="shared" si="3"/>
        <v>15.497714062499998</v>
      </c>
    </row>
    <row r="10" spans="1:10" s="3" customFormat="1">
      <c r="A10" s="127">
        <v>312</v>
      </c>
      <c r="B10" s="132"/>
      <c r="C10" s="141" t="s">
        <v>44</v>
      </c>
      <c r="D10" s="85">
        <f t="shared" ref="D10:F10" si="6">D11</f>
        <v>282547.71000000002</v>
      </c>
      <c r="E10" s="85">
        <f t="shared" si="6"/>
        <v>2000000</v>
      </c>
      <c r="F10" s="85">
        <f t="shared" si="6"/>
        <v>748733.75</v>
      </c>
      <c r="G10" s="147">
        <f t="shared" si="2"/>
        <v>264.99374211880888</v>
      </c>
      <c r="H10" s="147">
        <f t="shared" si="3"/>
        <v>37.436687499999998</v>
      </c>
    </row>
    <row r="11" spans="1:10" s="46" customFormat="1">
      <c r="A11" s="129"/>
      <c r="B11" s="130">
        <v>3121</v>
      </c>
      <c r="C11" s="149" t="s">
        <v>44</v>
      </c>
      <c r="D11" s="4">
        <v>282547.71000000002</v>
      </c>
      <c r="E11" s="264">
        <v>2000000</v>
      </c>
      <c r="F11" s="4">
        <v>748733.75</v>
      </c>
      <c r="G11" s="151">
        <f t="shared" si="2"/>
        <v>264.99374211880888</v>
      </c>
      <c r="H11" s="266">
        <f t="shared" si="3"/>
        <v>37.436687499999998</v>
      </c>
    </row>
    <row r="12" spans="1:10" s="3" customFormat="1">
      <c r="A12" s="127">
        <v>313</v>
      </c>
      <c r="B12" s="132"/>
      <c r="C12" s="141" t="s">
        <v>45</v>
      </c>
      <c r="D12" s="85">
        <f>D13+D14+D15</f>
        <v>2879825.1199999996</v>
      </c>
      <c r="E12" s="85">
        <f>E13+E14+E15</f>
        <v>6920000</v>
      </c>
      <c r="F12" s="85">
        <f>F13+F14+F15</f>
        <v>3097655.0500000003</v>
      </c>
      <c r="G12" s="147">
        <f t="shared" si="2"/>
        <v>107.56399853891129</v>
      </c>
      <c r="H12" s="147">
        <f t="shared" si="3"/>
        <v>44.763801300578038</v>
      </c>
    </row>
    <row r="13" spans="1:10" s="52" customFormat="1">
      <c r="A13" s="238"/>
      <c r="B13" s="139">
        <v>3131</v>
      </c>
      <c r="C13" s="189" t="s">
        <v>254</v>
      </c>
      <c r="D13" s="120">
        <v>0</v>
      </c>
      <c r="E13" s="262">
        <v>0</v>
      </c>
      <c r="F13" s="120">
        <v>4688.25</v>
      </c>
      <c r="G13" s="151" t="s">
        <v>194</v>
      </c>
      <c r="H13" s="265" t="s">
        <v>194</v>
      </c>
    </row>
    <row r="14" spans="1:10" s="46" customFormat="1">
      <c r="A14" s="129"/>
      <c r="B14" s="130">
        <v>3132</v>
      </c>
      <c r="C14" s="149" t="s">
        <v>124</v>
      </c>
      <c r="D14" s="4">
        <v>2595191.7599999998</v>
      </c>
      <c r="E14" s="262">
        <v>6200000</v>
      </c>
      <c r="F14" s="4">
        <v>2787306.66</v>
      </c>
      <c r="G14" s="151">
        <f t="shared" si="2"/>
        <v>107.40272464490255</v>
      </c>
      <c r="H14" s="265">
        <f t="shared" si="3"/>
        <v>44.956559032258063</v>
      </c>
    </row>
    <row r="15" spans="1:10" s="46" customFormat="1">
      <c r="A15" s="129"/>
      <c r="B15" s="130">
        <v>3133</v>
      </c>
      <c r="C15" s="149" t="s">
        <v>125</v>
      </c>
      <c r="D15" s="4">
        <v>284633.36</v>
      </c>
      <c r="E15" s="262">
        <v>720000</v>
      </c>
      <c r="F15" s="4">
        <v>305660.14</v>
      </c>
      <c r="G15" s="151">
        <f t="shared" si="2"/>
        <v>107.38732100833157</v>
      </c>
      <c r="H15" s="265">
        <f t="shared" si="3"/>
        <v>42.452797222222223</v>
      </c>
      <c r="J15" s="227"/>
    </row>
    <row r="16" spans="1:10" s="3" customFormat="1" ht="12.75" customHeight="1">
      <c r="A16" s="126">
        <v>32</v>
      </c>
      <c r="B16" s="132"/>
      <c r="C16" s="152" t="s">
        <v>4</v>
      </c>
      <c r="D16" s="85">
        <f>D17+D22+D28+D38</f>
        <v>293605340.91999996</v>
      </c>
      <c r="E16" s="85">
        <f>E17+E22+E28+E38</f>
        <v>636954600</v>
      </c>
      <c r="F16" s="85">
        <f>F17+F22+F28+F38</f>
        <v>320511560.19999999</v>
      </c>
      <c r="G16" s="147">
        <f t="shared" si="2"/>
        <v>109.16407691893156</v>
      </c>
      <c r="H16" s="147">
        <f t="shared" si="3"/>
        <v>50.319372872101084</v>
      </c>
    </row>
    <row r="17" spans="1:8" s="3" customFormat="1">
      <c r="A17" s="126">
        <v>321</v>
      </c>
      <c r="B17" s="132"/>
      <c r="C17" s="152" t="s">
        <v>8</v>
      </c>
      <c r="D17" s="85">
        <f>D18+D19+D20+D21</f>
        <v>1651828.9900000002</v>
      </c>
      <c r="E17" s="85">
        <f>E18+E19+E20+E21</f>
        <v>5677500</v>
      </c>
      <c r="F17" s="85">
        <f>F18+F19+F20+F21</f>
        <v>1916918.4699999997</v>
      </c>
      <c r="G17" s="147">
        <f t="shared" si="2"/>
        <v>116.04823995733358</v>
      </c>
      <c r="H17" s="147">
        <f t="shared" si="3"/>
        <v>33.763425275209151</v>
      </c>
    </row>
    <row r="18" spans="1:8" s="46" customFormat="1">
      <c r="A18" s="129"/>
      <c r="B18" s="130">
        <v>3211</v>
      </c>
      <c r="C18" s="153" t="s">
        <v>46</v>
      </c>
      <c r="D18" s="4">
        <v>604270.27</v>
      </c>
      <c r="E18" s="264">
        <v>2750000</v>
      </c>
      <c r="F18" s="4">
        <v>643757.25</v>
      </c>
      <c r="G18" s="151">
        <f t="shared" si="2"/>
        <v>106.53465542827382</v>
      </c>
      <c r="H18" s="265">
        <f t="shared" si="3"/>
        <v>23.409354545454544</v>
      </c>
    </row>
    <row r="19" spans="1:8" s="46" customFormat="1" ht="13.5" customHeight="1">
      <c r="A19" s="129"/>
      <c r="B19" s="130">
        <v>3212</v>
      </c>
      <c r="C19" s="153" t="s">
        <v>47</v>
      </c>
      <c r="D19" s="4">
        <v>760576.18</v>
      </c>
      <c r="E19" s="264">
        <v>1500000</v>
      </c>
      <c r="F19" s="4">
        <v>772545.11</v>
      </c>
      <c r="G19" s="151">
        <f t="shared" si="2"/>
        <v>101.57366616451226</v>
      </c>
      <c r="H19" s="265">
        <f t="shared" si="3"/>
        <v>51.503007333333329</v>
      </c>
    </row>
    <row r="20" spans="1:8" s="46" customFormat="1">
      <c r="A20" s="129"/>
      <c r="B20" s="82" t="s">
        <v>6</v>
      </c>
      <c r="C20" s="153" t="s">
        <v>7</v>
      </c>
      <c r="D20" s="4">
        <v>286982.53999999998</v>
      </c>
      <c r="E20" s="264">
        <v>1427500</v>
      </c>
      <c r="F20" s="4">
        <v>498740.11</v>
      </c>
      <c r="G20" s="151">
        <f t="shared" si="2"/>
        <v>173.78761439633229</v>
      </c>
      <c r="H20" s="265">
        <f t="shared" si="3"/>
        <v>34.938011208406309</v>
      </c>
    </row>
    <row r="21" spans="1:8" s="46" customFormat="1">
      <c r="A21" s="129"/>
      <c r="B21" s="82">
        <v>3214</v>
      </c>
      <c r="C21" s="187" t="s">
        <v>253</v>
      </c>
      <c r="D21" s="4">
        <v>0</v>
      </c>
      <c r="E21" s="264">
        <v>0</v>
      </c>
      <c r="F21" s="4">
        <v>1876</v>
      </c>
      <c r="G21" s="151" t="s">
        <v>194</v>
      </c>
      <c r="H21" s="265" t="s">
        <v>194</v>
      </c>
    </row>
    <row r="22" spans="1:8" s="3" customFormat="1">
      <c r="A22" s="126">
        <v>322</v>
      </c>
      <c r="B22" s="133"/>
      <c r="C22" s="34" t="s">
        <v>48</v>
      </c>
      <c r="D22" s="85">
        <f t="shared" ref="D22" si="7">SUM(D23:D27)</f>
        <v>855499.68</v>
      </c>
      <c r="E22" s="85">
        <f t="shared" ref="E22:F22" si="8">SUM(E23:E27)</f>
        <v>1712000</v>
      </c>
      <c r="F22" s="85">
        <f t="shared" si="8"/>
        <v>579131.56000000006</v>
      </c>
      <c r="G22" s="147">
        <f t="shared" si="2"/>
        <v>67.695122925119051</v>
      </c>
      <c r="H22" s="147">
        <f t="shared" si="3"/>
        <v>33.827778037383183</v>
      </c>
    </row>
    <row r="23" spans="1:8" s="46" customFormat="1">
      <c r="A23" s="129"/>
      <c r="B23" s="82">
        <v>3221</v>
      </c>
      <c r="C23" s="149" t="s">
        <v>49</v>
      </c>
      <c r="D23" s="4">
        <v>551326.4</v>
      </c>
      <c r="E23" s="264">
        <v>1045000</v>
      </c>
      <c r="F23" s="4">
        <v>321633.82</v>
      </c>
      <c r="G23" s="151">
        <f t="shared" si="2"/>
        <v>58.338185873195989</v>
      </c>
      <c r="H23" s="265">
        <f t="shared" si="3"/>
        <v>30.778355980861242</v>
      </c>
    </row>
    <row r="24" spans="1:8" s="46" customFormat="1">
      <c r="A24" s="129"/>
      <c r="B24" s="82">
        <v>3223</v>
      </c>
      <c r="C24" s="149" t="s">
        <v>50</v>
      </c>
      <c r="D24" s="4">
        <v>214661.87</v>
      </c>
      <c r="E24" s="264">
        <v>434500</v>
      </c>
      <c r="F24" s="4">
        <v>128133.19</v>
      </c>
      <c r="G24" s="151">
        <f t="shared" si="2"/>
        <v>59.69070799578892</v>
      </c>
      <c r="H24" s="265">
        <f t="shared" si="3"/>
        <v>29.489802071346379</v>
      </c>
    </row>
    <row r="25" spans="1:8" s="46" customFormat="1">
      <c r="A25" s="129"/>
      <c r="B25" s="82">
        <v>3224</v>
      </c>
      <c r="C25" s="154" t="s">
        <v>9</v>
      </c>
      <c r="D25" s="4">
        <v>5182.38</v>
      </c>
      <c r="E25" s="264">
        <v>5000</v>
      </c>
      <c r="F25" s="4">
        <v>15374.48</v>
      </c>
      <c r="G25" s="151">
        <f t="shared" si="2"/>
        <v>296.66832613586809</v>
      </c>
      <c r="H25" s="265">
        <f t="shared" si="3"/>
        <v>307.4896</v>
      </c>
    </row>
    <row r="26" spans="1:8" s="46" customFormat="1">
      <c r="A26" s="129"/>
      <c r="B26" s="82" t="s">
        <v>10</v>
      </c>
      <c r="C26" s="154" t="s">
        <v>11</v>
      </c>
      <c r="D26" s="4">
        <v>67585.03</v>
      </c>
      <c r="E26" s="264">
        <v>97500</v>
      </c>
      <c r="F26" s="4">
        <v>29809.15</v>
      </c>
      <c r="G26" s="151">
        <f t="shared" si="2"/>
        <v>44.106143031970248</v>
      </c>
      <c r="H26" s="265">
        <f t="shared" si="3"/>
        <v>30.573487179487181</v>
      </c>
    </row>
    <row r="27" spans="1:8" s="46" customFormat="1">
      <c r="A27" s="129"/>
      <c r="B27" s="82">
        <v>3227</v>
      </c>
      <c r="C27" s="149" t="s">
        <v>126</v>
      </c>
      <c r="D27" s="4">
        <v>16744</v>
      </c>
      <c r="E27" s="264">
        <v>130000</v>
      </c>
      <c r="F27" s="4">
        <v>84180.92</v>
      </c>
      <c r="G27" s="151">
        <f t="shared" si="2"/>
        <v>502.75274725274721</v>
      </c>
      <c r="H27" s="265">
        <f t="shared" si="3"/>
        <v>64.75455384615384</v>
      </c>
    </row>
    <row r="28" spans="1:8" s="3" customFormat="1">
      <c r="A28" s="126">
        <v>323</v>
      </c>
      <c r="B28" s="134"/>
      <c r="C28" s="34" t="s">
        <v>12</v>
      </c>
      <c r="D28" s="85">
        <f t="shared" ref="D28" si="9">SUM(D29:D37)</f>
        <v>15269806.1</v>
      </c>
      <c r="E28" s="85">
        <f t="shared" ref="E28:F28" si="10">SUM(E29:E37)</f>
        <v>46902100</v>
      </c>
      <c r="F28" s="85">
        <f t="shared" si="10"/>
        <v>16232750.720000001</v>
      </c>
      <c r="G28" s="147">
        <f t="shared" si="2"/>
        <v>106.30620070545625</v>
      </c>
      <c r="H28" s="147">
        <f t="shared" si="3"/>
        <v>34.609859089465075</v>
      </c>
    </row>
    <row r="29" spans="1:8" s="46" customFormat="1">
      <c r="A29" s="129"/>
      <c r="B29" s="130">
        <v>3231</v>
      </c>
      <c r="C29" s="149" t="s">
        <v>51</v>
      </c>
      <c r="D29" s="4">
        <v>609938.67000000004</v>
      </c>
      <c r="E29" s="264">
        <v>1771500</v>
      </c>
      <c r="F29" s="4">
        <v>771246.85</v>
      </c>
      <c r="G29" s="151">
        <f t="shared" si="2"/>
        <v>126.44662290390605</v>
      </c>
      <c r="H29" s="265">
        <f t="shared" si="3"/>
        <v>43.53637313011572</v>
      </c>
    </row>
    <row r="30" spans="1:8" s="46" customFormat="1">
      <c r="A30" s="129"/>
      <c r="B30" s="130">
        <v>3232</v>
      </c>
      <c r="C30" s="154" t="s">
        <v>13</v>
      </c>
      <c r="D30" s="4">
        <v>1504960.54</v>
      </c>
      <c r="E30" s="264">
        <v>2795000</v>
      </c>
      <c r="F30" s="4">
        <v>1381172.45</v>
      </c>
      <c r="G30" s="151">
        <f t="shared" si="2"/>
        <v>91.774662078515362</v>
      </c>
      <c r="H30" s="265">
        <f t="shared" si="3"/>
        <v>49.415830053667257</v>
      </c>
    </row>
    <row r="31" spans="1:8" s="46" customFormat="1">
      <c r="A31" s="129"/>
      <c r="B31" s="135">
        <v>3233</v>
      </c>
      <c r="C31" s="155" t="s">
        <v>52</v>
      </c>
      <c r="D31" s="4">
        <v>1789063.59</v>
      </c>
      <c r="E31" s="264">
        <v>7550000</v>
      </c>
      <c r="F31" s="4">
        <v>191023.94</v>
      </c>
      <c r="G31" s="151">
        <f t="shared" si="2"/>
        <v>10.677314158520213</v>
      </c>
      <c r="H31" s="265">
        <f t="shared" si="3"/>
        <v>2.5301184105960264</v>
      </c>
    </row>
    <row r="32" spans="1:8" s="46" customFormat="1">
      <c r="A32" s="129"/>
      <c r="B32" s="130">
        <v>3234</v>
      </c>
      <c r="C32" s="153" t="s">
        <v>53</v>
      </c>
      <c r="D32" s="4">
        <v>132830.17000000001</v>
      </c>
      <c r="E32" s="264">
        <v>255600</v>
      </c>
      <c r="F32" s="4">
        <v>110363.5</v>
      </c>
      <c r="G32" s="151">
        <f t="shared" si="2"/>
        <v>83.086169354447108</v>
      </c>
      <c r="H32" s="265">
        <f t="shared" si="3"/>
        <v>43.178208137715181</v>
      </c>
    </row>
    <row r="33" spans="1:8" s="46" customFormat="1">
      <c r="A33" s="129"/>
      <c r="B33" s="130">
        <v>3235</v>
      </c>
      <c r="C33" s="153" t="s">
        <v>54</v>
      </c>
      <c r="D33" s="4">
        <v>4303735.72</v>
      </c>
      <c r="E33" s="264">
        <v>9786500</v>
      </c>
      <c r="F33" s="4">
        <v>5047748.58</v>
      </c>
      <c r="G33" s="151">
        <f t="shared" si="2"/>
        <v>117.28760566180863</v>
      </c>
      <c r="H33" s="265">
        <f t="shared" si="3"/>
        <v>51.578690849639806</v>
      </c>
    </row>
    <row r="34" spans="1:8" s="46" customFormat="1">
      <c r="A34" s="129"/>
      <c r="B34" s="130">
        <v>3236</v>
      </c>
      <c r="C34" s="153" t="s">
        <v>55</v>
      </c>
      <c r="D34" s="4">
        <v>497367.69</v>
      </c>
      <c r="E34" s="264">
        <v>650000</v>
      </c>
      <c r="F34" s="4">
        <v>12990.48</v>
      </c>
      <c r="G34" s="151">
        <f t="shared" si="2"/>
        <v>2.6118463786821375</v>
      </c>
      <c r="H34" s="265">
        <f t="shared" si="3"/>
        <v>1.9985353846153846</v>
      </c>
    </row>
    <row r="35" spans="1:8" s="46" customFormat="1">
      <c r="A35" s="129"/>
      <c r="B35" s="130">
        <v>3237</v>
      </c>
      <c r="C35" s="154" t="s">
        <v>14</v>
      </c>
      <c r="D35" s="4">
        <v>5898804.3399999999</v>
      </c>
      <c r="E35" s="264">
        <v>22171500</v>
      </c>
      <c r="F35" s="4">
        <v>8484975.9700000007</v>
      </c>
      <c r="G35" s="151">
        <f t="shared" si="2"/>
        <v>143.84230228595786</v>
      </c>
      <c r="H35" s="265">
        <f t="shared" si="3"/>
        <v>38.269742552375803</v>
      </c>
    </row>
    <row r="36" spans="1:8" s="46" customFormat="1">
      <c r="A36" s="129"/>
      <c r="B36" s="130">
        <v>3238</v>
      </c>
      <c r="C36" s="154" t="s">
        <v>15</v>
      </c>
      <c r="D36" s="4">
        <v>162375</v>
      </c>
      <c r="E36" s="264">
        <v>1347000</v>
      </c>
      <c r="F36" s="4">
        <v>88879.16</v>
      </c>
      <c r="G36" s="151">
        <f t="shared" si="2"/>
        <v>54.73697305619708</v>
      </c>
      <c r="H36" s="265">
        <f t="shared" si="3"/>
        <v>6.5983043801039347</v>
      </c>
    </row>
    <row r="37" spans="1:8" s="46" customFormat="1" ht="13.5" customHeight="1">
      <c r="A37" s="129"/>
      <c r="B37" s="130">
        <v>3239</v>
      </c>
      <c r="C37" s="154" t="s">
        <v>56</v>
      </c>
      <c r="D37" s="4">
        <v>370730.38</v>
      </c>
      <c r="E37" s="264">
        <v>575000</v>
      </c>
      <c r="F37" s="4">
        <v>144349.79</v>
      </c>
      <c r="G37" s="151">
        <f t="shared" si="2"/>
        <v>38.936595916417751</v>
      </c>
      <c r="H37" s="151">
        <f t="shared" si="3"/>
        <v>25.104311304347824</v>
      </c>
    </row>
    <row r="38" spans="1:8" s="3" customFormat="1" ht="13.5" customHeight="1">
      <c r="A38" s="127">
        <v>329</v>
      </c>
      <c r="B38" s="136"/>
      <c r="C38" s="79" t="s">
        <v>57</v>
      </c>
      <c r="D38" s="85">
        <f t="shared" ref="D38" si="11">SUM(D39:D45)</f>
        <v>275828206.14999998</v>
      </c>
      <c r="E38" s="85">
        <f t="shared" ref="E38:F38" si="12">SUM(E39:E45)</f>
        <v>582663000</v>
      </c>
      <c r="F38" s="85">
        <f t="shared" si="12"/>
        <v>301782759.44999999</v>
      </c>
      <c r="G38" s="147">
        <f t="shared" si="2"/>
        <v>109.4096806350129</v>
      </c>
      <c r="H38" s="147">
        <f t="shared" ref="H38:H69" si="13">F38/E38*100</f>
        <v>51.793705701237243</v>
      </c>
    </row>
    <row r="39" spans="1:8" s="46" customFormat="1" ht="13.15" customHeight="1">
      <c r="A39" s="129"/>
      <c r="B39" s="44">
        <v>3291</v>
      </c>
      <c r="C39" s="244" t="s">
        <v>86</v>
      </c>
      <c r="D39" s="4">
        <v>97872.48</v>
      </c>
      <c r="E39" s="264">
        <v>200000</v>
      </c>
      <c r="F39" s="4">
        <v>80072.2</v>
      </c>
      <c r="G39" s="151">
        <f t="shared" si="2"/>
        <v>81.81278332785682</v>
      </c>
      <c r="H39" s="265">
        <f t="shared" si="13"/>
        <v>40.036099999999998</v>
      </c>
    </row>
    <row r="40" spans="1:8" s="46" customFormat="1" ht="13.5" customHeight="1">
      <c r="A40" s="129"/>
      <c r="B40" s="130">
        <v>3292</v>
      </c>
      <c r="C40" s="149" t="s">
        <v>58</v>
      </c>
      <c r="D40" s="4">
        <v>49418</v>
      </c>
      <c r="E40" s="264">
        <v>100000</v>
      </c>
      <c r="F40" s="4">
        <v>20185.84</v>
      </c>
      <c r="G40" s="151">
        <f t="shared" si="2"/>
        <v>40.847140717957018</v>
      </c>
      <c r="H40" s="265">
        <f t="shared" si="13"/>
        <v>20.185839999999999</v>
      </c>
    </row>
    <row r="41" spans="1:8" s="46" customFormat="1" ht="13.5" customHeight="1">
      <c r="A41" s="129"/>
      <c r="B41" s="130">
        <v>3293</v>
      </c>
      <c r="C41" s="149" t="s">
        <v>59</v>
      </c>
      <c r="D41" s="4">
        <v>31370.44</v>
      </c>
      <c r="E41" s="264">
        <v>120000</v>
      </c>
      <c r="F41" s="4">
        <v>31791.97</v>
      </c>
      <c r="G41" s="151">
        <f t="shared" si="2"/>
        <v>101.34371720638921</v>
      </c>
      <c r="H41" s="265">
        <f t="shared" si="13"/>
        <v>26.493308333333331</v>
      </c>
    </row>
    <row r="42" spans="1:8" s="46" customFormat="1" ht="13.5" customHeight="1">
      <c r="A42" s="129"/>
      <c r="B42" s="130">
        <v>3294</v>
      </c>
      <c r="C42" s="149" t="s">
        <v>204</v>
      </c>
      <c r="D42" s="4">
        <v>13883.65</v>
      </c>
      <c r="E42" s="264">
        <v>20000</v>
      </c>
      <c r="F42" s="4">
        <v>2360</v>
      </c>
      <c r="G42" s="151">
        <f t="shared" si="2"/>
        <v>16.998411800931311</v>
      </c>
      <c r="H42" s="265">
        <f t="shared" si="13"/>
        <v>11.799999999999999</v>
      </c>
    </row>
    <row r="43" spans="1:8" s="46" customFormat="1" ht="13.5" customHeight="1">
      <c r="A43" s="129"/>
      <c r="B43" s="130">
        <v>3295</v>
      </c>
      <c r="C43" s="149" t="s">
        <v>127</v>
      </c>
      <c r="D43" s="4">
        <v>36060.800000000003</v>
      </c>
      <c r="E43" s="264">
        <v>80000</v>
      </c>
      <c r="F43" s="4">
        <v>57180.56</v>
      </c>
      <c r="G43" s="151">
        <f t="shared" si="2"/>
        <v>158.56708669802111</v>
      </c>
      <c r="H43" s="265">
        <f t="shared" si="13"/>
        <v>71.475700000000003</v>
      </c>
    </row>
    <row r="44" spans="1:8" s="46" customFormat="1" ht="13.5" customHeight="1">
      <c r="A44" s="129"/>
      <c r="B44" s="130">
        <v>3296</v>
      </c>
      <c r="C44" s="149" t="s">
        <v>218</v>
      </c>
      <c r="D44" s="4">
        <v>400</v>
      </c>
      <c r="E44" s="264">
        <v>20000</v>
      </c>
      <c r="F44" s="4">
        <v>0</v>
      </c>
      <c r="G44" s="151">
        <f t="shared" si="2"/>
        <v>0</v>
      </c>
      <c r="H44" s="265">
        <f t="shared" si="13"/>
        <v>0</v>
      </c>
    </row>
    <row r="45" spans="1:8" s="46" customFormat="1" ht="13.5" customHeight="1">
      <c r="A45" s="129"/>
      <c r="B45" s="130">
        <v>3299</v>
      </c>
      <c r="C45" s="149" t="s">
        <v>57</v>
      </c>
      <c r="D45" s="4">
        <v>275599200.77999997</v>
      </c>
      <c r="E45" s="264">
        <v>582123000</v>
      </c>
      <c r="F45" s="4">
        <v>301591168.88</v>
      </c>
      <c r="G45" s="151">
        <f t="shared" si="2"/>
        <v>109.43107528121911</v>
      </c>
      <c r="H45" s="265">
        <f t="shared" si="13"/>
        <v>51.808839176600131</v>
      </c>
    </row>
    <row r="46" spans="1:8" s="3" customFormat="1" ht="13.5" customHeight="1">
      <c r="A46" s="126">
        <v>34</v>
      </c>
      <c r="B46" s="134"/>
      <c r="C46" s="152" t="s">
        <v>16</v>
      </c>
      <c r="D46" s="85">
        <f t="shared" ref="D46:F46" si="14">D47</f>
        <v>541565.42000000004</v>
      </c>
      <c r="E46" s="85">
        <f t="shared" si="14"/>
        <v>1084000</v>
      </c>
      <c r="F46" s="85">
        <f t="shared" si="14"/>
        <v>4110567.68</v>
      </c>
      <c r="G46" s="147">
        <f t="shared" si="2"/>
        <v>759.01590614851284</v>
      </c>
      <c r="H46" s="147">
        <f t="shared" si="13"/>
        <v>379.20366051660517</v>
      </c>
    </row>
    <row r="47" spans="1:8" s="3" customFormat="1" ht="13.5" customHeight="1">
      <c r="A47" s="127">
        <v>343</v>
      </c>
      <c r="B47" s="136"/>
      <c r="C47" s="79" t="s">
        <v>64</v>
      </c>
      <c r="D47" s="85">
        <f>SUM(D48:D50)</f>
        <v>541565.42000000004</v>
      </c>
      <c r="E47" s="85">
        <f>SUM(E48:E50)</f>
        <v>1084000</v>
      </c>
      <c r="F47" s="85">
        <f>SUM(F48:F50)</f>
        <v>4110567.68</v>
      </c>
      <c r="G47" s="147">
        <f t="shared" si="2"/>
        <v>759.01590614851284</v>
      </c>
      <c r="H47" s="147">
        <f t="shared" si="13"/>
        <v>379.20366051660517</v>
      </c>
    </row>
    <row r="48" spans="1:8" s="46" customFormat="1" ht="13.5" customHeight="1">
      <c r="A48" s="129"/>
      <c r="B48" s="129">
        <v>3431</v>
      </c>
      <c r="C48" s="156" t="s">
        <v>65</v>
      </c>
      <c r="D48" s="4">
        <v>335496.37</v>
      </c>
      <c r="E48" s="264">
        <v>970000</v>
      </c>
      <c r="F48" s="4">
        <v>254385.99</v>
      </c>
      <c r="G48" s="151">
        <f t="shared" si="2"/>
        <v>75.823768227358173</v>
      </c>
      <c r="H48" s="265">
        <f t="shared" si="13"/>
        <v>26.225359793814434</v>
      </c>
    </row>
    <row r="49" spans="1:8" s="46" customFormat="1" ht="13.5" customHeight="1">
      <c r="A49" s="129"/>
      <c r="B49" s="48">
        <v>3432</v>
      </c>
      <c r="C49" s="156" t="s">
        <v>140</v>
      </c>
      <c r="D49" s="4">
        <v>205743.49</v>
      </c>
      <c r="E49" s="264">
        <v>111000</v>
      </c>
      <c r="F49" s="4">
        <v>3855951.96</v>
      </c>
      <c r="G49" s="151">
        <f t="shared" si="2"/>
        <v>1874.1550267276989</v>
      </c>
      <c r="H49" s="265" t="s">
        <v>194</v>
      </c>
    </row>
    <row r="50" spans="1:8" s="46" customFormat="1" ht="13.5" customHeight="1">
      <c r="A50" s="129"/>
      <c r="B50" s="129">
        <v>3433</v>
      </c>
      <c r="C50" s="156" t="s">
        <v>81</v>
      </c>
      <c r="D50" s="4">
        <v>325.56</v>
      </c>
      <c r="E50" s="264">
        <v>3000</v>
      </c>
      <c r="F50" s="4">
        <v>229.73</v>
      </c>
      <c r="G50" s="151">
        <f t="shared" si="2"/>
        <v>70.564565671458396</v>
      </c>
      <c r="H50" s="265">
        <f t="shared" si="13"/>
        <v>7.6576666666666666</v>
      </c>
    </row>
    <row r="51" spans="1:8" s="3" customFormat="1" ht="12" customHeight="1">
      <c r="A51" s="126">
        <v>35</v>
      </c>
      <c r="B51" s="134"/>
      <c r="C51" s="152" t="s">
        <v>17</v>
      </c>
      <c r="D51" s="85">
        <f t="shared" ref="D51" si="15">D52+D54</f>
        <v>6531983.1299999999</v>
      </c>
      <c r="E51" s="85">
        <f t="shared" ref="E51:F51" si="16">E52+E54</f>
        <v>54840000</v>
      </c>
      <c r="F51" s="85">
        <f t="shared" si="16"/>
        <v>42824354.079999998</v>
      </c>
      <c r="G51" s="147">
        <f t="shared" si="2"/>
        <v>655.61029824643776</v>
      </c>
      <c r="H51" s="147">
        <f t="shared" si="13"/>
        <v>78.089631801604668</v>
      </c>
    </row>
    <row r="52" spans="1:8" s="3" customFormat="1" ht="13.5" customHeight="1">
      <c r="A52" s="126">
        <v>351</v>
      </c>
      <c r="B52" s="134"/>
      <c r="C52" s="152" t="s">
        <v>0</v>
      </c>
      <c r="D52" s="85">
        <f t="shared" ref="D52:F52" si="17">D53</f>
        <v>521496.68</v>
      </c>
      <c r="E52" s="85">
        <f t="shared" si="17"/>
        <v>4640000</v>
      </c>
      <c r="F52" s="85">
        <f t="shared" si="17"/>
        <v>3540385.74</v>
      </c>
      <c r="G52" s="147">
        <f t="shared" si="2"/>
        <v>678.8894111463951</v>
      </c>
      <c r="H52" s="147">
        <f t="shared" si="13"/>
        <v>76.301416810344833</v>
      </c>
    </row>
    <row r="53" spans="1:8" s="46" customFormat="1" ht="13.5" customHeight="1">
      <c r="A53" s="129"/>
      <c r="B53" s="82" t="s">
        <v>18</v>
      </c>
      <c r="C53" s="153" t="s">
        <v>0</v>
      </c>
      <c r="D53" s="172">
        <v>521496.68</v>
      </c>
      <c r="E53" s="262">
        <f>13640000-9000000</f>
        <v>4640000</v>
      </c>
      <c r="F53" s="172">
        <v>3540385.74</v>
      </c>
      <c r="G53" s="184">
        <f t="shared" si="2"/>
        <v>678.8894111463951</v>
      </c>
      <c r="H53" s="265">
        <f t="shared" si="13"/>
        <v>76.301416810344833</v>
      </c>
    </row>
    <row r="54" spans="1:8" s="3" customFormat="1" ht="24.75" customHeight="1">
      <c r="A54" s="125">
        <v>352</v>
      </c>
      <c r="B54" s="134"/>
      <c r="C54" s="157" t="s">
        <v>226</v>
      </c>
      <c r="D54" s="85">
        <f t="shared" ref="D54" si="18">D55+D56</f>
        <v>6010486.4500000002</v>
      </c>
      <c r="E54" s="85">
        <f t="shared" ref="E54:F54" si="19">E55+E56</f>
        <v>50200000</v>
      </c>
      <c r="F54" s="85">
        <f t="shared" si="19"/>
        <v>39283968.339999996</v>
      </c>
      <c r="G54" s="147">
        <f t="shared" si="2"/>
        <v>653.59049831981565</v>
      </c>
      <c r="H54" s="147">
        <f t="shared" si="13"/>
        <v>78.254917011952188</v>
      </c>
    </row>
    <row r="55" spans="1:8" s="46" customFormat="1" ht="13.5" customHeight="1">
      <c r="A55" s="129"/>
      <c r="B55" s="130">
        <v>3522</v>
      </c>
      <c r="C55" s="153" t="s">
        <v>2</v>
      </c>
      <c r="D55" s="4">
        <v>5955680.7599999998</v>
      </c>
      <c r="E55" s="264">
        <v>47050000</v>
      </c>
      <c r="F55" s="4">
        <v>37587423.439999998</v>
      </c>
      <c r="G55" s="151">
        <f t="shared" si="2"/>
        <v>631.11884190380943</v>
      </c>
      <c r="H55" s="265">
        <f t="shared" si="13"/>
        <v>79.888253857598286</v>
      </c>
    </row>
    <row r="56" spans="1:8" s="46" customFormat="1" ht="13.5" customHeight="1">
      <c r="A56" s="129"/>
      <c r="B56" s="130">
        <v>3523</v>
      </c>
      <c r="C56" s="153" t="s">
        <v>128</v>
      </c>
      <c r="D56" s="4">
        <v>54805.69</v>
      </c>
      <c r="E56" s="264">
        <v>3150000</v>
      </c>
      <c r="F56" s="4">
        <v>1696544.9</v>
      </c>
      <c r="G56" s="151">
        <f t="shared" si="2"/>
        <v>3095.5634351104782</v>
      </c>
      <c r="H56" s="265">
        <f t="shared" si="13"/>
        <v>53.858568253968251</v>
      </c>
    </row>
    <row r="57" spans="1:8" s="3" customFormat="1" ht="12" customHeight="1">
      <c r="A57" s="126">
        <v>36</v>
      </c>
      <c r="B57" s="137"/>
      <c r="C57" s="10" t="s">
        <v>205</v>
      </c>
      <c r="D57" s="85">
        <f t="shared" ref="D57:F57" si="20">D58</f>
        <v>183451363.22</v>
      </c>
      <c r="E57" s="85">
        <f t="shared" si="20"/>
        <v>359565600</v>
      </c>
      <c r="F57" s="85">
        <f t="shared" si="20"/>
        <v>193012783.16000003</v>
      </c>
      <c r="G57" s="147">
        <f t="shared" si="2"/>
        <v>105.2119645077446</v>
      </c>
      <c r="H57" s="147">
        <f t="shared" si="13"/>
        <v>53.679435173998854</v>
      </c>
    </row>
    <row r="58" spans="1:8" s="3" customFormat="1" ht="12.75" customHeight="1">
      <c r="A58" s="126">
        <v>363</v>
      </c>
      <c r="B58" s="137"/>
      <c r="C58" s="141" t="s">
        <v>129</v>
      </c>
      <c r="D58" s="85">
        <f t="shared" ref="D58" si="21">D59+D60</f>
        <v>183451363.22</v>
      </c>
      <c r="E58" s="85">
        <f t="shared" ref="E58:F58" si="22">E59+E60</f>
        <v>359565600</v>
      </c>
      <c r="F58" s="85">
        <f t="shared" si="22"/>
        <v>193012783.16000003</v>
      </c>
      <c r="G58" s="147">
        <f t="shared" si="2"/>
        <v>105.2119645077446</v>
      </c>
      <c r="H58" s="147">
        <f t="shared" si="13"/>
        <v>53.679435173998854</v>
      </c>
    </row>
    <row r="59" spans="1:8" s="46" customFormat="1" ht="12" customHeight="1">
      <c r="A59" s="129"/>
      <c r="B59" s="82">
        <v>3631</v>
      </c>
      <c r="C59" s="149" t="s">
        <v>168</v>
      </c>
      <c r="D59" s="4">
        <v>2035564.53</v>
      </c>
      <c r="E59" s="264">
        <v>20297600</v>
      </c>
      <c r="F59" s="4">
        <v>12958354.359999999</v>
      </c>
      <c r="G59" s="151">
        <f t="shared" si="2"/>
        <v>636.59757128898286</v>
      </c>
      <c r="H59" s="265">
        <f t="shared" si="13"/>
        <v>63.841805730726783</v>
      </c>
    </row>
    <row r="60" spans="1:8" s="46" customFormat="1" ht="13.5" customHeight="1">
      <c r="A60" s="129"/>
      <c r="B60" s="82" t="s">
        <v>19</v>
      </c>
      <c r="C60" s="154" t="s">
        <v>130</v>
      </c>
      <c r="D60" s="165">
        <v>181415798.69</v>
      </c>
      <c r="E60" s="264">
        <f>330268000+9000000</f>
        <v>339268000</v>
      </c>
      <c r="F60" s="165">
        <v>180054428.80000001</v>
      </c>
      <c r="G60" s="151">
        <f t="shared" si="2"/>
        <v>99.249585813457031</v>
      </c>
      <c r="H60" s="265">
        <f t="shared" si="13"/>
        <v>53.071444639635921</v>
      </c>
    </row>
    <row r="61" spans="1:8" s="45" customFormat="1" ht="24" customHeight="1">
      <c r="A61" s="54">
        <v>37</v>
      </c>
      <c r="B61" s="138"/>
      <c r="C61" s="158" t="s">
        <v>174</v>
      </c>
      <c r="D61" s="85">
        <f t="shared" ref="D61" si="23">D62+D64</f>
        <v>45747.5</v>
      </c>
      <c r="E61" s="85">
        <f t="shared" ref="E61:F61" si="24">E62+E64</f>
        <v>158000</v>
      </c>
      <c r="F61" s="85">
        <f t="shared" si="24"/>
        <v>6000</v>
      </c>
      <c r="G61" s="147">
        <f t="shared" si="2"/>
        <v>13.115470790753594</v>
      </c>
      <c r="H61" s="147">
        <f t="shared" si="13"/>
        <v>3.79746835443038</v>
      </c>
    </row>
    <row r="62" spans="1:8" s="45" customFormat="1" ht="13.5" customHeight="1">
      <c r="A62" s="81">
        <v>371</v>
      </c>
      <c r="B62" s="138"/>
      <c r="C62" s="158" t="s">
        <v>225</v>
      </c>
      <c r="D62" s="85">
        <f t="shared" ref="D62:F62" si="25">D63</f>
        <v>6780</v>
      </c>
      <c r="E62" s="85">
        <f t="shared" si="25"/>
        <v>8000</v>
      </c>
      <c r="F62" s="85">
        <f t="shared" si="25"/>
        <v>0</v>
      </c>
      <c r="G62" s="147">
        <f t="shared" si="2"/>
        <v>0</v>
      </c>
      <c r="H62" s="147">
        <f t="shared" si="13"/>
        <v>0</v>
      </c>
    </row>
    <row r="63" spans="1:8" s="45" customFormat="1" ht="24.75" customHeight="1">
      <c r="A63" s="81"/>
      <c r="B63" s="82">
        <v>3712</v>
      </c>
      <c r="C63" s="156" t="s">
        <v>224</v>
      </c>
      <c r="D63" s="120">
        <v>6780</v>
      </c>
      <c r="E63" s="262">
        <v>8000</v>
      </c>
      <c r="F63" s="120">
        <v>0</v>
      </c>
      <c r="G63" s="151">
        <f t="shared" si="2"/>
        <v>0</v>
      </c>
      <c r="H63" s="265">
        <f t="shared" si="13"/>
        <v>0</v>
      </c>
    </row>
    <row r="64" spans="1:8" s="45" customFormat="1" ht="13.5" customHeight="1">
      <c r="A64" s="81">
        <v>372</v>
      </c>
      <c r="B64" s="138"/>
      <c r="C64" s="159" t="s">
        <v>175</v>
      </c>
      <c r="D64" s="85">
        <f t="shared" ref="D64:F64" si="26">D65</f>
        <v>38967.5</v>
      </c>
      <c r="E64" s="85">
        <f t="shared" si="26"/>
        <v>150000</v>
      </c>
      <c r="F64" s="85">
        <f t="shared" si="26"/>
        <v>6000</v>
      </c>
      <c r="G64" s="147">
        <f t="shared" si="2"/>
        <v>15.397446590107142</v>
      </c>
      <c r="H64" s="147">
        <f t="shared" si="13"/>
        <v>4</v>
      </c>
    </row>
    <row r="65" spans="1:8" s="46" customFormat="1" ht="13.5" customHeight="1">
      <c r="A65" s="129"/>
      <c r="B65" s="82">
        <v>3721</v>
      </c>
      <c r="C65" s="149" t="s">
        <v>167</v>
      </c>
      <c r="D65" s="4">
        <v>38967.5</v>
      </c>
      <c r="E65" s="264">
        <v>150000</v>
      </c>
      <c r="F65" s="4">
        <v>6000</v>
      </c>
      <c r="G65" s="151">
        <f t="shared" si="2"/>
        <v>15.397446590107142</v>
      </c>
      <c r="H65" s="265">
        <f t="shared" si="13"/>
        <v>4</v>
      </c>
    </row>
    <row r="66" spans="1:8" s="3" customFormat="1" ht="13.5" customHeight="1">
      <c r="A66" s="127">
        <v>38</v>
      </c>
      <c r="B66" s="134"/>
      <c r="C66" s="160" t="s">
        <v>60</v>
      </c>
      <c r="D66" s="85">
        <f t="shared" ref="D66" si="27">D67+D69+D72</f>
        <v>22914984.700000003</v>
      </c>
      <c r="E66" s="85">
        <f t="shared" ref="E66:F66" si="28">E67+E69+E72</f>
        <v>473466400</v>
      </c>
      <c r="F66" s="85">
        <f t="shared" si="28"/>
        <v>299977447.78000003</v>
      </c>
      <c r="G66" s="147">
        <f t="shared" si="2"/>
        <v>1309.0885798409458</v>
      </c>
      <c r="H66" s="147">
        <f t="shared" si="13"/>
        <v>63.357705590090454</v>
      </c>
    </row>
    <row r="67" spans="1:8" s="3" customFormat="1" ht="13.5" customHeight="1">
      <c r="A67" s="127">
        <v>381</v>
      </c>
      <c r="B67" s="134"/>
      <c r="C67" s="160" t="s">
        <v>39</v>
      </c>
      <c r="D67" s="85">
        <f t="shared" ref="D67:F67" si="29">D68</f>
        <v>2169119.16</v>
      </c>
      <c r="E67" s="85">
        <f t="shared" si="29"/>
        <v>3350000</v>
      </c>
      <c r="F67" s="85">
        <f t="shared" si="29"/>
        <v>1343967.92</v>
      </c>
      <c r="G67" s="147">
        <f t="shared" si="2"/>
        <v>61.959155807742704</v>
      </c>
      <c r="H67" s="147">
        <f t="shared" si="13"/>
        <v>40.118445373134328</v>
      </c>
    </row>
    <row r="68" spans="1:8" s="46" customFormat="1" ht="13.5" customHeight="1">
      <c r="A68" s="129"/>
      <c r="B68" s="130">
        <v>3811</v>
      </c>
      <c r="C68" s="153" t="s">
        <v>20</v>
      </c>
      <c r="D68" s="4">
        <v>2169119.16</v>
      </c>
      <c r="E68" s="264">
        <v>3350000</v>
      </c>
      <c r="F68" s="4">
        <v>1343967.92</v>
      </c>
      <c r="G68" s="151">
        <f t="shared" si="2"/>
        <v>61.959155807742704</v>
      </c>
      <c r="H68" s="265">
        <f t="shared" si="13"/>
        <v>40.118445373134328</v>
      </c>
    </row>
    <row r="69" spans="1:8" s="3" customFormat="1" ht="13.5" customHeight="1">
      <c r="A69" s="127">
        <v>382</v>
      </c>
      <c r="B69" s="139"/>
      <c r="C69" s="160" t="s">
        <v>85</v>
      </c>
      <c r="D69" s="85">
        <f t="shared" ref="D69" si="30">D70+D71</f>
        <v>14038066.050000001</v>
      </c>
      <c r="E69" s="85">
        <f t="shared" ref="E69:F69" si="31">E70+E71</f>
        <v>440112400</v>
      </c>
      <c r="F69" s="85">
        <f t="shared" si="31"/>
        <v>286520332.63</v>
      </c>
      <c r="G69" s="147">
        <f t="shared" ref="G69:G90" si="32">F69/D69*100</f>
        <v>2041.0242522687088</v>
      </c>
      <c r="H69" s="147">
        <f t="shared" si="13"/>
        <v>65.101626909398604</v>
      </c>
    </row>
    <row r="70" spans="1:8" s="46" customFormat="1" ht="13.5" customHeight="1">
      <c r="A70" s="129"/>
      <c r="B70" s="130">
        <v>3821</v>
      </c>
      <c r="C70" s="153" t="s">
        <v>120</v>
      </c>
      <c r="D70" s="4">
        <v>2632070.0699999998</v>
      </c>
      <c r="E70" s="264">
        <v>18710000</v>
      </c>
      <c r="F70" s="4">
        <v>6477642.9800000004</v>
      </c>
      <c r="G70" s="151">
        <f t="shared" si="32"/>
        <v>246.10450359324975</v>
      </c>
      <c r="H70" s="265">
        <f t="shared" ref="H70:H90" si="33">F70/E70*100</f>
        <v>34.621287974345272</v>
      </c>
    </row>
    <row r="71" spans="1:8" s="46" customFormat="1" ht="13.5" customHeight="1">
      <c r="A71" s="129"/>
      <c r="B71" s="130">
        <v>3822</v>
      </c>
      <c r="C71" s="153" t="s">
        <v>84</v>
      </c>
      <c r="D71" s="4">
        <v>11405995.98</v>
      </c>
      <c r="E71" s="264">
        <v>421402400</v>
      </c>
      <c r="F71" s="4">
        <v>280042689.64999998</v>
      </c>
      <c r="G71" s="151">
        <f t="shared" si="32"/>
        <v>2455.2234644045525</v>
      </c>
      <c r="H71" s="265">
        <f t="shared" si="33"/>
        <v>66.454934677638278</v>
      </c>
    </row>
    <row r="72" spans="1:8" s="45" customFormat="1" ht="13.5" customHeight="1">
      <c r="A72" s="81">
        <v>386</v>
      </c>
      <c r="B72" s="140"/>
      <c r="C72" s="45" t="s">
        <v>131</v>
      </c>
      <c r="D72" s="85">
        <f>D73+D74</f>
        <v>6707799.4900000002</v>
      </c>
      <c r="E72" s="85">
        <f>E73+E74</f>
        <v>30004000</v>
      </c>
      <c r="F72" s="85">
        <f>F73+F74</f>
        <v>12113147.23</v>
      </c>
      <c r="G72" s="147">
        <f t="shared" si="32"/>
        <v>180.58302500034927</v>
      </c>
      <c r="H72" s="147">
        <f t="shared" si="33"/>
        <v>40.371774530062659</v>
      </c>
    </row>
    <row r="73" spans="1:8" s="46" customFormat="1" ht="25.5" customHeight="1">
      <c r="A73" s="129"/>
      <c r="B73" s="130">
        <v>3861</v>
      </c>
      <c r="C73" s="50" t="s">
        <v>135</v>
      </c>
      <c r="D73" s="4">
        <v>6066549.4900000002</v>
      </c>
      <c r="E73" s="264">
        <v>30004000</v>
      </c>
      <c r="F73" s="4">
        <v>12113147.23</v>
      </c>
      <c r="G73" s="151">
        <f t="shared" si="32"/>
        <v>199.6711186477109</v>
      </c>
      <c r="H73" s="265">
        <f t="shared" si="33"/>
        <v>40.371774530062659</v>
      </c>
    </row>
    <row r="74" spans="1:8" s="46" customFormat="1" ht="25.5" customHeight="1">
      <c r="A74" s="129"/>
      <c r="B74" s="130">
        <v>3862</v>
      </c>
      <c r="C74" s="50" t="s">
        <v>257</v>
      </c>
      <c r="D74" s="4">
        <v>641250</v>
      </c>
      <c r="E74" s="264">
        <v>0</v>
      </c>
      <c r="F74" s="4">
        <v>0</v>
      </c>
      <c r="G74" s="151">
        <f t="shared" si="32"/>
        <v>0</v>
      </c>
      <c r="H74" s="265" t="s">
        <v>194</v>
      </c>
    </row>
    <row r="75" spans="1:8" s="3" customFormat="1" ht="21.6" customHeight="1">
      <c r="A75" s="98">
        <v>4</v>
      </c>
      <c r="B75" s="141"/>
      <c r="C75" s="34" t="s">
        <v>61</v>
      </c>
      <c r="D75" s="85">
        <f t="shared" ref="D75" si="34">D76+D79</f>
        <v>55983290.619999997</v>
      </c>
      <c r="E75" s="85">
        <f t="shared" ref="E75:F75" si="35">E76+E79</f>
        <v>70164900</v>
      </c>
      <c r="F75" s="85">
        <f t="shared" si="35"/>
        <v>11445699.630000001</v>
      </c>
      <c r="G75" s="147">
        <f t="shared" si="32"/>
        <v>20.44484971005086</v>
      </c>
      <c r="H75" s="147">
        <f t="shared" si="33"/>
        <v>16.312571713207031</v>
      </c>
    </row>
    <row r="76" spans="1:8" s="3" customFormat="1" ht="12.75" customHeight="1">
      <c r="A76" s="142">
        <v>41</v>
      </c>
      <c r="B76" s="79"/>
      <c r="C76" s="79" t="s">
        <v>221</v>
      </c>
      <c r="D76" s="85">
        <f t="shared" ref="D76:F77" si="36">D77</f>
        <v>284818</v>
      </c>
      <c r="E76" s="85">
        <f t="shared" si="36"/>
        <v>23900</v>
      </c>
      <c r="F76" s="85">
        <f t="shared" si="36"/>
        <v>0</v>
      </c>
      <c r="G76" s="161">
        <f t="shared" si="32"/>
        <v>0</v>
      </c>
      <c r="H76" s="161">
        <f t="shared" si="33"/>
        <v>0</v>
      </c>
    </row>
    <row r="77" spans="1:8" s="3" customFormat="1" ht="12.75" customHeight="1">
      <c r="A77" s="142">
        <v>412</v>
      </c>
      <c r="B77" s="79"/>
      <c r="C77" s="79" t="s">
        <v>222</v>
      </c>
      <c r="D77" s="85">
        <f t="shared" si="36"/>
        <v>284818</v>
      </c>
      <c r="E77" s="85">
        <f t="shared" si="36"/>
        <v>23900</v>
      </c>
      <c r="F77" s="85">
        <f t="shared" si="36"/>
        <v>0</v>
      </c>
      <c r="G77" s="161">
        <f t="shared" si="32"/>
        <v>0</v>
      </c>
      <c r="H77" s="161">
        <f t="shared" si="33"/>
        <v>0</v>
      </c>
    </row>
    <row r="78" spans="1:8" s="3" customFormat="1" ht="12.75" customHeight="1">
      <c r="A78" s="99"/>
      <c r="B78" s="80">
        <v>4123</v>
      </c>
      <c r="C78" s="80" t="s">
        <v>223</v>
      </c>
      <c r="D78" s="120">
        <v>284818</v>
      </c>
      <c r="E78" s="262">
        <v>23900</v>
      </c>
      <c r="F78" s="120">
        <v>0</v>
      </c>
      <c r="G78" s="151">
        <f t="shared" si="32"/>
        <v>0</v>
      </c>
      <c r="H78" s="265">
        <f t="shared" si="33"/>
        <v>0</v>
      </c>
    </row>
    <row r="79" spans="1:8" s="3" customFormat="1">
      <c r="A79" s="126">
        <v>42</v>
      </c>
      <c r="B79" s="134"/>
      <c r="C79" s="34" t="s">
        <v>21</v>
      </c>
      <c r="D79" s="85">
        <f>D80+D82+D87+D89</f>
        <v>55698472.619999997</v>
      </c>
      <c r="E79" s="85">
        <f>E80+E82+E87+E89</f>
        <v>70141000</v>
      </c>
      <c r="F79" s="85">
        <f>F80+F82+F87+F89</f>
        <v>11445699.630000001</v>
      </c>
      <c r="G79" s="147">
        <f t="shared" si="32"/>
        <v>20.549395866001042</v>
      </c>
      <c r="H79" s="147">
        <f t="shared" si="33"/>
        <v>16.318130095094169</v>
      </c>
    </row>
    <row r="80" spans="1:8" s="3" customFormat="1" ht="12.75" customHeight="1">
      <c r="A80" s="126">
        <v>421</v>
      </c>
      <c r="B80" s="143"/>
      <c r="C80" s="152" t="s">
        <v>87</v>
      </c>
      <c r="D80" s="85">
        <f t="shared" ref="D80:F80" si="37">SUM(D81:D81)</f>
        <v>47687336.409999996</v>
      </c>
      <c r="E80" s="85">
        <f t="shared" si="37"/>
        <v>44948000</v>
      </c>
      <c r="F80" s="85">
        <f t="shared" si="37"/>
        <v>11393919.99</v>
      </c>
      <c r="G80" s="147">
        <f t="shared" si="32"/>
        <v>23.892967919279098</v>
      </c>
      <c r="H80" s="147">
        <f t="shared" si="33"/>
        <v>25.349114510100563</v>
      </c>
    </row>
    <row r="81" spans="1:8" s="46" customFormat="1">
      <c r="A81" s="129"/>
      <c r="B81" s="130">
        <v>4214</v>
      </c>
      <c r="C81" s="149" t="s">
        <v>156</v>
      </c>
      <c r="D81" s="4">
        <v>47687336.409999996</v>
      </c>
      <c r="E81" s="264">
        <v>44948000</v>
      </c>
      <c r="F81" s="4">
        <v>11393919.99</v>
      </c>
      <c r="G81" s="151">
        <f t="shared" si="32"/>
        <v>23.892967919279098</v>
      </c>
      <c r="H81" s="265">
        <f t="shared" si="33"/>
        <v>25.349114510100563</v>
      </c>
    </row>
    <row r="82" spans="1:8" s="3" customFormat="1">
      <c r="A82" s="126">
        <v>422</v>
      </c>
      <c r="B82" s="134"/>
      <c r="C82" s="152" t="s">
        <v>26</v>
      </c>
      <c r="D82" s="85">
        <f>SUM(D83:D86)</f>
        <v>7682386.21</v>
      </c>
      <c r="E82" s="85">
        <f>SUM(E83:E86)</f>
        <v>19833000</v>
      </c>
      <c r="F82" s="85">
        <f>SUM(F83:F86)</f>
        <v>51779.64</v>
      </c>
      <c r="G82" s="147">
        <f t="shared" si="32"/>
        <v>0.67400464627252843</v>
      </c>
      <c r="H82" s="147">
        <f t="shared" si="33"/>
        <v>0.26107820299500828</v>
      </c>
    </row>
    <row r="83" spans="1:8" s="46" customFormat="1">
      <c r="A83" s="129"/>
      <c r="B83" s="144" t="s">
        <v>22</v>
      </c>
      <c r="C83" s="59" t="s">
        <v>23</v>
      </c>
      <c r="D83" s="4">
        <v>205577</v>
      </c>
      <c r="E83" s="264">
        <v>2280000</v>
      </c>
      <c r="F83" s="4">
        <v>40595.589999999997</v>
      </c>
      <c r="G83" s="151">
        <f t="shared" si="32"/>
        <v>19.74714583829903</v>
      </c>
      <c r="H83" s="265">
        <f t="shared" si="33"/>
        <v>1.7805083333333331</v>
      </c>
    </row>
    <row r="84" spans="1:8" s="46" customFormat="1">
      <c r="A84" s="129"/>
      <c r="B84" s="82" t="s">
        <v>24</v>
      </c>
      <c r="C84" s="154" t="s">
        <v>25</v>
      </c>
      <c r="D84" s="4">
        <v>42313.3</v>
      </c>
      <c r="E84" s="264">
        <v>125000</v>
      </c>
      <c r="F84" s="4">
        <v>9385.0499999999993</v>
      </c>
      <c r="G84" s="151">
        <f t="shared" si="32"/>
        <v>22.179905608874748</v>
      </c>
      <c r="H84" s="265">
        <f t="shared" si="33"/>
        <v>7.5080399999999994</v>
      </c>
    </row>
    <row r="85" spans="1:8" s="46" customFormat="1">
      <c r="A85" s="129"/>
      <c r="B85" s="82">
        <v>4225</v>
      </c>
      <c r="C85" s="149" t="s">
        <v>148</v>
      </c>
      <c r="D85" s="4">
        <v>7416552.1600000001</v>
      </c>
      <c r="E85" s="264">
        <v>17258000</v>
      </c>
      <c r="F85" s="4">
        <v>0</v>
      </c>
      <c r="G85" s="151">
        <f t="shared" si="32"/>
        <v>0</v>
      </c>
      <c r="H85" s="265">
        <f t="shared" si="33"/>
        <v>0</v>
      </c>
    </row>
    <row r="86" spans="1:8" s="46" customFormat="1">
      <c r="A86" s="129"/>
      <c r="B86" s="82">
        <v>4227</v>
      </c>
      <c r="C86" s="149" t="s">
        <v>149</v>
      </c>
      <c r="D86" s="4">
        <v>17943.75</v>
      </c>
      <c r="E86" s="264">
        <v>170000</v>
      </c>
      <c r="F86" s="4">
        <v>1799</v>
      </c>
      <c r="G86" s="151">
        <f t="shared" si="32"/>
        <v>10.025774991292232</v>
      </c>
      <c r="H86" s="265">
        <f t="shared" si="33"/>
        <v>1.0582352941176469</v>
      </c>
    </row>
    <row r="87" spans="1:8" s="46" customFormat="1">
      <c r="A87" s="126">
        <v>423</v>
      </c>
      <c r="B87" s="145"/>
      <c r="C87" s="162" t="s">
        <v>238</v>
      </c>
      <c r="D87" s="148">
        <f t="shared" ref="D87:F87" si="38">D88</f>
        <v>0</v>
      </c>
      <c r="E87" s="148">
        <f t="shared" si="38"/>
        <v>200000</v>
      </c>
      <c r="F87" s="148">
        <f t="shared" si="38"/>
        <v>0</v>
      </c>
      <c r="G87" s="163" t="s">
        <v>194</v>
      </c>
      <c r="H87" s="163">
        <f t="shared" si="33"/>
        <v>0</v>
      </c>
    </row>
    <row r="88" spans="1:8" s="46" customFormat="1">
      <c r="A88" s="129"/>
      <c r="B88" s="74">
        <v>4231</v>
      </c>
      <c r="C88" s="164" t="s">
        <v>27</v>
      </c>
      <c r="D88" s="165">
        <v>0</v>
      </c>
      <c r="E88" s="264">
        <v>200000</v>
      </c>
      <c r="F88" s="165">
        <v>0</v>
      </c>
      <c r="G88" s="166" t="s">
        <v>194</v>
      </c>
      <c r="H88" s="267">
        <f t="shared" si="33"/>
        <v>0</v>
      </c>
    </row>
    <row r="89" spans="1:8" s="3" customFormat="1">
      <c r="A89" s="126">
        <v>426</v>
      </c>
      <c r="B89" s="137"/>
      <c r="C89" s="17" t="s">
        <v>28</v>
      </c>
      <c r="D89" s="85">
        <f t="shared" ref="D89:F89" si="39">D90</f>
        <v>328750</v>
      </c>
      <c r="E89" s="85">
        <f t="shared" si="39"/>
        <v>5160000</v>
      </c>
      <c r="F89" s="85">
        <f t="shared" si="39"/>
        <v>0</v>
      </c>
      <c r="G89" s="147">
        <f t="shared" si="32"/>
        <v>0</v>
      </c>
      <c r="H89" s="147">
        <f t="shared" si="33"/>
        <v>0</v>
      </c>
    </row>
    <row r="90" spans="1:8" s="46" customFormat="1">
      <c r="A90" s="129"/>
      <c r="B90" s="82" t="s">
        <v>62</v>
      </c>
      <c r="C90" s="153" t="s">
        <v>1</v>
      </c>
      <c r="D90" s="4">
        <v>328750</v>
      </c>
      <c r="E90" s="264">
        <v>5160000</v>
      </c>
      <c r="F90" s="4">
        <v>0</v>
      </c>
      <c r="G90" s="151">
        <f t="shared" si="32"/>
        <v>0</v>
      </c>
      <c r="H90" s="265">
        <f t="shared" si="33"/>
        <v>0</v>
      </c>
    </row>
    <row r="91" spans="1:8" s="3" customFormat="1">
      <c r="A91" s="131"/>
      <c r="B91" s="131"/>
      <c r="C91" s="45"/>
      <c r="D91" s="4"/>
      <c r="F91" s="4"/>
    </row>
    <row r="92" spans="1:8" s="3" customFormat="1">
      <c r="A92" s="131"/>
      <c r="B92" s="131"/>
      <c r="D92" s="4"/>
      <c r="F92" s="4"/>
    </row>
    <row r="93" spans="1:8" s="3" customFormat="1">
      <c r="A93" s="131"/>
      <c r="B93" s="131"/>
      <c r="D93" s="4"/>
      <c r="F93" s="4"/>
    </row>
    <row r="94" spans="1:8" s="3" customFormat="1">
      <c r="A94" s="131"/>
      <c r="B94" s="131"/>
      <c r="D94" s="4"/>
      <c r="F94" s="4"/>
    </row>
    <row r="95" spans="1:8" s="3" customFormat="1">
      <c r="A95" s="131"/>
      <c r="B95" s="131"/>
      <c r="D95" s="4"/>
      <c r="F95" s="4"/>
    </row>
    <row r="96" spans="1:8" s="3" customFormat="1">
      <c r="A96" s="131"/>
      <c r="B96" s="131"/>
      <c r="D96" s="4"/>
      <c r="F96" s="4"/>
    </row>
    <row r="97" spans="1:6" s="3" customFormat="1">
      <c r="A97" s="131"/>
      <c r="B97" s="131"/>
      <c r="D97" s="4"/>
      <c r="F97" s="4"/>
    </row>
    <row r="98" spans="1:6" s="3" customFormat="1">
      <c r="A98" s="131"/>
      <c r="B98" s="131"/>
      <c r="D98" s="4"/>
      <c r="F98" s="4"/>
    </row>
    <row r="99" spans="1:6" s="3" customFormat="1">
      <c r="A99" s="131"/>
      <c r="B99" s="131"/>
      <c r="D99" s="4"/>
      <c r="F99" s="4"/>
    </row>
    <row r="100" spans="1:6" s="3" customFormat="1">
      <c r="A100" s="131"/>
      <c r="B100" s="131"/>
      <c r="D100" s="4"/>
      <c r="F100" s="4"/>
    </row>
    <row r="101" spans="1:6" s="3" customFormat="1">
      <c r="A101" s="131"/>
      <c r="B101" s="131"/>
      <c r="D101" s="4"/>
      <c r="F101" s="4"/>
    </row>
    <row r="102" spans="1:6" s="3" customFormat="1">
      <c r="A102" s="131"/>
      <c r="B102" s="131"/>
      <c r="D102" s="4"/>
      <c r="F102" s="4"/>
    </row>
    <row r="103" spans="1:6" s="3" customFormat="1">
      <c r="A103" s="131"/>
      <c r="B103" s="131"/>
      <c r="D103" s="4"/>
      <c r="F103" s="4"/>
    </row>
    <row r="104" spans="1:6" s="3" customFormat="1">
      <c r="A104" s="131"/>
      <c r="B104" s="131"/>
      <c r="D104" s="4"/>
      <c r="F104" s="4"/>
    </row>
    <row r="105" spans="1:6" s="3" customFormat="1">
      <c r="A105" s="131"/>
      <c r="B105" s="131"/>
      <c r="D105" s="4"/>
      <c r="F105" s="4"/>
    </row>
    <row r="106" spans="1:6" s="3" customFormat="1">
      <c r="A106" s="131"/>
      <c r="B106" s="131"/>
      <c r="D106" s="4"/>
      <c r="F106" s="4"/>
    </row>
    <row r="107" spans="1:6" s="3" customFormat="1">
      <c r="A107" s="131"/>
      <c r="B107" s="131"/>
      <c r="D107" s="4"/>
      <c r="F107" s="4"/>
    </row>
    <row r="108" spans="1:6" s="3" customFormat="1">
      <c r="A108" s="131"/>
      <c r="B108" s="131"/>
      <c r="D108" s="4"/>
      <c r="F108" s="4"/>
    </row>
    <row r="109" spans="1:6" s="3" customFormat="1">
      <c r="A109" s="131"/>
      <c r="B109" s="131"/>
      <c r="D109" s="4"/>
      <c r="F109" s="4"/>
    </row>
    <row r="110" spans="1:6" s="3" customFormat="1">
      <c r="A110" s="131"/>
      <c r="B110" s="131"/>
      <c r="D110" s="4"/>
      <c r="F110" s="4"/>
    </row>
    <row r="111" spans="1:6" s="3" customFormat="1">
      <c r="A111" s="131"/>
      <c r="B111" s="131"/>
      <c r="D111" s="4"/>
      <c r="F111" s="4"/>
    </row>
    <row r="112" spans="1:6" s="3" customFormat="1">
      <c r="A112" s="131"/>
      <c r="B112" s="131"/>
      <c r="D112" s="4"/>
      <c r="F112" s="4"/>
    </row>
    <row r="113" spans="1:6" s="3" customFormat="1">
      <c r="A113" s="131"/>
      <c r="B113" s="131"/>
      <c r="D113" s="4"/>
      <c r="F113" s="4"/>
    </row>
    <row r="114" spans="1:6" s="3" customFormat="1">
      <c r="A114" s="131"/>
      <c r="B114" s="131"/>
      <c r="D114" s="4"/>
      <c r="F114" s="4"/>
    </row>
    <row r="115" spans="1:6" s="3" customFormat="1">
      <c r="A115" s="131"/>
      <c r="B115" s="131"/>
      <c r="D115" s="4"/>
      <c r="F115" s="4"/>
    </row>
    <row r="116" spans="1:6" s="3" customFormat="1">
      <c r="A116" s="131"/>
      <c r="B116" s="131"/>
      <c r="D116" s="4"/>
      <c r="F116" s="4"/>
    </row>
    <row r="117" spans="1:6" s="3" customFormat="1">
      <c r="A117" s="131"/>
      <c r="B117" s="131"/>
      <c r="D117" s="4"/>
      <c r="F117" s="4"/>
    </row>
    <row r="118" spans="1:6" s="3" customFormat="1">
      <c r="A118" s="131"/>
      <c r="B118" s="131"/>
      <c r="D118" s="4"/>
      <c r="F118" s="4"/>
    </row>
    <row r="119" spans="1:6" s="3" customFormat="1">
      <c r="A119" s="131"/>
      <c r="B119" s="131"/>
      <c r="D119" s="4"/>
      <c r="F119" s="4"/>
    </row>
    <row r="120" spans="1:6" s="3" customFormat="1">
      <c r="A120" s="131"/>
      <c r="B120" s="131"/>
      <c r="D120" s="4"/>
      <c r="F120" s="4"/>
    </row>
    <row r="121" spans="1:6" s="3" customFormat="1">
      <c r="A121" s="131"/>
      <c r="B121" s="131"/>
      <c r="D121" s="4"/>
      <c r="F121" s="4"/>
    </row>
    <row r="122" spans="1:6" s="3" customFormat="1">
      <c r="A122" s="131"/>
      <c r="B122" s="131"/>
      <c r="D122" s="4"/>
      <c r="F122" s="4"/>
    </row>
    <row r="123" spans="1:6" s="3" customFormat="1">
      <c r="A123" s="131"/>
      <c r="B123" s="131"/>
      <c r="D123" s="4"/>
      <c r="F123" s="4"/>
    </row>
    <row r="124" spans="1:6" s="3" customFormat="1">
      <c r="A124" s="131"/>
      <c r="B124" s="131"/>
      <c r="D124" s="4"/>
      <c r="F124" s="4"/>
    </row>
    <row r="125" spans="1:6" s="3" customFormat="1">
      <c r="A125" s="131"/>
      <c r="B125" s="131"/>
      <c r="D125" s="4"/>
      <c r="F125" s="4"/>
    </row>
    <row r="126" spans="1:6" s="3" customFormat="1">
      <c r="A126" s="131"/>
      <c r="B126" s="131"/>
      <c r="D126" s="4"/>
      <c r="F126" s="4"/>
    </row>
    <row r="127" spans="1:6" s="3" customFormat="1">
      <c r="A127" s="131"/>
      <c r="B127" s="131"/>
      <c r="D127" s="4"/>
      <c r="F127" s="4"/>
    </row>
    <row r="128" spans="1:6" s="3" customFormat="1">
      <c r="A128" s="131"/>
      <c r="B128" s="131"/>
      <c r="D128" s="4"/>
      <c r="F128" s="4"/>
    </row>
    <row r="129" spans="1:6" s="3" customFormat="1">
      <c r="A129" s="131"/>
      <c r="B129" s="131"/>
      <c r="D129" s="4"/>
      <c r="F129" s="4"/>
    </row>
    <row r="130" spans="1:6" s="3" customFormat="1">
      <c r="A130" s="131"/>
      <c r="B130" s="131"/>
      <c r="D130" s="4"/>
      <c r="F130" s="4"/>
    </row>
    <row r="131" spans="1:6" s="3" customFormat="1">
      <c r="A131" s="131"/>
      <c r="B131" s="131"/>
      <c r="D131" s="4"/>
      <c r="F131" s="4"/>
    </row>
    <row r="132" spans="1:6" s="3" customFormat="1">
      <c r="A132" s="131"/>
      <c r="B132" s="131"/>
      <c r="D132" s="4"/>
      <c r="F132" s="4"/>
    </row>
    <row r="133" spans="1:6" s="3" customFormat="1">
      <c r="A133" s="131"/>
      <c r="B133" s="131"/>
      <c r="D133" s="4"/>
      <c r="F133" s="4"/>
    </row>
    <row r="134" spans="1:6" s="3" customFormat="1">
      <c r="A134" s="131"/>
      <c r="B134" s="131"/>
      <c r="D134" s="4"/>
      <c r="F134" s="4"/>
    </row>
    <row r="135" spans="1:6" s="3" customFormat="1">
      <c r="A135" s="131"/>
      <c r="B135" s="131"/>
      <c r="D135" s="4"/>
      <c r="F135" s="4"/>
    </row>
    <row r="136" spans="1:6" s="3" customFormat="1">
      <c r="A136" s="131"/>
      <c r="B136" s="131"/>
      <c r="D136" s="4"/>
      <c r="F136" s="4"/>
    </row>
    <row r="137" spans="1:6" s="3" customFormat="1">
      <c r="A137" s="131"/>
      <c r="B137" s="131"/>
      <c r="D137" s="4"/>
      <c r="F137" s="4"/>
    </row>
    <row r="138" spans="1:6" s="3" customFormat="1">
      <c r="A138" s="131"/>
      <c r="B138" s="131"/>
      <c r="D138" s="4"/>
      <c r="F138" s="4"/>
    </row>
    <row r="139" spans="1:6" s="3" customFormat="1">
      <c r="A139" s="131"/>
      <c r="B139" s="131"/>
      <c r="D139" s="4"/>
      <c r="F139" s="4"/>
    </row>
    <row r="140" spans="1:6" s="3" customFormat="1">
      <c r="A140" s="131"/>
      <c r="B140" s="131"/>
      <c r="D140" s="4"/>
      <c r="F140" s="4"/>
    </row>
    <row r="141" spans="1:6" s="3" customFormat="1">
      <c r="A141" s="131"/>
      <c r="B141" s="131"/>
      <c r="D141" s="4"/>
      <c r="F141" s="4"/>
    </row>
    <row r="142" spans="1:6" s="3" customFormat="1">
      <c r="A142" s="131"/>
      <c r="B142" s="131"/>
      <c r="D142" s="4"/>
      <c r="F142" s="4"/>
    </row>
    <row r="143" spans="1:6" s="3" customFormat="1">
      <c r="A143" s="131"/>
      <c r="B143" s="131"/>
      <c r="D143" s="4"/>
      <c r="F143" s="4"/>
    </row>
    <row r="144" spans="1:6" s="3" customFormat="1">
      <c r="A144" s="131"/>
      <c r="B144" s="131"/>
      <c r="D144" s="4"/>
      <c r="F144" s="4"/>
    </row>
    <row r="145" spans="1:6" s="3" customFormat="1">
      <c r="A145" s="131"/>
      <c r="B145" s="131"/>
      <c r="D145" s="4"/>
      <c r="F145" s="4"/>
    </row>
    <row r="146" spans="1:6" s="3" customFormat="1">
      <c r="A146" s="131"/>
      <c r="B146" s="131"/>
      <c r="D146" s="4"/>
      <c r="F146" s="4"/>
    </row>
    <row r="147" spans="1:6" s="3" customFormat="1">
      <c r="A147" s="131"/>
      <c r="B147" s="131"/>
      <c r="D147" s="4"/>
      <c r="F147" s="4"/>
    </row>
    <row r="148" spans="1:6" s="3" customFormat="1">
      <c r="A148" s="131"/>
      <c r="B148" s="131"/>
      <c r="D148" s="4"/>
      <c r="F148" s="4"/>
    </row>
    <row r="149" spans="1:6" s="3" customFormat="1">
      <c r="A149" s="131"/>
      <c r="B149" s="131"/>
      <c r="D149" s="4"/>
      <c r="F149" s="4"/>
    </row>
    <row r="150" spans="1:6" s="3" customFormat="1">
      <c r="A150" s="131"/>
      <c r="B150" s="131"/>
      <c r="D150" s="4"/>
      <c r="F150" s="4"/>
    </row>
    <row r="151" spans="1:6" s="3" customFormat="1">
      <c r="A151" s="131"/>
      <c r="B151" s="131"/>
      <c r="D151" s="4"/>
      <c r="F151" s="4"/>
    </row>
    <row r="152" spans="1:6" s="3" customFormat="1">
      <c r="A152" s="131"/>
      <c r="B152" s="131"/>
      <c r="D152" s="4"/>
      <c r="F152" s="4"/>
    </row>
    <row r="153" spans="1:6" s="3" customFormat="1">
      <c r="A153" s="131"/>
      <c r="B153" s="131"/>
      <c r="D153" s="4"/>
      <c r="F153" s="4"/>
    </row>
    <row r="154" spans="1:6" s="3" customFormat="1">
      <c r="A154" s="131"/>
      <c r="B154" s="131"/>
      <c r="D154" s="4"/>
      <c r="F154" s="4"/>
    </row>
    <row r="155" spans="1:6" s="3" customFormat="1">
      <c r="A155" s="131"/>
      <c r="B155" s="131"/>
      <c r="D155" s="4"/>
      <c r="F155" s="4"/>
    </row>
    <row r="156" spans="1:6" s="3" customFormat="1">
      <c r="A156" s="131"/>
      <c r="B156" s="131"/>
      <c r="D156" s="4"/>
      <c r="F156" s="4"/>
    </row>
    <row r="157" spans="1:6" s="3" customFormat="1">
      <c r="A157" s="131"/>
      <c r="B157" s="131"/>
      <c r="D157" s="4"/>
      <c r="F157" s="4"/>
    </row>
    <row r="158" spans="1:6" s="3" customFormat="1">
      <c r="A158" s="131"/>
      <c r="B158" s="131"/>
      <c r="D158" s="4"/>
      <c r="F158" s="4"/>
    </row>
    <row r="159" spans="1:6" s="3" customFormat="1">
      <c r="A159" s="131"/>
      <c r="B159" s="131"/>
      <c r="D159" s="4"/>
      <c r="F159" s="4"/>
    </row>
    <row r="160" spans="1:6" s="3" customFormat="1">
      <c r="A160" s="131"/>
      <c r="B160" s="131"/>
      <c r="D160" s="4"/>
      <c r="F160" s="4"/>
    </row>
    <row r="161" spans="1:6" s="3" customFormat="1">
      <c r="A161" s="131"/>
      <c r="B161" s="131"/>
      <c r="D161" s="4"/>
      <c r="F161" s="4"/>
    </row>
    <row r="162" spans="1:6" s="3" customFormat="1">
      <c r="A162" s="131"/>
      <c r="B162" s="131"/>
      <c r="D162" s="4"/>
      <c r="F162" s="4"/>
    </row>
    <row r="163" spans="1:6" s="3" customFormat="1">
      <c r="A163" s="131"/>
      <c r="B163" s="131"/>
      <c r="D163" s="4"/>
      <c r="F163" s="4"/>
    </row>
    <row r="164" spans="1:6" s="3" customFormat="1">
      <c r="A164" s="131"/>
      <c r="B164" s="131"/>
      <c r="D164" s="4"/>
      <c r="F164" s="4"/>
    </row>
    <row r="165" spans="1:6" s="3" customFormat="1">
      <c r="A165" s="131"/>
      <c r="B165" s="131"/>
      <c r="D165" s="4"/>
      <c r="F165" s="4"/>
    </row>
    <row r="166" spans="1:6" s="3" customFormat="1">
      <c r="A166" s="131"/>
      <c r="B166" s="131"/>
      <c r="D166" s="4"/>
      <c r="F166" s="4"/>
    </row>
    <row r="167" spans="1:6" s="3" customFormat="1">
      <c r="A167" s="131"/>
      <c r="B167" s="131"/>
      <c r="D167" s="4"/>
      <c r="F167" s="4"/>
    </row>
    <row r="168" spans="1:6" s="3" customFormat="1">
      <c r="A168" s="131"/>
      <c r="B168" s="131"/>
      <c r="D168" s="4"/>
      <c r="F168" s="4"/>
    </row>
    <row r="169" spans="1:6" s="3" customFormat="1">
      <c r="A169" s="131"/>
      <c r="B169" s="131"/>
      <c r="D169" s="4"/>
      <c r="F169" s="4"/>
    </row>
    <row r="170" spans="1:6" s="3" customFormat="1">
      <c r="A170" s="131"/>
      <c r="B170" s="131"/>
      <c r="D170" s="4"/>
      <c r="F170" s="4"/>
    </row>
    <row r="171" spans="1:6" s="3" customFormat="1">
      <c r="A171" s="131"/>
      <c r="B171" s="131"/>
      <c r="D171" s="4"/>
      <c r="F171" s="4"/>
    </row>
    <row r="172" spans="1:6" s="3" customFormat="1">
      <c r="A172" s="131"/>
      <c r="B172" s="131"/>
      <c r="D172" s="4"/>
      <c r="F172" s="4"/>
    </row>
    <row r="173" spans="1:6" s="3" customFormat="1">
      <c r="A173" s="131"/>
      <c r="B173" s="131"/>
      <c r="D173" s="4"/>
      <c r="F173" s="4"/>
    </row>
    <row r="174" spans="1:6" s="3" customFormat="1">
      <c r="A174" s="131"/>
      <c r="B174" s="131"/>
      <c r="D174" s="4"/>
      <c r="F174" s="4"/>
    </row>
    <row r="175" spans="1:6" s="3" customFormat="1">
      <c r="A175" s="131"/>
      <c r="B175" s="131"/>
      <c r="D175" s="4"/>
      <c r="F175" s="4"/>
    </row>
    <row r="176" spans="1:6" s="3" customFormat="1">
      <c r="A176" s="131"/>
      <c r="B176" s="131"/>
      <c r="D176" s="4"/>
      <c r="F176" s="4"/>
    </row>
    <row r="177" spans="1:6" s="3" customFormat="1">
      <c r="A177" s="131"/>
      <c r="B177" s="131"/>
      <c r="D177" s="4"/>
      <c r="F177" s="4"/>
    </row>
    <row r="178" spans="1:6" s="3" customFormat="1">
      <c r="A178" s="131"/>
      <c r="B178" s="131"/>
      <c r="D178" s="4"/>
      <c r="F178" s="4"/>
    </row>
    <row r="179" spans="1:6" s="3" customFormat="1">
      <c r="A179" s="131"/>
      <c r="B179" s="131"/>
      <c r="D179" s="4"/>
      <c r="F179" s="4"/>
    </row>
    <row r="180" spans="1:6" s="3" customFormat="1">
      <c r="A180" s="131"/>
      <c r="B180" s="131"/>
      <c r="D180" s="4"/>
      <c r="F180" s="4"/>
    </row>
    <row r="181" spans="1:6" s="3" customFormat="1">
      <c r="A181" s="131"/>
      <c r="B181" s="131"/>
      <c r="D181" s="4"/>
      <c r="F181" s="4"/>
    </row>
    <row r="182" spans="1:6" s="3" customFormat="1">
      <c r="A182" s="131"/>
      <c r="B182" s="131"/>
      <c r="D182" s="4"/>
      <c r="F182" s="4"/>
    </row>
    <row r="183" spans="1:6" s="3" customFormat="1">
      <c r="A183" s="131"/>
      <c r="B183" s="131"/>
      <c r="D183" s="4"/>
      <c r="F183" s="4"/>
    </row>
    <row r="184" spans="1:6" s="3" customFormat="1">
      <c r="A184" s="131"/>
      <c r="B184" s="131"/>
      <c r="D184" s="4"/>
      <c r="F184" s="4"/>
    </row>
    <row r="185" spans="1:6" s="3" customFormat="1">
      <c r="A185" s="131"/>
      <c r="B185" s="131"/>
      <c r="D185" s="4"/>
      <c r="F185" s="4"/>
    </row>
    <row r="186" spans="1:6" s="3" customFormat="1">
      <c r="A186" s="131"/>
      <c r="B186" s="131"/>
      <c r="D186" s="4"/>
      <c r="F186" s="4"/>
    </row>
    <row r="187" spans="1:6" s="3" customFormat="1">
      <c r="A187" s="131"/>
      <c r="B187" s="131"/>
      <c r="D187" s="4"/>
      <c r="F187" s="4"/>
    </row>
    <row r="188" spans="1:6" s="3" customFormat="1">
      <c r="A188" s="131"/>
      <c r="B188" s="131"/>
      <c r="D188" s="4"/>
      <c r="F188" s="4"/>
    </row>
    <row r="189" spans="1:6" s="3" customFormat="1">
      <c r="A189" s="131"/>
      <c r="B189" s="131"/>
      <c r="D189" s="4"/>
      <c r="F189" s="4"/>
    </row>
    <row r="190" spans="1:6" s="3" customFormat="1">
      <c r="A190" s="131"/>
      <c r="B190" s="131"/>
      <c r="D190" s="4"/>
      <c r="F190" s="4"/>
    </row>
    <row r="191" spans="1:6" s="3" customFormat="1">
      <c r="A191" s="131"/>
      <c r="B191" s="131"/>
      <c r="D191" s="4"/>
      <c r="F191" s="4"/>
    </row>
    <row r="192" spans="1:6" s="3" customFormat="1">
      <c r="A192" s="131"/>
      <c r="B192" s="131"/>
      <c r="D192" s="4"/>
      <c r="F192" s="4"/>
    </row>
    <row r="193" spans="1:6" s="3" customFormat="1">
      <c r="A193" s="131"/>
      <c r="B193" s="131"/>
      <c r="D193" s="4"/>
      <c r="F193" s="4"/>
    </row>
    <row r="194" spans="1:6" s="3" customFormat="1">
      <c r="A194" s="131"/>
      <c r="B194" s="131"/>
      <c r="D194" s="4"/>
      <c r="F194" s="4"/>
    </row>
    <row r="195" spans="1:6" s="3" customFormat="1">
      <c r="A195" s="131"/>
      <c r="B195" s="131"/>
      <c r="D195" s="4"/>
      <c r="F195" s="4"/>
    </row>
    <row r="196" spans="1:6" s="3" customFormat="1">
      <c r="A196" s="131"/>
      <c r="B196" s="131"/>
      <c r="D196" s="4"/>
      <c r="F196" s="4"/>
    </row>
    <row r="197" spans="1:6" s="3" customFormat="1">
      <c r="A197" s="131"/>
      <c r="B197" s="131"/>
      <c r="D197" s="4"/>
      <c r="F197" s="4"/>
    </row>
    <row r="198" spans="1:6" s="3" customFormat="1">
      <c r="A198" s="131"/>
      <c r="B198" s="131"/>
      <c r="D198" s="4"/>
      <c r="F198" s="4"/>
    </row>
    <row r="199" spans="1:6" s="3" customFormat="1">
      <c r="A199" s="131"/>
      <c r="B199" s="131"/>
      <c r="D199" s="4"/>
      <c r="F199" s="4"/>
    </row>
    <row r="200" spans="1:6" s="3" customFormat="1">
      <c r="A200" s="131"/>
      <c r="B200" s="131"/>
      <c r="D200" s="4"/>
      <c r="F200" s="4"/>
    </row>
    <row r="201" spans="1:6" s="3" customFormat="1">
      <c r="A201" s="131"/>
      <c r="B201" s="131"/>
      <c r="D201" s="4"/>
      <c r="F201" s="4"/>
    </row>
    <row r="202" spans="1:6" s="3" customFormat="1">
      <c r="A202" s="131"/>
      <c r="B202" s="131"/>
      <c r="D202" s="4"/>
      <c r="F202" s="4"/>
    </row>
    <row r="203" spans="1:6" s="3" customFormat="1">
      <c r="A203" s="131"/>
      <c r="B203" s="131"/>
      <c r="D203" s="4"/>
      <c r="F203" s="4"/>
    </row>
    <row r="204" spans="1:6" s="3" customFormat="1">
      <c r="A204" s="131"/>
      <c r="B204" s="131"/>
      <c r="D204" s="4"/>
      <c r="F204" s="4"/>
    </row>
    <row r="205" spans="1:6" s="3" customFormat="1">
      <c r="A205" s="131"/>
      <c r="B205" s="131"/>
      <c r="D205" s="4"/>
      <c r="F205" s="4"/>
    </row>
    <row r="206" spans="1:6" s="3" customFormat="1">
      <c r="A206" s="131"/>
      <c r="B206" s="131"/>
      <c r="D206" s="4"/>
      <c r="F206" s="4"/>
    </row>
    <row r="207" spans="1:6" s="3" customFormat="1">
      <c r="A207" s="131"/>
      <c r="B207" s="131"/>
      <c r="D207" s="4"/>
      <c r="F207" s="4"/>
    </row>
    <row r="208" spans="1:6" s="3" customFormat="1">
      <c r="A208" s="131"/>
      <c r="B208" s="131"/>
      <c r="D208" s="4"/>
      <c r="F208" s="4"/>
    </row>
    <row r="209" spans="1:6" s="3" customFormat="1">
      <c r="A209" s="131"/>
      <c r="B209" s="131"/>
      <c r="D209" s="4"/>
      <c r="F209" s="4"/>
    </row>
    <row r="210" spans="1:6" s="3" customFormat="1">
      <c r="A210" s="131"/>
      <c r="B210" s="131"/>
      <c r="D210" s="4"/>
      <c r="F210" s="4"/>
    </row>
    <row r="211" spans="1:6" s="3" customFormat="1">
      <c r="A211" s="131"/>
      <c r="B211" s="131"/>
      <c r="D211" s="4"/>
      <c r="F211" s="4"/>
    </row>
    <row r="212" spans="1:6" s="3" customFormat="1">
      <c r="A212" s="131"/>
      <c r="B212" s="131"/>
      <c r="D212" s="4"/>
      <c r="F212" s="4"/>
    </row>
    <row r="213" spans="1:6" s="3" customFormat="1">
      <c r="A213" s="131"/>
      <c r="B213" s="131"/>
      <c r="D213" s="4"/>
      <c r="F213" s="4"/>
    </row>
    <row r="214" spans="1:6" s="3" customFormat="1">
      <c r="A214" s="131"/>
      <c r="B214" s="131"/>
      <c r="D214" s="4"/>
      <c r="F214" s="4"/>
    </row>
    <row r="215" spans="1:6" s="3" customFormat="1">
      <c r="A215" s="131"/>
      <c r="B215" s="131"/>
      <c r="D215" s="4"/>
      <c r="F215" s="4"/>
    </row>
    <row r="216" spans="1:6" s="3" customFormat="1">
      <c r="A216" s="131"/>
      <c r="B216" s="131"/>
      <c r="D216" s="4"/>
      <c r="F216" s="4"/>
    </row>
    <row r="217" spans="1:6" s="3" customFormat="1">
      <c r="A217" s="131"/>
      <c r="B217" s="131"/>
      <c r="D217" s="4"/>
      <c r="F217" s="4"/>
    </row>
    <row r="218" spans="1:6" s="3" customFormat="1">
      <c r="A218" s="131"/>
      <c r="B218" s="131"/>
      <c r="D218" s="4"/>
      <c r="F218" s="4"/>
    </row>
    <row r="219" spans="1:6" s="3" customFormat="1">
      <c r="A219" s="131"/>
      <c r="B219" s="131"/>
      <c r="D219" s="4"/>
      <c r="F219" s="4"/>
    </row>
    <row r="220" spans="1:6" s="3" customFormat="1">
      <c r="A220" s="131"/>
      <c r="B220" s="131"/>
      <c r="D220" s="4"/>
      <c r="F220" s="4"/>
    </row>
    <row r="221" spans="1:6" s="3" customFormat="1">
      <c r="A221" s="131"/>
      <c r="B221" s="131"/>
      <c r="D221" s="4"/>
      <c r="F221" s="4"/>
    </row>
    <row r="222" spans="1:6" s="3" customFormat="1">
      <c r="A222" s="131"/>
      <c r="B222" s="131"/>
      <c r="D222" s="4"/>
      <c r="F222" s="4"/>
    </row>
    <row r="223" spans="1:6" s="3" customFormat="1">
      <c r="A223" s="131"/>
      <c r="B223" s="131"/>
      <c r="D223" s="4"/>
      <c r="F223" s="4"/>
    </row>
    <row r="224" spans="1:6" s="3" customFormat="1">
      <c r="A224" s="131"/>
      <c r="B224" s="131"/>
      <c r="D224" s="4"/>
      <c r="F224" s="4"/>
    </row>
    <row r="225" spans="1:6" s="3" customFormat="1">
      <c r="A225" s="131"/>
      <c r="B225" s="131"/>
      <c r="D225" s="4"/>
      <c r="F225" s="4"/>
    </row>
    <row r="226" spans="1:6" s="3" customFormat="1">
      <c r="A226" s="131"/>
      <c r="B226" s="131"/>
      <c r="D226" s="4"/>
      <c r="F226" s="4"/>
    </row>
    <row r="227" spans="1:6" s="3" customFormat="1">
      <c r="A227" s="131"/>
      <c r="B227" s="131"/>
      <c r="D227" s="4"/>
      <c r="F227" s="4"/>
    </row>
    <row r="228" spans="1:6" s="3" customFormat="1">
      <c r="A228" s="131"/>
      <c r="B228" s="131"/>
      <c r="D228" s="4"/>
      <c r="F228" s="4"/>
    </row>
    <row r="229" spans="1:6" s="3" customFormat="1">
      <c r="A229" s="131"/>
      <c r="B229" s="131"/>
      <c r="D229" s="4"/>
      <c r="F229" s="4"/>
    </row>
    <row r="230" spans="1:6" s="3" customFormat="1">
      <c r="A230" s="131"/>
      <c r="B230" s="131"/>
      <c r="D230" s="4"/>
      <c r="F230" s="4"/>
    </row>
    <row r="231" spans="1:6" s="3" customFormat="1">
      <c r="A231" s="131"/>
      <c r="B231" s="131"/>
      <c r="D231" s="4"/>
      <c r="F231" s="4"/>
    </row>
    <row r="232" spans="1:6" s="3" customFormat="1">
      <c r="A232" s="131"/>
      <c r="B232" s="131"/>
      <c r="D232" s="4"/>
      <c r="F232" s="4"/>
    </row>
    <row r="233" spans="1:6" s="3" customFormat="1">
      <c r="A233" s="131"/>
      <c r="B233" s="131"/>
      <c r="D233" s="4"/>
      <c r="F233" s="4"/>
    </row>
    <row r="234" spans="1:6" s="3" customFormat="1">
      <c r="A234" s="131"/>
      <c r="B234" s="131"/>
      <c r="D234" s="4"/>
      <c r="F234" s="4"/>
    </row>
    <row r="235" spans="1:6" s="3" customFormat="1">
      <c r="A235" s="131"/>
      <c r="B235" s="131"/>
      <c r="D235" s="4"/>
      <c r="F235" s="4"/>
    </row>
    <row r="236" spans="1:6" s="3" customFormat="1">
      <c r="A236" s="131"/>
      <c r="B236" s="131"/>
      <c r="D236" s="4"/>
      <c r="F236" s="4"/>
    </row>
    <row r="237" spans="1:6" s="3" customFormat="1">
      <c r="A237" s="131"/>
      <c r="B237" s="131"/>
      <c r="D237" s="4"/>
      <c r="F237" s="4"/>
    </row>
    <row r="238" spans="1:6" s="3" customFormat="1">
      <c r="A238" s="131"/>
      <c r="B238" s="131"/>
      <c r="D238" s="4"/>
      <c r="F238" s="4"/>
    </row>
    <row r="239" spans="1:6" s="3" customFormat="1">
      <c r="A239" s="131"/>
      <c r="B239" s="131"/>
      <c r="D239" s="4"/>
      <c r="F239" s="4"/>
    </row>
    <row r="240" spans="1:6" s="3" customFormat="1">
      <c r="A240" s="131"/>
      <c r="B240" s="131"/>
      <c r="D240" s="4"/>
      <c r="F240" s="4"/>
    </row>
    <row r="241" spans="1:6" s="3" customFormat="1">
      <c r="A241" s="131"/>
      <c r="B241" s="131"/>
      <c r="D241" s="4"/>
      <c r="F241" s="4"/>
    </row>
    <row r="242" spans="1:6" s="3" customFormat="1">
      <c r="A242" s="131"/>
      <c r="B242" s="131"/>
      <c r="D242" s="4"/>
      <c r="F242" s="4"/>
    </row>
    <row r="243" spans="1:6" s="3" customFormat="1">
      <c r="A243" s="131"/>
      <c r="B243" s="131"/>
      <c r="D243" s="4"/>
      <c r="F243" s="4"/>
    </row>
    <row r="244" spans="1:6" s="3" customFormat="1">
      <c r="A244" s="131"/>
      <c r="B244" s="131"/>
      <c r="D244" s="4"/>
      <c r="F244" s="4"/>
    </row>
    <row r="245" spans="1:6" s="3" customFormat="1">
      <c r="A245" s="131"/>
      <c r="B245" s="131"/>
      <c r="D245" s="4"/>
      <c r="F245" s="4"/>
    </row>
    <row r="246" spans="1:6" s="3" customFormat="1">
      <c r="A246" s="131"/>
      <c r="B246" s="131"/>
      <c r="D246" s="4"/>
      <c r="F246" s="4"/>
    </row>
    <row r="247" spans="1:6" s="3" customFormat="1">
      <c r="A247" s="131"/>
      <c r="B247" s="131"/>
      <c r="D247" s="4"/>
      <c r="F247" s="4"/>
    </row>
    <row r="248" spans="1:6" s="3" customFormat="1">
      <c r="A248" s="131"/>
      <c r="B248" s="131"/>
      <c r="D248" s="4"/>
      <c r="F248" s="4"/>
    </row>
    <row r="249" spans="1:6" s="3" customFormat="1">
      <c r="A249" s="131"/>
      <c r="B249" s="131"/>
      <c r="D249" s="4"/>
      <c r="F249" s="4"/>
    </row>
    <row r="250" spans="1:6" s="3" customFormat="1">
      <c r="A250" s="131"/>
      <c r="B250" s="131"/>
      <c r="D250" s="4"/>
      <c r="F250" s="4"/>
    </row>
    <row r="251" spans="1:6" s="3" customFormat="1">
      <c r="A251" s="131"/>
      <c r="B251" s="131"/>
      <c r="D251" s="4"/>
      <c r="F251" s="4"/>
    </row>
    <row r="252" spans="1:6" s="3" customFormat="1">
      <c r="A252" s="131"/>
      <c r="B252" s="131"/>
      <c r="D252" s="4"/>
      <c r="F252" s="4"/>
    </row>
    <row r="253" spans="1:6" s="3" customFormat="1">
      <c r="A253" s="131"/>
      <c r="B253" s="131"/>
      <c r="D253" s="4"/>
      <c r="F253" s="4"/>
    </row>
    <row r="254" spans="1:6" s="3" customFormat="1">
      <c r="A254" s="131"/>
      <c r="B254" s="131"/>
      <c r="D254" s="4"/>
      <c r="F254" s="4"/>
    </row>
    <row r="255" spans="1:6" s="3" customFormat="1">
      <c r="A255" s="131"/>
      <c r="B255" s="131"/>
      <c r="D255" s="4"/>
      <c r="F255" s="4"/>
    </row>
    <row r="256" spans="1:6" s="3" customFormat="1">
      <c r="A256" s="131"/>
      <c r="B256" s="131"/>
      <c r="D256" s="4"/>
      <c r="F256" s="4"/>
    </row>
    <row r="257" spans="1:6" s="3" customFormat="1">
      <c r="A257" s="131"/>
      <c r="B257" s="131"/>
      <c r="D257" s="4"/>
      <c r="F257" s="4"/>
    </row>
    <row r="258" spans="1:6" s="3" customFormat="1">
      <c r="A258" s="131"/>
      <c r="B258" s="131"/>
      <c r="D258" s="4"/>
      <c r="F258" s="4"/>
    </row>
    <row r="259" spans="1:6" s="3" customFormat="1">
      <c r="A259" s="131"/>
      <c r="B259" s="131"/>
      <c r="D259" s="4"/>
      <c r="F259" s="4"/>
    </row>
    <row r="260" spans="1:6" s="3" customFormat="1">
      <c r="A260" s="131"/>
      <c r="B260" s="131"/>
      <c r="D260" s="4"/>
      <c r="F260" s="4"/>
    </row>
    <row r="261" spans="1:6" s="3" customFormat="1">
      <c r="A261" s="131"/>
      <c r="B261" s="131"/>
      <c r="D261" s="4"/>
      <c r="F261" s="4"/>
    </row>
    <row r="262" spans="1:6" s="3" customFormat="1">
      <c r="A262" s="131"/>
      <c r="B262" s="131"/>
      <c r="D262" s="4"/>
      <c r="F262" s="4"/>
    </row>
    <row r="263" spans="1:6" s="3" customFormat="1">
      <c r="A263" s="131"/>
      <c r="B263" s="131"/>
      <c r="D263" s="4"/>
      <c r="F263" s="4"/>
    </row>
    <row r="264" spans="1:6" s="3" customFormat="1">
      <c r="A264" s="131"/>
      <c r="B264" s="131"/>
      <c r="D264" s="4"/>
      <c r="F264" s="4"/>
    </row>
    <row r="265" spans="1:6" s="3" customFormat="1">
      <c r="A265" s="131"/>
      <c r="B265" s="131"/>
      <c r="D265" s="4"/>
      <c r="F265" s="4"/>
    </row>
    <row r="266" spans="1:6" s="3" customFormat="1">
      <c r="A266" s="131"/>
      <c r="B266" s="131"/>
      <c r="D266" s="4"/>
      <c r="F266" s="4"/>
    </row>
    <row r="267" spans="1:6" s="3" customFormat="1">
      <c r="A267" s="131"/>
      <c r="B267" s="131"/>
      <c r="D267" s="4"/>
      <c r="F267" s="4"/>
    </row>
    <row r="268" spans="1:6" s="3" customFormat="1">
      <c r="A268" s="131"/>
      <c r="B268" s="131"/>
      <c r="D268" s="4"/>
      <c r="F268" s="4"/>
    </row>
    <row r="269" spans="1:6" s="3" customFormat="1">
      <c r="A269" s="131"/>
      <c r="B269" s="131"/>
      <c r="D269" s="4"/>
      <c r="F269" s="4"/>
    </row>
    <row r="270" spans="1:6" s="3" customFormat="1">
      <c r="A270" s="131"/>
      <c r="B270" s="131"/>
      <c r="D270" s="4"/>
      <c r="F270" s="4"/>
    </row>
    <row r="271" spans="1:6" s="3" customFormat="1">
      <c r="A271" s="131"/>
      <c r="B271" s="131"/>
      <c r="D271" s="4"/>
      <c r="F271" s="4"/>
    </row>
    <row r="272" spans="1:6" s="3" customFormat="1">
      <c r="A272" s="131"/>
      <c r="B272" s="131"/>
      <c r="D272" s="4"/>
      <c r="F272" s="4"/>
    </row>
    <row r="273" spans="1:6" s="3" customFormat="1">
      <c r="A273" s="131"/>
      <c r="B273" s="131"/>
      <c r="D273" s="4"/>
      <c r="F273" s="4"/>
    </row>
    <row r="274" spans="1:6" s="3" customFormat="1">
      <c r="A274" s="131"/>
      <c r="B274" s="131"/>
      <c r="D274" s="4"/>
      <c r="F274" s="4"/>
    </row>
    <row r="275" spans="1:6" s="3" customFormat="1">
      <c r="A275" s="131"/>
      <c r="B275" s="131"/>
      <c r="D275" s="4"/>
      <c r="F275" s="4"/>
    </row>
    <row r="276" spans="1:6" s="3" customFormat="1">
      <c r="A276" s="131"/>
      <c r="B276" s="131"/>
      <c r="D276" s="4"/>
      <c r="F276" s="4"/>
    </row>
    <row r="277" spans="1:6" s="3" customFormat="1">
      <c r="A277" s="131"/>
      <c r="B277" s="131"/>
      <c r="D277" s="4"/>
      <c r="F277" s="4"/>
    </row>
    <row r="278" spans="1:6" s="3" customFormat="1">
      <c r="A278" s="131"/>
      <c r="B278" s="131"/>
      <c r="D278" s="4"/>
      <c r="F278" s="4"/>
    </row>
    <row r="279" spans="1:6" s="3" customFormat="1">
      <c r="A279" s="131"/>
      <c r="B279" s="131"/>
      <c r="D279" s="4"/>
      <c r="F279" s="4"/>
    </row>
    <row r="280" spans="1:6" s="3" customFormat="1">
      <c r="A280" s="131"/>
      <c r="B280" s="131"/>
      <c r="D280" s="4"/>
      <c r="F280" s="4"/>
    </row>
    <row r="281" spans="1:6" s="3" customFormat="1">
      <c r="A281" s="131"/>
      <c r="B281" s="131"/>
      <c r="D281" s="4"/>
      <c r="F281" s="4"/>
    </row>
    <row r="282" spans="1:6" s="3" customFormat="1">
      <c r="A282" s="131"/>
      <c r="B282" s="131"/>
      <c r="D282" s="4"/>
      <c r="F282" s="4"/>
    </row>
    <row r="283" spans="1:6" s="3" customFormat="1">
      <c r="A283" s="131"/>
      <c r="B283" s="131"/>
      <c r="D283" s="4"/>
      <c r="F283" s="4"/>
    </row>
    <row r="284" spans="1:6" s="3" customFormat="1">
      <c r="A284" s="131"/>
      <c r="B284" s="131"/>
      <c r="D284" s="4"/>
      <c r="F284" s="4"/>
    </row>
    <row r="285" spans="1:6" s="3" customFormat="1">
      <c r="A285" s="131"/>
      <c r="B285" s="131"/>
      <c r="D285" s="4"/>
      <c r="F285" s="4"/>
    </row>
    <row r="286" spans="1:6" s="3" customFormat="1">
      <c r="A286" s="131"/>
      <c r="B286" s="131"/>
      <c r="D286" s="4"/>
      <c r="F286" s="4"/>
    </row>
    <row r="287" spans="1:6" s="3" customFormat="1">
      <c r="A287" s="131"/>
      <c r="B287" s="131"/>
      <c r="D287" s="4"/>
      <c r="F287" s="4"/>
    </row>
    <row r="288" spans="1:6" s="3" customFormat="1">
      <c r="A288" s="131"/>
      <c r="B288" s="131"/>
      <c r="D288" s="4"/>
      <c r="F288" s="4"/>
    </row>
    <row r="289" spans="1:6" s="3" customFormat="1">
      <c r="A289" s="131"/>
      <c r="B289" s="131"/>
      <c r="D289" s="4"/>
      <c r="F289" s="4"/>
    </row>
    <row r="290" spans="1:6" s="3" customFormat="1">
      <c r="A290" s="131"/>
      <c r="B290" s="131"/>
      <c r="D290" s="4"/>
      <c r="F290" s="4"/>
    </row>
    <row r="291" spans="1:6" s="3" customFormat="1">
      <c r="A291" s="131"/>
      <c r="B291" s="131"/>
      <c r="D291" s="4"/>
      <c r="F291" s="4"/>
    </row>
    <row r="292" spans="1:6" s="3" customFormat="1">
      <c r="A292" s="131"/>
      <c r="B292" s="131"/>
      <c r="D292" s="4"/>
      <c r="F292" s="4"/>
    </row>
    <row r="293" spans="1:6" s="3" customFormat="1">
      <c r="A293" s="131"/>
      <c r="B293" s="131"/>
      <c r="D293" s="4"/>
      <c r="F293" s="4"/>
    </row>
    <row r="294" spans="1:6" s="3" customFormat="1">
      <c r="A294" s="131"/>
      <c r="B294" s="131"/>
      <c r="D294" s="4"/>
      <c r="F294" s="4"/>
    </row>
    <row r="295" spans="1:6" s="3" customFormat="1">
      <c r="A295" s="131"/>
      <c r="B295" s="131"/>
      <c r="D295" s="4"/>
      <c r="F295" s="4"/>
    </row>
    <row r="296" spans="1:6" s="3" customFormat="1">
      <c r="A296" s="131"/>
      <c r="B296" s="131"/>
      <c r="D296" s="4"/>
      <c r="F296" s="4"/>
    </row>
    <row r="297" spans="1:6" s="3" customFormat="1">
      <c r="A297" s="131"/>
      <c r="B297" s="131"/>
      <c r="D297" s="4"/>
      <c r="F297" s="4"/>
    </row>
    <row r="298" spans="1:6" s="3" customFormat="1">
      <c r="A298" s="131"/>
      <c r="B298" s="131"/>
      <c r="D298" s="4"/>
      <c r="F298" s="4"/>
    </row>
    <row r="299" spans="1:6" s="3" customFormat="1">
      <c r="A299" s="131"/>
      <c r="B299" s="131"/>
      <c r="D299" s="4"/>
      <c r="F299" s="4"/>
    </row>
    <row r="300" spans="1:6" s="3" customFormat="1">
      <c r="A300" s="131"/>
      <c r="B300" s="131"/>
      <c r="D300" s="4"/>
      <c r="F300" s="4"/>
    </row>
    <row r="301" spans="1:6" s="3" customFormat="1">
      <c r="A301" s="131"/>
      <c r="B301" s="131"/>
      <c r="D301" s="4"/>
      <c r="F301" s="4"/>
    </row>
    <row r="302" spans="1:6" s="3" customFormat="1">
      <c r="A302" s="131"/>
      <c r="B302" s="131"/>
      <c r="D302" s="4"/>
      <c r="F302" s="4"/>
    </row>
    <row r="303" spans="1:6" s="3" customFormat="1">
      <c r="A303" s="131"/>
      <c r="B303" s="131"/>
      <c r="D303" s="4"/>
      <c r="F303" s="4"/>
    </row>
    <row r="304" spans="1:6" s="3" customFormat="1">
      <c r="A304" s="131"/>
      <c r="B304" s="131"/>
      <c r="D304" s="4"/>
      <c r="F304" s="4"/>
    </row>
    <row r="305" spans="1:6" s="3" customFormat="1">
      <c r="A305" s="131"/>
      <c r="B305" s="131"/>
      <c r="D305" s="4"/>
      <c r="F305" s="4"/>
    </row>
    <row r="306" spans="1:6" s="3" customFormat="1">
      <c r="A306" s="131"/>
      <c r="B306" s="131"/>
      <c r="D306" s="4"/>
      <c r="F306" s="4"/>
    </row>
    <row r="307" spans="1:6" s="3" customFormat="1">
      <c r="A307" s="131"/>
      <c r="B307" s="131"/>
      <c r="D307" s="4"/>
      <c r="F307" s="4"/>
    </row>
    <row r="308" spans="1:6" s="3" customFormat="1">
      <c r="A308" s="131"/>
      <c r="B308" s="131"/>
      <c r="D308" s="4"/>
      <c r="F308" s="4"/>
    </row>
    <row r="309" spans="1:6" s="3" customFormat="1">
      <c r="A309" s="131"/>
      <c r="B309" s="131"/>
      <c r="D309" s="4"/>
      <c r="F309" s="4"/>
    </row>
    <row r="310" spans="1:6" s="3" customFormat="1">
      <c r="A310" s="131"/>
      <c r="B310" s="131"/>
      <c r="D310" s="4"/>
      <c r="F310" s="4"/>
    </row>
    <row r="311" spans="1:6" s="3" customFormat="1">
      <c r="A311" s="131"/>
      <c r="B311" s="131"/>
      <c r="D311" s="4"/>
      <c r="F311" s="4"/>
    </row>
    <row r="312" spans="1:6" s="3" customFormat="1">
      <c r="A312" s="131"/>
      <c r="B312" s="131"/>
      <c r="D312" s="4"/>
      <c r="F312" s="4"/>
    </row>
    <row r="313" spans="1:6" s="3" customFormat="1">
      <c r="A313" s="131"/>
      <c r="B313" s="131"/>
      <c r="D313" s="4"/>
      <c r="F313" s="4"/>
    </row>
    <row r="314" spans="1:6" s="3" customFormat="1">
      <c r="A314" s="131"/>
      <c r="B314" s="131"/>
      <c r="D314" s="4"/>
      <c r="F314" s="4"/>
    </row>
    <row r="315" spans="1:6" s="3" customFormat="1">
      <c r="A315" s="131"/>
      <c r="B315" s="131"/>
      <c r="D315" s="4"/>
      <c r="F315" s="4"/>
    </row>
    <row r="316" spans="1:6" s="3" customFormat="1">
      <c r="A316" s="131"/>
      <c r="B316" s="131"/>
      <c r="D316" s="4"/>
      <c r="F316" s="4"/>
    </row>
  </sheetData>
  <mergeCells count="3">
    <mergeCell ref="A1:H1"/>
    <mergeCell ref="A2:C2"/>
    <mergeCell ref="A3:C3"/>
  </mergeCells>
  <printOptions horizontalCentered="1"/>
  <pageMargins left="0.19685039370078741" right="0.19685039370078741" top="0.62992125984251968" bottom="0.78740157480314965" header="0.51181102362204722" footer="0.51181102362204722"/>
  <pageSetup paperSize="9" scale="85" firstPageNumber="678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zoomScaleNormal="100" workbookViewId="0">
      <selection activeCell="B30" sqref="B30"/>
    </sheetView>
  </sheetViews>
  <sheetFormatPr defaultColWidth="11.42578125" defaultRowHeight="12.75"/>
  <cols>
    <col min="1" max="1" width="4.7109375" style="131" customWidth="1"/>
    <col min="2" max="2" width="5" style="146" bestFit="1" customWidth="1"/>
    <col min="3" max="3" width="50.28515625" customWidth="1"/>
    <col min="4" max="4" width="13.28515625" customWidth="1"/>
    <col min="5" max="5" width="12.7109375" customWidth="1"/>
    <col min="6" max="6" width="12" style="245" customWidth="1"/>
    <col min="7" max="8" width="8.140625" customWidth="1"/>
  </cols>
  <sheetData>
    <row r="1" spans="1:11" s="22" customFormat="1" ht="30" customHeight="1">
      <c r="A1" s="304" t="s">
        <v>37</v>
      </c>
      <c r="B1" s="304"/>
      <c r="C1" s="304"/>
      <c r="D1" s="304"/>
      <c r="E1" s="304"/>
      <c r="F1" s="304"/>
      <c r="G1" s="304"/>
      <c r="H1" s="304"/>
    </row>
    <row r="2" spans="1:11" s="3" customFormat="1" ht="27.6" customHeight="1">
      <c r="A2" s="303" t="s">
        <v>256</v>
      </c>
      <c r="B2" s="303"/>
      <c r="C2" s="303"/>
      <c r="D2" s="284" t="s">
        <v>272</v>
      </c>
      <c r="E2" s="284" t="s">
        <v>266</v>
      </c>
      <c r="F2" s="284" t="s">
        <v>273</v>
      </c>
      <c r="G2" s="285" t="s">
        <v>255</v>
      </c>
      <c r="H2" s="285" t="s">
        <v>255</v>
      </c>
    </row>
    <row r="3" spans="1:11" s="3" customFormat="1" ht="12.6" customHeight="1">
      <c r="A3" s="291">
        <v>1</v>
      </c>
      <c r="B3" s="291"/>
      <c r="C3" s="291"/>
      <c r="D3" s="256">
        <v>2</v>
      </c>
      <c r="E3" s="257">
        <v>3</v>
      </c>
      <c r="F3" s="257">
        <v>4</v>
      </c>
      <c r="G3" s="258" t="s">
        <v>261</v>
      </c>
      <c r="H3" s="258" t="s">
        <v>262</v>
      </c>
    </row>
    <row r="4" spans="1:11" s="31" customFormat="1" ht="28.15" customHeight="1">
      <c r="A4" s="167"/>
      <c r="B4" s="127"/>
      <c r="C4" s="224" t="s">
        <v>63</v>
      </c>
      <c r="D4" s="223">
        <f>D5-D13</f>
        <v>4493625.290000001</v>
      </c>
      <c r="E4" s="85">
        <f>E5-E13</f>
        <v>-3430000</v>
      </c>
      <c r="F4" s="85">
        <f>F5-F13</f>
        <v>5018071.09</v>
      </c>
      <c r="G4" s="161">
        <f>F4/D4*100</f>
        <v>111.6708841114787</v>
      </c>
      <c r="H4" s="161">
        <f>F4/E4*100</f>
        <v>-146.29944868804665</v>
      </c>
      <c r="I4" s="84"/>
    </row>
    <row r="5" spans="1:11" s="31" customFormat="1" ht="15" customHeight="1">
      <c r="A5" s="142">
        <v>8</v>
      </c>
      <c r="B5" s="127"/>
      <c r="C5" s="31" t="s">
        <v>29</v>
      </c>
      <c r="D5" s="223">
        <f>D6</f>
        <v>5971526.7300000004</v>
      </c>
      <c r="E5" s="85">
        <f>E6</f>
        <v>4047000</v>
      </c>
      <c r="F5" s="85">
        <f>F6</f>
        <v>7140298.1399999997</v>
      </c>
      <c r="G5" s="161">
        <f t="shared" ref="G5:G18" si="0">F5/D5*100</f>
        <v>119.57240522977612</v>
      </c>
      <c r="H5" s="161">
        <f t="shared" ref="H5:H18" si="1">F5/E5*100</f>
        <v>176.43434988880651</v>
      </c>
      <c r="I5" s="236"/>
      <c r="J5" s="236"/>
      <c r="K5" s="236"/>
    </row>
    <row r="6" spans="1:11" s="31" customFormat="1" ht="13.5" customHeight="1">
      <c r="A6" s="142">
        <v>81</v>
      </c>
      <c r="B6" s="127"/>
      <c r="C6" s="31" t="s">
        <v>206</v>
      </c>
      <c r="D6" s="223">
        <f t="shared" ref="D6" si="2">D7+D10</f>
        <v>5971526.7300000004</v>
      </c>
      <c r="E6" s="85">
        <f t="shared" ref="E6:F6" si="3">E7+E10</f>
        <v>4047000</v>
      </c>
      <c r="F6" s="85">
        <f t="shared" si="3"/>
        <v>7140298.1399999997</v>
      </c>
      <c r="G6" s="161">
        <f t="shared" si="0"/>
        <v>119.57240522977612</v>
      </c>
      <c r="H6" s="161">
        <f t="shared" si="1"/>
        <v>176.43434988880651</v>
      </c>
      <c r="I6" s="236"/>
      <c r="J6" s="236"/>
      <c r="K6" s="236"/>
    </row>
    <row r="7" spans="1:11" s="31" customFormat="1" ht="24" customHeight="1">
      <c r="A7" s="127">
        <v>816</v>
      </c>
      <c r="B7" s="127"/>
      <c r="C7" s="28" t="s">
        <v>139</v>
      </c>
      <c r="D7" s="225">
        <f t="shared" ref="D7" si="4">D8+D9</f>
        <v>5822301.7300000004</v>
      </c>
      <c r="E7" s="171">
        <f t="shared" ref="E7:F7" si="5">E8+E9</f>
        <v>3827000</v>
      </c>
      <c r="F7" s="171">
        <f t="shared" si="5"/>
        <v>6928045.0499999998</v>
      </c>
      <c r="G7" s="161">
        <f t="shared" si="0"/>
        <v>118.99151523361533</v>
      </c>
      <c r="H7" s="161">
        <f t="shared" si="1"/>
        <v>181.03070420695059</v>
      </c>
      <c r="I7" s="236"/>
      <c r="J7" s="236"/>
      <c r="K7" s="236"/>
    </row>
    <row r="8" spans="1:11" s="46" customFormat="1" ht="24" customHeight="1">
      <c r="A8" s="129"/>
      <c r="B8" s="129">
        <v>8163</v>
      </c>
      <c r="C8" s="50" t="s">
        <v>132</v>
      </c>
      <c r="D8" s="227">
        <v>5494817.0300000003</v>
      </c>
      <c r="E8" s="262">
        <v>3577000</v>
      </c>
      <c r="F8" s="172">
        <v>6770560.3499999996</v>
      </c>
      <c r="G8" s="151">
        <f t="shared" si="0"/>
        <v>123.2172120206157</v>
      </c>
      <c r="H8" s="265">
        <f t="shared" si="1"/>
        <v>189.2804123567235</v>
      </c>
    </row>
    <row r="9" spans="1:11" s="46" customFormat="1" ht="12.75" customHeight="1">
      <c r="A9" s="129"/>
      <c r="B9" s="145">
        <v>8164</v>
      </c>
      <c r="C9" s="50" t="s">
        <v>150</v>
      </c>
      <c r="D9" s="227">
        <v>327484.7</v>
      </c>
      <c r="E9" s="262">
        <v>250000</v>
      </c>
      <c r="F9" s="172">
        <v>157484.70000000001</v>
      </c>
      <c r="G9" s="151">
        <f t="shared" si="0"/>
        <v>48.089177906631974</v>
      </c>
      <c r="H9" s="265">
        <f t="shared" si="1"/>
        <v>62.993880000000004</v>
      </c>
    </row>
    <row r="10" spans="1:11" s="45" customFormat="1" ht="13.5" customHeight="1">
      <c r="A10" s="168">
        <v>817</v>
      </c>
      <c r="B10" s="81"/>
      <c r="C10" s="173" t="s">
        <v>151</v>
      </c>
      <c r="D10" s="225">
        <f>D11+D12</f>
        <v>149225</v>
      </c>
      <c r="E10" s="171">
        <f>E11+E12</f>
        <v>220000</v>
      </c>
      <c r="F10" s="171">
        <f>F11+F12</f>
        <v>212253.09</v>
      </c>
      <c r="G10" s="161">
        <f t="shared" si="0"/>
        <v>142.23695091305075</v>
      </c>
      <c r="H10" s="161">
        <f t="shared" si="1"/>
        <v>96.478677272727282</v>
      </c>
    </row>
    <row r="11" spans="1:11" s="45" customFormat="1" ht="13.5" customHeight="1">
      <c r="A11" s="81"/>
      <c r="B11" s="129">
        <v>8174</v>
      </c>
      <c r="C11" s="235" t="s">
        <v>252</v>
      </c>
      <c r="D11" s="227">
        <v>24225</v>
      </c>
      <c r="E11" s="262">
        <v>0</v>
      </c>
      <c r="F11" s="172">
        <v>52253.09</v>
      </c>
      <c r="G11" s="151">
        <f t="shared" si="0"/>
        <v>215.69902992776059</v>
      </c>
      <c r="H11" s="265" t="s">
        <v>194</v>
      </c>
    </row>
    <row r="12" spans="1:11" s="46" customFormat="1" ht="24" customHeight="1">
      <c r="A12" s="129"/>
      <c r="B12" s="129">
        <v>8176</v>
      </c>
      <c r="C12" s="50" t="s">
        <v>152</v>
      </c>
      <c r="D12" s="227">
        <v>125000</v>
      </c>
      <c r="E12" s="262">
        <v>220000</v>
      </c>
      <c r="F12" s="172">
        <v>160000</v>
      </c>
      <c r="G12" s="151">
        <f t="shared" si="0"/>
        <v>128</v>
      </c>
      <c r="H12" s="265">
        <f t="shared" si="1"/>
        <v>72.727272727272734</v>
      </c>
    </row>
    <row r="13" spans="1:11" s="3" customFormat="1" ht="30" customHeight="1">
      <c r="A13" s="126">
        <v>5</v>
      </c>
      <c r="B13" s="126"/>
      <c r="C13" s="11" t="s">
        <v>30</v>
      </c>
      <c r="D13" s="231">
        <f t="shared" ref="D13:F13" si="6">D14</f>
        <v>1477901.44</v>
      </c>
      <c r="E13" s="148">
        <f t="shared" si="6"/>
        <v>7477000</v>
      </c>
      <c r="F13" s="148">
        <f t="shared" si="6"/>
        <v>2122227.0499999998</v>
      </c>
      <c r="G13" s="161">
        <f t="shared" si="0"/>
        <v>143.5973328505587</v>
      </c>
      <c r="H13" s="161">
        <f t="shared" si="1"/>
        <v>28.383403102848732</v>
      </c>
    </row>
    <row r="14" spans="1:11" s="3" customFormat="1" ht="13.5" customHeight="1">
      <c r="A14" s="98">
        <v>51</v>
      </c>
      <c r="B14" s="98"/>
      <c r="C14" s="2" t="s">
        <v>31</v>
      </c>
      <c r="D14" s="231">
        <f>D15+D17</f>
        <v>1477901.44</v>
      </c>
      <c r="E14" s="148">
        <f>E15+E17</f>
        <v>7477000</v>
      </c>
      <c r="F14" s="148">
        <f>F15+F17</f>
        <v>2122227.0499999998</v>
      </c>
      <c r="G14" s="161">
        <f t="shared" si="0"/>
        <v>143.5973328505587</v>
      </c>
      <c r="H14" s="161">
        <f t="shared" si="1"/>
        <v>28.383403102848732</v>
      </c>
    </row>
    <row r="15" spans="1:11" s="42" customFormat="1" ht="18" customHeight="1">
      <c r="A15" s="170">
        <v>514</v>
      </c>
      <c r="B15" s="169"/>
      <c r="C15" s="174" t="s">
        <v>89</v>
      </c>
      <c r="D15" s="225">
        <f t="shared" ref="D15:F15" si="7">D16</f>
        <v>0</v>
      </c>
      <c r="E15" s="171">
        <f t="shared" si="7"/>
        <v>2477000</v>
      </c>
      <c r="F15" s="171">
        <f t="shared" si="7"/>
        <v>340400.5</v>
      </c>
      <c r="G15" s="161" t="s">
        <v>194</v>
      </c>
      <c r="H15" s="161">
        <f t="shared" si="1"/>
        <v>13.74245054501413</v>
      </c>
    </row>
    <row r="16" spans="1:11" s="46" customFormat="1" ht="18.75" customHeight="1">
      <c r="A16" s="145"/>
      <c r="B16" s="145">
        <v>5141</v>
      </c>
      <c r="C16" s="156" t="s">
        <v>88</v>
      </c>
      <c r="D16" s="227">
        <v>0</v>
      </c>
      <c r="E16" s="262">
        <v>2477000</v>
      </c>
      <c r="F16" s="172">
        <v>340400.5</v>
      </c>
      <c r="G16" s="151" t="s">
        <v>194</v>
      </c>
      <c r="H16" s="265">
        <f t="shared" si="1"/>
        <v>13.74245054501413</v>
      </c>
    </row>
    <row r="17" spans="1:8" s="3" customFormat="1" ht="25.5">
      <c r="A17" s="127">
        <v>516</v>
      </c>
      <c r="B17" s="131"/>
      <c r="C17" s="173" t="s">
        <v>133</v>
      </c>
      <c r="D17" s="225">
        <f t="shared" ref="D17:F17" si="8">SUM(D18:D18)</f>
        <v>1477901.44</v>
      </c>
      <c r="E17" s="171">
        <f t="shared" si="8"/>
        <v>5000000</v>
      </c>
      <c r="F17" s="171">
        <f t="shared" si="8"/>
        <v>1781826.55</v>
      </c>
      <c r="G17" s="161">
        <f t="shared" si="0"/>
        <v>120.56463995325697</v>
      </c>
      <c r="H17" s="161">
        <f t="shared" si="1"/>
        <v>35.636530999999998</v>
      </c>
    </row>
    <row r="18" spans="1:8" s="46" customFormat="1" ht="27" customHeight="1">
      <c r="A18" s="129"/>
      <c r="B18" s="129">
        <v>5163</v>
      </c>
      <c r="C18" s="156" t="s">
        <v>134</v>
      </c>
      <c r="D18" s="227">
        <v>1477901.44</v>
      </c>
      <c r="E18" s="262">
        <v>5000000</v>
      </c>
      <c r="F18" s="172">
        <v>1781826.55</v>
      </c>
      <c r="G18" s="151">
        <f t="shared" si="0"/>
        <v>120.56463995325697</v>
      </c>
      <c r="H18" s="265">
        <f t="shared" si="1"/>
        <v>35.636530999999998</v>
      </c>
    </row>
    <row r="19" spans="1:8" s="3" customFormat="1">
      <c r="A19" s="131"/>
      <c r="B19" s="131"/>
      <c r="F19" s="4"/>
    </row>
    <row r="20" spans="1:8" s="3" customFormat="1">
      <c r="A20" s="131"/>
      <c r="B20" s="131"/>
      <c r="F20" s="4"/>
    </row>
    <row r="21" spans="1:8" s="3" customFormat="1">
      <c r="A21" s="131"/>
      <c r="B21" s="131"/>
      <c r="F21" s="4"/>
    </row>
    <row r="22" spans="1:8" s="3" customFormat="1">
      <c r="A22" s="131"/>
      <c r="B22" s="131"/>
      <c r="F22" s="4"/>
    </row>
    <row r="23" spans="1:8" s="3" customFormat="1">
      <c r="A23" s="131"/>
      <c r="B23" s="131"/>
      <c r="F23" s="4"/>
    </row>
    <row r="24" spans="1:8" s="3" customFormat="1">
      <c r="A24" s="131"/>
      <c r="B24" s="131"/>
      <c r="F24" s="4"/>
    </row>
    <row r="25" spans="1:8" s="3" customFormat="1">
      <c r="A25" s="131"/>
      <c r="B25" s="131"/>
      <c r="F25" s="4"/>
    </row>
    <row r="26" spans="1:8" s="3" customFormat="1">
      <c r="A26" s="131"/>
      <c r="B26" s="131"/>
      <c r="F26" s="4"/>
    </row>
    <row r="27" spans="1:8" s="3" customFormat="1">
      <c r="A27" s="131"/>
      <c r="B27" s="131"/>
      <c r="F27" s="4"/>
    </row>
    <row r="28" spans="1:8" s="3" customFormat="1">
      <c r="A28" s="131"/>
      <c r="B28" s="131"/>
      <c r="F28" s="4"/>
    </row>
    <row r="29" spans="1:8" s="3" customFormat="1">
      <c r="A29" s="131"/>
      <c r="B29" s="131"/>
      <c r="F29" s="4"/>
    </row>
    <row r="30" spans="1:8" s="3" customFormat="1">
      <c r="A30" s="131"/>
      <c r="B30" s="131"/>
      <c r="F30" s="4"/>
    </row>
    <row r="31" spans="1:8" s="3" customFormat="1">
      <c r="A31" s="131"/>
      <c r="B31" s="131"/>
      <c r="F31" s="4"/>
    </row>
    <row r="32" spans="1:8" s="3" customFormat="1">
      <c r="A32" s="131"/>
      <c r="B32" s="131"/>
      <c r="F32" s="4"/>
    </row>
    <row r="33" spans="1:6" s="3" customFormat="1">
      <c r="A33" s="131"/>
      <c r="B33" s="131"/>
      <c r="F33" s="4"/>
    </row>
    <row r="34" spans="1:6" s="3" customFormat="1">
      <c r="A34" s="131"/>
      <c r="B34" s="131"/>
      <c r="F34" s="4"/>
    </row>
    <row r="35" spans="1:6" s="3" customFormat="1">
      <c r="A35" s="131"/>
      <c r="B35" s="131"/>
      <c r="F35" s="4"/>
    </row>
    <row r="36" spans="1:6" s="3" customFormat="1">
      <c r="A36" s="131"/>
      <c r="B36" s="131"/>
      <c r="F36" s="4"/>
    </row>
    <row r="37" spans="1:6" s="3" customFormat="1">
      <c r="A37" s="131"/>
      <c r="B37" s="131"/>
      <c r="F37" s="4"/>
    </row>
    <row r="38" spans="1:6" s="3" customFormat="1">
      <c r="A38" s="131"/>
      <c r="B38" s="131"/>
      <c r="F38" s="4"/>
    </row>
    <row r="39" spans="1:6" s="3" customFormat="1">
      <c r="A39" s="131"/>
      <c r="B39" s="131"/>
      <c r="F39" s="4"/>
    </row>
    <row r="40" spans="1:6" s="3" customFormat="1">
      <c r="A40" s="131"/>
      <c r="B40" s="131"/>
      <c r="F40" s="4"/>
    </row>
    <row r="41" spans="1:6" s="3" customFormat="1">
      <c r="A41" s="131"/>
      <c r="B41" s="131"/>
      <c r="F41" s="4"/>
    </row>
    <row r="42" spans="1:6" s="3" customFormat="1">
      <c r="A42" s="131"/>
      <c r="B42" s="131"/>
      <c r="F42" s="4"/>
    </row>
    <row r="43" spans="1:6" s="3" customFormat="1">
      <c r="A43" s="131"/>
      <c r="B43" s="131"/>
      <c r="F43" s="4"/>
    </row>
    <row r="44" spans="1:6" s="3" customFormat="1">
      <c r="A44" s="131"/>
      <c r="B44" s="131"/>
      <c r="F44" s="4"/>
    </row>
    <row r="45" spans="1:6" s="3" customFormat="1">
      <c r="A45" s="131"/>
      <c r="B45" s="131"/>
      <c r="F45" s="4"/>
    </row>
    <row r="46" spans="1:6" s="3" customFormat="1">
      <c r="A46" s="131"/>
      <c r="B46" s="131"/>
      <c r="F46" s="4"/>
    </row>
    <row r="47" spans="1:6" s="3" customFormat="1">
      <c r="A47" s="131"/>
      <c r="B47" s="131"/>
      <c r="F47" s="4"/>
    </row>
    <row r="48" spans="1:6" s="3" customFormat="1">
      <c r="A48" s="131"/>
      <c r="B48" s="131"/>
      <c r="F48" s="4"/>
    </row>
    <row r="49" spans="1:6" s="3" customFormat="1">
      <c r="A49" s="131"/>
      <c r="B49" s="131"/>
      <c r="F49" s="4"/>
    </row>
    <row r="50" spans="1:6" s="3" customFormat="1">
      <c r="A50" s="131"/>
      <c r="B50" s="131"/>
      <c r="F50" s="4"/>
    </row>
    <row r="51" spans="1:6" s="3" customFormat="1">
      <c r="A51" s="131"/>
      <c r="B51" s="131"/>
      <c r="F51" s="4"/>
    </row>
    <row r="52" spans="1:6" s="3" customFormat="1">
      <c r="A52" s="131"/>
      <c r="B52" s="131"/>
      <c r="F52" s="4"/>
    </row>
    <row r="53" spans="1:6" s="3" customFormat="1">
      <c r="A53" s="131"/>
      <c r="B53" s="131"/>
      <c r="F53" s="4"/>
    </row>
    <row r="54" spans="1:6" s="3" customFormat="1">
      <c r="A54" s="131"/>
      <c r="B54" s="131"/>
      <c r="F54" s="4"/>
    </row>
    <row r="55" spans="1:6" s="3" customFormat="1">
      <c r="A55" s="131"/>
      <c r="B55" s="131"/>
      <c r="F55" s="4"/>
    </row>
    <row r="56" spans="1:6" s="3" customFormat="1">
      <c r="A56" s="131"/>
      <c r="B56" s="131"/>
      <c r="F56" s="4"/>
    </row>
    <row r="57" spans="1:6" s="3" customFormat="1">
      <c r="A57" s="131"/>
      <c r="B57" s="131"/>
      <c r="F57" s="4"/>
    </row>
    <row r="58" spans="1:6" s="3" customFormat="1">
      <c r="A58" s="131"/>
      <c r="B58" s="131"/>
      <c r="F58" s="4"/>
    </row>
    <row r="59" spans="1:6" s="3" customFormat="1">
      <c r="A59" s="131"/>
      <c r="B59" s="131"/>
      <c r="F59" s="4"/>
    </row>
    <row r="60" spans="1:6" s="3" customFormat="1">
      <c r="A60" s="131"/>
      <c r="B60" s="131"/>
      <c r="F60" s="4"/>
    </row>
    <row r="61" spans="1:6" s="3" customFormat="1">
      <c r="A61" s="131"/>
      <c r="B61" s="131"/>
      <c r="F61" s="4"/>
    </row>
    <row r="62" spans="1:6" s="3" customFormat="1">
      <c r="A62" s="131"/>
      <c r="B62" s="131"/>
      <c r="F62" s="4"/>
    </row>
    <row r="63" spans="1:6" s="3" customFormat="1">
      <c r="A63" s="131"/>
      <c r="B63" s="131"/>
      <c r="F63" s="4"/>
    </row>
    <row r="64" spans="1:6" s="3" customFormat="1">
      <c r="A64" s="131"/>
      <c r="B64" s="131"/>
      <c r="F64" s="4"/>
    </row>
    <row r="65" spans="1:6" s="3" customFormat="1">
      <c r="A65" s="131"/>
      <c r="B65" s="131"/>
      <c r="F65" s="4"/>
    </row>
    <row r="66" spans="1:6" s="3" customFormat="1">
      <c r="A66" s="131"/>
      <c r="B66" s="131"/>
      <c r="F66" s="4"/>
    </row>
    <row r="67" spans="1:6" s="3" customFormat="1">
      <c r="A67" s="131"/>
      <c r="B67" s="131"/>
      <c r="F67" s="4"/>
    </row>
    <row r="68" spans="1:6" s="3" customFormat="1">
      <c r="A68" s="131"/>
      <c r="B68" s="131"/>
      <c r="F68" s="4"/>
    </row>
    <row r="69" spans="1:6" s="3" customFormat="1">
      <c r="A69" s="131"/>
      <c r="B69" s="131"/>
      <c r="F69" s="4"/>
    </row>
    <row r="70" spans="1:6" s="3" customFormat="1">
      <c r="A70" s="131"/>
      <c r="B70" s="131"/>
      <c r="F70" s="4"/>
    </row>
    <row r="71" spans="1:6" s="3" customFormat="1">
      <c r="A71" s="131"/>
      <c r="B71" s="131"/>
      <c r="F71" s="4"/>
    </row>
    <row r="72" spans="1:6" s="3" customFormat="1">
      <c r="A72" s="131"/>
      <c r="B72" s="131"/>
      <c r="F72" s="4"/>
    </row>
    <row r="73" spans="1:6" s="3" customFormat="1">
      <c r="A73" s="131"/>
      <c r="B73" s="131"/>
      <c r="F73" s="4"/>
    </row>
    <row r="74" spans="1:6" s="3" customFormat="1">
      <c r="A74" s="131"/>
      <c r="B74" s="131"/>
      <c r="F74" s="4"/>
    </row>
    <row r="75" spans="1:6" s="3" customFormat="1">
      <c r="A75" s="131"/>
      <c r="B75" s="131"/>
      <c r="F75" s="4"/>
    </row>
    <row r="76" spans="1:6" s="3" customFormat="1">
      <c r="A76" s="131"/>
      <c r="B76" s="131"/>
      <c r="F76" s="4"/>
    </row>
    <row r="77" spans="1:6" s="3" customFormat="1">
      <c r="A77" s="131"/>
      <c r="B77" s="131"/>
      <c r="F77" s="4"/>
    </row>
    <row r="78" spans="1:6" s="3" customFormat="1">
      <c r="A78" s="131"/>
      <c r="B78" s="131"/>
      <c r="F78" s="4"/>
    </row>
    <row r="79" spans="1:6" s="3" customFormat="1">
      <c r="A79" s="131"/>
      <c r="B79" s="131"/>
      <c r="F79" s="4"/>
    </row>
    <row r="80" spans="1:6" s="3" customFormat="1">
      <c r="A80" s="131"/>
      <c r="B80" s="131"/>
      <c r="F80" s="4"/>
    </row>
    <row r="81" spans="1:6" s="3" customFormat="1">
      <c r="A81" s="131"/>
      <c r="B81" s="131"/>
      <c r="F81" s="4"/>
    </row>
    <row r="82" spans="1:6" s="3" customFormat="1">
      <c r="A82" s="131"/>
      <c r="B82" s="131"/>
      <c r="F82" s="4"/>
    </row>
    <row r="83" spans="1:6" s="3" customFormat="1">
      <c r="A83" s="131"/>
      <c r="B83" s="131"/>
      <c r="F83" s="4"/>
    </row>
    <row r="84" spans="1:6" s="3" customFormat="1">
      <c r="A84" s="131"/>
      <c r="B84" s="131"/>
      <c r="F84" s="4"/>
    </row>
    <row r="85" spans="1:6" s="3" customFormat="1">
      <c r="A85" s="131"/>
      <c r="B85" s="131"/>
      <c r="F85" s="4"/>
    </row>
    <row r="86" spans="1:6" s="3" customFormat="1">
      <c r="A86" s="131"/>
      <c r="B86" s="131"/>
      <c r="F86" s="4"/>
    </row>
    <row r="87" spans="1:6" s="3" customFormat="1">
      <c r="A87" s="131"/>
      <c r="B87" s="131"/>
      <c r="F87" s="4"/>
    </row>
    <row r="88" spans="1:6" s="3" customFormat="1">
      <c r="A88" s="131"/>
      <c r="B88" s="131"/>
      <c r="F88" s="4"/>
    </row>
    <row r="89" spans="1:6" s="3" customFormat="1">
      <c r="A89" s="131"/>
      <c r="B89" s="131"/>
      <c r="F89" s="4"/>
    </row>
    <row r="90" spans="1:6" s="3" customFormat="1">
      <c r="A90" s="131"/>
      <c r="B90" s="131"/>
      <c r="F90" s="4"/>
    </row>
    <row r="91" spans="1:6" s="3" customFormat="1">
      <c r="A91" s="131"/>
      <c r="B91" s="131"/>
      <c r="F91" s="4"/>
    </row>
    <row r="92" spans="1:6" s="3" customFormat="1">
      <c r="A92" s="131"/>
      <c r="B92" s="131"/>
      <c r="F92" s="4"/>
    </row>
    <row r="93" spans="1:6" s="3" customFormat="1">
      <c r="A93" s="131"/>
      <c r="B93" s="131"/>
      <c r="F93" s="4"/>
    </row>
    <row r="94" spans="1:6" s="3" customFormat="1">
      <c r="A94" s="131"/>
      <c r="B94" s="131"/>
      <c r="F94" s="4"/>
    </row>
    <row r="95" spans="1:6" s="3" customFormat="1">
      <c r="A95" s="131"/>
      <c r="B95" s="131"/>
      <c r="F95" s="4"/>
    </row>
    <row r="96" spans="1:6" s="3" customFormat="1">
      <c r="A96" s="131"/>
      <c r="B96" s="131"/>
      <c r="F96" s="4"/>
    </row>
    <row r="97" spans="1:6" s="3" customFormat="1">
      <c r="A97" s="131"/>
      <c r="B97" s="131"/>
      <c r="F97" s="4"/>
    </row>
    <row r="98" spans="1:6" s="3" customFormat="1">
      <c r="A98" s="131"/>
      <c r="B98" s="131"/>
      <c r="F98" s="4"/>
    </row>
    <row r="99" spans="1:6" s="3" customFormat="1">
      <c r="A99" s="131"/>
      <c r="B99" s="131"/>
      <c r="F99" s="4"/>
    </row>
    <row r="100" spans="1:6" s="3" customFormat="1">
      <c r="A100" s="131"/>
      <c r="B100" s="131"/>
      <c r="F100" s="4"/>
    </row>
    <row r="101" spans="1:6" s="3" customFormat="1">
      <c r="A101" s="131"/>
      <c r="B101" s="131"/>
      <c r="F101" s="4"/>
    </row>
    <row r="102" spans="1:6" s="3" customFormat="1">
      <c r="A102" s="131"/>
      <c r="B102" s="131"/>
      <c r="F102" s="4"/>
    </row>
    <row r="103" spans="1:6" s="3" customFormat="1">
      <c r="A103" s="131"/>
      <c r="B103" s="131"/>
      <c r="F103" s="4"/>
    </row>
    <row r="104" spans="1:6" s="3" customFormat="1">
      <c r="A104" s="131"/>
      <c r="B104" s="131"/>
      <c r="F104" s="4"/>
    </row>
    <row r="105" spans="1:6" s="3" customFormat="1">
      <c r="A105" s="131"/>
      <c r="B105" s="131"/>
      <c r="F105" s="4"/>
    </row>
    <row r="106" spans="1:6" s="3" customFormat="1">
      <c r="A106" s="131"/>
      <c r="B106" s="131"/>
      <c r="F106" s="4"/>
    </row>
    <row r="107" spans="1:6" s="3" customFormat="1">
      <c r="A107" s="131"/>
      <c r="B107" s="131"/>
      <c r="F107" s="4"/>
    </row>
    <row r="108" spans="1:6" s="3" customFormat="1">
      <c r="A108" s="131"/>
      <c r="B108" s="131"/>
      <c r="F108" s="4"/>
    </row>
    <row r="109" spans="1:6" s="3" customFormat="1">
      <c r="A109" s="131"/>
      <c r="B109" s="131"/>
      <c r="F109" s="4"/>
    </row>
    <row r="110" spans="1:6" s="3" customFormat="1">
      <c r="A110" s="131"/>
      <c r="B110" s="131"/>
      <c r="F110" s="4"/>
    </row>
    <row r="111" spans="1:6" s="3" customFormat="1">
      <c r="A111" s="131"/>
      <c r="B111" s="131"/>
      <c r="F111" s="4"/>
    </row>
    <row r="112" spans="1:6" s="3" customFormat="1">
      <c r="A112" s="131"/>
      <c r="B112" s="131"/>
      <c r="F112" s="4"/>
    </row>
    <row r="113" spans="1:6" s="3" customFormat="1">
      <c r="A113" s="131"/>
      <c r="B113" s="131"/>
      <c r="F113" s="4"/>
    </row>
    <row r="114" spans="1:6" s="3" customFormat="1">
      <c r="A114" s="131"/>
      <c r="B114" s="131"/>
      <c r="F114" s="4"/>
    </row>
    <row r="115" spans="1:6" s="3" customFormat="1">
      <c r="A115" s="131"/>
      <c r="B115" s="131"/>
      <c r="F115" s="4"/>
    </row>
    <row r="116" spans="1:6" s="3" customFormat="1">
      <c r="A116" s="131"/>
      <c r="B116" s="131"/>
      <c r="F116" s="4"/>
    </row>
    <row r="117" spans="1:6" s="3" customFormat="1">
      <c r="A117" s="131"/>
      <c r="B117" s="131"/>
      <c r="F117" s="4"/>
    </row>
    <row r="118" spans="1:6" s="3" customFormat="1">
      <c r="A118" s="131"/>
      <c r="B118" s="131"/>
      <c r="F118" s="4"/>
    </row>
    <row r="119" spans="1:6" s="3" customFormat="1">
      <c r="A119" s="131"/>
      <c r="B119" s="131"/>
      <c r="F119" s="4"/>
    </row>
    <row r="120" spans="1:6" s="3" customFormat="1">
      <c r="A120" s="131"/>
      <c r="B120" s="131"/>
      <c r="F120" s="4"/>
    </row>
    <row r="121" spans="1:6" s="3" customFormat="1">
      <c r="A121" s="131"/>
      <c r="B121" s="131"/>
      <c r="F121" s="4"/>
    </row>
    <row r="122" spans="1:6" s="3" customFormat="1">
      <c r="A122" s="131"/>
      <c r="B122" s="131"/>
      <c r="F122" s="4"/>
    </row>
    <row r="123" spans="1:6" s="3" customFormat="1">
      <c r="A123" s="131"/>
      <c r="B123" s="131"/>
      <c r="F123" s="4"/>
    </row>
    <row r="124" spans="1:6" s="3" customFormat="1">
      <c r="A124" s="131"/>
      <c r="B124" s="131"/>
      <c r="F124" s="4"/>
    </row>
    <row r="125" spans="1:6" s="3" customFormat="1">
      <c r="A125" s="131"/>
      <c r="B125" s="131"/>
      <c r="F125" s="4"/>
    </row>
    <row r="126" spans="1:6" s="3" customFormat="1">
      <c r="A126" s="131"/>
      <c r="B126" s="131"/>
      <c r="F126" s="4"/>
    </row>
    <row r="127" spans="1:6" s="3" customFormat="1">
      <c r="A127" s="131"/>
      <c r="B127" s="131"/>
      <c r="F127" s="4"/>
    </row>
    <row r="128" spans="1:6" s="3" customFormat="1">
      <c r="A128" s="131"/>
      <c r="B128" s="131"/>
      <c r="F128" s="4"/>
    </row>
    <row r="129" spans="1:6" s="3" customFormat="1">
      <c r="A129" s="131"/>
      <c r="B129" s="131"/>
      <c r="F129" s="4"/>
    </row>
    <row r="130" spans="1:6" s="3" customFormat="1">
      <c r="A130" s="131"/>
      <c r="B130" s="131"/>
      <c r="F130" s="4"/>
    </row>
    <row r="131" spans="1:6" s="3" customFormat="1">
      <c r="A131" s="131"/>
      <c r="B131" s="131"/>
      <c r="F131" s="4"/>
    </row>
    <row r="132" spans="1:6" s="3" customFormat="1">
      <c r="A132" s="131"/>
      <c r="B132" s="131"/>
      <c r="F132" s="4"/>
    </row>
    <row r="133" spans="1:6" s="3" customFormat="1">
      <c r="A133" s="131"/>
      <c r="B133" s="131"/>
      <c r="F133" s="4"/>
    </row>
    <row r="134" spans="1:6" s="3" customFormat="1">
      <c r="A134" s="131"/>
      <c r="B134" s="131"/>
      <c r="F134" s="4"/>
    </row>
    <row r="135" spans="1:6" s="3" customFormat="1">
      <c r="A135" s="131"/>
      <c r="B135" s="131"/>
      <c r="F135" s="4"/>
    </row>
    <row r="136" spans="1:6" s="3" customFormat="1">
      <c r="A136" s="131"/>
      <c r="B136" s="131"/>
      <c r="F136" s="4"/>
    </row>
    <row r="137" spans="1:6" s="3" customFormat="1">
      <c r="A137" s="131"/>
      <c r="B137" s="131"/>
      <c r="F137" s="4"/>
    </row>
    <row r="138" spans="1:6" s="3" customFormat="1">
      <c r="A138" s="131"/>
      <c r="B138" s="131"/>
      <c r="F138" s="4"/>
    </row>
    <row r="139" spans="1:6" s="3" customFormat="1">
      <c r="A139" s="131"/>
      <c r="B139" s="131"/>
      <c r="F139" s="4"/>
    </row>
    <row r="140" spans="1:6" s="3" customFormat="1">
      <c r="A140" s="131"/>
      <c r="B140" s="131"/>
      <c r="F140" s="4"/>
    </row>
    <row r="141" spans="1:6" s="3" customFormat="1">
      <c r="A141" s="131"/>
      <c r="B141" s="131"/>
      <c r="F141" s="4"/>
    </row>
    <row r="142" spans="1:6" s="3" customFormat="1">
      <c r="A142" s="131"/>
      <c r="B142" s="131"/>
      <c r="F142" s="4"/>
    </row>
    <row r="143" spans="1:6" s="3" customFormat="1">
      <c r="A143" s="131"/>
      <c r="B143" s="131"/>
      <c r="F143" s="4"/>
    </row>
    <row r="144" spans="1:6" s="3" customFormat="1">
      <c r="A144" s="131"/>
      <c r="B144" s="131"/>
      <c r="F144" s="4"/>
    </row>
    <row r="145" spans="1:6" s="3" customFormat="1">
      <c r="A145" s="131"/>
      <c r="B145" s="131"/>
      <c r="F145" s="4"/>
    </row>
    <row r="146" spans="1:6" s="3" customFormat="1">
      <c r="A146" s="131"/>
      <c r="B146" s="131"/>
      <c r="F146" s="4"/>
    </row>
    <row r="147" spans="1:6" s="3" customFormat="1">
      <c r="A147" s="131"/>
      <c r="B147" s="131"/>
      <c r="F147" s="4"/>
    </row>
    <row r="148" spans="1:6" s="3" customFormat="1">
      <c r="A148" s="131"/>
      <c r="B148" s="131"/>
      <c r="F148" s="4"/>
    </row>
    <row r="149" spans="1:6" s="3" customFormat="1">
      <c r="A149" s="131"/>
      <c r="B149" s="131"/>
      <c r="F149" s="4"/>
    </row>
    <row r="150" spans="1:6" s="3" customFormat="1">
      <c r="A150" s="131"/>
      <c r="B150" s="131"/>
      <c r="F150" s="4"/>
    </row>
    <row r="151" spans="1:6" s="3" customFormat="1">
      <c r="A151" s="131"/>
      <c r="B151" s="131"/>
      <c r="F151" s="4"/>
    </row>
    <row r="152" spans="1:6" s="3" customFormat="1">
      <c r="A152" s="131"/>
      <c r="B152" s="131"/>
      <c r="F152" s="4"/>
    </row>
    <row r="153" spans="1:6" s="3" customFormat="1">
      <c r="A153" s="131"/>
      <c r="B153" s="131"/>
      <c r="F153" s="4"/>
    </row>
    <row r="154" spans="1:6" s="3" customFormat="1">
      <c r="A154" s="131"/>
      <c r="B154" s="131"/>
      <c r="F154" s="4"/>
    </row>
    <row r="155" spans="1:6" s="3" customFormat="1">
      <c r="A155" s="131"/>
      <c r="B155" s="131"/>
      <c r="F155" s="4"/>
    </row>
    <row r="156" spans="1:6" s="3" customFormat="1">
      <c r="A156" s="131"/>
      <c r="B156" s="131"/>
      <c r="F156" s="4"/>
    </row>
    <row r="157" spans="1:6" s="3" customFormat="1">
      <c r="A157" s="131"/>
      <c r="B157" s="131"/>
      <c r="F157" s="4"/>
    </row>
    <row r="158" spans="1:6" s="3" customFormat="1">
      <c r="A158" s="131"/>
      <c r="B158" s="131"/>
      <c r="F158" s="4"/>
    </row>
    <row r="159" spans="1:6" s="3" customFormat="1">
      <c r="A159" s="131"/>
      <c r="B159" s="131"/>
      <c r="F159" s="4"/>
    </row>
    <row r="160" spans="1:6" s="3" customFormat="1">
      <c r="A160" s="131"/>
      <c r="B160" s="131"/>
      <c r="F160" s="4"/>
    </row>
    <row r="161" spans="1:6" s="3" customFormat="1">
      <c r="A161" s="131"/>
      <c r="B161" s="131"/>
      <c r="F161" s="4"/>
    </row>
    <row r="162" spans="1:6" s="3" customFormat="1">
      <c r="A162" s="131"/>
      <c r="B162" s="131"/>
      <c r="F162" s="4"/>
    </row>
    <row r="163" spans="1:6" s="3" customFormat="1">
      <c r="A163" s="131"/>
      <c r="B163" s="131"/>
      <c r="F163" s="4"/>
    </row>
    <row r="164" spans="1:6" s="3" customFormat="1">
      <c r="A164" s="131"/>
      <c r="B164" s="131"/>
      <c r="F164" s="4"/>
    </row>
    <row r="165" spans="1:6" s="3" customFormat="1">
      <c r="A165" s="131"/>
      <c r="B165" s="131"/>
      <c r="F165" s="4"/>
    </row>
    <row r="166" spans="1:6" s="3" customFormat="1">
      <c r="A166" s="131"/>
      <c r="B166" s="131"/>
      <c r="F166" s="4"/>
    </row>
    <row r="167" spans="1:6" s="3" customFormat="1">
      <c r="A167" s="131"/>
      <c r="B167" s="131"/>
      <c r="F167" s="4"/>
    </row>
    <row r="168" spans="1:6" s="3" customFormat="1">
      <c r="A168" s="131"/>
      <c r="B168" s="131"/>
      <c r="F168" s="4"/>
    </row>
    <row r="169" spans="1:6" s="3" customFormat="1">
      <c r="A169" s="131"/>
      <c r="B169" s="131"/>
      <c r="F169" s="4"/>
    </row>
    <row r="170" spans="1:6" s="3" customFormat="1">
      <c r="A170" s="131"/>
      <c r="B170" s="131"/>
      <c r="F170" s="4"/>
    </row>
    <row r="171" spans="1:6" s="3" customFormat="1">
      <c r="A171" s="131"/>
      <c r="B171" s="131"/>
      <c r="F171" s="4"/>
    </row>
    <row r="172" spans="1:6" s="3" customFormat="1">
      <c r="A172" s="131"/>
      <c r="B172" s="131"/>
      <c r="F172" s="4"/>
    </row>
    <row r="173" spans="1:6" s="3" customFormat="1">
      <c r="A173" s="131"/>
      <c r="B173" s="131"/>
      <c r="F173" s="4"/>
    </row>
    <row r="174" spans="1:6" s="3" customFormat="1">
      <c r="A174" s="131"/>
      <c r="B174" s="131"/>
      <c r="F174" s="4"/>
    </row>
    <row r="175" spans="1:6" s="3" customFormat="1">
      <c r="A175" s="131"/>
      <c r="B175" s="131"/>
      <c r="F175" s="4"/>
    </row>
    <row r="176" spans="1:6" s="3" customFormat="1">
      <c r="A176" s="131"/>
      <c r="B176" s="131"/>
      <c r="F176" s="4"/>
    </row>
    <row r="177" spans="1:6" s="3" customFormat="1">
      <c r="A177" s="131"/>
      <c r="B177" s="131"/>
      <c r="F177" s="4"/>
    </row>
    <row r="178" spans="1:6" s="3" customFormat="1">
      <c r="A178" s="131"/>
      <c r="B178" s="131"/>
      <c r="F178" s="4"/>
    </row>
    <row r="179" spans="1:6" s="3" customFormat="1">
      <c r="A179" s="131"/>
      <c r="B179" s="131"/>
      <c r="F179" s="4"/>
    </row>
    <row r="180" spans="1:6" s="3" customFormat="1">
      <c r="A180" s="131"/>
      <c r="B180" s="131"/>
      <c r="F180" s="4"/>
    </row>
    <row r="181" spans="1:6" s="3" customFormat="1">
      <c r="A181" s="131"/>
      <c r="B181" s="131"/>
      <c r="F181" s="4"/>
    </row>
    <row r="182" spans="1:6" s="3" customFormat="1">
      <c r="A182" s="131"/>
      <c r="B182" s="131"/>
      <c r="F182" s="4"/>
    </row>
    <row r="183" spans="1:6" s="3" customFormat="1">
      <c r="A183" s="131"/>
      <c r="B183" s="131"/>
      <c r="F183" s="4"/>
    </row>
    <row r="184" spans="1:6" s="3" customFormat="1">
      <c r="A184" s="131"/>
      <c r="B184" s="131"/>
      <c r="F184" s="4"/>
    </row>
    <row r="185" spans="1:6" s="3" customFormat="1">
      <c r="A185" s="131"/>
      <c r="B185" s="131"/>
      <c r="F185" s="4"/>
    </row>
    <row r="186" spans="1:6" s="3" customFormat="1">
      <c r="A186" s="131"/>
      <c r="B186" s="131"/>
      <c r="F186" s="4"/>
    </row>
    <row r="187" spans="1:6" s="3" customFormat="1">
      <c r="A187" s="131"/>
      <c r="B187" s="131"/>
      <c r="F187" s="4"/>
    </row>
    <row r="188" spans="1:6" s="3" customFormat="1">
      <c r="A188" s="131"/>
      <c r="B188" s="131"/>
      <c r="F188" s="4"/>
    </row>
    <row r="189" spans="1:6" s="3" customFormat="1">
      <c r="A189" s="131"/>
      <c r="B189" s="131"/>
      <c r="F189" s="4"/>
    </row>
    <row r="190" spans="1:6" s="3" customFormat="1">
      <c r="A190" s="131"/>
      <c r="B190" s="131"/>
      <c r="F190" s="4"/>
    </row>
    <row r="191" spans="1:6" s="3" customFormat="1">
      <c r="A191" s="131"/>
      <c r="B191" s="131"/>
      <c r="F191" s="4"/>
    </row>
    <row r="192" spans="1:6" s="3" customFormat="1">
      <c r="A192" s="131"/>
      <c r="B192" s="131"/>
      <c r="F192" s="4"/>
    </row>
    <row r="193" spans="1:6" s="3" customFormat="1">
      <c r="A193" s="131"/>
      <c r="B193" s="131"/>
      <c r="F193" s="4"/>
    </row>
    <row r="194" spans="1:6" s="3" customFormat="1">
      <c r="A194" s="131"/>
      <c r="B194" s="131"/>
      <c r="F194" s="4"/>
    </row>
    <row r="195" spans="1:6" s="3" customFormat="1">
      <c r="A195" s="131"/>
      <c r="B195" s="131"/>
      <c r="F195" s="4"/>
    </row>
    <row r="196" spans="1:6" s="3" customFormat="1">
      <c r="A196" s="131"/>
      <c r="B196" s="131"/>
      <c r="F196" s="4"/>
    </row>
    <row r="197" spans="1:6" s="3" customFormat="1">
      <c r="A197" s="131"/>
      <c r="B197" s="131"/>
      <c r="F197" s="4"/>
    </row>
    <row r="198" spans="1:6" s="3" customFormat="1">
      <c r="A198" s="131"/>
      <c r="B198" s="131"/>
      <c r="F198" s="4"/>
    </row>
    <row r="199" spans="1:6" s="3" customFormat="1">
      <c r="A199" s="131"/>
      <c r="B199" s="131"/>
      <c r="F199" s="4"/>
    </row>
    <row r="200" spans="1:6" s="3" customFormat="1">
      <c r="A200" s="131"/>
      <c r="B200" s="131"/>
      <c r="F200" s="4"/>
    </row>
    <row r="201" spans="1:6" s="3" customFormat="1">
      <c r="A201" s="131"/>
      <c r="B201" s="131"/>
      <c r="F201" s="4"/>
    </row>
    <row r="202" spans="1:6" s="3" customFormat="1">
      <c r="A202" s="131"/>
      <c r="B202" s="131"/>
      <c r="F202" s="4"/>
    </row>
    <row r="203" spans="1:6" s="3" customFormat="1">
      <c r="A203" s="131"/>
      <c r="B203" s="131"/>
      <c r="F203" s="4"/>
    </row>
    <row r="204" spans="1:6" s="3" customFormat="1">
      <c r="A204" s="131"/>
      <c r="B204" s="131"/>
      <c r="F204" s="4"/>
    </row>
    <row r="205" spans="1:6" s="3" customFormat="1">
      <c r="A205" s="131"/>
      <c r="B205" s="131"/>
      <c r="F205" s="4"/>
    </row>
    <row r="206" spans="1:6" s="3" customFormat="1">
      <c r="A206" s="131"/>
      <c r="B206" s="131"/>
      <c r="F206" s="4"/>
    </row>
    <row r="207" spans="1:6" s="3" customFormat="1">
      <c r="A207" s="131"/>
      <c r="B207" s="131"/>
      <c r="F207" s="4"/>
    </row>
  </sheetData>
  <mergeCells count="3">
    <mergeCell ref="A1:H1"/>
    <mergeCell ref="A2:C2"/>
    <mergeCell ref="A3:C3"/>
  </mergeCells>
  <printOptions horizontalCentered="1"/>
  <pageMargins left="0.19685039370078741" right="0.19685039370078741" top="0.62992125984251968" bottom="0.39370078740157483" header="0.51181102362204722" footer="0.51181102362204722"/>
  <pageSetup paperSize="9" scale="85" firstPageNumber="680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2"/>
  <sheetViews>
    <sheetView tabSelected="1" topLeftCell="A2" zoomScaleNormal="100" workbookViewId="0">
      <selection activeCell="J596" sqref="J596"/>
    </sheetView>
  </sheetViews>
  <sheetFormatPr defaultColWidth="11.42578125" defaultRowHeight="12.75"/>
  <cols>
    <col min="1" max="1" width="6.5703125" style="71" customWidth="1"/>
    <col min="2" max="2" width="55.42578125" style="42" customWidth="1"/>
    <col min="3" max="3" width="12.28515625" style="212" bestFit="1" customWidth="1"/>
    <col min="4" max="4" width="10.85546875" style="195" bestFit="1" customWidth="1"/>
    <col min="5" max="5" width="8.140625" style="199" customWidth="1"/>
    <col min="6" max="16384" width="11.42578125" style="70"/>
  </cols>
  <sheetData>
    <row r="1" spans="1:5" ht="34.9" customHeight="1">
      <c r="A1" s="305" t="s">
        <v>74</v>
      </c>
      <c r="B1" s="305"/>
      <c r="C1" s="305"/>
      <c r="D1" s="305"/>
      <c r="E1" s="305"/>
    </row>
    <row r="2" spans="1:5" ht="27.6" customHeight="1">
      <c r="A2" s="294" t="s">
        <v>256</v>
      </c>
      <c r="B2" s="294"/>
      <c r="C2" s="284" t="s">
        <v>266</v>
      </c>
      <c r="D2" s="284" t="s">
        <v>273</v>
      </c>
      <c r="E2" s="285" t="s">
        <v>255</v>
      </c>
    </row>
    <row r="3" spans="1:5" ht="12.6" customHeight="1">
      <c r="A3" s="291">
        <v>1</v>
      </c>
      <c r="B3" s="291"/>
      <c r="C3" s="257">
        <v>2</v>
      </c>
      <c r="D3" s="257">
        <v>3</v>
      </c>
      <c r="E3" s="258" t="s">
        <v>258</v>
      </c>
    </row>
    <row r="4" spans="1:5" ht="0.6" hidden="1" customHeight="1">
      <c r="A4" s="77"/>
      <c r="B4" s="176" t="s">
        <v>199</v>
      </c>
      <c r="C4" s="177">
        <f>'rashodi-opći dio'!E4+'rashodi-opći dio'!E75+'račun financiranja'!E13</f>
        <v>1653505500</v>
      </c>
      <c r="D4" s="177">
        <f>'rashodi-opći dio'!F4+'rashodi-opći dio'!F75+'račun financiranja'!F13</f>
        <v>895953108.16999996</v>
      </c>
      <c r="E4" s="178">
        <f>D4/C4*100</f>
        <v>54.185069730339578</v>
      </c>
    </row>
    <row r="5" spans="1:5" ht="30.6" customHeight="1">
      <c r="A5" s="175" t="s">
        <v>79</v>
      </c>
      <c r="B5" s="179" t="s">
        <v>78</v>
      </c>
      <c r="C5" s="171">
        <f>C6+C109+C377+C576</f>
        <v>1653505500</v>
      </c>
      <c r="D5" s="171">
        <f>D6+D109+D377+D576</f>
        <v>895953108.17000008</v>
      </c>
      <c r="E5" s="180">
        <f>D5/C5*100</f>
        <v>54.185069730339578</v>
      </c>
    </row>
    <row r="6" spans="1:5" ht="24" customHeight="1">
      <c r="A6" s="168">
        <v>100</v>
      </c>
      <c r="B6" s="95" t="s">
        <v>80</v>
      </c>
      <c r="C6" s="171">
        <f>C8+C90+C98+C62</f>
        <v>91929000</v>
      </c>
      <c r="D6" s="171">
        <f>D8+D90+D98+D62</f>
        <v>33497009.330000006</v>
      </c>
      <c r="E6" s="180">
        <f>D6/C6*100</f>
        <v>36.437913313535454</v>
      </c>
    </row>
    <row r="7" spans="1:5" ht="13.5" customHeight="1">
      <c r="A7" s="48"/>
      <c r="C7" s="171"/>
      <c r="D7" s="171"/>
      <c r="E7" s="180"/>
    </row>
    <row r="8" spans="1:5" ht="12.75" customHeight="1">
      <c r="A8" s="63" t="s">
        <v>67</v>
      </c>
      <c r="B8" s="95" t="s">
        <v>68</v>
      </c>
      <c r="C8" s="171">
        <f>C9</f>
        <v>70710100</v>
      </c>
      <c r="D8" s="171">
        <f>D9</f>
        <v>30740776.450000003</v>
      </c>
      <c r="E8" s="180">
        <f t="shared" ref="E8:E41" si="0">D8/C8*100</f>
        <v>43.474378412702009</v>
      </c>
    </row>
    <row r="9" spans="1:5" ht="12.75" hidden="1" customHeight="1">
      <c r="A9" s="63">
        <v>3</v>
      </c>
      <c r="B9" s="181" t="s">
        <v>40</v>
      </c>
      <c r="C9" s="171">
        <f>C10+C21+C51+C56</f>
        <v>70710100</v>
      </c>
      <c r="D9" s="171">
        <f>D10+D21+D51+D56</f>
        <v>30740776.450000003</v>
      </c>
      <c r="E9" s="180">
        <f t="shared" si="0"/>
        <v>43.474378412702009</v>
      </c>
    </row>
    <row r="10" spans="1:5" ht="12.75" customHeight="1">
      <c r="A10" s="72">
        <v>31</v>
      </c>
      <c r="B10" s="182" t="s">
        <v>41</v>
      </c>
      <c r="C10" s="171">
        <f t="shared" ref="C10" si="1">C11+C15+C17</f>
        <v>44830000</v>
      </c>
      <c r="D10" s="171">
        <f>D11+D15+D17</f>
        <v>19806204.700000003</v>
      </c>
      <c r="E10" s="180">
        <f t="shared" si="0"/>
        <v>44.18069306268125</v>
      </c>
    </row>
    <row r="11" spans="1:5" ht="12.75" customHeight="1">
      <c r="A11" s="63">
        <v>311</v>
      </c>
      <c r="B11" s="182" t="s">
        <v>123</v>
      </c>
      <c r="C11" s="171">
        <f t="shared" ref="C11" si="2">C12+C13+C14</f>
        <v>36625000</v>
      </c>
      <c r="D11" s="171">
        <f>D12+D13+D14</f>
        <v>16273329.060000002</v>
      </c>
      <c r="E11" s="180">
        <f t="shared" si="0"/>
        <v>44.432297774744036</v>
      </c>
    </row>
    <row r="12" spans="1:5" ht="12.75" customHeight="1">
      <c r="A12" s="61">
        <v>3111</v>
      </c>
      <c r="B12" s="183" t="s">
        <v>42</v>
      </c>
      <c r="C12" s="262">
        <v>35750000</v>
      </c>
      <c r="D12" s="172">
        <v>16059816.710000001</v>
      </c>
      <c r="E12" s="265">
        <f t="shared" si="0"/>
        <v>44.922564223776227</v>
      </c>
    </row>
    <row r="13" spans="1:5" ht="12.75" customHeight="1">
      <c r="A13" s="61">
        <v>3112</v>
      </c>
      <c r="B13" s="183" t="s">
        <v>217</v>
      </c>
      <c r="C13" s="262">
        <v>235000</v>
      </c>
      <c r="D13" s="172">
        <v>118316.89</v>
      </c>
      <c r="E13" s="265">
        <f t="shared" si="0"/>
        <v>50.34761276595745</v>
      </c>
    </row>
    <row r="14" spans="1:5" ht="12.75" customHeight="1">
      <c r="A14" s="61">
        <v>3113</v>
      </c>
      <c r="B14" s="183" t="s">
        <v>43</v>
      </c>
      <c r="C14" s="262">
        <v>640000</v>
      </c>
      <c r="D14" s="172">
        <v>95195.46</v>
      </c>
      <c r="E14" s="265">
        <f t="shared" si="0"/>
        <v>14.874290625</v>
      </c>
    </row>
    <row r="15" spans="1:5" s="73" customFormat="1" ht="12.75" customHeight="1">
      <c r="A15" s="63">
        <v>312</v>
      </c>
      <c r="B15" s="185" t="s">
        <v>44</v>
      </c>
      <c r="C15" s="171">
        <f t="shared" ref="C15:D15" si="3">C16</f>
        <v>2000000</v>
      </c>
      <c r="D15" s="171">
        <f t="shared" si="3"/>
        <v>748733.75</v>
      </c>
      <c r="E15" s="180">
        <f t="shared" si="0"/>
        <v>37.436687499999998</v>
      </c>
    </row>
    <row r="16" spans="1:5" ht="12.75" customHeight="1">
      <c r="A16" s="61">
        <v>3121</v>
      </c>
      <c r="B16" s="183" t="s">
        <v>44</v>
      </c>
      <c r="C16" s="262">
        <v>2000000</v>
      </c>
      <c r="D16" s="172">
        <v>748733.75</v>
      </c>
      <c r="E16" s="265">
        <f t="shared" si="0"/>
        <v>37.436687499999998</v>
      </c>
    </row>
    <row r="17" spans="1:5" s="73" customFormat="1" ht="12.75" customHeight="1">
      <c r="A17" s="63">
        <v>313</v>
      </c>
      <c r="B17" s="185" t="s">
        <v>45</v>
      </c>
      <c r="C17" s="171">
        <f>C18+C19+C20</f>
        <v>6205000</v>
      </c>
      <c r="D17" s="171">
        <f>D18+D19+D20</f>
        <v>2784141.8899999997</v>
      </c>
      <c r="E17" s="180">
        <f t="shared" si="0"/>
        <v>44.869329411764703</v>
      </c>
    </row>
    <row r="18" spans="1:5" ht="12.75" customHeight="1">
      <c r="A18" s="61">
        <v>3131</v>
      </c>
      <c r="B18" s="189" t="s">
        <v>254</v>
      </c>
      <c r="C18" s="262">
        <v>0</v>
      </c>
      <c r="D18" s="172">
        <v>4688.25</v>
      </c>
      <c r="E18" s="265" t="s">
        <v>194</v>
      </c>
    </row>
    <row r="19" spans="1:5" ht="12.75" customHeight="1">
      <c r="A19" s="61">
        <v>3132</v>
      </c>
      <c r="B19" s="183" t="s">
        <v>236</v>
      </c>
      <c r="C19" s="262">
        <v>5560000</v>
      </c>
      <c r="D19" s="172">
        <v>2504780.2799999998</v>
      </c>
      <c r="E19" s="265">
        <f t="shared" si="0"/>
        <v>45.050005035971218</v>
      </c>
    </row>
    <row r="20" spans="1:5" ht="12.75" customHeight="1">
      <c r="A20" s="61">
        <v>3133</v>
      </c>
      <c r="B20" s="183" t="s">
        <v>125</v>
      </c>
      <c r="C20" s="262">
        <v>645000</v>
      </c>
      <c r="D20" s="172">
        <v>274673.36</v>
      </c>
      <c r="E20" s="265">
        <f t="shared" si="0"/>
        <v>42.58501705426356</v>
      </c>
    </row>
    <row r="21" spans="1:5" ht="12.75" customHeight="1">
      <c r="A21" s="63">
        <v>32</v>
      </c>
      <c r="B21" s="186" t="s">
        <v>4</v>
      </c>
      <c r="C21" s="171">
        <f>C22+C27+C33+C43</f>
        <v>24770100</v>
      </c>
      <c r="D21" s="171">
        <f>D22+D27+D33+D43</f>
        <v>10658922.530000003</v>
      </c>
      <c r="E21" s="180">
        <f t="shared" si="0"/>
        <v>43.03140693820373</v>
      </c>
    </row>
    <row r="22" spans="1:5" ht="12.75" customHeight="1">
      <c r="A22" s="63">
        <v>321</v>
      </c>
      <c r="B22" s="186" t="s">
        <v>8</v>
      </c>
      <c r="C22" s="171">
        <f>C23+C24+C25+C26</f>
        <v>3567500</v>
      </c>
      <c r="D22" s="171">
        <f>D23+D24+D25+D26</f>
        <v>1686925.82</v>
      </c>
      <c r="E22" s="180">
        <f t="shared" si="0"/>
        <v>47.285937491240368</v>
      </c>
    </row>
    <row r="23" spans="1:5" ht="12.75" customHeight="1">
      <c r="A23" s="61">
        <v>3211</v>
      </c>
      <c r="B23" s="155" t="s">
        <v>46</v>
      </c>
      <c r="C23" s="262">
        <v>1500000</v>
      </c>
      <c r="D23" s="172">
        <v>529717.26</v>
      </c>
      <c r="E23" s="265">
        <f t="shared" si="0"/>
        <v>35.314484</v>
      </c>
    </row>
    <row r="24" spans="1:5" ht="12.75" customHeight="1">
      <c r="A24" s="61">
        <v>3212</v>
      </c>
      <c r="B24" s="155" t="s">
        <v>47</v>
      </c>
      <c r="C24" s="262">
        <v>1390000</v>
      </c>
      <c r="D24" s="172">
        <v>744349.61</v>
      </c>
      <c r="E24" s="265">
        <f t="shared" si="0"/>
        <v>53.550331654676256</v>
      </c>
    </row>
    <row r="25" spans="1:5" ht="12.75" customHeight="1">
      <c r="A25" s="64" t="s">
        <v>6</v>
      </c>
      <c r="B25" s="187" t="s">
        <v>7</v>
      </c>
      <c r="C25" s="262">
        <v>677500</v>
      </c>
      <c r="D25" s="172">
        <v>410982.95</v>
      </c>
      <c r="E25" s="265">
        <f t="shared" si="0"/>
        <v>60.661690036900374</v>
      </c>
    </row>
    <row r="26" spans="1:5" ht="12.75" customHeight="1">
      <c r="A26" s="64">
        <v>3214</v>
      </c>
      <c r="B26" s="187" t="s">
        <v>253</v>
      </c>
      <c r="C26" s="262">
        <v>0</v>
      </c>
      <c r="D26" s="172">
        <v>1876</v>
      </c>
      <c r="E26" s="265" t="s">
        <v>194</v>
      </c>
    </row>
    <row r="27" spans="1:5" ht="12.75" customHeight="1">
      <c r="A27" s="65">
        <v>322</v>
      </c>
      <c r="B27" s="181" t="s">
        <v>48</v>
      </c>
      <c r="C27" s="171">
        <f t="shared" ref="C27" si="4">C28+C29+C30+C31+C32</f>
        <v>1632000</v>
      </c>
      <c r="D27" s="171">
        <f>D28+D29+D30+D31+D32</f>
        <v>550366.89</v>
      </c>
      <c r="E27" s="180">
        <f t="shared" si="0"/>
        <v>33.723461397058827</v>
      </c>
    </row>
    <row r="28" spans="1:5" ht="12.75" customHeight="1">
      <c r="A28" s="64">
        <v>3221</v>
      </c>
      <c r="B28" s="183" t="s">
        <v>49</v>
      </c>
      <c r="C28" s="262">
        <v>1045000</v>
      </c>
      <c r="D28" s="172">
        <v>321633.82</v>
      </c>
      <c r="E28" s="265">
        <f t="shared" si="0"/>
        <v>30.778355980861242</v>
      </c>
    </row>
    <row r="29" spans="1:5" ht="12.75" customHeight="1">
      <c r="A29" s="64">
        <v>3223</v>
      </c>
      <c r="B29" s="183" t="s">
        <v>50</v>
      </c>
      <c r="C29" s="262">
        <v>434500</v>
      </c>
      <c r="D29" s="172">
        <v>128133.19</v>
      </c>
      <c r="E29" s="265">
        <f t="shared" si="0"/>
        <v>29.489802071346379</v>
      </c>
    </row>
    <row r="30" spans="1:5" ht="12.75" customHeight="1">
      <c r="A30" s="64">
        <v>3224</v>
      </c>
      <c r="B30" s="188" t="s">
        <v>9</v>
      </c>
      <c r="C30" s="262">
        <v>5000</v>
      </c>
      <c r="D30" s="172">
        <v>15374.48</v>
      </c>
      <c r="E30" s="265">
        <f t="shared" si="0"/>
        <v>307.4896</v>
      </c>
    </row>
    <row r="31" spans="1:5" ht="12.75" customHeight="1">
      <c r="A31" s="64" t="s">
        <v>10</v>
      </c>
      <c r="B31" s="188" t="s">
        <v>11</v>
      </c>
      <c r="C31" s="262">
        <v>97500</v>
      </c>
      <c r="D31" s="172">
        <v>29809.15</v>
      </c>
      <c r="E31" s="265">
        <f t="shared" si="0"/>
        <v>30.573487179487181</v>
      </c>
    </row>
    <row r="32" spans="1:5" ht="12.75" customHeight="1">
      <c r="A32" s="64">
        <v>3227</v>
      </c>
      <c r="B32" s="189" t="s">
        <v>126</v>
      </c>
      <c r="C32" s="262">
        <v>50000</v>
      </c>
      <c r="D32" s="172">
        <v>55416.25</v>
      </c>
      <c r="E32" s="265">
        <f t="shared" si="0"/>
        <v>110.8325</v>
      </c>
    </row>
    <row r="33" spans="1:5" ht="12.75" customHeight="1">
      <c r="A33" s="65">
        <v>323</v>
      </c>
      <c r="B33" s="181" t="s">
        <v>12</v>
      </c>
      <c r="C33" s="171">
        <f t="shared" ref="C33" si="5">SUM(C34:C42)</f>
        <v>19050600</v>
      </c>
      <c r="D33" s="171">
        <f>SUM(D34:D42)</f>
        <v>8228961.0100000016</v>
      </c>
      <c r="E33" s="180">
        <f t="shared" si="0"/>
        <v>43.195285240359894</v>
      </c>
    </row>
    <row r="34" spans="1:5" ht="12.75" customHeight="1">
      <c r="A34" s="61">
        <v>3231</v>
      </c>
      <c r="B34" s="183" t="s">
        <v>51</v>
      </c>
      <c r="C34" s="264">
        <v>1771500</v>
      </c>
      <c r="D34" s="165">
        <v>771246.85</v>
      </c>
      <c r="E34" s="267">
        <f t="shared" si="0"/>
        <v>43.53637313011572</v>
      </c>
    </row>
    <row r="35" spans="1:5" ht="12.75" customHeight="1">
      <c r="A35" s="61">
        <v>3232</v>
      </c>
      <c r="B35" s="188" t="s">
        <v>13</v>
      </c>
      <c r="C35" s="264">
        <v>2795000</v>
      </c>
      <c r="D35" s="165">
        <v>1349582.94</v>
      </c>
      <c r="E35" s="267">
        <f t="shared" si="0"/>
        <v>48.285615026833625</v>
      </c>
    </row>
    <row r="36" spans="1:5" ht="12.75" customHeight="1">
      <c r="A36" s="61">
        <v>3233</v>
      </c>
      <c r="B36" s="155" t="s">
        <v>52</v>
      </c>
      <c r="C36" s="264">
        <v>1000000</v>
      </c>
      <c r="D36" s="165">
        <v>110831.94</v>
      </c>
      <c r="E36" s="267">
        <f t="shared" si="0"/>
        <v>11.083194000000001</v>
      </c>
    </row>
    <row r="37" spans="1:5" ht="12.75" customHeight="1">
      <c r="A37" s="61">
        <v>3234</v>
      </c>
      <c r="B37" s="155" t="s">
        <v>53</v>
      </c>
      <c r="C37" s="264">
        <v>255600</v>
      </c>
      <c r="D37" s="165">
        <v>110363.5</v>
      </c>
      <c r="E37" s="267">
        <f t="shared" si="0"/>
        <v>43.178208137715181</v>
      </c>
    </row>
    <row r="38" spans="1:5" ht="12.75" customHeight="1">
      <c r="A38" s="61">
        <v>3235</v>
      </c>
      <c r="B38" s="155" t="s">
        <v>54</v>
      </c>
      <c r="C38" s="264">
        <v>9381500</v>
      </c>
      <c r="D38" s="165">
        <v>4956297.99</v>
      </c>
      <c r="E38" s="267">
        <f t="shared" si="0"/>
        <v>52.830549379097157</v>
      </c>
    </row>
    <row r="39" spans="1:5" ht="12.75" customHeight="1">
      <c r="A39" s="61">
        <v>3236</v>
      </c>
      <c r="B39" s="155" t="s">
        <v>55</v>
      </c>
      <c r="C39" s="264">
        <v>650000</v>
      </c>
      <c r="D39" s="165">
        <v>12990.48</v>
      </c>
      <c r="E39" s="267">
        <f t="shared" si="0"/>
        <v>1.9985353846153846</v>
      </c>
    </row>
    <row r="40" spans="1:5" ht="12.75" customHeight="1">
      <c r="A40" s="61">
        <v>3237</v>
      </c>
      <c r="B40" s="188" t="s">
        <v>14</v>
      </c>
      <c r="C40" s="264">
        <v>1550000</v>
      </c>
      <c r="D40" s="165">
        <v>776617.17</v>
      </c>
      <c r="E40" s="267">
        <f t="shared" si="0"/>
        <v>50.104333548387103</v>
      </c>
    </row>
    <row r="41" spans="1:5" ht="12.75" customHeight="1">
      <c r="A41" s="61">
        <v>3238</v>
      </c>
      <c r="B41" s="188" t="s">
        <v>15</v>
      </c>
      <c r="C41" s="264">
        <v>1347000</v>
      </c>
      <c r="D41" s="165">
        <v>88879.16</v>
      </c>
      <c r="E41" s="267">
        <f t="shared" si="0"/>
        <v>6.5983043801039347</v>
      </c>
    </row>
    <row r="42" spans="1:5" ht="12.75" customHeight="1">
      <c r="A42" s="61">
        <v>3239</v>
      </c>
      <c r="B42" s="188" t="s">
        <v>56</v>
      </c>
      <c r="C42" s="264">
        <v>300000</v>
      </c>
      <c r="D42" s="165">
        <v>52150.98</v>
      </c>
      <c r="E42" s="267">
        <f t="shared" ref="E42:E60" si="6">D42/C42*100</f>
        <v>17.383659999999999</v>
      </c>
    </row>
    <row r="43" spans="1:5" ht="12.75" customHeight="1">
      <c r="A43" s="54">
        <v>329</v>
      </c>
      <c r="B43" s="182" t="s">
        <v>57</v>
      </c>
      <c r="C43" s="171">
        <f t="shared" ref="C43" si="7">SUM(C44:C50)</f>
        <v>520000</v>
      </c>
      <c r="D43" s="171">
        <f>SUM(D44:D50)</f>
        <v>192668.81000000003</v>
      </c>
      <c r="E43" s="180">
        <f t="shared" si="6"/>
        <v>37.051694230769236</v>
      </c>
    </row>
    <row r="44" spans="1:5" ht="12.75" customHeight="1">
      <c r="A44" s="61">
        <v>3291</v>
      </c>
      <c r="B44" s="189" t="s">
        <v>86</v>
      </c>
      <c r="C44" s="264">
        <v>200000</v>
      </c>
      <c r="D44" s="165">
        <v>80072.2</v>
      </c>
      <c r="E44" s="267">
        <f t="shared" si="6"/>
        <v>40.036099999999998</v>
      </c>
    </row>
    <row r="45" spans="1:5" ht="12.75" customHeight="1">
      <c r="A45" s="61">
        <v>3292</v>
      </c>
      <c r="B45" s="189" t="s">
        <v>58</v>
      </c>
      <c r="C45" s="264">
        <v>100000</v>
      </c>
      <c r="D45" s="165">
        <v>19777.66</v>
      </c>
      <c r="E45" s="267">
        <f t="shared" si="6"/>
        <v>19.777660000000001</v>
      </c>
    </row>
    <row r="46" spans="1:5" ht="12.75" customHeight="1">
      <c r="A46" s="61">
        <v>3293</v>
      </c>
      <c r="B46" s="189" t="s">
        <v>59</v>
      </c>
      <c r="C46" s="264">
        <v>70000</v>
      </c>
      <c r="D46" s="165">
        <v>31791.97</v>
      </c>
      <c r="E46" s="267">
        <f t="shared" si="6"/>
        <v>45.417099999999998</v>
      </c>
    </row>
    <row r="47" spans="1:5" ht="12.75" customHeight="1">
      <c r="A47" s="61">
        <v>3294</v>
      </c>
      <c r="B47" s="189" t="s">
        <v>204</v>
      </c>
      <c r="C47" s="264">
        <v>20000</v>
      </c>
      <c r="D47" s="165">
        <v>2360</v>
      </c>
      <c r="E47" s="267">
        <f t="shared" si="6"/>
        <v>11.799999999999999</v>
      </c>
    </row>
    <row r="48" spans="1:5" ht="12.75" customHeight="1">
      <c r="A48" s="61">
        <v>3295</v>
      </c>
      <c r="B48" s="189" t="s">
        <v>127</v>
      </c>
      <c r="C48" s="264">
        <v>80000</v>
      </c>
      <c r="D48" s="165">
        <v>57180.56</v>
      </c>
      <c r="E48" s="267">
        <f t="shared" si="6"/>
        <v>71.475700000000003</v>
      </c>
    </row>
    <row r="49" spans="1:5" ht="12.75" hidden="1" customHeight="1">
      <c r="A49" s="61">
        <v>3296</v>
      </c>
      <c r="B49" s="189" t="s">
        <v>219</v>
      </c>
      <c r="C49" s="264">
        <v>20000</v>
      </c>
      <c r="D49" s="165">
        <v>0</v>
      </c>
      <c r="E49" s="267">
        <f t="shared" si="6"/>
        <v>0</v>
      </c>
    </row>
    <row r="50" spans="1:5" ht="12.75" customHeight="1">
      <c r="A50" s="61">
        <v>3299</v>
      </c>
      <c r="B50" s="183" t="s">
        <v>57</v>
      </c>
      <c r="C50" s="264">
        <v>30000</v>
      </c>
      <c r="D50" s="165">
        <v>1486.42</v>
      </c>
      <c r="E50" s="267">
        <f t="shared" si="6"/>
        <v>4.9547333333333343</v>
      </c>
    </row>
    <row r="51" spans="1:5" ht="12.75" customHeight="1">
      <c r="A51" s="63">
        <v>34</v>
      </c>
      <c r="B51" s="186" t="s">
        <v>16</v>
      </c>
      <c r="C51" s="171">
        <f t="shared" ref="C51" si="8">C52</f>
        <v>952000</v>
      </c>
      <c r="D51" s="171">
        <f>D52</f>
        <v>269649.21999999997</v>
      </c>
      <c r="E51" s="180">
        <f t="shared" si="6"/>
        <v>28.324497899159663</v>
      </c>
    </row>
    <row r="52" spans="1:5" ht="12.75" customHeight="1">
      <c r="A52" s="63">
        <v>343</v>
      </c>
      <c r="B52" s="182" t="s">
        <v>64</v>
      </c>
      <c r="C52" s="171">
        <f t="shared" ref="C52" si="9">SUM(C53:C55)</f>
        <v>952000</v>
      </c>
      <c r="D52" s="171">
        <f>SUM(D53:D55)</f>
        <v>269649.21999999997</v>
      </c>
      <c r="E52" s="180">
        <f t="shared" si="6"/>
        <v>28.324497899159663</v>
      </c>
    </row>
    <row r="53" spans="1:5" ht="12.75" customHeight="1">
      <c r="A53" s="48">
        <v>3431</v>
      </c>
      <c r="B53" s="190" t="s">
        <v>65</v>
      </c>
      <c r="C53" s="264">
        <v>950000</v>
      </c>
      <c r="D53" s="165">
        <v>254144.95</v>
      </c>
      <c r="E53" s="267">
        <f t="shared" si="6"/>
        <v>26.752100000000002</v>
      </c>
    </row>
    <row r="54" spans="1:5" ht="12.75" customHeight="1">
      <c r="A54" s="48">
        <v>3432</v>
      </c>
      <c r="B54" s="190" t="s">
        <v>66</v>
      </c>
      <c r="C54" s="264">
        <v>1000</v>
      </c>
      <c r="D54" s="165">
        <v>15274.54</v>
      </c>
      <c r="E54" s="267" t="s">
        <v>194</v>
      </c>
    </row>
    <row r="55" spans="1:5" ht="13.5" customHeight="1">
      <c r="A55" s="48">
        <v>3433</v>
      </c>
      <c r="B55" s="190" t="s">
        <v>81</v>
      </c>
      <c r="C55" s="264">
        <v>1000</v>
      </c>
      <c r="D55" s="165">
        <v>229.73</v>
      </c>
      <c r="E55" s="267">
        <f t="shared" si="6"/>
        <v>22.972999999999999</v>
      </c>
    </row>
    <row r="56" spans="1:5" s="73" customFormat="1" ht="13.15" customHeight="1">
      <c r="A56" s="81">
        <v>37</v>
      </c>
      <c r="B56" s="226" t="s">
        <v>165</v>
      </c>
      <c r="C56" s="148">
        <f t="shared" ref="C56" si="10">C57+C59</f>
        <v>158000</v>
      </c>
      <c r="D56" s="148">
        <f>D57+D59</f>
        <v>6000</v>
      </c>
      <c r="E56" s="163">
        <f t="shared" si="6"/>
        <v>3.79746835443038</v>
      </c>
    </row>
    <row r="57" spans="1:5" s="73" customFormat="1" ht="12.75" customHeight="1">
      <c r="A57" s="81">
        <v>371</v>
      </c>
      <c r="B57" s="158" t="s">
        <v>225</v>
      </c>
      <c r="C57" s="85">
        <f t="shared" ref="C57:D57" si="11">C58</f>
        <v>8000</v>
      </c>
      <c r="D57" s="85">
        <f t="shared" si="11"/>
        <v>0</v>
      </c>
      <c r="E57" s="161">
        <f t="shared" si="6"/>
        <v>0</v>
      </c>
    </row>
    <row r="58" spans="1:5" s="73" customFormat="1" ht="25.5" hidden="1">
      <c r="A58" s="82">
        <v>3712</v>
      </c>
      <c r="B58" s="156" t="s">
        <v>224</v>
      </c>
      <c r="C58" s="262">
        <v>8000</v>
      </c>
      <c r="D58" s="120">
        <v>0</v>
      </c>
      <c r="E58" s="265">
        <f t="shared" si="6"/>
        <v>0</v>
      </c>
    </row>
    <row r="59" spans="1:5" s="73" customFormat="1" ht="12.75" customHeight="1">
      <c r="A59" s="54">
        <v>372</v>
      </c>
      <c r="B59" s="185" t="s">
        <v>166</v>
      </c>
      <c r="C59" s="148">
        <f t="shared" ref="C59:D59" si="12">C60</f>
        <v>150000</v>
      </c>
      <c r="D59" s="148">
        <f t="shared" si="12"/>
        <v>6000</v>
      </c>
      <c r="E59" s="163">
        <f t="shared" si="6"/>
        <v>4</v>
      </c>
    </row>
    <row r="60" spans="1:5" ht="12.75" customHeight="1">
      <c r="A60" s="48">
        <v>3721</v>
      </c>
      <c r="B60" s="189" t="s">
        <v>167</v>
      </c>
      <c r="C60" s="264">
        <v>150000</v>
      </c>
      <c r="D60" s="165">
        <v>6000</v>
      </c>
      <c r="E60" s="267">
        <f t="shared" si="6"/>
        <v>4</v>
      </c>
    </row>
    <row r="61" spans="1:5" ht="12.75" customHeight="1">
      <c r="A61" s="48"/>
      <c r="B61" s="190"/>
      <c r="C61" s="165"/>
      <c r="D61" s="165"/>
      <c r="E61" s="166"/>
    </row>
    <row r="62" spans="1:5" ht="25.5">
      <c r="A62" s="222" t="s">
        <v>246</v>
      </c>
      <c r="B62" s="192" t="s">
        <v>237</v>
      </c>
      <c r="C62" s="171">
        <f>C63+C83</f>
        <v>14140000</v>
      </c>
      <c r="D62" s="171">
        <f>D63+D83</f>
        <v>2704453.24</v>
      </c>
      <c r="E62" s="180">
        <f t="shared" ref="E62:E88" si="13">D62/C62*100</f>
        <v>19.12626053748232</v>
      </c>
    </row>
    <row r="63" spans="1:5" hidden="1">
      <c r="A63" s="63">
        <v>3</v>
      </c>
      <c r="B63" s="181" t="s">
        <v>40</v>
      </c>
      <c r="C63" s="171">
        <f>C64+C71</f>
        <v>13260000</v>
      </c>
      <c r="D63" s="171">
        <f>D64+D71</f>
        <v>2704453.24</v>
      </c>
      <c r="E63" s="180">
        <f t="shared" si="13"/>
        <v>20.395574962292613</v>
      </c>
    </row>
    <row r="64" spans="1:5">
      <c r="A64" s="72">
        <v>31</v>
      </c>
      <c r="B64" s="182" t="s">
        <v>41</v>
      </c>
      <c r="C64" s="171">
        <f>C65+C68</f>
        <v>4965000</v>
      </c>
      <c r="D64" s="171">
        <f>D65+D68</f>
        <v>2136263.89</v>
      </c>
      <c r="E64" s="180">
        <f t="shared" si="13"/>
        <v>43.026463041289027</v>
      </c>
    </row>
    <row r="65" spans="1:5">
      <c r="A65" s="63">
        <v>311</v>
      </c>
      <c r="B65" s="182" t="s">
        <v>123</v>
      </c>
      <c r="C65" s="171">
        <f>C66+C67</f>
        <v>4250000</v>
      </c>
      <c r="D65" s="171">
        <f>D66+D67</f>
        <v>1822750.73</v>
      </c>
      <c r="E65" s="180">
        <f t="shared" si="13"/>
        <v>42.888252470588235</v>
      </c>
    </row>
    <row r="66" spans="1:5">
      <c r="A66" s="61">
        <v>3111</v>
      </c>
      <c r="B66" s="183" t="s">
        <v>42</v>
      </c>
      <c r="C66" s="262">
        <v>4250000</v>
      </c>
      <c r="D66" s="172">
        <v>1818760.82</v>
      </c>
      <c r="E66" s="265">
        <f t="shared" si="13"/>
        <v>42.794372235294119</v>
      </c>
    </row>
    <row r="67" spans="1:5">
      <c r="A67" s="61">
        <v>3113</v>
      </c>
      <c r="B67" s="183" t="s">
        <v>43</v>
      </c>
      <c r="C67" s="262">
        <v>0</v>
      </c>
      <c r="D67" s="172">
        <v>3989.91</v>
      </c>
      <c r="E67" s="265" t="s">
        <v>194</v>
      </c>
    </row>
    <row r="68" spans="1:5">
      <c r="A68" s="63">
        <v>313</v>
      </c>
      <c r="B68" s="185" t="s">
        <v>45</v>
      </c>
      <c r="C68" s="171">
        <f>C69+C70</f>
        <v>715000</v>
      </c>
      <c r="D68" s="171">
        <f>D69+D70</f>
        <v>313513.16000000003</v>
      </c>
      <c r="E68" s="180">
        <f t="shared" si="13"/>
        <v>43.847994405594406</v>
      </c>
    </row>
    <row r="69" spans="1:5">
      <c r="A69" s="61">
        <v>3132</v>
      </c>
      <c r="B69" s="183" t="s">
        <v>236</v>
      </c>
      <c r="C69" s="262">
        <v>640000</v>
      </c>
      <c r="D69" s="172">
        <v>282526.38</v>
      </c>
      <c r="E69" s="265">
        <f t="shared" si="13"/>
        <v>44.144746875000003</v>
      </c>
    </row>
    <row r="70" spans="1:5">
      <c r="A70" s="61">
        <v>3133</v>
      </c>
      <c r="B70" s="183" t="s">
        <v>125</v>
      </c>
      <c r="C70" s="262">
        <v>75000</v>
      </c>
      <c r="D70" s="172">
        <v>30986.78</v>
      </c>
      <c r="E70" s="265">
        <f t="shared" si="13"/>
        <v>41.315706666666664</v>
      </c>
    </row>
    <row r="71" spans="1:5">
      <c r="A71" s="63">
        <v>32</v>
      </c>
      <c r="B71" s="186" t="s">
        <v>4</v>
      </c>
      <c r="C71" s="171">
        <f>C72+C76+C78</f>
        <v>8295000</v>
      </c>
      <c r="D71" s="171">
        <f>D72+D76+D78</f>
        <v>568189.35</v>
      </c>
      <c r="E71" s="180">
        <f t="shared" si="13"/>
        <v>6.8497811934900534</v>
      </c>
    </row>
    <row r="72" spans="1:5">
      <c r="A72" s="63">
        <v>321</v>
      </c>
      <c r="B72" s="186" t="s">
        <v>8</v>
      </c>
      <c r="C72" s="171">
        <f>C73+C74+C75</f>
        <v>2110000</v>
      </c>
      <c r="D72" s="171">
        <f>D73+D74+D75</f>
        <v>207484.58000000002</v>
      </c>
      <c r="E72" s="180">
        <f t="shared" si="13"/>
        <v>9.8333924170616118</v>
      </c>
    </row>
    <row r="73" spans="1:5">
      <c r="A73" s="61">
        <v>3211</v>
      </c>
      <c r="B73" s="155" t="s">
        <v>46</v>
      </c>
      <c r="C73" s="262">
        <v>1250000</v>
      </c>
      <c r="D73" s="172">
        <v>91531.92</v>
      </c>
      <c r="E73" s="265">
        <f t="shared" si="13"/>
        <v>7.3225535999999991</v>
      </c>
    </row>
    <row r="74" spans="1:5">
      <c r="A74" s="61">
        <v>3212</v>
      </c>
      <c r="B74" s="155" t="s">
        <v>47</v>
      </c>
      <c r="C74" s="262">
        <v>110000</v>
      </c>
      <c r="D74" s="172">
        <v>28195.5</v>
      </c>
      <c r="E74" s="265">
        <f t="shared" si="13"/>
        <v>25.632272727272724</v>
      </c>
    </row>
    <row r="75" spans="1:5">
      <c r="A75" s="64" t="s">
        <v>6</v>
      </c>
      <c r="B75" s="187" t="s">
        <v>7</v>
      </c>
      <c r="C75" s="262">
        <v>750000</v>
      </c>
      <c r="D75" s="172">
        <v>87757.16</v>
      </c>
      <c r="E75" s="265">
        <f t="shared" si="13"/>
        <v>11.700954666666668</v>
      </c>
    </row>
    <row r="76" spans="1:5">
      <c r="A76" s="65">
        <v>322</v>
      </c>
      <c r="B76" s="181" t="s">
        <v>48</v>
      </c>
      <c r="C76" s="171">
        <f>C77</f>
        <v>80000</v>
      </c>
      <c r="D76" s="171">
        <f>D77</f>
        <v>28764.67</v>
      </c>
      <c r="E76" s="180">
        <f t="shared" si="13"/>
        <v>35.955837500000001</v>
      </c>
    </row>
    <row r="77" spans="1:5">
      <c r="A77" s="64">
        <v>3227</v>
      </c>
      <c r="B77" s="189" t="s">
        <v>126</v>
      </c>
      <c r="C77" s="262">
        <v>80000</v>
      </c>
      <c r="D77" s="172">
        <v>28764.67</v>
      </c>
      <c r="E77" s="265">
        <f t="shared" si="13"/>
        <v>35.955837500000001</v>
      </c>
    </row>
    <row r="78" spans="1:5">
      <c r="A78" s="63">
        <v>323</v>
      </c>
      <c r="B78" s="181" t="s">
        <v>12</v>
      </c>
      <c r="C78" s="171">
        <f>C79+C80+C81+C82</f>
        <v>6105000</v>
      </c>
      <c r="D78" s="171">
        <f>D79+D80+D81+D82</f>
        <v>331940.09999999998</v>
      </c>
      <c r="E78" s="180">
        <f t="shared" si="13"/>
        <v>5.4371842751842747</v>
      </c>
    </row>
    <row r="79" spans="1:5">
      <c r="A79" s="61">
        <v>3232</v>
      </c>
      <c r="B79" s="188" t="s">
        <v>13</v>
      </c>
      <c r="C79" s="262">
        <v>0</v>
      </c>
      <c r="D79" s="172">
        <v>31589.51</v>
      </c>
      <c r="E79" s="265" t="s">
        <v>194</v>
      </c>
    </row>
    <row r="80" spans="1:5">
      <c r="A80" s="61">
        <v>3233</v>
      </c>
      <c r="B80" s="155" t="s">
        <v>52</v>
      </c>
      <c r="C80" s="262">
        <v>4000000</v>
      </c>
      <c r="D80" s="165">
        <v>60650</v>
      </c>
      <c r="E80" s="265">
        <f t="shared" si="13"/>
        <v>1.5162500000000001</v>
      </c>
    </row>
    <row r="81" spans="1:5">
      <c r="A81" s="61">
        <v>3235</v>
      </c>
      <c r="B81" s="155" t="s">
        <v>54</v>
      </c>
      <c r="C81" s="262">
        <v>355000</v>
      </c>
      <c r="D81" s="165">
        <v>81450.59</v>
      </c>
      <c r="E81" s="265">
        <f t="shared" si="13"/>
        <v>22.943828169014083</v>
      </c>
    </row>
    <row r="82" spans="1:5">
      <c r="A82" s="61">
        <v>3237</v>
      </c>
      <c r="B82" s="46" t="s">
        <v>14</v>
      </c>
      <c r="C82" s="262">
        <v>1750000</v>
      </c>
      <c r="D82" s="172">
        <v>158250</v>
      </c>
      <c r="E82" s="265">
        <f t="shared" si="13"/>
        <v>9.0428571428571427</v>
      </c>
    </row>
    <row r="83" spans="1:5" ht="12.75" hidden="1" customHeight="1">
      <c r="A83" s="63">
        <v>4</v>
      </c>
      <c r="B83" s="181" t="s">
        <v>61</v>
      </c>
      <c r="C83" s="171">
        <f>C84</f>
        <v>880000</v>
      </c>
      <c r="D83" s="171">
        <f t="shared" ref="D83:D85" si="14">D84</f>
        <v>0</v>
      </c>
      <c r="E83" s="180">
        <f t="shared" si="13"/>
        <v>0</v>
      </c>
    </row>
    <row r="84" spans="1:5" ht="12.75" customHeight="1">
      <c r="A84" s="63">
        <v>42</v>
      </c>
      <c r="B84" s="181" t="s">
        <v>21</v>
      </c>
      <c r="C84" s="171">
        <f>C85+C87</f>
        <v>880000</v>
      </c>
      <c r="D84" s="171">
        <f t="shared" ref="D84" si="15">D85+D87</f>
        <v>0</v>
      </c>
      <c r="E84" s="180">
        <f t="shared" si="13"/>
        <v>0</v>
      </c>
    </row>
    <row r="85" spans="1:5" ht="12.75" customHeight="1">
      <c r="A85" s="63">
        <v>422</v>
      </c>
      <c r="B85" s="186" t="s">
        <v>26</v>
      </c>
      <c r="C85" s="171">
        <f>C86</f>
        <v>680000</v>
      </c>
      <c r="D85" s="171">
        <f t="shared" si="14"/>
        <v>0</v>
      </c>
      <c r="E85" s="180">
        <f t="shared" si="13"/>
        <v>0</v>
      </c>
    </row>
    <row r="86" spans="1:5" ht="12.75" hidden="1" customHeight="1">
      <c r="A86" s="74" t="s">
        <v>22</v>
      </c>
      <c r="B86" s="193" t="s">
        <v>23</v>
      </c>
      <c r="C86" s="264">
        <v>680000</v>
      </c>
      <c r="D86" s="165">
        <v>0</v>
      </c>
      <c r="E86" s="267">
        <f t="shared" si="13"/>
        <v>0</v>
      </c>
    </row>
    <row r="87" spans="1:5" s="73" customFormat="1" ht="12.75" customHeight="1">
      <c r="A87" s="86">
        <v>423</v>
      </c>
      <c r="B87" s="162" t="s">
        <v>238</v>
      </c>
      <c r="C87" s="148">
        <f>C88</f>
        <v>200000</v>
      </c>
      <c r="D87" s="148">
        <f t="shared" ref="D87" si="16">D88</f>
        <v>0</v>
      </c>
      <c r="E87" s="163">
        <f t="shared" si="13"/>
        <v>0</v>
      </c>
    </row>
    <row r="88" spans="1:5" ht="12.75" customHeight="1">
      <c r="A88" s="74">
        <v>4231</v>
      </c>
      <c r="B88" s="164" t="s">
        <v>27</v>
      </c>
      <c r="C88" s="264">
        <v>200000</v>
      </c>
      <c r="D88" s="165">
        <v>0</v>
      </c>
      <c r="E88" s="267">
        <f t="shared" si="13"/>
        <v>0</v>
      </c>
    </row>
    <row r="89" spans="1:5" ht="12.75" customHeight="1">
      <c r="A89" s="74"/>
      <c r="B89" s="193"/>
      <c r="C89" s="165"/>
      <c r="D89" s="165"/>
      <c r="E89" s="166"/>
    </row>
    <row r="90" spans="1:5" ht="12.75" customHeight="1">
      <c r="A90" s="63" t="s">
        <v>69</v>
      </c>
      <c r="B90" s="182" t="s">
        <v>70</v>
      </c>
      <c r="C90" s="171">
        <f>SUM(C94:C96)</f>
        <v>1895000</v>
      </c>
      <c r="D90" s="171">
        <f>SUM(D94:D96)</f>
        <v>51779.64</v>
      </c>
      <c r="E90" s="180">
        <f t="shared" ref="E90:E96" si="17">D90/C90*100</f>
        <v>2.732434828496042</v>
      </c>
    </row>
    <row r="91" spans="1:5" ht="12.75" hidden="1" customHeight="1">
      <c r="A91" s="63">
        <v>4</v>
      </c>
      <c r="B91" s="181" t="s">
        <v>61</v>
      </c>
      <c r="C91" s="171">
        <f t="shared" ref="C91:D92" si="18">C92</f>
        <v>1895000</v>
      </c>
      <c r="D91" s="171">
        <f t="shared" si="18"/>
        <v>51779.64</v>
      </c>
      <c r="E91" s="180">
        <f t="shared" si="17"/>
        <v>2.732434828496042</v>
      </c>
    </row>
    <row r="92" spans="1:5" ht="12.75" customHeight="1">
      <c r="A92" s="63">
        <v>42</v>
      </c>
      <c r="B92" s="181" t="s">
        <v>21</v>
      </c>
      <c r="C92" s="171">
        <f t="shared" si="18"/>
        <v>1895000</v>
      </c>
      <c r="D92" s="171">
        <f t="shared" si="18"/>
        <v>51779.64</v>
      </c>
      <c r="E92" s="180">
        <f t="shared" si="17"/>
        <v>2.732434828496042</v>
      </c>
    </row>
    <row r="93" spans="1:5" ht="12.75" customHeight="1">
      <c r="A93" s="63">
        <v>422</v>
      </c>
      <c r="B93" s="186" t="s">
        <v>26</v>
      </c>
      <c r="C93" s="171">
        <f>C94+C95+C96</f>
        <v>1895000</v>
      </c>
      <c r="D93" s="171">
        <f>D94+D95+D96</f>
        <v>51779.64</v>
      </c>
      <c r="E93" s="180">
        <f t="shared" si="17"/>
        <v>2.732434828496042</v>
      </c>
    </row>
    <row r="94" spans="1:5" ht="12.75" customHeight="1">
      <c r="A94" s="74" t="s">
        <v>22</v>
      </c>
      <c r="B94" s="193" t="s">
        <v>23</v>
      </c>
      <c r="C94" s="264">
        <v>1600000</v>
      </c>
      <c r="D94" s="165">
        <v>40595.589999999997</v>
      </c>
      <c r="E94" s="267">
        <f t="shared" si="17"/>
        <v>2.5372243750000001</v>
      </c>
    </row>
    <row r="95" spans="1:5" ht="12.75" customHeight="1">
      <c r="A95" s="64" t="s">
        <v>24</v>
      </c>
      <c r="B95" s="188" t="s">
        <v>25</v>
      </c>
      <c r="C95" s="264">
        <v>125000</v>
      </c>
      <c r="D95" s="165">
        <v>9385.0499999999993</v>
      </c>
      <c r="E95" s="267">
        <f t="shared" si="17"/>
        <v>7.5080399999999994</v>
      </c>
    </row>
    <row r="96" spans="1:5" ht="12.75" customHeight="1">
      <c r="A96" s="64">
        <v>4227</v>
      </c>
      <c r="B96" s="189" t="s">
        <v>149</v>
      </c>
      <c r="C96" s="264">
        <v>170000</v>
      </c>
      <c r="D96" s="165">
        <v>1799</v>
      </c>
      <c r="E96" s="267">
        <f t="shared" si="17"/>
        <v>1.0582352941176469</v>
      </c>
    </row>
    <row r="97" spans="1:5" ht="12.75" customHeight="1">
      <c r="A97" s="64"/>
      <c r="B97" s="188"/>
      <c r="C97" s="165"/>
      <c r="D97" s="165"/>
      <c r="E97" s="166"/>
    </row>
    <row r="98" spans="1:5" ht="12.6" customHeight="1">
      <c r="A98" s="63" t="s">
        <v>71</v>
      </c>
      <c r="B98" s="182" t="s">
        <v>72</v>
      </c>
      <c r="C98" s="171">
        <f t="shared" ref="C98:D98" si="19">C99</f>
        <v>5183900</v>
      </c>
      <c r="D98" s="171">
        <f t="shared" si="19"/>
        <v>0</v>
      </c>
      <c r="E98" s="180">
        <f t="shared" ref="E98:E107" si="20">D98/C98*100</f>
        <v>0</v>
      </c>
    </row>
    <row r="99" spans="1:5" ht="12.75" hidden="1" customHeight="1">
      <c r="A99" s="63">
        <v>4</v>
      </c>
      <c r="B99" s="181" t="s">
        <v>61</v>
      </c>
      <c r="C99" s="171">
        <f t="shared" ref="C99:D99" si="21">C100+C103</f>
        <v>5183900</v>
      </c>
      <c r="D99" s="171">
        <f t="shared" si="21"/>
        <v>0</v>
      </c>
      <c r="E99" s="180">
        <f t="shared" si="20"/>
        <v>0</v>
      </c>
    </row>
    <row r="100" spans="1:5" ht="12.75" customHeight="1">
      <c r="A100" s="63">
        <v>41</v>
      </c>
      <c r="B100" s="79" t="s">
        <v>221</v>
      </c>
      <c r="C100" s="85">
        <f t="shared" ref="C100:D101" si="22">C101</f>
        <v>23900</v>
      </c>
      <c r="D100" s="85">
        <f t="shared" si="22"/>
        <v>0</v>
      </c>
      <c r="E100" s="161">
        <f t="shared" si="20"/>
        <v>0</v>
      </c>
    </row>
    <row r="101" spans="1:5" ht="12.75" customHeight="1">
      <c r="A101" s="63">
        <v>412</v>
      </c>
      <c r="B101" s="79" t="s">
        <v>222</v>
      </c>
      <c r="C101" s="85">
        <f t="shared" si="22"/>
        <v>23900</v>
      </c>
      <c r="D101" s="85">
        <f t="shared" si="22"/>
        <v>0</v>
      </c>
      <c r="E101" s="161">
        <f t="shared" si="20"/>
        <v>0</v>
      </c>
    </row>
    <row r="102" spans="1:5" ht="12.75" hidden="1" customHeight="1">
      <c r="A102" s="61">
        <v>4123</v>
      </c>
      <c r="B102" s="80" t="s">
        <v>223</v>
      </c>
      <c r="C102" s="262">
        <v>23900</v>
      </c>
      <c r="D102" s="120">
        <v>0</v>
      </c>
      <c r="E102" s="265">
        <f t="shared" si="20"/>
        <v>0</v>
      </c>
    </row>
    <row r="103" spans="1:5" ht="12.75" customHeight="1">
      <c r="A103" s="63">
        <v>42</v>
      </c>
      <c r="B103" s="181" t="s">
        <v>21</v>
      </c>
      <c r="C103" s="171">
        <f>C104+C106</f>
        <v>5160000</v>
      </c>
      <c r="D103" s="171">
        <f>D104+D106</f>
        <v>0</v>
      </c>
      <c r="E103" s="180">
        <f t="shared" si="20"/>
        <v>0</v>
      </c>
    </row>
    <row r="104" spans="1:5" ht="12.75" hidden="1" customHeight="1">
      <c r="A104" s="63">
        <v>422</v>
      </c>
      <c r="B104" s="186" t="s">
        <v>26</v>
      </c>
      <c r="C104" s="171">
        <f>C105</f>
        <v>0</v>
      </c>
      <c r="D104" s="171">
        <f>D105</f>
        <v>0</v>
      </c>
      <c r="E104" s="180" t="s">
        <v>194</v>
      </c>
    </row>
    <row r="105" spans="1:5" ht="12.75" hidden="1" customHeight="1">
      <c r="A105" s="74" t="s">
        <v>22</v>
      </c>
      <c r="B105" s="193" t="s">
        <v>23</v>
      </c>
      <c r="C105" s="165">
        <v>0</v>
      </c>
      <c r="D105" s="165">
        <v>0</v>
      </c>
      <c r="E105" s="166" t="s">
        <v>194</v>
      </c>
    </row>
    <row r="106" spans="1:5" ht="12.75" customHeight="1">
      <c r="A106" s="63">
        <v>426</v>
      </c>
      <c r="B106" s="194" t="s">
        <v>28</v>
      </c>
      <c r="C106" s="171">
        <f t="shared" ref="C106:D106" si="23">C107</f>
        <v>5160000</v>
      </c>
      <c r="D106" s="171">
        <f t="shared" si="23"/>
        <v>0</v>
      </c>
      <c r="E106" s="180">
        <f t="shared" si="20"/>
        <v>0</v>
      </c>
    </row>
    <row r="107" spans="1:5" ht="12.75" customHeight="1">
      <c r="A107" s="64" t="s">
        <v>62</v>
      </c>
      <c r="B107" s="187" t="s">
        <v>1</v>
      </c>
      <c r="C107" s="165">
        <v>5160000</v>
      </c>
      <c r="D107" s="165">
        <v>0</v>
      </c>
      <c r="E107" s="166">
        <f t="shared" si="20"/>
        <v>0</v>
      </c>
    </row>
    <row r="108" spans="1:5" ht="12.75" customHeight="1">
      <c r="A108" s="64"/>
      <c r="B108" s="188"/>
      <c r="C108" s="195"/>
      <c r="E108" s="166"/>
    </row>
    <row r="109" spans="1:5" ht="25.5" customHeight="1">
      <c r="A109" s="65">
        <v>101</v>
      </c>
      <c r="B109" s="63" t="s">
        <v>75</v>
      </c>
      <c r="C109" s="233">
        <f>C111+C118+C124+C130+C136+C145+C161+C168+C177+C195+C201+C211+C223+C242++C248+C263+C278+C284+C290+C299+C305+C313+C320+C338+C344+C350+C356+C371</f>
        <v>351576500</v>
      </c>
      <c r="D109" s="233">
        <f>D111+D118+D124+D130+D136+D145+D161+D168+D177+D195+D201+D211+D223+D242++D248+D263+D278+D284+D290+D299+D305+D313+D320+D338+D344+D350+D356+D371</f>
        <v>153168630.76999998</v>
      </c>
      <c r="E109" s="234">
        <f>D109/C109*100</f>
        <v>43.566231181549384</v>
      </c>
    </row>
    <row r="110" spans="1:5" ht="12.75" customHeight="1">
      <c r="A110" s="63"/>
      <c r="B110" s="45"/>
      <c r="C110" s="171"/>
      <c r="D110" s="171"/>
      <c r="E110" s="180"/>
    </row>
    <row r="111" spans="1:5" ht="12.75" customHeight="1">
      <c r="A111" s="63" t="s">
        <v>90</v>
      </c>
      <c r="B111" s="45" t="s">
        <v>247</v>
      </c>
      <c r="C111" s="171">
        <f t="shared" ref="C111:D111" si="24">C112</f>
        <v>40100000</v>
      </c>
      <c r="D111" s="171">
        <f t="shared" si="24"/>
        <v>22708001.16</v>
      </c>
      <c r="E111" s="180">
        <f t="shared" ref="E111:E116" si="25">D111/C111*100</f>
        <v>56.628431820448874</v>
      </c>
    </row>
    <row r="112" spans="1:5" ht="12.75" hidden="1" customHeight="1">
      <c r="A112" s="63">
        <v>3</v>
      </c>
      <c r="B112" s="181" t="s">
        <v>40</v>
      </c>
      <c r="C112" s="171">
        <f>C113</f>
        <v>40100000</v>
      </c>
      <c r="D112" s="171">
        <f>D113</f>
        <v>22708001.16</v>
      </c>
      <c r="E112" s="180">
        <f t="shared" si="25"/>
        <v>56.628431820448874</v>
      </c>
    </row>
    <row r="113" spans="1:5" ht="12.75" customHeight="1">
      <c r="A113" s="63">
        <v>36</v>
      </c>
      <c r="B113" s="196" t="s">
        <v>207</v>
      </c>
      <c r="C113" s="171">
        <f t="shared" ref="C113:D113" si="26">C114</f>
        <v>40100000</v>
      </c>
      <c r="D113" s="171">
        <f t="shared" si="26"/>
        <v>22708001.16</v>
      </c>
      <c r="E113" s="180">
        <f t="shared" si="25"/>
        <v>56.628431820448874</v>
      </c>
    </row>
    <row r="114" spans="1:5" ht="12.75" customHeight="1">
      <c r="A114" s="63">
        <v>363</v>
      </c>
      <c r="B114" s="185" t="s">
        <v>129</v>
      </c>
      <c r="C114" s="171">
        <f>C115+C116</f>
        <v>40100000</v>
      </c>
      <c r="D114" s="171">
        <f>D115+D116</f>
        <v>22708001.16</v>
      </c>
      <c r="E114" s="180">
        <f t="shared" si="25"/>
        <v>56.628431820448874</v>
      </c>
    </row>
    <row r="115" spans="1:5" ht="12.75" hidden="1" customHeight="1">
      <c r="A115" s="61">
        <v>3631</v>
      </c>
      <c r="B115" s="183" t="s">
        <v>168</v>
      </c>
      <c r="C115" s="268">
        <v>100000</v>
      </c>
      <c r="D115" s="197">
        <v>0</v>
      </c>
      <c r="E115" s="269">
        <f t="shared" si="25"/>
        <v>0</v>
      </c>
    </row>
    <row r="116" spans="1:5" ht="12.75" customHeight="1">
      <c r="A116" s="61">
        <v>3632</v>
      </c>
      <c r="B116" s="46" t="s">
        <v>130</v>
      </c>
      <c r="C116" s="262">
        <v>40000000</v>
      </c>
      <c r="D116" s="172">
        <v>22708001.16</v>
      </c>
      <c r="E116" s="265">
        <f t="shared" si="25"/>
        <v>56.770002900000009</v>
      </c>
    </row>
    <row r="117" spans="1:5" ht="12.75" customHeight="1">
      <c r="A117" s="61"/>
      <c r="B117" s="183"/>
      <c r="C117" s="195"/>
    </row>
    <row r="118" spans="1:5" ht="12.75" customHeight="1">
      <c r="A118" s="63" t="s">
        <v>91</v>
      </c>
      <c r="B118" s="45" t="s">
        <v>109</v>
      </c>
      <c r="C118" s="171">
        <f t="shared" ref="C118:D118" si="27">C119</f>
        <v>341000</v>
      </c>
      <c r="D118" s="171">
        <f t="shared" si="27"/>
        <v>340719.45</v>
      </c>
      <c r="E118" s="180">
        <f>D118/C118*100</f>
        <v>99.917727272727276</v>
      </c>
    </row>
    <row r="119" spans="1:5" ht="12.75" hidden="1" customHeight="1">
      <c r="A119" s="63">
        <v>3</v>
      </c>
      <c r="B119" s="181" t="s">
        <v>40</v>
      </c>
      <c r="C119" s="171">
        <f>C120</f>
        <v>341000</v>
      </c>
      <c r="D119" s="171">
        <f>D120</f>
        <v>340719.45</v>
      </c>
      <c r="E119" s="180">
        <f>D119/C119*100</f>
        <v>99.917727272727276</v>
      </c>
    </row>
    <row r="120" spans="1:5" ht="12.75" customHeight="1">
      <c r="A120" s="63">
        <v>36</v>
      </c>
      <c r="B120" s="196" t="s">
        <v>207</v>
      </c>
      <c r="C120" s="171">
        <f t="shared" ref="C120:D120" si="28">C122</f>
        <v>341000</v>
      </c>
      <c r="D120" s="171">
        <f t="shared" si="28"/>
        <v>340719.45</v>
      </c>
      <c r="E120" s="180">
        <f>D120/C120*100</f>
        <v>99.917727272727276</v>
      </c>
    </row>
    <row r="121" spans="1:5" ht="12.75" customHeight="1">
      <c r="A121" s="63">
        <v>363</v>
      </c>
      <c r="B121" s="185" t="s">
        <v>129</v>
      </c>
      <c r="C121" s="171">
        <f t="shared" ref="C121:D121" si="29">C122</f>
        <v>341000</v>
      </c>
      <c r="D121" s="171">
        <f t="shared" si="29"/>
        <v>340719.45</v>
      </c>
      <c r="E121" s="180">
        <f>D121/C121*100</f>
        <v>99.917727272727276</v>
      </c>
    </row>
    <row r="122" spans="1:5" ht="12.75" customHeight="1">
      <c r="A122" s="61">
        <v>3632</v>
      </c>
      <c r="B122" s="46" t="s">
        <v>130</v>
      </c>
      <c r="C122" s="262">
        <v>341000</v>
      </c>
      <c r="D122" s="172">
        <v>340719.45</v>
      </c>
      <c r="E122" s="265">
        <f>D122/C122*100</f>
        <v>99.917727272727276</v>
      </c>
    </row>
    <row r="123" spans="1:5" ht="12.75" customHeight="1">
      <c r="A123" s="61"/>
      <c r="B123" s="46"/>
      <c r="C123" s="172"/>
      <c r="D123" s="172"/>
      <c r="E123" s="184"/>
    </row>
    <row r="124" spans="1:5" ht="25.5">
      <c r="A124" s="222" t="s">
        <v>243</v>
      </c>
      <c r="B124" s="47" t="s">
        <v>248</v>
      </c>
      <c r="C124" s="171">
        <f t="shared" ref="C124:D127" si="30">C125</f>
        <v>20000000</v>
      </c>
      <c r="D124" s="171">
        <f t="shared" si="30"/>
        <v>0</v>
      </c>
      <c r="E124" s="180">
        <f>D124/C124*100</f>
        <v>0</v>
      </c>
    </row>
    <row r="125" spans="1:5" ht="12.75" hidden="1" customHeight="1">
      <c r="A125" s="63">
        <v>3</v>
      </c>
      <c r="B125" s="181" t="s">
        <v>40</v>
      </c>
      <c r="C125" s="171">
        <f>C126</f>
        <v>20000000</v>
      </c>
      <c r="D125" s="171">
        <f t="shared" si="30"/>
        <v>0</v>
      </c>
      <c r="E125" s="180">
        <f>D125/C125*100</f>
        <v>0</v>
      </c>
    </row>
    <row r="126" spans="1:5" ht="12.75" customHeight="1">
      <c r="A126" s="63">
        <v>36</v>
      </c>
      <c r="B126" s="196" t="s">
        <v>207</v>
      </c>
      <c r="C126" s="171">
        <f t="shared" si="30"/>
        <v>20000000</v>
      </c>
      <c r="D126" s="171">
        <f t="shared" si="30"/>
        <v>0</v>
      </c>
      <c r="E126" s="180">
        <f>D126/C126*100</f>
        <v>0</v>
      </c>
    </row>
    <row r="127" spans="1:5" ht="12.75" customHeight="1">
      <c r="A127" s="63">
        <v>363</v>
      </c>
      <c r="B127" s="185" t="s">
        <v>129</v>
      </c>
      <c r="C127" s="171">
        <f t="shared" si="30"/>
        <v>20000000</v>
      </c>
      <c r="D127" s="171">
        <f t="shared" si="30"/>
        <v>0</v>
      </c>
      <c r="E127" s="180">
        <f>D127/C127*100</f>
        <v>0</v>
      </c>
    </row>
    <row r="128" spans="1:5" ht="12.75" hidden="1" customHeight="1">
      <c r="A128" s="61">
        <v>3632</v>
      </c>
      <c r="B128" s="46" t="s">
        <v>130</v>
      </c>
      <c r="C128" s="262">
        <v>20000000</v>
      </c>
      <c r="D128" s="172">
        <v>0</v>
      </c>
      <c r="E128" s="265">
        <f>D128/C128*100</f>
        <v>0</v>
      </c>
    </row>
    <row r="129" spans="1:5" ht="12.75" customHeight="1">
      <c r="A129" s="61"/>
      <c r="B129" s="183"/>
      <c r="C129" s="172"/>
      <c r="D129" s="172"/>
      <c r="E129" s="184"/>
    </row>
    <row r="130" spans="1:5" ht="12.6" customHeight="1">
      <c r="A130" s="63" t="s">
        <v>92</v>
      </c>
      <c r="B130" s="47" t="s">
        <v>242</v>
      </c>
      <c r="C130" s="171">
        <f t="shared" ref="C130:D132" si="31">C131</f>
        <v>12844000</v>
      </c>
      <c r="D130" s="171">
        <f t="shared" si="31"/>
        <v>8428843.7100000009</v>
      </c>
      <c r="E130" s="180">
        <f>D130/C130*100</f>
        <v>65.624756384303964</v>
      </c>
    </row>
    <row r="131" spans="1:5" ht="12.75" hidden="1" customHeight="1">
      <c r="A131" s="63">
        <v>3</v>
      </c>
      <c r="B131" s="181" t="s">
        <v>40</v>
      </c>
      <c r="C131" s="171">
        <f>C132</f>
        <v>12844000</v>
      </c>
      <c r="D131" s="171">
        <f>D132</f>
        <v>8428843.7100000009</v>
      </c>
      <c r="E131" s="180">
        <f>D131/C131*100</f>
        <v>65.624756384303964</v>
      </c>
    </row>
    <row r="132" spans="1:5" ht="12.75" customHeight="1">
      <c r="A132" s="63">
        <v>36</v>
      </c>
      <c r="B132" s="196" t="s">
        <v>207</v>
      </c>
      <c r="C132" s="171">
        <f t="shared" si="31"/>
        <v>12844000</v>
      </c>
      <c r="D132" s="171">
        <f t="shared" si="31"/>
        <v>8428843.7100000009</v>
      </c>
      <c r="E132" s="180">
        <f>D132/C132*100</f>
        <v>65.624756384303964</v>
      </c>
    </row>
    <row r="133" spans="1:5" ht="12.75" customHeight="1">
      <c r="A133" s="63">
        <v>363</v>
      </c>
      <c r="B133" s="185" t="s">
        <v>129</v>
      </c>
      <c r="C133" s="171">
        <f>C134</f>
        <v>12844000</v>
      </c>
      <c r="D133" s="171">
        <f>D134</f>
        <v>8428843.7100000009</v>
      </c>
      <c r="E133" s="180">
        <f>D133/C133*100</f>
        <v>65.624756384303964</v>
      </c>
    </row>
    <row r="134" spans="1:5" ht="12.75" customHeight="1">
      <c r="A134" s="61">
        <v>3632</v>
      </c>
      <c r="B134" s="46" t="s">
        <v>130</v>
      </c>
      <c r="C134" s="262">
        <v>12844000</v>
      </c>
      <c r="D134" s="172">
        <v>8428843.7100000009</v>
      </c>
      <c r="E134" s="265">
        <f>D134/C134*100</f>
        <v>65.624756384303964</v>
      </c>
    </row>
    <row r="135" spans="1:5" ht="12.75" customHeight="1">
      <c r="A135" s="61"/>
      <c r="B135" s="46"/>
      <c r="C135" s="172"/>
      <c r="D135" s="172"/>
      <c r="E135" s="184"/>
    </row>
    <row r="136" spans="1:5" ht="24.6" customHeight="1">
      <c r="A136" s="222" t="s">
        <v>244</v>
      </c>
      <c r="B136" s="47" t="s">
        <v>245</v>
      </c>
      <c r="C136" s="171">
        <f t="shared" ref="C136:D141" si="32">C137</f>
        <v>5060000</v>
      </c>
      <c r="D136" s="171">
        <f t="shared" si="32"/>
        <v>0</v>
      </c>
      <c r="E136" s="180">
        <f t="shared" ref="E136:E143" si="33">D136/C136*100</f>
        <v>0</v>
      </c>
    </row>
    <row r="137" spans="1:5" ht="12.75" hidden="1" customHeight="1">
      <c r="A137" s="63">
        <v>3</v>
      </c>
      <c r="B137" s="181" t="s">
        <v>40</v>
      </c>
      <c r="C137" s="171">
        <f>C138+C141</f>
        <v>5060000</v>
      </c>
      <c r="D137" s="171">
        <f>D138+D141</f>
        <v>0</v>
      </c>
      <c r="E137" s="180">
        <f t="shared" si="33"/>
        <v>0</v>
      </c>
    </row>
    <row r="138" spans="1:5" ht="12.75" customHeight="1">
      <c r="A138" s="63">
        <v>35</v>
      </c>
      <c r="B138" s="186" t="s">
        <v>17</v>
      </c>
      <c r="C138" s="200">
        <f t="shared" ref="C138:D138" si="34">C139</f>
        <v>100000</v>
      </c>
      <c r="D138" s="200">
        <f t="shared" si="34"/>
        <v>0</v>
      </c>
      <c r="E138" s="180">
        <f t="shared" si="33"/>
        <v>0</v>
      </c>
    </row>
    <row r="139" spans="1:5" ht="12.75" customHeight="1">
      <c r="A139" s="54">
        <v>352</v>
      </c>
      <c r="B139" s="202" t="s">
        <v>141</v>
      </c>
      <c r="C139" s="200">
        <f t="shared" ref="C139" si="35">C140</f>
        <v>100000</v>
      </c>
      <c r="D139" s="200">
        <f t="shared" ref="D139" si="36">D140</f>
        <v>0</v>
      </c>
      <c r="E139" s="180">
        <f t="shared" si="33"/>
        <v>0</v>
      </c>
    </row>
    <row r="140" spans="1:5" ht="12.75" hidden="1" customHeight="1">
      <c r="A140" s="61">
        <v>3522</v>
      </c>
      <c r="B140" s="46" t="s">
        <v>2</v>
      </c>
      <c r="C140" s="270">
        <v>100000</v>
      </c>
      <c r="D140" s="201">
        <v>0</v>
      </c>
      <c r="E140" s="184">
        <f t="shared" si="33"/>
        <v>0</v>
      </c>
    </row>
    <row r="141" spans="1:5" ht="12.75" customHeight="1">
      <c r="A141" s="63">
        <v>36</v>
      </c>
      <c r="B141" s="196" t="s">
        <v>207</v>
      </c>
      <c r="C141" s="171">
        <f t="shared" si="32"/>
        <v>4960000</v>
      </c>
      <c r="D141" s="171">
        <f t="shared" si="32"/>
        <v>0</v>
      </c>
      <c r="E141" s="180">
        <f t="shared" si="33"/>
        <v>0</v>
      </c>
    </row>
    <row r="142" spans="1:5" ht="12.75" customHeight="1">
      <c r="A142" s="63">
        <v>363</v>
      </c>
      <c r="B142" s="185" t="s">
        <v>129</v>
      </c>
      <c r="C142" s="171">
        <f>C143</f>
        <v>4960000</v>
      </c>
      <c r="D142" s="171">
        <f>D143</f>
        <v>0</v>
      </c>
      <c r="E142" s="180">
        <f t="shared" si="33"/>
        <v>0</v>
      </c>
    </row>
    <row r="143" spans="1:5" ht="12.75" hidden="1" customHeight="1">
      <c r="A143" s="61">
        <v>3632</v>
      </c>
      <c r="B143" s="46" t="s">
        <v>130</v>
      </c>
      <c r="C143" s="262">
        <v>4960000</v>
      </c>
      <c r="D143" s="172">
        <v>0</v>
      </c>
      <c r="E143" s="184">
        <f t="shared" si="33"/>
        <v>0</v>
      </c>
    </row>
    <row r="144" spans="1:5" ht="12.75" customHeight="1">
      <c r="A144" s="61"/>
      <c r="B144" s="183"/>
      <c r="C144" s="172"/>
      <c r="D144" s="172"/>
      <c r="E144" s="184"/>
    </row>
    <row r="145" spans="1:5" ht="24.6" customHeight="1">
      <c r="A145" s="222" t="s">
        <v>93</v>
      </c>
      <c r="B145" s="47" t="s">
        <v>110</v>
      </c>
      <c r="C145" s="171">
        <f>C146+C156</f>
        <v>15497000</v>
      </c>
      <c r="D145" s="171">
        <f>D146+D156</f>
        <v>4288553.1500000004</v>
      </c>
      <c r="E145" s="180">
        <f t="shared" ref="E145:E159" si="37">D145/C145*100</f>
        <v>27.673440988578434</v>
      </c>
    </row>
    <row r="146" spans="1:5" ht="12.75" hidden="1" customHeight="1">
      <c r="A146" s="63">
        <v>3</v>
      </c>
      <c r="B146" s="181" t="s">
        <v>40</v>
      </c>
      <c r="C146" s="171">
        <f>C147+C150+C153</f>
        <v>13020000</v>
      </c>
      <c r="D146" s="171">
        <f>D147+D150+D153</f>
        <v>3948152.65</v>
      </c>
      <c r="E146" s="180">
        <f t="shared" si="37"/>
        <v>30.32375307219662</v>
      </c>
    </row>
    <row r="147" spans="1:5" ht="12.75" customHeight="1">
      <c r="A147" s="63">
        <v>32</v>
      </c>
      <c r="B147" s="186" t="s">
        <v>4</v>
      </c>
      <c r="C147" s="171">
        <f t="shared" ref="C147:D147" si="38">C148</f>
        <v>1600000</v>
      </c>
      <c r="D147" s="171">
        <f t="shared" si="38"/>
        <v>1317602.6499999999</v>
      </c>
      <c r="E147" s="180">
        <f t="shared" si="37"/>
        <v>82.350165624999988</v>
      </c>
    </row>
    <row r="148" spans="1:5" ht="12.75" customHeight="1">
      <c r="A148" s="63">
        <v>323</v>
      </c>
      <c r="B148" s="181" t="s">
        <v>12</v>
      </c>
      <c r="C148" s="171">
        <f>C149</f>
        <v>1600000</v>
      </c>
      <c r="D148" s="171">
        <f>D149</f>
        <v>1317602.6499999999</v>
      </c>
      <c r="E148" s="180">
        <f t="shared" si="37"/>
        <v>82.350165624999988</v>
      </c>
    </row>
    <row r="149" spans="1:5" ht="12.75" customHeight="1">
      <c r="A149" s="61">
        <v>3237</v>
      </c>
      <c r="B149" s="46" t="s">
        <v>14</v>
      </c>
      <c r="C149" s="262">
        <v>1600000</v>
      </c>
      <c r="D149" s="172">
        <v>1317602.6499999999</v>
      </c>
      <c r="E149" s="265">
        <f t="shared" si="37"/>
        <v>82.350165624999988</v>
      </c>
    </row>
    <row r="150" spans="1:5" ht="12.75" customHeight="1">
      <c r="A150" s="63">
        <v>36</v>
      </c>
      <c r="B150" s="196" t="s">
        <v>207</v>
      </c>
      <c r="C150" s="171">
        <f t="shared" ref="C150:D151" si="39">C151</f>
        <v>1416000</v>
      </c>
      <c r="D150" s="171">
        <f t="shared" si="39"/>
        <v>20000</v>
      </c>
      <c r="E150" s="180">
        <f t="shared" si="37"/>
        <v>1.4124293785310735</v>
      </c>
    </row>
    <row r="151" spans="1:5" ht="12.75" customHeight="1">
      <c r="A151" s="63">
        <v>363</v>
      </c>
      <c r="B151" s="185" t="s">
        <v>129</v>
      </c>
      <c r="C151" s="171">
        <f t="shared" si="39"/>
        <v>1416000</v>
      </c>
      <c r="D151" s="171">
        <f t="shared" si="39"/>
        <v>20000</v>
      </c>
      <c r="E151" s="180">
        <f t="shared" si="37"/>
        <v>1.4124293785310735</v>
      </c>
    </row>
    <row r="152" spans="1:5" ht="12" customHeight="1">
      <c r="A152" s="61">
        <v>3632</v>
      </c>
      <c r="B152" s="46" t="s">
        <v>130</v>
      </c>
      <c r="C152" s="262">
        <v>1416000</v>
      </c>
      <c r="D152" s="172">
        <v>20000</v>
      </c>
      <c r="E152" s="265">
        <f t="shared" si="37"/>
        <v>1.4124293785310735</v>
      </c>
    </row>
    <row r="153" spans="1:5" ht="12.75" customHeight="1">
      <c r="A153" s="63">
        <v>38</v>
      </c>
      <c r="B153" s="45" t="s">
        <v>60</v>
      </c>
      <c r="C153" s="171">
        <f t="shared" ref="C153:C154" si="40">C154</f>
        <v>10004000</v>
      </c>
      <c r="D153" s="171">
        <f>D154</f>
        <v>2610550</v>
      </c>
      <c r="E153" s="180">
        <f t="shared" si="37"/>
        <v>26.095061975209916</v>
      </c>
    </row>
    <row r="154" spans="1:5" ht="12.75" customHeight="1">
      <c r="A154" s="63">
        <v>386</v>
      </c>
      <c r="B154" s="45" t="s">
        <v>131</v>
      </c>
      <c r="C154" s="171">
        <f t="shared" si="40"/>
        <v>10004000</v>
      </c>
      <c r="D154" s="171">
        <f>D155</f>
        <v>2610550</v>
      </c>
      <c r="E154" s="180">
        <f t="shared" si="37"/>
        <v>26.095061975209916</v>
      </c>
    </row>
    <row r="155" spans="1:5" ht="26.25" customHeight="1">
      <c r="A155" s="135">
        <v>3861</v>
      </c>
      <c r="B155" s="50" t="s">
        <v>135</v>
      </c>
      <c r="C155" s="172">
        <v>10004000</v>
      </c>
      <c r="D155" s="172">
        <v>2610550</v>
      </c>
      <c r="E155" s="184">
        <f t="shared" si="37"/>
        <v>26.095061975209916</v>
      </c>
    </row>
    <row r="156" spans="1:5" ht="12.75" hidden="1" customHeight="1">
      <c r="A156" s="54">
        <v>5</v>
      </c>
      <c r="B156" s="205" t="s">
        <v>30</v>
      </c>
      <c r="C156" s="171">
        <f t="shared" ref="C156:D156" si="41">C157</f>
        <v>2477000</v>
      </c>
      <c r="D156" s="171">
        <f t="shared" si="41"/>
        <v>340400.5</v>
      </c>
      <c r="E156" s="180">
        <f t="shared" si="37"/>
        <v>13.74245054501413</v>
      </c>
    </row>
    <row r="157" spans="1:5" ht="12.75" customHeight="1">
      <c r="A157" s="54">
        <v>51</v>
      </c>
      <c r="B157" s="206" t="s">
        <v>31</v>
      </c>
      <c r="C157" s="171">
        <f>C158</f>
        <v>2477000</v>
      </c>
      <c r="D157" s="171">
        <f>D158</f>
        <v>340400.5</v>
      </c>
      <c r="E157" s="180">
        <f t="shared" si="37"/>
        <v>13.74245054501413</v>
      </c>
    </row>
    <row r="158" spans="1:5" ht="12.75" customHeight="1">
      <c r="A158" s="63">
        <v>514</v>
      </c>
      <c r="B158" s="45" t="s">
        <v>89</v>
      </c>
      <c r="C158" s="203">
        <f t="shared" ref="C158:D158" si="42">C159</f>
        <v>2477000</v>
      </c>
      <c r="D158" s="203">
        <f t="shared" si="42"/>
        <v>340400.5</v>
      </c>
      <c r="E158" s="204">
        <f t="shared" si="37"/>
        <v>13.74245054501413</v>
      </c>
    </row>
    <row r="159" spans="1:5" ht="12.75" customHeight="1">
      <c r="A159" s="61">
        <v>5141</v>
      </c>
      <c r="B159" s="46" t="s">
        <v>88</v>
      </c>
      <c r="C159" s="268">
        <v>2477000</v>
      </c>
      <c r="D159" s="197">
        <v>340400.5</v>
      </c>
      <c r="E159" s="269">
        <f t="shared" si="37"/>
        <v>13.74245054501413</v>
      </c>
    </row>
    <row r="160" spans="1:5" ht="12.75" customHeight="1">
      <c r="A160" s="61"/>
      <c r="B160" s="183"/>
      <c r="C160" s="195"/>
    </row>
    <row r="161" spans="1:5" ht="24.6" customHeight="1">
      <c r="A161" s="222" t="s">
        <v>94</v>
      </c>
      <c r="B161" s="47" t="s">
        <v>111</v>
      </c>
      <c r="C161" s="200">
        <f>C162</f>
        <v>21000000</v>
      </c>
      <c r="D161" s="200">
        <f>D162</f>
        <v>13510102.51</v>
      </c>
      <c r="E161" s="180">
        <f t="shared" ref="E161:E166" si="43">D161/C161*100</f>
        <v>64.333821476190479</v>
      </c>
    </row>
    <row r="162" spans="1:5" ht="12.75" hidden="1" customHeight="1">
      <c r="A162" s="63">
        <v>3</v>
      </c>
      <c r="B162" s="181" t="s">
        <v>40</v>
      </c>
      <c r="C162" s="200">
        <f>C163</f>
        <v>21000000</v>
      </c>
      <c r="D162" s="200">
        <f>D163</f>
        <v>13510102.51</v>
      </c>
      <c r="E162" s="180">
        <f t="shared" si="43"/>
        <v>64.333821476190479</v>
      </c>
    </row>
    <row r="163" spans="1:5" s="73" customFormat="1" ht="12.75" customHeight="1">
      <c r="A163" s="63">
        <v>36</v>
      </c>
      <c r="B163" s="196" t="s">
        <v>207</v>
      </c>
      <c r="C163" s="200">
        <f t="shared" ref="C163:D163" si="44">C164</f>
        <v>21000000</v>
      </c>
      <c r="D163" s="200">
        <f t="shared" si="44"/>
        <v>13510102.51</v>
      </c>
      <c r="E163" s="180">
        <f t="shared" si="43"/>
        <v>64.333821476190479</v>
      </c>
    </row>
    <row r="164" spans="1:5" ht="12.75" customHeight="1">
      <c r="A164" s="63">
        <v>363</v>
      </c>
      <c r="B164" s="185" t="s">
        <v>129</v>
      </c>
      <c r="C164" s="200">
        <f t="shared" ref="C164:D164" si="45">C165+C166</f>
        <v>21000000</v>
      </c>
      <c r="D164" s="200">
        <f t="shared" si="45"/>
        <v>13510102.51</v>
      </c>
      <c r="E164" s="180">
        <f t="shared" si="43"/>
        <v>64.333821476190479</v>
      </c>
    </row>
    <row r="165" spans="1:5" ht="12.75" hidden="1" customHeight="1">
      <c r="A165" s="61">
        <v>3631</v>
      </c>
      <c r="B165" s="183" t="s">
        <v>168</v>
      </c>
      <c r="C165" s="271">
        <v>3000000</v>
      </c>
      <c r="D165" s="208">
        <v>0</v>
      </c>
      <c r="E165" s="269">
        <f t="shared" si="43"/>
        <v>0</v>
      </c>
    </row>
    <row r="166" spans="1:5" ht="12.75" customHeight="1">
      <c r="A166" s="61">
        <v>3632</v>
      </c>
      <c r="B166" s="46" t="s">
        <v>130</v>
      </c>
      <c r="C166" s="270">
        <v>18000000</v>
      </c>
      <c r="D166" s="201">
        <v>13510102.51</v>
      </c>
      <c r="E166" s="265">
        <f t="shared" si="43"/>
        <v>75.056125055555555</v>
      </c>
    </row>
    <row r="167" spans="1:5" s="73" customFormat="1" ht="12.75" customHeight="1">
      <c r="B167" s="209"/>
      <c r="C167" s="210"/>
      <c r="D167" s="210"/>
      <c r="E167" s="211"/>
    </row>
    <row r="168" spans="1:5" s="73" customFormat="1" ht="25.5" customHeight="1">
      <c r="A168" s="222" t="s">
        <v>95</v>
      </c>
      <c r="B168" s="47" t="s">
        <v>112</v>
      </c>
      <c r="C168" s="171">
        <f t="shared" ref="C168" si="46">C169</f>
        <v>15950000</v>
      </c>
      <c r="D168" s="171">
        <f>D169</f>
        <v>13346524.210000001</v>
      </c>
      <c r="E168" s="180">
        <f>D168/C168*100</f>
        <v>83.677267774294677</v>
      </c>
    </row>
    <row r="169" spans="1:5" ht="12.75" hidden="1" customHeight="1">
      <c r="A169" s="63">
        <v>3</v>
      </c>
      <c r="B169" s="181" t="s">
        <v>40</v>
      </c>
      <c r="C169" s="171">
        <f>C170</f>
        <v>15950000</v>
      </c>
      <c r="D169" s="171">
        <f>D170</f>
        <v>13346524.210000001</v>
      </c>
      <c r="E169" s="180">
        <f>D169/C169*100</f>
        <v>83.677267774294677</v>
      </c>
    </row>
    <row r="170" spans="1:5" ht="12.75" customHeight="1">
      <c r="A170" s="63">
        <v>32</v>
      </c>
      <c r="B170" s="186" t="s">
        <v>4</v>
      </c>
      <c r="C170" s="171">
        <f t="shared" ref="C170:D170" si="47">C171+C174</f>
        <v>15950000</v>
      </c>
      <c r="D170" s="171">
        <f t="shared" si="47"/>
        <v>13346524.210000001</v>
      </c>
      <c r="E170" s="180">
        <f>D170/C170*100</f>
        <v>83.677267774294677</v>
      </c>
    </row>
    <row r="171" spans="1:5" ht="12.75" customHeight="1">
      <c r="A171" s="54">
        <v>323</v>
      </c>
      <c r="B171" s="181" t="s">
        <v>12</v>
      </c>
      <c r="C171" s="171">
        <f t="shared" ref="C171:D171" si="48">C172+C173</f>
        <v>925000</v>
      </c>
      <c r="D171" s="171">
        <f t="shared" si="48"/>
        <v>107198.81</v>
      </c>
      <c r="E171" s="180">
        <f>D171/C171*100</f>
        <v>11.58906054054054</v>
      </c>
    </row>
    <row r="172" spans="1:5" ht="12.75" customHeight="1">
      <c r="A172" s="61">
        <v>3237</v>
      </c>
      <c r="B172" s="46" t="s">
        <v>14</v>
      </c>
      <c r="C172" s="262">
        <v>700000</v>
      </c>
      <c r="D172" s="172">
        <v>15000</v>
      </c>
      <c r="E172" s="265">
        <f>D172/C172*100</f>
        <v>2.1428571428571428</v>
      </c>
    </row>
    <row r="173" spans="1:5" ht="12.75" customHeight="1">
      <c r="A173" s="61">
        <v>3239</v>
      </c>
      <c r="B173" s="46" t="s">
        <v>56</v>
      </c>
      <c r="C173" s="262">
        <v>225000</v>
      </c>
      <c r="D173" s="172">
        <v>92198.81</v>
      </c>
      <c r="E173" s="265" t="s">
        <v>194</v>
      </c>
    </row>
    <row r="174" spans="1:5" ht="12.75" customHeight="1">
      <c r="A174" s="54">
        <v>329</v>
      </c>
      <c r="B174" s="182" t="s">
        <v>57</v>
      </c>
      <c r="C174" s="171">
        <f t="shared" ref="C174:D174" si="49">C175</f>
        <v>15025000</v>
      </c>
      <c r="D174" s="171">
        <f t="shared" si="49"/>
        <v>13239325.4</v>
      </c>
      <c r="E174" s="180">
        <f>D174/C174*100</f>
        <v>88.115310482529125</v>
      </c>
    </row>
    <row r="175" spans="1:5" ht="12.75" customHeight="1">
      <c r="A175" s="61">
        <v>3299</v>
      </c>
      <c r="B175" s="183" t="s">
        <v>57</v>
      </c>
      <c r="C175" s="264">
        <v>15025000</v>
      </c>
      <c r="D175" s="165">
        <v>13239325.4</v>
      </c>
      <c r="E175" s="267">
        <f>D175/C175*100</f>
        <v>88.115310482529125</v>
      </c>
    </row>
    <row r="176" spans="1:5" ht="12.75" customHeight="1">
      <c r="A176" s="70"/>
      <c r="B176" s="212"/>
      <c r="C176" s="195"/>
    </row>
    <row r="177" spans="1:5" ht="24.6" customHeight="1">
      <c r="A177" s="222" t="s">
        <v>96</v>
      </c>
      <c r="B177" s="47" t="s">
        <v>113</v>
      </c>
      <c r="C177" s="171">
        <f t="shared" ref="C177:D177" si="50">C178</f>
        <v>5850000</v>
      </c>
      <c r="D177" s="171">
        <f t="shared" si="50"/>
        <v>5574266.3599999994</v>
      </c>
      <c r="E177" s="180">
        <f t="shared" ref="E177:E193" si="51">D177/C177*100</f>
        <v>95.286604444444436</v>
      </c>
    </row>
    <row r="178" spans="1:5" ht="12.75" hidden="1" customHeight="1">
      <c r="A178" s="63">
        <v>3</v>
      </c>
      <c r="B178" s="181" t="s">
        <v>40</v>
      </c>
      <c r="C178" s="171">
        <f>C179+C184+C187+C190</f>
        <v>5850000</v>
      </c>
      <c r="D178" s="171">
        <f>D179+D184+D187+D190</f>
        <v>5574266.3599999994</v>
      </c>
      <c r="E178" s="180">
        <f t="shared" si="51"/>
        <v>95.286604444444436</v>
      </c>
    </row>
    <row r="179" spans="1:5" ht="12.75" customHeight="1">
      <c r="A179" s="63">
        <v>32</v>
      </c>
      <c r="B179" s="186" t="s">
        <v>4</v>
      </c>
      <c r="C179" s="171">
        <f t="shared" ref="C179:D179" si="52">C180+C182</f>
        <v>2550000</v>
      </c>
      <c r="D179" s="171">
        <f t="shared" si="52"/>
        <v>815120.64</v>
      </c>
      <c r="E179" s="180">
        <f t="shared" si="51"/>
        <v>31.965515294117647</v>
      </c>
    </row>
    <row r="180" spans="1:5" ht="12.75" customHeight="1">
      <c r="A180" s="54">
        <v>323</v>
      </c>
      <c r="B180" s="181" t="s">
        <v>12</v>
      </c>
      <c r="C180" s="171">
        <f t="shared" ref="C180:D180" si="53">C181</f>
        <v>1500000</v>
      </c>
      <c r="D180" s="171">
        <f t="shared" si="53"/>
        <v>224375</v>
      </c>
      <c r="E180" s="180">
        <f t="shared" si="51"/>
        <v>14.958333333333334</v>
      </c>
    </row>
    <row r="181" spans="1:5" ht="12.75" customHeight="1">
      <c r="A181" s="61">
        <v>3237</v>
      </c>
      <c r="B181" s="46" t="s">
        <v>14</v>
      </c>
      <c r="C181" s="262">
        <v>1500000</v>
      </c>
      <c r="D181" s="172">
        <v>224375</v>
      </c>
      <c r="E181" s="265">
        <f t="shared" si="51"/>
        <v>14.958333333333334</v>
      </c>
    </row>
    <row r="182" spans="1:5" ht="12.75" customHeight="1">
      <c r="A182" s="63">
        <v>329</v>
      </c>
      <c r="B182" s="182" t="s">
        <v>57</v>
      </c>
      <c r="C182" s="171">
        <f t="shared" ref="C182:D182" si="54">C183</f>
        <v>1050000</v>
      </c>
      <c r="D182" s="171">
        <f t="shared" si="54"/>
        <v>590745.64</v>
      </c>
      <c r="E182" s="180">
        <f t="shared" si="51"/>
        <v>56.26148952380953</v>
      </c>
    </row>
    <row r="183" spans="1:5" ht="12.75" customHeight="1">
      <c r="A183" s="61">
        <v>3299</v>
      </c>
      <c r="B183" s="183" t="s">
        <v>57</v>
      </c>
      <c r="C183" s="262">
        <v>1050000</v>
      </c>
      <c r="D183" s="172">
        <v>590745.64</v>
      </c>
      <c r="E183" s="265">
        <f t="shared" si="51"/>
        <v>56.26148952380953</v>
      </c>
    </row>
    <row r="184" spans="1:5" ht="12.75" customHeight="1">
      <c r="A184" s="63">
        <v>34</v>
      </c>
      <c r="B184" s="186" t="s">
        <v>16</v>
      </c>
      <c r="C184" s="171">
        <f t="shared" ref="C184:D185" si="55">C185</f>
        <v>0</v>
      </c>
      <c r="D184" s="171">
        <f t="shared" si="55"/>
        <v>3749038.71</v>
      </c>
      <c r="E184" s="180" t="s">
        <v>194</v>
      </c>
    </row>
    <row r="185" spans="1:5" ht="12.75" customHeight="1">
      <c r="A185" s="63">
        <v>343</v>
      </c>
      <c r="B185" s="182" t="s">
        <v>64</v>
      </c>
      <c r="C185" s="171">
        <f t="shared" si="55"/>
        <v>0</v>
      </c>
      <c r="D185" s="171">
        <f t="shared" si="55"/>
        <v>3749038.71</v>
      </c>
      <c r="E185" s="180" t="s">
        <v>194</v>
      </c>
    </row>
    <row r="186" spans="1:5" ht="12.75" customHeight="1">
      <c r="A186" s="61">
        <v>3432</v>
      </c>
      <c r="B186" s="190" t="s">
        <v>140</v>
      </c>
      <c r="C186" s="262">
        <v>0</v>
      </c>
      <c r="D186" s="172">
        <v>3749038.71</v>
      </c>
      <c r="E186" s="265" t="s">
        <v>194</v>
      </c>
    </row>
    <row r="187" spans="1:5" ht="12.75" customHeight="1">
      <c r="A187" s="54">
        <v>35</v>
      </c>
      <c r="B187" s="186" t="s">
        <v>17</v>
      </c>
      <c r="C187" s="171">
        <f t="shared" ref="C187:D188" si="56">C188</f>
        <v>500000</v>
      </c>
      <c r="D187" s="171">
        <f t="shared" si="56"/>
        <v>0</v>
      </c>
      <c r="E187" s="180">
        <f t="shared" si="51"/>
        <v>0</v>
      </c>
    </row>
    <row r="188" spans="1:5" ht="12.75" customHeight="1">
      <c r="A188" s="54">
        <v>352</v>
      </c>
      <c r="B188" s="202" t="s">
        <v>141</v>
      </c>
      <c r="C188" s="171">
        <f t="shared" si="56"/>
        <v>500000</v>
      </c>
      <c r="D188" s="171">
        <f t="shared" si="56"/>
        <v>0</v>
      </c>
      <c r="E188" s="180">
        <f t="shared" si="51"/>
        <v>0</v>
      </c>
    </row>
    <row r="189" spans="1:5" ht="12.75" hidden="1" customHeight="1">
      <c r="A189" s="61">
        <v>3522</v>
      </c>
      <c r="B189" s="213" t="s">
        <v>2</v>
      </c>
      <c r="C189" s="262">
        <v>500000</v>
      </c>
      <c r="D189" s="172">
        <v>0</v>
      </c>
      <c r="E189" s="265">
        <f t="shared" si="51"/>
        <v>0</v>
      </c>
    </row>
    <row r="190" spans="1:5" ht="12.75" customHeight="1">
      <c r="A190" s="54">
        <v>36</v>
      </c>
      <c r="B190" s="196" t="s">
        <v>207</v>
      </c>
      <c r="C190" s="171">
        <f t="shared" ref="C190:D190" si="57">C191</f>
        <v>2800000</v>
      </c>
      <c r="D190" s="171">
        <f t="shared" si="57"/>
        <v>1010107.01</v>
      </c>
      <c r="E190" s="180">
        <f t="shared" si="51"/>
        <v>36.075250357142856</v>
      </c>
    </row>
    <row r="191" spans="1:5" ht="12.75" customHeight="1">
      <c r="A191" s="54">
        <v>363</v>
      </c>
      <c r="B191" s="185" t="s">
        <v>129</v>
      </c>
      <c r="C191" s="171">
        <f t="shared" ref="C191:D191" si="58">C193+C192</f>
        <v>2800000</v>
      </c>
      <c r="D191" s="171">
        <f t="shared" si="58"/>
        <v>1010107.01</v>
      </c>
      <c r="E191" s="180">
        <f t="shared" si="51"/>
        <v>36.075250357142856</v>
      </c>
    </row>
    <row r="192" spans="1:5" ht="12.75" customHeight="1">
      <c r="A192" s="61">
        <v>3631</v>
      </c>
      <c r="B192" s="183" t="s">
        <v>168</v>
      </c>
      <c r="C192" s="268">
        <v>2000000</v>
      </c>
      <c r="D192" s="197">
        <v>1005107.01</v>
      </c>
      <c r="E192" s="269">
        <f t="shared" si="51"/>
        <v>50.255350499999999</v>
      </c>
    </row>
    <row r="193" spans="1:5" ht="12.75" customHeight="1">
      <c r="A193" s="61">
        <v>3632</v>
      </c>
      <c r="B193" s="183" t="s">
        <v>130</v>
      </c>
      <c r="C193" s="268">
        <v>800000</v>
      </c>
      <c r="D193" s="197">
        <v>5000</v>
      </c>
      <c r="E193" s="269">
        <f t="shared" si="51"/>
        <v>0.625</v>
      </c>
    </row>
    <row r="194" spans="1:5" ht="12.75" customHeight="1">
      <c r="A194" s="70"/>
      <c r="B194" s="212"/>
      <c r="C194" s="195"/>
    </row>
    <row r="195" spans="1:5" ht="24.6" customHeight="1">
      <c r="A195" s="222" t="s">
        <v>97</v>
      </c>
      <c r="B195" s="47" t="s">
        <v>271</v>
      </c>
      <c r="C195" s="171">
        <f>C196</f>
        <v>600000</v>
      </c>
      <c r="D195" s="171">
        <f>D196</f>
        <v>560508.46</v>
      </c>
      <c r="E195" s="180">
        <f>D195/C195*100</f>
        <v>93.418076666666664</v>
      </c>
    </row>
    <row r="196" spans="1:5" ht="12.75" hidden="1" customHeight="1">
      <c r="A196" s="54">
        <v>5</v>
      </c>
      <c r="B196" s="205" t="s">
        <v>30</v>
      </c>
      <c r="C196" s="171">
        <f>C197</f>
        <v>600000</v>
      </c>
      <c r="D196" s="171">
        <f t="shared" ref="D196:D198" si="59">D197</f>
        <v>560508.46</v>
      </c>
      <c r="E196" s="180">
        <f>D196/C196*100</f>
        <v>93.418076666666664</v>
      </c>
    </row>
    <row r="197" spans="1:5" ht="12.75" customHeight="1">
      <c r="A197" s="54">
        <v>51</v>
      </c>
      <c r="B197" s="206" t="s">
        <v>31</v>
      </c>
      <c r="C197" s="171">
        <f>C198</f>
        <v>600000</v>
      </c>
      <c r="D197" s="171">
        <f t="shared" si="59"/>
        <v>560508.46</v>
      </c>
      <c r="E197" s="180">
        <f>D197/C197*100</f>
        <v>93.418076666666664</v>
      </c>
    </row>
    <row r="198" spans="1:5" ht="12.75" customHeight="1">
      <c r="A198" s="54">
        <v>516</v>
      </c>
      <c r="B198" s="192" t="s">
        <v>133</v>
      </c>
      <c r="C198" s="171">
        <f>C199</f>
        <v>600000</v>
      </c>
      <c r="D198" s="171">
        <f t="shared" si="59"/>
        <v>560508.46</v>
      </c>
      <c r="E198" s="180">
        <f>D198/C198*100</f>
        <v>93.418076666666664</v>
      </c>
    </row>
    <row r="199" spans="1:5" ht="12.75" customHeight="1">
      <c r="A199" s="61">
        <v>5163</v>
      </c>
      <c r="B199" s="207" t="s">
        <v>134</v>
      </c>
      <c r="C199" s="262">
        <v>600000</v>
      </c>
      <c r="D199" s="172">
        <v>560508.46</v>
      </c>
      <c r="E199" s="265">
        <f>D199/C199*100</f>
        <v>93.418076666666664</v>
      </c>
    </row>
    <row r="200" spans="1:5" ht="12.75" customHeight="1">
      <c r="A200" s="61"/>
      <c r="B200" s="207"/>
      <c r="C200" s="172"/>
      <c r="D200" s="172"/>
      <c r="E200" s="184"/>
    </row>
    <row r="201" spans="1:5" ht="24.6" customHeight="1">
      <c r="A201" s="222" t="s">
        <v>99</v>
      </c>
      <c r="B201" s="47" t="s">
        <v>114</v>
      </c>
      <c r="C201" s="171">
        <f t="shared" ref="C201:D201" si="60">C202</f>
        <v>21700000</v>
      </c>
      <c r="D201" s="171">
        <f t="shared" si="60"/>
        <v>12857258.85</v>
      </c>
      <c r="E201" s="180">
        <f t="shared" ref="E201:E209" si="61">D201/C201*100</f>
        <v>59.250040783410142</v>
      </c>
    </row>
    <row r="202" spans="1:5" ht="12.75" hidden="1" customHeight="1">
      <c r="A202" s="63">
        <v>3</v>
      </c>
      <c r="B202" s="181" t="s">
        <v>40</v>
      </c>
      <c r="C202" s="171">
        <f t="shared" ref="C202:D202" si="62">C203+C207</f>
        <v>21700000</v>
      </c>
      <c r="D202" s="171">
        <f t="shared" si="62"/>
        <v>12857258.85</v>
      </c>
      <c r="E202" s="180">
        <f t="shared" si="61"/>
        <v>59.250040783410142</v>
      </c>
    </row>
    <row r="203" spans="1:5" ht="12.75" customHeight="1">
      <c r="A203" s="63">
        <v>36</v>
      </c>
      <c r="B203" s="196" t="s">
        <v>207</v>
      </c>
      <c r="C203" s="171">
        <f t="shared" ref="C203:D203" si="63">C204</f>
        <v>21000000</v>
      </c>
      <c r="D203" s="171">
        <f t="shared" si="63"/>
        <v>12516355.74</v>
      </c>
      <c r="E203" s="180">
        <f t="shared" si="61"/>
        <v>59.601694000000002</v>
      </c>
    </row>
    <row r="204" spans="1:5" ht="12.75" customHeight="1">
      <c r="A204" s="63">
        <v>363</v>
      </c>
      <c r="B204" s="185" t="s">
        <v>129</v>
      </c>
      <c r="C204" s="171">
        <f t="shared" ref="C204:D204" si="64">C205+C206</f>
        <v>21000000</v>
      </c>
      <c r="D204" s="171">
        <f t="shared" si="64"/>
        <v>12516355.74</v>
      </c>
      <c r="E204" s="180">
        <f t="shared" si="61"/>
        <v>59.601694000000002</v>
      </c>
    </row>
    <row r="205" spans="1:5" ht="12.75" customHeight="1">
      <c r="A205" s="61">
        <v>3631</v>
      </c>
      <c r="B205" s="189" t="s">
        <v>168</v>
      </c>
      <c r="C205" s="262">
        <v>5000000</v>
      </c>
      <c r="D205" s="172">
        <v>1322831.93</v>
      </c>
      <c r="E205" s="265">
        <f t="shared" si="61"/>
        <v>26.456638599999998</v>
      </c>
    </row>
    <row r="206" spans="1:5" ht="12.75" customHeight="1">
      <c r="A206" s="61">
        <v>3632</v>
      </c>
      <c r="B206" s="183" t="s">
        <v>130</v>
      </c>
      <c r="C206" s="268">
        <v>16000000</v>
      </c>
      <c r="D206" s="197">
        <v>11193523.810000001</v>
      </c>
      <c r="E206" s="269">
        <f t="shared" si="61"/>
        <v>69.959523812499995</v>
      </c>
    </row>
    <row r="207" spans="1:5" ht="12.75" customHeight="1">
      <c r="A207" s="54">
        <v>38</v>
      </c>
      <c r="B207" s="191" t="s">
        <v>60</v>
      </c>
      <c r="C207" s="203">
        <f t="shared" ref="C207:D208" si="65">C208</f>
        <v>700000</v>
      </c>
      <c r="D207" s="203">
        <f t="shared" si="65"/>
        <v>340903.11</v>
      </c>
      <c r="E207" s="204">
        <f t="shared" si="61"/>
        <v>48.700444285714283</v>
      </c>
    </row>
    <row r="208" spans="1:5" ht="12.75" customHeight="1">
      <c r="A208" s="54">
        <v>381</v>
      </c>
      <c r="B208" s="191" t="s">
        <v>39</v>
      </c>
      <c r="C208" s="203">
        <f t="shared" si="65"/>
        <v>700000</v>
      </c>
      <c r="D208" s="203">
        <f t="shared" si="65"/>
        <v>340903.11</v>
      </c>
      <c r="E208" s="204">
        <f t="shared" si="61"/>
        <v>48.700444285714283</v>
      </c>
    </row>
    <row r="209" spans="1:5" ht="12.75" customHeight="1">
      <c r="A209" s="61">
        <v>3811</v>
      </c>
      <c r="B209" s="183" t="s">
        <v>20</v>
      </c>
      <c r="C209" s="262">
        <v>700000</v>
      </c>
      <c r="D209" s="172">
        <v>340903.11</v>
      </c>
      <c r="E209" s="265">
        <f t="shared" si="61"/>
        <v>48.700444285714283</v>
      </c>
    </row>
    <row r="210" spans="1:5" ht="12.75" customHeight="1">
      <c r="A210" s="61"/>
      <c r="B210" s="207"/>
      <c r="C210" s="195"/>
    </row>
    <row r="211" spans="1:5">
      <c r="A211" s="63" t="s">
        <v>98</v>
      </c>
      <c r="B211" s="47" t="s">
        <v>115</v>
      </c>
      <c r="C211" s="171">
        <f t="shared" ref="C211:D211" si="66">C212</f>
        <v>1750000</v>
      </c>
      <c r="D211" s="171">
        <f t="shared" si="66"/>
        <v>1112179.6099999999</v>
      </c>
      <c r="E211" s="180">
        <f t="shared" ref="E211:E221" si="67">D211/C211*100</f>
        <v>63.553120571428565</v>
      </c>
    </row>
    <row r="212" spans="1:5" ht="12.75" hidden="1" customHeight="1">
      <c r="A212" s="63">
        <v>3</v>
      </c>
      <c r="B212" s="181" t="s">
        <v>40</v>
      </c>
      <c r="C212" s="171">
        <f>C213+C216+C219</f>
        <v>1750000</v>
      </c>
      <c r="D212" s="171">
        <f>D213+D216+D219</f>
        <v>1112179.6099999999</v>
      </c>
      <c r="E212" s="180">
        <f t="shared" si="67"/>
        <v>63.553120571428565</v>
      </c>
    </row>
    <row r="213" spans="1:5" ht="12.75" customHeight="1">
      <c r="A213" s="63">
        <v>35</v>
      </c>
      <c r="B213" s="186" t="s">
        <v>17</v>
      </c>
      <c r="C213" s="171">
        <f t="shared" ref="C213:D213" si="68">C214</f>
        <v>1200000</v>
      </c>
      <c r="D213" s="171">
        <f t="shared" si="68"/>
        <v>602179.61</v>
      </c>
      <c r="E213" s="180">
        <f t="shared" si="67"/>
        <v>50.181634166666669</v>
      </c>
    </row>
    <row r="214" spans="1:5" ht="12.75" customHeight="1">
      <c r="A214" s="54">
        <v>352</v>
      </c>
      <c r="B214" s="202" t="s">
        <v>141</v>
      </c>
      <c r="C214" s="171">
        <f>C215</f>
        <v>1200000</v>
      </c>
      <c r="D214" s="171">
        <f>D215</f>
        <v>602179.61</v>
      </c>
      <c r="E214" s="180">
        <f t="shared" si="67"/>
        <v>50.181634166666669</v>
      </c>
    </row>
    <row r="215" spans="1:5" ht="12.75" customHeight="1">
      <c r="A215" s="61">
        <v>3522</v>
      </c>
      <c r="B215" s="213" t="s">
        <v>2</v>
      </c>
      <c r="C215" s="262">
        <v>1200000</v>
      </c>
      <c r="D215" s="172">
        <v>602179.61</v>
      </c>
      <c r="E215" s="265">
        <f t="shared" si="67"/>
        <v>50.181634166666669</v>
      </c>
    </row>
    <row r="216" spans="1:5" ht="12.75" customHeight="1">
      <c r="A216" s="63">
        <v>36</v>
      </c>
      <c r="B216" s="196" t="s">
        <v>207</v>
      </c>
      <c r="C216" s="171">
        <f t="shared" ref="C216:D216" si="69">C217</f>
        <v>50000</v>
      </c>
      <c r="D216" s="171">
        <f t="shared" si="69"/>
        <v>10000</v>
      </c>
      <c r="E216" s="180">
        <f t="shared" si="67"/>
        <v>20</v>
      </c>
    </row>
    <row r="217" spans="1:5" ht="12.75" customHeight="1">
      <c r="A217" s="63">
        <v>363</v>
      </c>
      <c r="B217" s="185" t="s">
        <v>129</v>
      </c>
      <c r="C217" s="171">
        <f>C218</f>
        <v>50000</v>
      </c>
      <c r="D217" s="171">
        <f>D218</f>
        <v>10000</v>
      </c>
      <c r="E217" s="180">
        <f t="shared" si="67"/>
        <v>20</v>
      </c>
    </row>
    <row r="218" spans="1:5" ht="12.75" customHeight="1">
      <c r="A218" s="61">
        <v>3631</v>
      </c>
      <c r="B218" s="189" t="s">
        <v>168</v>
      </c>
      <c r="C218" s="262">
        <v>50000</v>
      </c>
      <c r="D218" s="172">
        <v>10000</v>
      </c>
      <c r="E218" s="265">
        <f t="shared" si="67"/>
        <v>20</v>
      </c>
    </row>
    <row r="219" spans="1:5" ht="12.75" customHeight="1">
      <c r="A219" s="54">
        <v>38</v>
      </c>
      <c r="B219" s="191" t="s">
        <v>60</v>
      </c>
      <c r="C219" s="203">
        <f t="shared" ref="C219:D220" si="70">C220</f>
        <v>500000</v>
      </c>
      <c r="D219" s="203">
        <f t="shared" si="70"/>
        <v>500000</v>
      </c>
      <c r="E219" s="204">
        <f t="shared" si="67"/>
        <v>100</v>
      </c>
    </row>
    <row r="220" spans="1:5" ht="12.75" customHeight="1">
      <c r="A220" s="54">
        <v>381</v>
      </c>
      <c r="B220" s="191" t="s">
        <v>39</v>
      </c>
      <c r="C220" s="203">
        <f t="shared" si="70"/>
        <v>500000</v>
      </c>
      <c r="D220" s="203">
        <f t="shared" si="70"/>
        <v>500000</v>
      </c>
      <c r="E220" s="204">
        <f t="shared" si="67"/>
        <v>100</v>
      </c>
    </row>
    <row r="221" spans="1:5" ht="12.75" customHeight="1">
      <c r="A221" s="61">
        <v>3811</v>
      </c>
      <c r="B221" s="183" t="s">
        <v>20</v>
      </c>
      <c r="C221" s="268">
        <v>500000</v>
      </c>
      <c r="D221" s="197">
        <v>500000</v>
      </c>
      <c r="E221" s="269">
        <f t="shared" si="67"/>
        <v>100</v>
      </c>
    </row>
    <row r="222" spans="1:5" ht="12.75" customHeight="1">
      <c r="A222" s="61"/>
      <c r="B222" s="207"/>
      <c r="C222" s="172"/>
      <c r="D222" s="172"/>
      <c r="E222" s="184"/>
    </row>
    <row r="223" spans="1:5" ht="25.5">
      <c r="A223" s="222" t="s">
        <v>100</v>
      </c>
      <c r="B223" s="47" t="s">
        <v>215</v>
      </c>
      <c r="C223" s="171">
        <f t="shared" ref="C223:D223" si="71">C224</f>
        <v>6625000</v>
      </c>
      <c r="D223" s="171">
        <f t="shared" si="71"/>
        <v>2379997.3299999996</v>
      </c>
      <c r="E223" s="180">
        <f t="shared" ref="E223:E228" si="72">D223/C223*100</f>
        <v>35.924487999999997</v>
      </c>
    </row>
    <row r="224" spans="1:5" ht="12.75" hidden="1" customHeight="1">
      <c r="A224" s="63">
        <v>3</v>
      </c>
      <c r="B224" s="181" t="s">
        <v>40</v>
      </c>
      <c r="C224" s="171">
        <f t="shared" ref="C224:D224" si="73">C225+C229+C234+C238</f>
        <v>6625000</v>
      </c>
      <c r="D224" s="171">
        <f t="shared" si="73"/>
        <v>2379997.3299999996</v>
      </c>
      <c r="E224" s="180">
        <f t="shared" si="72"/>
        <v>35.924487999999997</v>
      </c>
    </row>
    <row r="225" spans="1:5" ht="12.75" customHeight="1">
      <c r="A225" s="63">
        <v>32</v>
      </c>
      <c r="B225" s="186" t="s">
        <v>4</v>
      </c>
      <c r="C225" s="171">
        <f t="shared" ref="C225:D225" si="74">C226</f>
        <v>1425000</v>
      </c>
      <c r="D225" s="171">
        <f t="shared" si="74"/>
        <v>225000</v>
      </c>
      <c r="E225" s="180">
        <f t="shared" si="72"/>
        <v>15.789473684210526</v>
      </c>
    </row>
    <row r="226" spans="1:5" ht="12.75" customHeight="1">
      <c r="A226" s="54">
        <v>323</v>
      </c>
      <c r="B226" s="181" t="s">
        <v>12</v>
      </c>
      <c r="C226" s="171">
        <f t="shared" ref="C226:D226" si="75">C227+C228</f>
        <v>1425000</v>
      </c>
      <c r="D226" s="171">
        <f t="shared" si="75"/>
        <v>225000</v>
      </c>
      <c r="E226" s="180">
        <f t="shared" si="72"/>
        <v>15.789473684210526</v>
      </c>
    </row>
    <row r="227" spans="1:5" ht="12.75" hidden="1" customHeight="1">
      <c r="A227" s="61">
        <v>3233</v>
      </c>
      <c r="B227" s="46" t="s">
        <v>52</v>
      </c>
      <c r="C227" s="262">
        <v>1200000</v>
      </c>
      <c r="D227" s="172">
        <v>0</v>
      </c>
      <c r="E227" s="265">
        <f t="shared" si="72"/>
        <v>0</v>
      </c>
    </row>
    <row r="228" spans="1:5" ht="12.75" customHeight="1">
      <c r="A228" s="61">
        <v>3237</v>
      </c>
      <c r="B228" s="46" t="s">
        <v>14</v>
      </c>
      <c r="C228" s="262">
        <v>225000</v>
      </c>
      <c r="D228" s="172">
        <v>225000</v>
      </c>
      <c r="E228" s="265">
        <f t="shared" si="72"/>
        <v>100</v>
      </c>
    </row>
    <row r="229" spans="1:5" ht="12.75" customHeight="1">
      <c r="A229" s="54">
        <v>35</v>
      </c>
      <c r="B229" s="186" t="s">
        <v>17</v>
      </c>
      <c r="C229" s="171">
        <f>C230+C232</f>
        <v>1900000</v>
      </c>
      <c r="D229" s="171">
        <f>D230+D232</f>
        <v>410178.24</v>
      </c>
      <c r="E229" s="180">
        <f t="shared" ref="E229:E240" si="76">D229/C229*100</f>
        <v>21.58832842105263</v>
      </c>
    </row>
    <row r="230" spans="1:5" ht="12.75" customHeight="1">
      <c r="A230" s="54">
        <v>351</v>
      </c>
      <c r="B230" s="186" t="s">
        <v>0</v>
      </c>
      <c r="C230" s="171">
        <f t="shared" ref="C230:D230" si="77">C231</f>
        <v>400000</v>
      </c>
      <c r="D230" s="171">
        <f t="shared" si="77"/>
        <v>90350.399999999994</v>
      </c>
      <c r="E230" s="180">
        <f t="shared" si="76"/>
        <v>22.587599999999998</v>
      </c>
    </row>
    <row r="231" spans="1:5" ht="12.75" customHeight="1">
      <c r="A231" s="61">
        <v>3512</v>
      </c>
      <c r="B231" s="46" t="s">
        <v>0</v>
      </c>
      <c r="C231" s="262">
        <v>400000</v>
      </c>
      <c r="D231" s="172">
        <v>90350.399999999994</v>
      </c>
      <c r="E231" s="265">
        <f t="shared" si="76"/>
        <v>22.587599999999998</v>
      </c>
    </row>
    <row r="232" spans="1:5" ht="12.75" customHeight="1">
      <c r="A232" s="54">
        <v>352</v>
      </c>
      <c r="B232" s="202" t="s">
        <v>141</v>
      </c>
      <c r="C232" s="171">
        <f t="shared" ref="C232:D232" si="78">C233</f>
        <v>1500000</v>
      </c>
      <c r="D232" s="171">
        <f t="shared" si="78"/>
        <v>319827.84000000003</v>
      </c>
      <c r="E232" s="180">
        <f t="shared" si="76"/>
        <v>21.321856000000004</v>
      </c>
    </row>
    <row r="233" spans="1:5" ht="12.75" customHeight="1">
      <c r="A233" s="61">
        <v>3522</v>
      </c>
      <c r="B233" s="213" t="s">
        <v>2</v>
      </c>
      <c r="C233" s="262">
        <v>1500000</v>
      </c>
      <c r="D233" s="172">
        <v>319827.84000000003</v>
      </c>
      <c r="E233" s="265">
        <f t="shared" si="76"/>
        <v>21.321856000000004</v>
      </c>
    </row>
    <row r="234" spans="1:5" ht="12.75" customHeight="1">
      <c r="A234" s="54">
        <v>36</v>
      </c>
      <c r="B234" s="196" t="s">
        <v>207</v>
      </c>
      <c r="C234" s="171">
        <f t="shared" ref="C234:D234" si="79">C235</f>
        <v>2300000</v>
      </c>
      <c r="D234" s="171">
        <f t="shared" si="79"/>
        <v>1464558.98</v>
      </c>
      <c r="E234" s="180">
        <f t="shared" si="76"/>
        <v>63.676477391304346</v>
      </c>
    </row>
    <row r="235" spans="1:5" ht="12.75" customHeight="1">
      <c r="A235" s="54">
        <v>363</v>
      </c>
      <c r="B235" s="185" t="s">
        <v>129</v>
      </c>
      <c r="C235" s="171">
        <f t="shared" ref="C235:D235" si="80">C236+C237</f>
        <v>2300000</v>
      </c>
      <c r="D235" s="171">
        <f t="shared" si="80"/>
        <v>1464558.98</v>
      </c>
      <c r="E235" s="180">
        <f t="shared" si="76"/>
        <v>63.676477391304346</v>
      </c>
    </row>
    <row r="236" spans="1:5" ht="12.75" customHeight="1">
      <c r="A236" s="61">
        <v>3631</v>
      </c>
      <c r="B236" s="189" t="s">
        <v>168</v>
      </c>
      <c r="C236" s="262">
        <v>2000000</v>
      </c>
      <c r="D236" s="172">
        <v>1464558.98</v>
      </c>
      <c r="E236" s="265">
        <f t="shared" si="76"/>
        <v>73.22794900000001</v>
      </c>
    </row>
    <row r="237" spans="1:5" ht="12.75" hidden="1" customHeight="1">
      <c r="A237" s="61">
        <v>3632</v>
      </c>
      <c r="B237" s="213" t="s">
        <v>130</v>
      </c>
      <c r="C237" s="262">
        <v>300000</v>
      </c>
      <c r="D237" s="172">
        <v>0</v>
      </c>
      <c r="E237" s="265">
        <f t="shared" si="76"/>
        <v>0</v>
      </c>
    </row>
    <row r="238" spans="1:5" ht="12.75" customHeight="1">
      <c r="A238" s="54">
        <v>38</v>
      </c>
      <c r="B238" s="191" t="s">
        <v>60</v>
      </c>
      <c r="C238" s="171">
        <f>C239</f>
        <v>1000000</v>
      </c>
      <c r="D238" s="171">
        <f>D239</f>
        <v>280260.11</v>
      </c>
      <c r="E238" s="180">
        <f t="shared" si="76"/>
        <v>28.026011</v>
      </c>
    </row>
    <row r="239" spans="1:5" ht="12.75" customHeight="1">
      <c r="A239" s="54">
        <v>381</v>
      </c>
      <c r="B239" s="191" t="s">
        <v>39</v>
      </c>
      <c r="C239" s="171">
        <f t="shared" ref="C239:D239" si="81">C240</f>
        <v>1000000</v>
      </c>
      <c r="D239" s="171">
        <f t="shared" si="81"/>
        <v>280260.11</v>
      </c>
      <c r="E239" s="180">
        <f t="shared" si="76"/>
        <v>28.026011</v>
      </c>
    </row>
    <row r="240" spans="1:5" ht="12.75" customHeight="1">
      <c r="A240" s="61">
        <v>3811</v>
      </c>
      <c r="B240" s="183" t="s">
        <v>20</v>
      </c>
      <c r="C240" s="262">
        <v>1000000</v>
      </c>
      <c r="D240" s="172">
        <v>280260.11</v>
      </c>
      <c r="E240" s="265">
        <f t="shared" si="76"/>
        <v>28.026011</v>
      </c>
    </row>
    <row r="241" spans="1:5" ht="12.75" customHeight="1">
      <c r="A241" s="61"/>
      <c r="B241" s="183"/>
      <c r="C241" s="195"/>
    </row>
    <row r="242" spans="1:5" ht="12.75" customHeight="1">
      <c r="A242" s="63" t="s">
        <v>101</v>
      </c>
      <c r="B242" s="47" t="s">
        <v>116</v>
      </c>
      <c r="C242" s="171">
        <f t="shared" ref="C242:D242" si="82">C243</f>
        <v>30000000</v>
      </c>
      <c r="D242" s="171">
        <f t="shared" si="82"/>
        <v>29942347.57</v>
      </c>
      <c r="E242" s="180">
        <f>D242/C242*100</f>
        <v>99.807825233333332</v>
      </c>
    </row>
    <row r="243" spans="1:5" ht="12.75" hidden="1" customHeight="1">
      <c r="A243" s="63">
        <v>3</v>
      </c>
      <c r="B243" s="181" t="s">
        <v>40</v>
      </c>
      <c r="C243" s="171">
        <f>C244</f>
        <v>30000000</v>
      </c>
      <c r="D243" s="171">
        <f>D244</f>
        <v>29942347.57</v>
      </c>
      <c r="E243" s="180">
        <f>D243/C243*100</f>
        <v>99.807825233333332</v>
      </c>
    </row>
    <row r="244" spans="1:5" ht="12.75" customHeight="1">
      <c r="A244" s="54">
        <v>36</v>
      </c>
      <c r="B244" s="196" t="s">
        <v>207</v>
      </c>
      <c r="C244" s="171">
        <f t="shared" ref="C244:D245" si="83">C245</f>
        <v>30000000</v>
      </c>
      <c r="D244" s="171">
        <f t="shared" si="83"/>
        <v>29942347.57</v>
      </c>
      <c r="E244" s="180">
        <f>D244/C244*100</f>
        <v>99.807825233333332</v>
      </c>
    </row>
    <row r="245" spans="1:5" ht="12.75" customHeight="1">
      <c r="A245" s="54">
        <v>363</v>
      </c>
      <c r="B245" s="185" t="s">
        <v>129</v>
      </c>
      <c r="C245" s="148">
        <f t="shared" si="83"/>
        <v>30000000</v>
      </c>
      <c r="D245" s="148">
        <f t="shared" si="83"/>
        <v>29942347.57</v>
      </c>
      <c r="E245" s="163">
        <f>D245/C245*100</f>
        <v>99.807825233333332</v>
      </c>
    </row>
    <row r="246" spans="1:5" ht="12.75" customHeight="1">
      <c r="A246" s="61">
        <v>3632</v>
      </c>
      <c r="B246" s="183" t="s">
        <v>130</v>
      </c>
      <c r="C246" s="268">
        <v>30000000</v>
      </c>
      <c r="D246" s="197">
        <v>29942347.57</v>
      </c>
      <c r="E246" s="269">
        <f>D246/C246*100</f>
        <v>99.807825233333332</v>
      </c>
    </row>
    <row r="247" spans="1:5" ht="12.75" customHeight="1">
      <c r="A247" s="61"/>
      <c r="B247" s="183"/>
      <c r="C247" s="172"/>
      <c r="D247" s="172"/>
      <c r="E247" s="184"/>
    </row>
    <row r="248" spans="1:5" ht="24.6" customHeight="1">
      <c r="A248" s="222" t="s">
        <v>159</v>
      </c>
      <c r="B248" s="47" t="s">
        <v>154</v>
      </c>
      <c r="C248" s="171">
        <f t="shared" ref="C248:D248" si="84">C249+C256</f>
        <v>35208000</v>
      </c>
      <c r="D248" s="171">
        <f t="shared" si="84"/>
        <v>13298856.720000001</v>
      </c>
      <c r="E248" s="180">
        <f t="shared" ref="E248:E261" si="85">D248/C248*100</f>
        <v>37.772258350374912</v>
      </c>
    </row>
    <row r="249" spans="1:5" ht="12.75" hidden="1" customHeight="1">
      <c r="A249" s="63">
        <v>3</v>
      </c>
      <c r="B249" s="181" t="s">
        <v>40</v>
      </c>
      <c r="C249" s="171">
        <f t="shared" ref="C249:D249" si="86">C250+C253</f>
        <v>3209000</v>
      </c>
      <c r="D249" s="171">
        <f t="shared" si="86"/>
        <v>1904936.73</v>
      </c>
      <c r="E249" s="180">
        <f t="shared" si="85"/>
        <v>59.362316297912123</v>
      </c>
    </row>
    <row r="250" spans="1:5" ht="12.75" customHeight="1">
      <c r="A250" s="63">
        <v>32</v>
      </c>
      <c r="B250" s="186" t="s">
        <v>4</v>
      </c>
      <c r="C250" s="171">
        <f t="shared" ref="C250:D251" si="87">C251</f>
        <v>3149000</v>
      </c>
      <c r="D250" s="171">
        <f t="shared" si="87"/>
        <v>1904936.73</v>
      </c>
      <c r="E250" s="180">
        <f t="shared" si="85"/>
        <v>60.493386154334708</v>
      </c>
    </row>
    <row r="251" spans="1:5" ht="12.75" customHeight="1">
      <c r="A251" s="63">
        <v>323</v>
      </c>
      <c r="B251" s="181" t="s">
        <v>12</v>
      </c>
      <c r="C251" s="171">
        <f t="shared" si="87"/>
        <v>3149000</v>
      </c>
      <c r="D251" s="171">
        <f t="shared" si="87"/>
        <v>1904936.73</v>
      </c>
      <c r="E251" s="180">
        <f t="shared" si="85"/>
        <v>60.493386154334708</v>
      </c>
    </row>
    <row r="252" spans="1:5" ht="12.75" customHeight="1">
      <c r="A252" s="61">
        <v>3237</v>
      </c>
      <c r="B252" s="46" t="s">
        <v>14</v>
      </c>
      <c r="C252" s="262">
        <v>3149000</v>
      </c>
      <c r="D252" s="172">
        <v>1904936.73</v>
      </c>
      <c r="E252" s="265">
        <f t="shared" si="85"/>
        <v>60.493386154334708</v>
      </c>
    </row>
    <row r="253" spans="1:5" ht="12.75" customHeight="1">
      <c r="A253" s="63">
        <v>34</v>
      </c>
      <c r="B253" s="186" t="s">
        <v>16</v>
      </c>
      <c r="C253" s="171">
        <f t="shared" ref="C253:D254" si="88">C254</f>
        <v>60000</v>
      </c>
      <c r="D253" s="171">
        <f t="shared" si="88"/>
        <v>0</v>
      </c>
      <c r="E253" s="180">
        <f t="shared" si="85"/>
        <v>0</v>
      </c>
    </row>
    <row r="254" spans="1:5" ht="12.75" customHeight="1">
      <c r="A254" s="63">
        <v>343</v>
      </c>
      <c r="B254" s="182" t="s">
        <v>64</v>
      </c>
      <c r="C254" s="171">
        <f t="shared" si="88"/>
        <v>60000</v>
      </c>
      <c r="D254" s="171">
        <f t="shared" si="88"/>
        <v>0</v>
      </c>
      <c r="E254" s="180">
        <f t="shared" si="85"/>
        <v>0</v>
      </c>
    </row>
    <row r="255" spans="1:5" ht="12.75" hidden="1" customHeight="1">
      <c r="A255" s="61">
        <v>3432</v>
      </c>
      <c r="B255" s="190" t="s">
        <v>140</v>
      </c>
      <c r="C255" s="262">
        <v>60000</v>
      </c>
      <c r="D255" s="172">
        <v>0</v>
      </c>
      <c r="E255" s="184">
        <f t="shared" si="85"/>
        <v>0</v>
      </c>
    </row>
    <row r="256" spans="1:5" ht="12.75" hidden="1" customHeight="1">
      <c r="A256" s="63">
        <v>4</v>
      </c>
      <c r="B256" s="181" t="s">
        <v>61</v>
      </c>
      <c r="C256" s="171">
        <f t="shared" ref="C256:D256" si="89">C257</f>
        <v>31999000</v>
      </c>
      <c r="D256" s="171">
        <f t="shared" si="89"/>
        <v>11393919.99</v>
      </c>
      <c r="E256" s="180">
        <f t="shared" si="85"/>
        <v>35.607112691021598</v>
      </c>
    </row>
    <row r="257" spans="1:5" ht="12.75" customHeight="1">
      <c r="A257" s="63">
        <v>42</v>
      </c>
      <c r="B257" s="181" t="s">
        <v>21</v>
      </c>
      <c r="C257" s="171">
        <f t="shared" ref="C257:D257" si="90">C258+C260</f>
        <v>31999000</v>
      </c>
      <c r="D257" s="171">
        <f t="shared" si="90"/>
        <v>11393919.99</v>
      </c>
      <c r="E257" s="180">
        <f t="shared" si="85"/>
        <v>35.607112691021598</v>
      </c>
    </row>
    <row r="258" spans="1:5" ht="12.75" customHeight="1">
      <c r="A258" s="63">
        <v>421</v>
      </c>
      <c r="B258" s="185" t="s">
        <v>87</v>
      </c>
      <c r="C258" s="171">
        <f t="shared" ref="C258:D258" si="91">C259</f>
        <v>24107000</v>
      </c>
      <c r="D258" s="171">
        <f t="shared" si="91"/>
        <v>11393919.99</v>
      </c>
      <c r="E258" s="180">
        <f t="shared" si="85"/>
        <v>47.263948189322605</v>
      </c>
    </row>
    <row r="259" spans="1:5" ht="12.75" customHeight="1">
      <c r="A259" s="61">
        <v>4214</v>
      </c>
      <c r="B259" s="189" t="s">
        <v>156</v>
      </c>
      <c r="C259" s="262">
        <v>24107000</v>
      </c>
      <c r="D259" s="172">
        <v>11393919.99</v>
      </c>
      <c r="E259" s="265">
        <f t="shared" si="85"/>
        <v>47.263948189322605</v>
      </c>
    </row>
    <row r="260" spans="1:5" ht="12.75" customHeight="1">
      <c r="A260" s="63">
        <v>422</v>
      </c>
      <c r="B260" s="185" t="s">
        <v>26</v>
      </c>
      <c r="C260" s="171">
        <f t="shared" ref="C260:D260" si="92">C261</f>
        <v>7892000</v>
      </c>
      <c r="D260" s="171">
        <f t="shared" si="92"/>
        <v>0</v>
      </c>
      <c r="E260" s="180">
        <f t="shared" si="85"/>
        <v>0</v>
      </c>
    </row>
    <row r="261" spans="1:5" ht="13.5" hidden="1" customHeight="1">
      <c r="A261" s="61">
        <v>4225</v>
      </c>
      <c r="B261" s="189" t="s">
        <v>148</v>
      </c>
      <c r="C261" s="262">
        <v>7892000</v>
      </c>
      <c r="D261" s="172">
        <v>0</v>
      </c>
      <c r="E261" s="184">
        <f t="shared" si="85"/>
        <v>0</v>
      </c>
    </row>
    <row r="262" spans="1:5" ht="12.75" customHeight="1">
      <c r="A262" s="70"/>
      <c r="B262" s="212"/>
      <c r="C262" s="195"/>
    </row>
    <row r="263" spans="1:5" s="73" customFormat="1" ht="24.6" customHeight="1">
      <c r="A263" s="222" t="s">
        <v>160</v>
      </c>
      <c r="B263" s="47" t="s">
        <v>155</v>
      </c>
      <c r="C263" s="171">
        <f t="shared" ref="C263:D263" si="93">C264+C271</f>
        <v>27929000</v>
      </c>
      <c r="D263" s="171">
        <f t="shared" si="93"/>
        <v>1532806.04</v>
      </c>
      <c r="E263" s="180">
        <f t="shared" ref="E263:E276" si="94">D263/C263*100</f>
        <v>5.4882238533424044</v>
      </c>
    </row>
    <row r="264" spans="1:5" s="73" customFormat="1" ht="12.75" hidden="1" customHeight="1">
      <c r="A264" s="63">
        <v>3</v>
      </c>
      <c r="B264" s="181" t="s">
        <v>40</v>
      </c>
      <c r="C264" s="171">
        <f t="shared" ref="C264:D264" si="95">C265+C268</f>
        <v>1722000</v>
      </c>
      <c r="D264" s="171">
        <f t="shared" si="95"/>
        <v>1532806.04</v>
      </c>
      <c r="E264" s="180">
        <f t="shared" si="94"/>
        <v>89.013126596980257</v>
      </c>
    </row>
    <row r="265" spans="1:5" s="73" customFormat="1" ht="12.75" customHeight="1">
      <c r="A265" s="63">
        <v>32</v>
      </c>
      <c r="B265" s="186" t="s">
        <v>4</v>
      </c>
      <c r="C265" s="171">
        <f t="shared" ref="C265:D266" si="96">C266</f>
        <v>1672000</v>
      </c>
      <c r="D265" s="171">
        <f t="shared" si="96"/>
        <v>1532806.04</v>
      </c>
      <c r="E265" s="180">
        <f t="shared" si="94"/>
        <v>91.675002392344496</v>
      </c>
    </row>
    <row r="266" spans="1:5" s="73" customFormat="1" ht="12.75" customHeight="1">
      <c r="A266" s="63">
        <v>323</v>
      </c>
      <c r="B266" s="181" t="s">
        <v>12</v>
      </c>
      <c r="C266" s="171">
        <f t="shared" si="96"/>
        <v>1672000</v>
      </c>
      <c r="D266" s="171">
        <f t="shared" si="96"/>
        <v>1532806.04</v>
      </c>
      <c r="E266" s="180">
        <f t="shared" si="94"/>
        <v>91.675002392344496</v>
      </c>
    </row>
    <row r="267" spans="1:5" ht="12.75" customHeight="1">
      <c r="A267" s="61">
        <v>3237</v>
      </c>
      <c r="B267" s="46" t="s">
        <v>14</v>
      </c>
      <c r="C267" s="262">
        <v>1672000</v>
      </c>
      <c r="D267" s="172">
        <v>1532806.04</v>
      </c>
      <c r="E267" s="265">
        <f t="shared" si="94"/>
        <v>91.675002392344496</v>
      </c>
    </row>
    <row r="268" spans="1:5" s="73" customFormat="1" ht="12.75" customHeight="1">
      <c r="A268" s="63">
        <v>34</v>
      </c>
      <c r="B268" s="186" t="s">
        <v>16</v>
      </c>
      <c r="C268" s="171">
        <f t="shared" ref="C268:D269" si="97">C269</f>
        <v>50000</v>
      </c>
      <c r="D268" s="171">
        <f t="shared" si="97"/>
        <v>0</v>
      </c>
      <c r="E268" s="180">
        <f t="shared" si="94"/>
        <v>0</v>
      </c>
    </row>
    <row r="269" spans="1:5" s="73" customFormat="1" ht="12.75" customHeight="1">
      <c r="A269" s="63">
        <v>343</v>
      </c>
      <c r="B269" s="182" t="s">
        <v>64</v>
      </c>
      <c r="C269" s="171">
        <f t="shared" si="97"/>
        <v>50000</v>
      </c>
      <c r="D269" s="171">
        <f t="shared" si="97"/>
        <v>0</v>
      </c>
      <c r="E269" s="180">
        <f t="shared" si="94"/>
        <v>0</v>
      </c>
    </row>
    <row r="270" spans="1:5" ht="12.75" customHeight="1">
      <c r="A270" s="61">
        <v>3432</v>
      </c>
      <c r="B270" s="190" t="s">
        <v>140</v>
      </c>
      <c r="C270" s="262">
        <v>50000</v>
      </c>
      <c r="D270" s="172">
        <v>0</v>
      </c>
      <c r="E270" s="265">
        <f t="shared" si="94"/>
        <v>0</v>
      </c>
    </row>
    <row r="271" spans="1:5" s="73" customFormat="1" ht="12.75" hidden="1" customHeight="1">
      <c r="A271" s="63">
        <v>4</v>
      </c>
      <c r="B271" s="181" t="s">
        <v>61</v>
      </c>
      <c r="C271" s="171">
        <f t="shared" ref="C271:D271" si="98">C272</f>
        <v>26207000</v>
      </c>
      <c r="D271" s="171">
        <f t="shared" si="98"/>
        <v>0</v>
      </c>
      <c r="E271" s="180">
        <f t="shared" si="94"/>
        <v>0</v>
      </c>
    </row>
    <row r="272" spans="1:5" s="73" customFormat="1" ht="12.75" customHeight="1">
      <c r="A272" s="63">
        <v>42</v>
      </c>
      <c r="B272" s="181" t="s">
        <v>21</v>
      </c>
      <c r="C272" s="171">
        <f t="shared" ref="C272:D272" si="99">C273+C275</f>
        <v>26207000</v>
      </c>
      <c r="D272" s="171">
        <f t="shared" si="99"/>
        <v>0</v>
      </c>
      <c r="E272" s="180">
        <f t="shared" si="94"/>
        <v>0</v>
      </c>
    </row>
    <row r="273" spans="1:5" s="73" customFormat="1" ht="12.75" customHeight="1">
      <c r="A273" s="63">
        <v>421</v>
      </c>
      <c r="B273" s="185" t="s">
        <v>87</v>
      </c>
      <c r="C273" s="171">
        <f t="shared" ref="C273:D273" si="100">C274</f>
        <v>20841000</v>
      </c>
      <c r="D273" s="171">
        <f t="shared" si="100"/>
        <v>0</v>
      </c>
      <c r="E273" s="180">
        <f t="shared" si="94"/>
        <v>0</v>
      </c>
    </row>
    <row r="274" spans="1:5" ht="12.75" customHeight="1">
      <c r="A274" s="61">
        <v>4214</v>
      </c>
      <c r="B274" s="189" t="s">
        <v>156</v>
      </c>
      <c r="C274" s="262">
        <v>20841000</v>
      </c>
      <c r="D274" s="172">
        <v>0</v>
      </c>
      <c r="E274" s="265">
        <f t="shared" si="94"/>
        <v>0</v>
      </c>
    </row>
    <row r="275" spans="1:5" s="73" customFormat="1" ht="12.75" customHeight="1">
      <c r="A275" s="63">
        <v>422</v>
      </c>
      <c r="B275" s="185" t="s">
        <v>26</v>
      </c>
      <c r="C275" s="171">
        <f t="shared" ref="C275:D275" si="101">C276</f>
        <v>5366000</v>
      </c>
      <c r="D275" s="171">
        <f t="shared" si="101"/>
        <v>0</v>
      </c>
      <c r="E275" s="180">
        <f t="shared" si="94"/>
        <v>0</v>
      </c>
    </row>
    <row r="276" spans="1:5" ht="12.75" customHeight="1">
      <c r="A276" s="61">
        <v>4225</v>
      </c>
      <c r="B276" s="189" t="s">
        <v>148</v>
      </c>
      <c r="C276" s="262">
        <v>5366000</v>
      </c>
      <c r="D276" s="172">
        <v>0</v>
      </c>
      <c r="E276" s="265">
        <f t="shared" si="94"/>
        <v>0</v>
      </c>
    </row>
    <row r="277" spans="1:5" ht="12.75" customHeight="1">
      <c r="A277" s="61"/>
      <c r="B277" s="172"/>
      <c r="C277" s="172"/>
      <c r="D277" s="172"/>
      <c r="E277" s="184"/>
    </row>
    <row r="278" spans="1:5">
      <c r="A278" s="63" t="s">
        <v>161</v>
      </c>
      <c r="B278" s="45" t="s">
        <v>153</v>
      </c>
      <c r="C278" s="171">
        <f t="shared" ref="C278:D278" si="102">C279</f>
        <v>7500000</v>
      </c>
      <c r="D278" s="171">
        <f t="shared" si="102"/>
        <v>0</v>
      </c>
      <c r="E278" s="180">
        <f>D278/C278*100</f>
        <v>0</v>
      </c>
    </row>
    <row r="279" spans="1:5" ht="12.75" hidden="1" customHeight="1">
      <c r="A279" s="63">
        <v>3</v>
      </c>
      <c r="B279" s="181" t="s">
        <v>40</v>
      </c>
      <c r="C279" s="171">
        <f>C280</f>
        <v>7500000</v>
      </c>
      <c r="D279" s="171">
        <f>D280</f>
        <v>0</v>
      </c>
      <c r="E279" s="180">
        <f>D279/C279*100</f>
        <v>0</v>
      </c>
    </row>
    <row r="280" spans="1:5" ht="11.25" customHeight="1">
      <c r="A280" s="54">
        <v>36</v>
      </c>
      <c r="B280" s="196" t="s">
        <v>207</v>
      </c>
      <c r="C280" s="171">
        <f t="shared" ref="C280:D280" si="103">C281</f>
        <v>7500000</v>
      </c>
      <c r="D280" s="171">
        <f t="shared" si="103"/>
        <v>0</v>
      </c>
      <c r="E280" s="180">
        <f>D280/C280*100</f>
        <v>0</v>
      </c>
    </row>
    <row r="281" spans="1:5" ht="11.25" customHeight="1">
      <c r="A281" s="54">
        <v>363</v>
      </c>
      <c r="B281" s="185" t="s">
        <v>129</v>
      </c>
      <c r="C281" s="148">
        <f>C282</f>
        <v>7500000</v>
      </c>
      <c r="D281" s="148">
        <f>D282</f>
        <v>0</v>
      </c>
      <c r="E281" s="163">
        <f>D281/C281*100</f>
        <v>0</v>
      </c>
    </row>
    <row r="282" spans="1:5" ht="11.25" hidden="1" customHeight="1">
      <c r="A282" s="61">
        <v>3632</v>
      </c>
      <c r="B282" s="183" t="s">
        <v>130</v>
      </c>
      <c r="C282" s="268">
        <v>7500000</v>
      </c>
      <c r="D282" s="197">
        <v>0</v>
      </c>
      <c r="E282" s="198">
        <f>D282/C282*100</f>
        <v>0</v>
      </c>
    </row>
    <row r="283" spans="1:5" ht="12.75" customHeight="1">
      <c r="A283" s="61"/>
      <c r="B283" s="183"/>
      <c r="C283" s="197"/>
      <c r="D283" s="197"/>
      <c r="E283" s="198"/>
    </row>
    <row r="284" spans="1:5" ht="25.5" customHeight="1">
      <c r="A284" s="222" t="s">
        <v>190</v>
      </c>
      <c r="B284" s="47" t="s">
        <v>191</v>
      </c>
      <c r="C284" s="171">
        <f t="shared" ref="C284:D284" si="104">C285</f>
        <v>17827000</v>
      </c>
      <c r="D284" s="171">
        <f t="shared" si="104"/>
        <v>5142215.5599999996</v>
      </c>
      <c r="E284" s="180">
        <f>D284/C284*100</f>
        <v>28.845097660851515</v>
      </c>
    </row>
    <row r="285" spans="1:5" ht="12.75" hidden="1" customHeight="1">
      <c r="A285" s="63">
        <v>3</v>
      </c>
      <c r="B285" s="181" t="s">
        <v>40</v>
      </c>
      <c r="C285" s="171">
        <f>C286</f>
        <v>17827000</v>
      </c>
      <c r="D285" s="171">
        <f>D286</f>
        <v>5142215.5599999996</v>
      </c>
      <c r="E285" s="180">
        <f>D285/C285*100</f>
        <v>28.845097660851515</v>
      </c>
    </row>
    <row r="286" spans="1:5" ht="12.75" customHeight="1">
      <c r="A286" s="54">
        <v>36</v>
      </c>
      <c r="B286" s="196" t="s">
        <v>207</v>
      </c>
      <c r="C286" s="171">
        <f t="shared" ref="C286:D287" si="105">C287</f>
        <v>17827000</v>
      </c>
      <c r="D286" s="171">
        <f t="shared" si="105"/>
        <v>5142215.5599999996</v>
      </c>
      <c r="E286" s="180">
        <f>D286/C286*100</f>
        <v>28.845097660851515</v>
      </c>
    </row>
    <row r="287" spans="1:5" ht="12.75" customHeight="1">
      <c r="A287" s="168">
        <v>363</v>
      </c>
      <c r="B287" s="185" t="s">
        <v>129</v>
      </c>
      <c r="C287" s="148">
        <f t="shared" si="105"/>
        <v>17827000</v>
      </c>
      <c r="D287" s="148">
        <f t="shared" si="105"/>
        <v>5142215.5599999996</v>
      </c>
      <c r="E287" s="163">
        <f>D287/C287*100</f>
        <v>28.845097660851515</v>
      </c>
    </row>
    <row r="288" spans="1:5" ht="12.75" customHeight="1">
      <c r="A288" s="183">
        <v>3632</v>
      </c>
      <c r="B288" s="183" t="s">
        <v>130</v>
      </c>
      <c r="C288" s="268">
        <v>17827000</v>
      </c>
      <c r="D288" s="197">
        <v>5142215.5599999996</v>
      </c>
      <c r="E288" s="269">
        <f>D288/C288*100</f>
        <v>28.845097660851515</v>
      </c>
    </row>
    <row r="289" spans="1:5" ht="12.75" customHeight="1">
      <c r="A289" s="61"/>
      <c r="B289" s="183"/>
      <c r="C289" s="195"/>
    </row>
    <row r="290" spans="1:5" ht="12.75" customHeight="1">
      <c r="A290" s="63" t="s">
        <v>192</v>
      </c>
      <c r="B290" s="47" t="s">
        <v>193</v>
      </c>
      <c r="C290" s="171">
        <f t="shared" ref="C290:D296" si="106">C291</f>
        <v>22440000</v>
      </c>
      <c r="D290" s="171">
        <f t="shared" si="106"/>
        <v>10091166.630000001</v>
      </c>
      <c r="E290" s="180">
        <f t="shared" ref="E290:E297" si="107">D290/C290*100</f>
        <v>44.969548262032092</v>
      </c>
    </row>
    <row r="291" spans="1:5" ht="12.75" hidden="1" customHeight="1">
      <c r="A291" s="63">
        <v>3</v>
      </c>
      <c r="B291" s="181" t="s">
        <v>40</v>
      </c>
      <c r="C291" s="171">
        <f t="shared" ref="C291:D291" si="108">C292+C295</f>
        <v>22440000</v>
      </c>
      <c r="D291" s="171">
        <f t="shared" si="108"/>
        <v>10091166.630000001</v>
      </c>
      <c r="E291" s="180">
        <f t="shared" si="107"/>
        <v>44.969548262032092</v>
      </c>
    </row>
    <row r="292" spans="1:5" ht="12.75" customHeight="1">
      <c r="A292" s="54">
        <v>36</v>
      </c>
      <c r="B292" s="196" t="s">
        <v>207</v>
      </c>
      <c r="C292" s="171">
        <f t="shared" ref="C292:D293" si="109">C293</f>
        <v>2440000</v>
      </c>
      <c r="D292" s="171">
        <f t="shared" si="109"/>
        <v>588569.4</v>
      </c>
      <c r="E292" s="180">
        <f t="shared" si="107"/>
        <v>24.121696721311476</v>
      </c>
    </row>
    <row r="293" spans="1:5" ht="12.75" customHeight="1">
      <c r="A293" s="54">
        <v>363</v>
      </c>
      <c r="B293" s="185" t="s">
        <v>129</v>
      </c>
      <c r="C293" s="148">
        <f t="shared" si="109"/>
        <v>2440000</v>
      </c>
      <c r="D293" s="148">
        <f t="shared" si="109"/>
        <v>588569.4</v>
      </c>
      <c r="E293" s="163">
        <f t="shared" si="107"/>
        <v>24.121696721311476</v>
      </c>
    </row>
    <row r="294" spans="1:5" ht="12.75" customHeight="1">
      <c r="A294" s="61">
        <v>3632</v>
      </c>
      <c r="B294" s="183" t="s">
        <v>130</v>
      </c>
      <c r="C294" s="268">
        <v>2440000</v>
      </c>
      <c r="D294" s="197">
        <v>588569.4</v>
      </c>
      <c r="E294" s="269">
        <f t="shared" si="107"/>
        <v>24.121696721311476</v>
      </c>
    </row>
    <row r="295" spans="1:5" ht="12.75" customHeight="1">
      <c r="A295" s="63">
        <v>38</v>
      </c>
      <c r="B295" s="45" t="s">
        <v>60</v>
      </c>
      <c r="C295" s="171">
        <f t="shared" si="106"/>
        <v>20000000</v>
      </c>
      <c r="D295" s="171">
        <f t="shared" si="106"/>
        <v>9502597.2300000004</v>
      </c>
      <c r="E295" s="180">
        <f t="shared" si="107"/>
        <v>47.512986150000003</v>
      </c>
    </row>
    <row r="296" spans="1:5" ht="12.75" customHeight="1">
      <c r="A296" s="63">
        <v>386</v>
      </c>
      <c r="B296" s="45" t="s">
        <v>131</v>
      </c>
      <c r="C296" s="171">
        <f t="shared" si="106"/>
        <v>20000000</v>
      </c>
      <c r="D296" s="171">
        <f t="shared" si="106"/>
        <v>9502597.2300000004</v>
      </c>
      <c r="E296" s="180">
        <f t="shared" si="107"/>
        <v>47.512986150000003</v>
      </c>
    </row>
    <row r="297" spans="1:5" ht="25.5" customHeight="1">
      <c r="A297" s="135">
        <v>3861</v>
      </c>
      <c r="B297" s="50" t="s">
        <v>135</v>
      </c>
      <c r="C297" s="262">
        <v>20000000</v>
      </c>
      <c r="D297" s="172">
        <v>9502597.2300000004</v>
      </c>
      <c r="E297" s="265">
        <f t="shared" si="107"/>
        <v>47.512986150000003</v>
      </c>
    </row>
    <row r="298" spans="1:5" ht="9" customHeight="1">
      <c r="A298" s="61"/>
      <c r="B298" s="183"/>
      <c r="C298" s="197"/>
      <c r="D298" s="197"/>
      <c r="E298" s="198"/>
    </row>
    <row r="299" spans="1:5" ht="12.75" customHeight="1">
      <c r="A299" s="63" t="s">
        <v>173</v>
      </c>
      <c r="B299" s="47" t="s">
        <v>170</v>
      </c>
      <c r="C299" s="171">
        <f t="shared" ref="C299:D302" si="110">C300</f>
        <v>1012500</v>
      </c>
      <c r="D299" s="171">
        <f t="shared" si="110"/>
        <v>218399.88</v>
      </c>
      <c r="E299" s="180">
        <f>D299/C299*100</f>
        <v>21.570358518518518</v>
      </c>
    </row>
    <row r="300" spans="1:5" ht="11.45" hidden="1" customHeight="1">
      <c r="A300" s="63">
        <v>3</v>
      </c>
      <c r="B300" s="181" t="s">
        <v>40</v>
      </c>
      <c r="C300" s="171">
        <f>C301</f>
        <v>1012500</v>
      </c>
      <c r="D300" s="171">
        <f>D301</f>
        <v>218399.88</v>
      </c>
      <c r="E300" s="180">
        <f>D300/C300*100</f>
        <v>21.570358518518518</v>
      </c>
    </row>
    <row r="301" spans="1:5" ht="12.75" customHeight="1">
      <c r="A301" s="63">
        <v>32</v>
      </c>
      <c r="B301" s="186" t="s">
        <v>4</v>
      </c>
      <c r="C301" s="171">
        <f t="shared" si="110"/>
        <v>1012500</v>
      </c>
      <c r="D301" s="171">
        <f t="shared" si="110"/>
        <v>218399.88</v>
      </c>
      <c r="E301" s="180">
        <f>D301/C301*100</f>
        <v>21.570358518518518</v>
      </c>
    </row>
    <row r="302" spans="1:5" ht="12.75" customHeight="1">
      <c r="A302" s="54">
        <v>323</v>
      </c>
      <c r="B302" s="181" t="s">
        <v>12</v>
      </c>
      <c r="C302" s="171">
        <f t="shared" si="110"/>
        <v>1012500</v>
      </c>
      <c r="D302" s="171">
        <f t="shared" si="110"/>
        <v>218399.88</v>
      </c>
      <c r="E302" s="180">
        <f>D302/C302*100</f>
        <v>21.570358518518518</v>
      </c>
    </row>
    <row r="303" spans="1:5" ht="12.75" customHeight="1">
      <c r="A303" s="61">
        <v>3237</v>
      </c>
      <c r="B303" s="46" t="s">
        <v>14</v>
      </c>
      <c r="C303" s="262">
        <v>1012500</v>
      </c>
      <c r="D303" s="172">
        <v>218399.88</v>
      </c>
      <c r="E303" s="265">
        <f>D303/C303*100</f>
        <v>21.570358518518518</v>
      </c>
    </row>
    <row r="304" spans="1:5" ht="9" customHeight="1">
      <c r="A304" s="61"/>
      <c r="B304" s="214"/>
      <c r="C304" s="172"/>
      <c r="D304" s="172"/>
      <c r="E304" s="184"/>
    </row>
    <row r="305" spans="1:5" ht="12.75" customHeight="1">
      <c r="A305" s="63" t="s">
        <v>176</v>
      </c>
      <c r="B305" s="47" t="s">
        <v>169</v>
      </c>
      <c r="C305" s="171">
        <f t="shared" ref="C305:D306" si="111">C306</f>
        <v>8700000</v>
      </c>
      <c r="D305" s="171">
        <f t="shared" si="111"/>
        <v>509443.75</v>
      </c>
      <c r="E305" s="180">
        <f t="shared" ref="E305:E311" si="112">D305/C305*100</f>
        <v>5.8556752873563216</v>
      </c>
    </row>
    <row r="306" spans="1:5" ht="12.75" hidden="1" customHeight="1">
      <c r="A306" s="63">
        <v>3</v>
      </c>
      <c r="B306" s="181" t="s">
        <v>40</v>
      </c>
      <c r="C306" s="171">
        <f t="shared" si="111"/>
        <v>8700000</v>
      </c>
      <c r="D306" s="171">
        <f t="shared" si="111"/>
        <v>509443.75</v>
      </c>
      <c r="E306" s="180">
        <f t="shared" si="112"/>
        <v>5.8556752873563216</v>
      </c>
    </row>
    <row r="307" spans="1:5" ht="12.75" customHeight="1">
      <c r="A307" s="63">
        <v>32</v>
      </c>
      <c r="B307" s="186" t="s">
        <v>4</v>
      </c>
      <c r="C307" s="171">
        <f t="shared" ref="C307:D307" si="113">C308+C310</f>
        <v>8700000</v>
      </c>
      <c r="D307" s="171">
        <f t="shared" si="113"/>
        <v>509443.75</v>
      </c>
      <c r="E307" s="180">
        <f t="shared" si="112"/>
        <v>5.8556752873563216</v>
      </c>
    </row>
    <row r="308" spans="1:5" ht="12.75" customHeight="1">
      <c r="A308" s="54">
        <v>323</v>
      </c>
      <c r="B308" s="181" t="s">
        <v>12</v>
      </c>
      <c r="C308" s="171">
        <f t="shared" ref="C308:D308" si="114">C309</f>
        <v>600000</v>
      </c>
      <c r="D308" s="171">
        <f t="shared" si="114"/>
        <v>115000</v>
      </c>
      <c r="E308" s="180">
        <f t="shared" si="112"/>
        <v>19.166666666666668</v>
      </c>
    </row>
    <row r="309" spans="1:5" ht="12.75" customHeight="1">
      <c r="A309" s="61">
        <v>3237</v>
      </c>
      <c r="B309" s="46" t="s">
        <v>14</v>
      </c>
      <c r="C309" s="262">
        <v>600000</v>
      </c>
      <c r="D309" s="172">
        <v>115000</v>
      </c>
      <c r="E309" s="265">
        <f t="shared" si="112"/>
        <v>19.166666666666668</v>
      </c>
    </row>
    <row r="310" spans="1:5" ht="12.75" customHeight="1">
      <c r="A310" s="54">
        <v>329</v>
      </c>
      <c r="B310" s="182" t="s">
        <v>57</v>
      </c>
      <c r="C310" s="171">
        <f t="shared" ref="C310:D310" si="115">C311</f>
        <v>8100000</v>
      </c>
      <c r="D310" s="171">
        <f t="shared" si="115"/>
        <v>394443.75</v>
      </c>
      <c r="E310" s="180">
        <f t="shared" si="112"/>
        <v>4.8696759259259261</v>
      </c>
    </row>
    <row r="311" spans="1:5" ht="12.75" customHeight="1">
      <c r="A311" s="61">
        <v>3299</v>
      </c>
      <c r="B311" s="183" t="s">
        <v>57</v>
      </c>
      <c r="C311" s="262">
        <v>8100000</v>
      </c>
      <c r="D311" s="172">
        <v>394443.75</v>
      </c>
      <c r="E311" s="265">
        <f t="shared" si="112"/>
        <v>4.8696759259259261</v>
      </c>
    </row>
    <row r="312" spans="1:5" ht="9" customHeight="1">
      <c r="A312" s="61"/>
      <c r="B312" s="183"/>
      <c r="C312" s="197"/>
      <c r="D312" s="197"/>
      <c r="E312" s="198"/>
    </row>
    <row r="313" spans="1:5" ht="25.5">
      <c r="A313" s="222" t="s">
        <v>177</v>
      </c>
      <c r="B313" s="192" t="s">
        <v>250</v>
      </c>
      <c r="C313" s="171">
        <f t="shared" ref="C313:D315" si="116">C314</f>
        <v>4000000</v>
      </c>
      <c r="D313" s="171">
        <f t="shared" si="116"/>
        <v>3874748.02</v>
      </c>
      <c r="E313" s="180">
        <f t="shared" ref="E313:E318" si="117">D313/C313*100</f>
        <v>96.868700500000003</v>
      </c>
    </row>
    <row r="314" spans="1:5" ht="12.75" hidden="1" customHeight="1">
      <c r="A314" s="63">
        <v>3</v>
      </c>
      <c r="B314" s="181" t="s">
        <v>40</v>
      </c>
      <c r="C314" s="171">
        <f t="shared" si="116"/>
        <v>4000000</v>
      </c>
      <c r="D314" s="171">
        <f t="shared" si="116"/>
        <v>3874748.02</v>
      </c>
      <c r="E314" s="180">
        <f t="shared" si="117"/>
        <v>96.868700500000003</v>
      </c>
    </row>
    <row r="315" spans="1:5" ht="12.75" customHeight="1">
      <c r="A315" s="54">
        <v>36</v>
      </c>
      <c r="B315" s="196" t="s">
        <v>207</v>
      </c>
      <c r="C315" s="171">
        <f t="shared" si="116"/>
        <v>4000000</v>
      </c>
      <c r="D315" s="171">
        <f t="shared" si="116"/>
        <v>3874748.02</v>
      </c>
      <c r="E315" s="180">
        <f t="shared" si="117"/>
        <v>96.868700500000003</v>
      </c>
    </row>
    <row r="316" spans="1:5" ht="12.75" customHeight="1">
      <c r="A316" s="54">
        <v>363</v>
      </c>
      <c r="B316" s="185" t="s">
        <v>129</v>
      </c>
      <c r="C316" s="171">
        <f t="shared" ref="C316:D316" si="118">C317+C318</f>
        <v>4000000</v>
      </c>
      <c r="D316" s="171">
        <f t="shared" si="118"/>
        <v>3874748.02</v>
      </c>
      <c r="E316" s="180">
        <f t="shared" si="117"/>
        <v>96.868700500000003</v>
      </c>
    </row>
    <row r="317" spans="1:5" ht="12.75" customHeight="1">
      <c r="A317" s="48">
        <v>3631</v>
      </c>
      <c r="B317" s="213" t="s">
        <v>168</v>
      </c>
      <c r="C317" s="262">
        <v>3900000</v>
      </c>
      <c r="D317" s="172">
        <v>3874748.02</v>
      </c>
      <c r="E317" s="184">
        <f t="shared" si="117"/>
        <v>99.352513333333334</v>
      </c>
    </row>
    <row r="318" spans="1:5" ht="12.75" hidden="1" customHeight="1">
      <c r="A318" s="61">
        <v>3632</v>
      </c>
      <c r="B318" s="213" t="s">
        <v>130</v>
      </c>
      <c r="C318" s="262">
        <v>100000</v>
      </c>
      <c r="D318" s="165">
        <v>0</v>
      </c>
      <c r="E318" s="184">
        <f t="shared" si="117"/>
        <v>0</v>
      </c>
    </row>
    <row r="319" spans="1:5" ht="11.25" customHeight="1">
      <c r="A319" s="61"/>
      <c r="B319" s="183"/>
      <c r="C319" s="195"/>
    </row>
    <row r="320" spans="1:5" ht="25.5" customHeight="1">
      <c r="A320" s="222" t="s">
        <v>186</v>
      </c>
      <c r="B320" s="47" t="s">
        <v>187</v>
      </c>
      <c r="C320" s="171">
        <f>C321+C333</f>
        <v>9003000</v>
      </c>
      <c r="D320" s="171">
        <f>D321+D333</f>
        <v>1485271</v>
      </c>
      <c r="E320" s="180">
        <f t="shared" ref="E320:E336" si="119">D320/C320*100</f>
        <v>16.497511940464289</v>
      </c>
    </row>
    <row r="321" spans="1:5" ht="11.25" hidden="1" customHeight="1">
      <c r="A321" s="63">
        <v>3</v>
      </c>
      <c r="B321" s="181" t="s">
        <v>40</v>
      </c>
      <c r="C321" s="171">
        <f>C322+C329</f>
        <v>5003000</v>
      </c>
      <c r="D321" s="171">
        <f>D322+D329</f>
        <v>1485271</v>
      </c>
      <c r="E321" s="180">
        <f t="shared" si="119"/>
        <v>29.687607435538677</v>
      </c>
    </row>
    <row r="322" spans="1:5" ht="12.75" customHeight="1">
      <c r="A322" s="63">
        <v>32</v>
      </c>
      <c r="B322" s="186" t="s">
        <v>4</v>
      </c>
      <c r="C322" s="171">
        <f>C323+C325+C327</f>
        <v>4983000</v>
      </c>
      <c r="D322" s="171">
        <f>D323+D325+D327</f>
        <v>1393391.25</v>
      </c>
      <c r="E322" s="180">
        <f t="shared" si="119"/>
        <v>27.96289885611078</v>
      </c>
    </row>
    <row r="323" spans="1:5" ht="12.75" customHeight="1">
      <c r="A323" s="63">
        <v>321</v>
      </c>
      <c r="B323" s="186" t="s">
        <v>8</v>
      </c>
      <c r="C323" s="171">
        <f>C324</f>
        <v>0</v>
      </c>
      <c r="D323" s="171">
        <f>D324</f>
        <v>22508.07</v>
      </c>
      <c r="E323" s="180" t="s">
        <v>194</v>
      </c>
    </row>
    <row r="324" spans="1:5" ht="12.75" customHeight="1">
      <c r="A324" s="61">
        <v>3211</v>
      </c>
      <c r="B324" s="155" t="s">
        <v>46</v>
      </c>
      <c r="C324" s="262">
        <v>0</v>
      </c>
      <c r="D324" s="172">
        <v>22508.07</v>
      </c>
      <c r="E324" s="265" t="s">
        <v>194</v>
      </c>
    </row>
    <row r="325" spans="1:5" ht="12" customHeight="1">
      <c r="A325" s="54">
        <v>323</v>
      </c>
      <c r="B325" s="181" t="s">
        <v>12</v>
      </c>
      <c r="C325" s="171">
        <f t="shared" ref="C325:D325" si="120">C326</f>
        <v>4983000</v>
      </c>
      <c r="D325" s="171">
        <f t="shared" si="120"/>
        <v>1370475</v>
      </c>
      <c r="E325" s="180">
        <f t="shared" si="119"/>
        <v>27.503010234798314</v>
      </c>
    </row>
    <row r="326" spans="1:5" ht="13.5" customHeight="1">
      <c r="A326" s="61">
        <v>3237</v>
      </c>
      <c r="B326" s="46" t="s">
        <v>14</v>
      </c>
      <c r="C326" s="172">
        <v>4983000</v>
      </c>
      <c r="D326" s="172">
        <v>1370475</v>
      </c>
      <c r="E326" s="184">
        <f t="shared" si="119"/>
        <v>27.503010234798314</v>
      </c>
    </row>
    <row r="327" spans="1:5" ht="13.5" customHeight="1">
      <c r="A327" s="63">
        <v>329</v>
      </c>
      <c r="B327" s="45" t="s">
        <v>57</v>
      </c>
      <c r="C327" s="171">
        <f>C328</f>
        <v>0</v>
      </c>
      <c r="D327" s="171">
        <f>D328</f>
        <v>408.18</v>
      </c>
      <c r="E327" s="180" t="s">
        <v>194</v>
      </c>
    </row>
    <row r="328" spans="1:5" ht="13.5" customHeight="1">
      <c r="A328" s="61">
        <v>3292</v>
      </c>
      <c r="B328" s="46" t="s">
        <v>265</v>
      </c>
      <c r="C328" s="262">
        <v>0</v>
      </c>
      <c r="D328" s="172">
        <v>408.18</v>
      </c>
      <c r="E328" s="265" t="s">
        <v>194</v>
      </c>
    </row>
    <row r="329" spans="1:5" ht="13.5" customHeight="1">
      <c r="A329" s="63">
        <v>34</v>
      </c>
      <c r="B329" s="45" t="s">
        <v>16</v>
      </c>
      <c r="C329" s="171">
        <f t="shared" ref="C329:D329" si="121">C330</f>
        <v>20000</v>
      </c>
      <c r="D329" s="171">
        <f t="shared" si="121"/>
        <v>91879.75</v>
      </c>
      <c r="E329" s="180">
        <f t="shared" si="119"/>
        <v>459.39875000000001</v>
      </c>
    </row>
    <row r="330" spans="1:5" ht="13.5" customHeight="1">
      <c r="A330" s="63">
        <v>343</v>
      </c>
      <c r="B330" s="45" t="s">
        <v>64</v>
      </c>
      <c r="C330" s="171">
        <f>C331+C332</f>
        <v>20000</v>
      </c>
      <c r="D330" s="171">
        <f>D331+D332</f>
        <v>91879.75</v>
      </c>
      <c r="E330" s="180">
        <f t="shared" si="119"/>
        <v>459.39875000000001</v>
      </c>
    </row>
    <row r="331" spans="1:5" ht="13.5" customHeight="1">
      <c r="A331" s="61">
        <v>3431</v>
      </c>
      <c r="B331" s="46" t="s">
        <v>65</v>
      </c>
      <c r="C331" s="262">
        <v>20000</v>
      </c>
      <c r="D331" s="172">
        <v>241.04</v>
      </c>
      <c r="E331" s="265">
        <f t="shared" si="119"/>
        <v>1.2052</v>
      </c>
    </row>
    <row r="332" spans="1:5" ht="13.5" customHeight="1">
      <c r="A332" s="61">
        <v>3432</v>
      </c>
      <c r="B332" s="190" t="s">
        <v>140</v>
      </c>
      <c r="C332" s="262">
        <v>0</v>
      </c>
      <c r="D332" s="172">
        <v>91638.71</v>
      </c>
      <c r="E332" s="184"/>
    </row>
    <row r="333" spans="1:5" ht="13.5" hidden="1" customHeight="1">
      <c r="A333" s="63">
        <v>4</v>
      </c>
      <c r="B333" s="181" t="s">
        <v>61</v>
      </c>
      <c r="C333" s="171">
        <f t="shared" ref="C333:D333" si="122">C334</f>
        <v>4000000</v>
      </c>
      <c r="D333" s="171">
        <f t="shared" si="122"/>
        <v>0</v>
      </c>
      <c r="E333" s="180">
        <f t="shared" si="119"/>
        <v>0</v>
      </c>
    </row>
    <row r="334" spans="1:5" ht="13.5" customHeight="1">
      <c r="A334" s="63">
        <v>42</v>
      </c>
      <c r="B334" s="181" t="s">
        <v>21</v>
      </c>
      <c r="C334" s="171">
        <f t="shared" ref="C334" si="123">C335+C337</f>
        <v>4000000</v>
      </c>
      <c r="D334" s="171">
        <f t="shared" ref="D334" si="124">D335+D337</f>
        <v>0</v>
      </c>
      <c r="E334" s="180">
        <f t="shared" si="119"/>
        <v>0</v>
      </c>
    </row>
    <row r="335" spans="1:5" ht="13.5" customHeight="1">
      <c r="A335" s="63">
        <v>422</v>
      </c>
      <c r="B335" s="185" t="s">
        <v>26</v>
      </c>
      <c r="C335" s="171">
        <f t="shared" ref="C335:D335" si="125">C336</f>
        <v>4000000</v>
      </c>
      <c r="D335" s="171">
        <f t="shared" si="125"/>
        <v>0</v>
      </c>
      <c r="E335" s="180">
        <f t="shared" si="119"/>
        <v>0</v>
      </c>
    </row>
    <row r="336" spans="1:5" ht="13.5" hidden="1" customHeight="1">
      <c r="A336" s="61">
        <v>4225</v>
      </c>
      <c r="B336" s="189" t="s">
        <v>234</v>
      </c>
      <c r="C336" s="262">
        <v>4000000</v>
      </c>
      <c r="D336" s="172">
        <v>0</v>
      </c>
      <c r="E336" s="184">
        <f t="shared" si="119"/>
        <v>0</v>
      </c>
    </row>
    <row r="337" spans="1:5" ht="9.75" customHeight="1">
      <c r="A337" s="64"/>
      <c r="B337" s="189"/>
      <c r="C337" s="165"/>
      <c r="D337" s="165"/>
      <c r="E337" s="166"/>
    </row>
    <row r="338" spans="1:5" ht="12.75" customHeight="1">
      <c r="A338" s="63" t="s">
        <v>212</v>
      </c>
      <c r="B338" s="47" t="s">
        <v>197</v>
      </c>
      <c r="C338" s="171">
        <f t="shared" ref="C338:D340" si="126">C339</f>
        <v>8000000</v>
      </c>
      <c r="D338" s="171">
        <f t="shared" si="126"/>
        <v>1954441.3</v>
      </c>
      <c r="E338" s="180">
        <f>D338/C338*100</f>
        <v>24.43051625</v>
      </c>
    </row>
    <row r="339" spans="1:5" ht="12.75" hidden="1" customHeight="1">
      <c r="A339" s="63">
        <v>3</v>
      </c>
      <c r="B339" s="181" t="s">
        <v>40</v>
      </c>
      <c r="C339" s="171">
        <f t="shared" si="126"/>
        <v>8000000</v>
      </c>
      <c r="D339" s="171">
        <f t="shared" si="126"/>
        <v>1954441.3</v>
      </c>
      <c r="E339" s="180">
        <f>D339/C339*100</f>
        <v>24.43051625</v>
      </c>
    </row>
    <row r="340" spans="1:5" ht="12.75" customHeight="1">
      <c r="A340" s="54">
        <v>36</v>
      </c>
      <c r="B340" s="196" t="s">
        <v>207</v>
      </c>
      <c r="C340" s="171">
        <f t="shared" si="126"/>
        <v>8000000</v>
      </c>
      <c r="D340" s="171">
        <f t="shared" si="126"/>
        <v>1954441.3</v>
      </c>
      <c r="E340" s="180">
        <f>D340/C340*100</f>
        <v>24.43051625</v>
      </c>
    </row>
    <row r="341" spans="1:5" ht="12.75" customHeight="1">
      <c r="A341" s="54">
        <v>363</v>
      </c>
      <c r="B341" s="185" t="s">
        <v>129</v>
      </c>
      <c r="C341" s="171">
        <f>C342</f>
        <v>8000000</v>
      </c>
      <c r="D341" s="171">
        <f>D342</f>
        <v>1954441.3</v>
      </c>
      <c r="E341" s="180">
        <f>D341/C341*100</f>
        <v>24.43051625</v>
      </c>
    </row>
    <row r="342" spans="1:5" ht="12.75" customHeight="1">
      <c r="A342" s="61">
        <v>3632</v>
      </c>
      <c r="B342" s="46" t="s">
        <v>130</v>
      </c>
      <c r="C342" s="262">
        <v>8000000</v>
      </c>
      <c r="D342" s="172">
        <v>1954441.3</v>
      </c>
      <c r="E342" s="265">
        <f>D342/C342*100</f>
        <v>24.43051625</v>
      </c>
    </row>
    <row r="343" spans="1:5" ht="12.75" customHeight="1">
      <c r="A343" s="61"/>
      <c r="B343" s="46"/>
      <c r="C343" s="172"/>
      <c r="D343" s="172"/>
      <c r="E343" s="184"/>
    </row>
    <row r="344" spans="1:5" ht="13.15" customHeight="1">
      <c r="A344" s="63" t="s">
        <v>230</v>
      </c>
      <c r="B344" s="45" t="s">
        <v>231</v>
      </c>
      <c r="C344" s="171">
        <f t="shared" ref="C344:D347" si="127">C345</f>
        <v>9000000</v>
      </c>
      <c r="D344" s="171">
        <f t="shared" si="127"/>
        <v>0</v>
      </c>
      <c r="E344" s="180">
        <f>D344/C344*100</f>
        <v>0</v>
      </c>
    </row>
    <row r="345" spans="1:5" ht="12.75" hidden="1" customHeight="1">
      <c r="A345" s="54">
        <v>3</v>
      </c>
      <c r="B345" s="181" t="s">
        <v>40</v>
      </c>
      <c r="C345" s="171">
        <f t="shared" si="127"/>
        <v>9000000</v>
      </c>
      <c r="D345" s="171">
        <f t="shared" si="127"/>
        <v>0</v>
      </c>
      <c r="E345" s="180">
        <f>D345/C345*100</f>
        <v>0</v>
      </c>
    </row>
    <row r="346" spans="1:5" ht="12.75" customHeight="1">
      <c r="A346" s="54">
        <v>36</v>
      </c>
      <c r="B346" s="47" t="s">
        <v>205</v>
      </c>
      <c r="C346" s="171">
        <f t="shared" si="127"/>
        <v>9000000</v>
      </c>
      <c r="D346" s="171">
        <f t="shared" si="127"/>
        <v>0</v>
      </c>
      <c r="E346" s="180">
        <f>D346/C346*100</f>
        <v>0</v>
      </c>
    </row>
    <row r="347" spans="1:5" ht="12.75" customHeight="1">
      <c r="A347" s="54">
        <v>363</v>
      </c>
      <c r="B347" s="159" t="s">
        <v>129</v>
      </c>
      <c r="C347" s="171">
        <f t="shared" si="127"/>
        <v>9000000</v>
      </c>
      <c r="D347" s="171">
        <f t="shared" si="127"/>
        <v>0</v>
      </c>
      <c r="E347" s="180">
        <f>D347/C347*100</f>
        <v>0</v>
      </c>
    </row>
    <row r="348" spans="1:5" ht="13.5" hidden="1" customHeight="1">
      <c r="A348" s="82" t="s">
        <v>19</v>
      </c>
      <c r="B348" s="154" t="s">
        <v>130</v>
      </c>
      <c r="C348" s="262">
        <v>9000000</v>
      </c>
      <c r="D348" s="172">
        <v>0</v>
      </c>
      <c r="E348" s="184">
        <f>D348/C348*100</f>
        <v>0</v>
      </c>
    </row>
    <row r="349" spans="1:5" ht="9" customHeight="1">
      <c r="A349" s="61"/>
      <c r="B349" s="46"/>
      <c r="C349" s="172"/>
      <c r="D349" s="172"/>
      <c r="E349" s="184"/>
    </row>
    <row r="350" spans="1:5" ht="24.6" customHeight="1">
      <c r="A350" s="222" t="s">
        <v>214</v>
      </c>
      <c r="B350" s="47" t="s">
        <v>208</v>
      </c>
      <c r="C350" s="171">
        <f t="shared" ref="C350:D351" si="128">C351</f>
        <v>600000</v>
      </c>
      <c r="D350" s="171">
        <f t="shared" si="128"/>
        <v>11979.5</v>
      </c>
      <c r="E350" s="180">
        <f>D350/C350*100</f>
        <v>1.9965833333333332</v>
      </c>
    </row>
    <row r="351" spans="1:5" ht="12.75" hidden="1" customHeight="1">
      <c r="A351" s="63">
        <v>3</v>
      </c>
      <c r="B351" s="181" t="s">
        <v>40</v>
      </c>
      <c r="C351" s="171">
        <f t="shared" si="128"/>
        <v>600000</v>
      </c>
      <c r="D351" s="171">
        <f t="shared" si="128"/>
        <v>11979.5</v>
      </c>
      <c r="E351" s="180">
        <f>D351/C351*100</f>
        <v>1.9965833333333332</v>
      </c>
    </row>
    <row r="352" spans="1:5" ht="12.75" customHeight="1">
      <c r="A352" s="63">
        <v>32</v>
      </c>
      <c r="B352" s="186" t="s">
        <v>4</v>
      </c>
      <c r="C352" s="171">
        <f>C353</f>
        <v>600000</v>
      </c>
      <c r="D352" s="171">
        <f>D353</f>
        <v>11979.5</v>
      </c>
      <c r="E352" s="180">
        <f>D352/C352*100</f>
        <v>1.9965833333333332</v>
      </c>
    </row>
    <row r="353" spans="1:5" ht="12.75" customHeight="1">
      <c r="A353" s="54">
        <v>323</v>
      </c>
      <c r="B353" s="181" t="s">
        <v>12</v>
      </c>
      <c r="C353" s="171">
        <f>C354</f>
        <v>600000</v>
      </c>
      <c r="D353" s="171">
        <f>D354</f>
        <v>11979.5</v>
      </c>
      <c r="E353" s="180">
        <f>D353/C353*100</f>
        <v>1.9965833333333332</v>
      </c>
    </row>
    <row r="354" spans="1:5" ht="12.75" customHeight="1">
      <c r="A354" s="61">
        <v>3233</v>
      </c>
      <c r="B354" s="155" t="s">
        <v>52</v>
      </c>
      <c r="C354" s="262">
        <v>600000</v>
      </c>
      <c r="D354" s="172">
        <v>11979.5</v>
      </c>
      <c r="E354" s="265">
        <f>D354/C354*100</f>
        <v>1.9965833333333332</v>
      </c>
    </row>
    <row r="355" spans="1:5" ht="12.75" customHeight="1">
      <c r="A355" s="61"/>
      <c r="B355" s="46"/>
      <c r="C355" s="172"/>
      <c r="D355" s="172"/>
      <c r="E355" s="184"/>
    </row>
    <row r="356" spans="1:5" ht="14.25" customHeight="1">
      <c r="A356" s="63" t="s">
        <v>235</v>
      </c>
      <c r="B356" s="45" t="s">
        <v>251</v>
      </c>
      <c r="C356" s="171">
        <f>C357</f>
        <v>2940000</v>
      </c>
      <c r="D356" s="171">
        <f>D357</f>
        <v>0</v>
      </c>
      <c r="E356" s="180">
        <f t="shared" ref="E356:E369" si="129">D356/C356*100</f>
        <v>0</v>
      </c>
    </row>
    <row r="357" spans="1:5" ht="12.75" hidden="1" customHeight="1">
      <c r="A357" s="63">
        <v>3</v>
      </c>
      <c r="B357" s="181" t="s">
        <v>40</v>
      </c>
      <c r="C357" s="171">
        <f>C358+C363+C367</f>
        <v>2940000</v>
      </c>
      <c r="D357" s="171">
        <f>D358+D363+D367</f>
        <v>0</v>
      </c>
      <c r="E357" s="180">
        <f t="shared" si="129"/>
        <v>0</v>
      </c>
    </row>
    <row r="358" spans="1:5" ht="12.75" customHeight="1">
      <c r="A358" s="54">
        <v>35</v>
      </c>
      <c r="B358" s="186" t="s">
        <v>17</v>
      </c>
      <c r="C358" s="171">
        <f>C359+C361</f>
        <v>1820000</v>
      </c>
      <c r="D358" s="171">
        <f>D359+D361</f>
        <v>0</v>
      </c>
      <c r="E358" s="180">
        <f t="shared" si="129"/>
        <v>0</v>
      </c>
    </row>
    <row r="359" spans="1:5" ht="12.75" customHeight="1">
      <c r="A359" s="54">
        <v>351</v>
      </c>
      <c r="B359" s="186" t="s">
        <v>0</v>
      </c>
      <c r="C359" s="171">
        <f t="shared" ref="C359:D359" si="130">C360</f>
        <v>280000</v>
      </c>
      <c r="D359" s="171">
        <f t="shared" si="130"/>
        <v>0</v>
      </c>
      <c r="E359" s="180">
        <f t="shared" si="129"/>
        <v>0</v>
      </c>
    </row>
    <row r="360" spans="1:5" ht="12.75" hidden="1" customHeight="1">
      <c r="A360" s="61">
        <v>3512</v>
      </c>
      <c r="B360" s="46" t="s">
        <v>0</v>
      </c>
      <c r="C360" s="262">
        <v>280000</v>
      </c>
      <c r="D360" s="172">
        <v>0</v>
      </c>
      <c r="E360" s="265">
        <f t="shared" si="129"/>
        <v>0</v>
      </c>
    </row>
    <row r="361" spans="1:5" ht="12.75" customHeight="1">
      <c r="A361" s="54">
        <v>352</v>
      </c>
      <c r="B361" s="202" t="s">
        <v>141</v>
      </c>
      <c r="C361" s="171">
        <f t="shared" ref="C361:D361" si="131">C362</f>
        <v>1540000</v>
      </c>
      <c r="D361" s="171">
        <f t="shared" si="131"/>
        <v>0</v>
      </c>
      <c r="E361" s="180">
        <f t="shared" si="129"/>
        <v>0</v>
      </c>
    </row>
    <row r="362" spans="1:5" ht="12.75" hidden="1" customHeight="1">
      <c r="A362" s="61">
        <v>3522</v>
      </c>
      <c r="B362" s="213" t="s">
        <v>2</v>
      </c>
      <c r="C362" s="262">
        <v>1540000</v>
      </c>
      <c r="D362" s="172">
        <v>0</v>
      </c>
      <c r="E362" s="184">
        <f t="shared" si="129"/>
        <v>0</v>
      </c>
    </row>
    <row r="363" spans="1:5" ht="12.75" customHeight="1">
      <c r="A363" s="54">
        <v>36</v>
      </c>
      <c r="B363" s="196" t="s">
        <v>207</v>
      </c>
      <c r="C363" s="171">
        <f>C364</f>
        <v>630000</v>
      </c>
      <c r="D363" s="171">
        <f>D364</f>
        <v>0</v>
      </c>
      <c r="E363" s="180">
        <f t="shared" si="129"/>
        <v>0</v>
      </c>
    </row>
    <row r="364" spans="1:5" ht="12.75" customHeight="1">
      <c r="A364" s="54">
        <v>363</v>
      </c>
      <c r="B364" s="185" t="s">
        <v>129</v>
      </c>
      <c r="C364" s="171">
        <f t="shared" ref="C364" si="132">C365+C366</f>
        <v>630000</v>
      </c>
      <c r="D364" s="171">
        <f t="shared" ref="D364" si="133">D365+D366</f>
        <v>0</v>
      </c>
      <c r="E364" s="180">
        <f t="shared" si="129"/>
        <v>0</v>
      </c>
    </row>
    <row r="365" spans="1:5" ht="12.75" hidden="1" customHeight="1">
      <c r="A365" s="61">
        <v>3631</v>
      </c>
      <c r="B365" s="189" t="s">
        <v>168</v>
      </c>
      <c r="C365" s="262">
        <v>140000</v>
      </c>
      <c r="D365" s="172">
        <v>0</v>
      </c>
      <c r="E365" s="184">
        <f t="shared" si="129"/>
        <v>0</v>
      </c>
    </row>
    <row r="366" spans="1:5" ht="12.75" hidden="1" customHeight="1">
      <c r="A366" s="61">
        <v>3632</v>
      </c>
      <c r="B366" s="213" t="s">
        <v>130</v>
      </c>
      <c r="C366" s="262">
        <v>490000</v>
      </c>
      <c r="D366" s="172">
        <v>0</v>
      </c>
      <c r="E366" s="184">
        <f t="shared" si="129"/>
        <v>0</v>
      </c>
    </row>
    <row r="367" spans="1:5" ht="12.75" customHeight="1">
      <c r="A367" s="54">
        <v>38</v>
      </c>
      <c r="B367" s="191" t="s">
        <v>60</v>
      </c>
      <c r="C367" s="171">
        <f>C368</f>
        <v>490000</v>
      </c>
      <c r="D367" s="171">
        <f>D368</f>
        <v>0</v>
      </c>
      <c r="E367" s="180">
        <f t="shared" si="129"/>
        <v>0</v>
      </c>
    </row>
    <row r="368" spans="1:5" ht="12.75" customHeight="1">
      <c r="A368" s="54">
        <v>381</v>
      </c>
      <c r="B368" s="191" t="s">
        <v>39</v>
      </c>
      <c r="C368" s="171">
        <f t="shared" ref="C368:D368" si="134">C369</f>
        <v>490000</v>
      </c>
      <c r="D368" s="171">
        <f t="shared" si="134"/>
        <v>0</v>
      </c>
      <c r="E368" s="180">
        <f t="shared" si="129"/>
        <v>0</v>
      </c>
    </row>
    <row r="369" spans="1:5" ht="12.75" hidden="1" customHeight="1">
      <c r="A369" s="61">
        <v>3811</v>
      </c>
      <c r="B369" s="183" t="s">
        <v>20</v>
      </c>
      <c r="C369" s="262">
        <v>490000</v>
      </c>
      <c r="D369" s="172">
        <v>0</v>
      </c>
      <c r="E369" s="184">
        <f t="shared" si="129"/>
        <v>0</v>
      </c>
    </row>
    <row r="370" spans="1:5" ht="12.75" customHeight="1">
      <c r="A370" s="61"/>
      <c r="B370" s="207"/>
      <c r="C370" s="172"/>
      <c r="D370" s="172"/>
      <c r="E370" s="184"/>
    </row>
    <row r="371" spans="1:5" s="73" customFormat="1" ht="12.75" customHeight="1">
      <c r="A371" s="63" t="s">
        <v>239</v>
      </c>
      <c r="B371" s="192" t="s">
        <v>240</v>
      </c>
      <c r="C371" s="171">
        <f t="shared" ref="C371:D373" si="135">C372</f>
        <v>100000</v>
      </c>
      <c r="D371" s="171">
        <f t="shared" si="135"/>
        <v>0</v>
      </c>
      <c r="E371" s="180">
        <f>D371/C371*100</f>
        <v>0</v>
      </c>
    </row>
    <row r="372" spans="1:5" ht="12.75" hidden="1" customHeight="1">
      <c r="A372" s="63">
        <v>3</v>
      </c>
      <c r="B372" s="181" t="s">
        <v>40</v>
      </c>
      <c r="C372" s="171">
        <f t="shared" si="135"/>
        <v>100000</v>
      </c>
      <c r="D372" s="171">
        <f t="shared" si="135"/>
        <v>0</v>
      </c>
      <c r="E372" s="180">
        <f>D372/C372*100</f>
        <v>0</v>
      </c>
    </row>
    <row r="373" spans="1:5" ht="12.75" customHeight="1">
      <c r="A373" s="63">
        <v>32</v>
      </c>
      <c r="B373" s="186" t="s">
        <v>4</v>
      </c>
      <c r="C373" s="171">
        <f t="shared" si="135"/>
        <v>100000</v>
      </c>
      <c r="D373" s="171">
        <f t="shared" si="135"/>
        <v>0</v>
      </c>
      <c r="E373" s="180">
        <f>D373/C373*100</f>
        <v>0</v>
      </c>
    </row>
    <row r="374" spans="1:5" ht="12.75" customHeight="1">
      <c r="A374" s="63">
        <v>329</v>
      </c>
      <c r="B374" s="182" t="s">
        <v>57</v>
      </c>
      <c r="C374" s="171">
        <f t="shared" ref="C374:D374" si="136">C375</f>
        <v>100000</v>
      </c>
      <c r="D374" s="171">
        <f t="shared" si="136"/>
        <v>0</v>
      </c>
      <c r="E374" s="180">
        <f>D374/C374*100</f>
        <v>0</v>
      </c>
    </row>
    <row r="375" spans="1:5" ht="12.75" hidden="1" customHeight="1">
      <c r="A375" s="61">
        <v>3299</v>
      </c>
      <c r="B375" s="189" t="s">
        <v>57</v>
      </c>
      <c r="C375" s="262">
        <v>100000</v>
      </c>
      <c r="D375" s="172">
        <v>0</v>
      </c>
      <c r="E375" s="184">
        <f>D375/C375*100</f>
        <v>0</v>
      </c>
    </row>
    <row r="376" spans="1:5" ht="12.6" customHeight="1">
      <c r="A376" s="61"/>
      <c r="B376" s="46"/>
      <c r="C376" s="172"/>
      <c r="D376" s="172"/>
      <c r="E376" s="184"/>
    </row>
    <row r="377" spans="1:5" ht="12.6" customHeight="1">
      <c r="A377" s="65">
        <v>102</v>
      </c>
      <c r="B377" s="63" t="s">
        <v>76</v>
      </c>
      <c r="C377" s="233">
        <f>C379+C398+C413+C433+C453+C469+C487+C537+C550+C564+C504+C510+C516+C522+C528</f>
        <v>650000000</v>
      </c>
      <c r="D377" s="233">
        <f>D379+D398+D413+D433+D453+D469+D487+D537+D550+D564+D504+D510+D516+D522+D528</f>
        <v>421568912.89999998</v>
      </c>
      <c r="E377" s="237">
        <f>D377/C377*100</f>
        <v>64.856755830769231</v>
      </c>
    </row>
    <row r="378" spans="1:5" ht="12" customHeight="1">
      <c r="A378" s="63"/>
      <c r="B378" s="45"/>
      <c r="C378" s="171"/>
      <c r="D378" s="171"/>
      <c r="E378" s="215"/>
    </row>
    <row r="379" spans="1:5" s="73" customFormat="1" ht="24.6" customHeight="1">
      <c r="A379" s="222" t="s">
        <v>102</v>
      </c>
      <c r="B379" s="47" t="s">
        <v>241</v>
      </c>
      <c r="C379" s="171">
        <f>C380+C393</f>
        <v>26500000</v>
      </c>
      <c r="D379" s="171">
        <f>D380+D393</f>
        <v>25377280.160000004</v>
      </c>
      <c r="E379" s="180">
        <f t="shared" ref="E379:E388" si="137">D379/C379*100</f>
        <v>95.763321358490586</v>
      </c>
    </row>
    <row r="380" spans="1:5" s="73" customFormat="1" ht="12.75" hidden="1" customHeight="1">
      <c r="A380" s="63">
        <v>3</v>
      </c>
      <c r="B380" s="181" t="s">
        <v>40</v>
      </c>
      <c r="C380" s="171">
        <f>C381+C386+C390</f>
        <v>26000000</v>
      </c>
      <c r="D380" s="171">
        <f>D381+D386+D390</f>
        <v>25377280.160000004</v>
      </c>
      <c r="E380" s="180">
        <f t="shared" si="137"/>
        <v>97.604923692307707</v>
      </c>
    </row>
    <row r="381" spans="1:5" s="73" customFormat="1" ht="12.75" customHeight="1">
      <c r="A381" s="63">
        <v>35</v>
      </c>
      <c r="B381" s="186" t="s">
        <v>17</v>
      </c>
      <c r="C381" s="171">
        <f t="shared" ref="C381:D381" si="138">C382+C384</f>
        <v>8500000</v>
      </c>
      <c r="D381" s="171">
        <f t="shared" si="138"/>
        <v>8349311.2400000002</v>
      </c>
      <c r="E381" s="180">
        <f t="shared" si="137"/>
        <v>98.227191058823536</v>
      </c>
    </row>
    <row r="382" spans="1:5" s="73" customFormat="1" ht="12.75" customHeight="1">
      <c r="A382" s="54">
        <v>351</v>
      </c>
      <c r="B382" s="186" t="s">
        <v>0</v>
      </c>
      <c r="C382" s="171">
        <f t="shared" ref="C382:D382" si="139">C383</f>
        <v>500000</v>
      </c>
      <c r="D382" s="171">
        <f t="shared" si="139"/>
        <v>370995.75</v>
      </c>
      <c r="E382" s="180">
        <f t="shared" si="137"/>
        <v>74.199150000000003</v>
      </c>
    </row>
    <row r="383" spans="1:5" s="73" customFormat="1" ht="12.75" customHeight="1">
      <c r="A383" s="61" t="s">
        <v>18</v>
      </c>
      <c r="B383" s="187" t="s">
        <v>0</v>
      </c>
      <c r="C383" s="262">
        <v>500000</v>
      </c>
      <c r="D383" s="172">
        <v>370995.75</v>
      </c>
      <c r="E383" s="272">
        <f t="shared" si="137"/>
        <v>74.199150000000003</v>
      </c>
    </row>
    <row r="384" spans="1:5" s="73" customFormat="1" ht="25.5" customHeight="1">
      <c r="A384" s="81">
        <v>352</v>
      </c>
      <c r="B384" s="202" t="s">
        <v>141</v>
      </c>
      <c r="C384" s="171">
        <f>C385</f>
        <v>8000000</v>
      </c>
      <c r="D384" s="171">
        <f>D385</f>
        <v>7978315.4900000002</v>
      </c>
      <c r="E384" s="180">
        <f t="shared" si="137"/>
        <v>99.728943624999999</v>
      </c>
    </row>
    <row r="385" spans="1:5" ht="12.75" customHeight="1">
      <c r="A385" s="61">
        <v>3522</v>
      </c>
      <c r="B385" s="46" t="s">
        <v>2</v>
      </c>
      <c r="C385" s="262">
        <v>8000000</v>
      </c>
      <c r="D385" s="172">
        <v>7978315.4900000002</v>
      </c>
      <c r="E385" s="265">
        <f t="shared" si="137"/>
        <v>99.728943624999999</v>
      </c>
    </row>
    <row r="386" spans="1:5" s="73" customFormat="1" ht="12.75" customHeight="1">
      <c r="A386" s="54">
        <v>36</v>
      </c>
      <c r="B386" s="196" t="s">
        <v>207</v>
      </c>
      <c r="C386" s="171">
        <f t="shared" ref="C386:D386" si="140">C387</f>
        <v>17497600</v>
      </c>
      <c r="D386" s="171">
        <f t="shared" si="140"/>
        <v>17025568.920000002</v>
      </c>
      <c r="E386" s="180">
        <f t="shared" si="137"/>
        <v>97.302309573884429</v>
      </c>
    </row>
    <row r="387" spans="1:5" s="73" customFormat="1" ht="12.75" customHeight="1">
      <c r="A387" s="54">
        <v>363</v>
      </c>
      <c r="B387" s="185" t="s">
        <v>129</v>
      </c>
      <c r="C387" s="171">
        <f>C388+C389</f>
        <v>17497600</v>
      </c>
      <c r="D387" s="171">
        <f t="shared" ref="D387" si="141">D388+D389</f>
        <v>17025568.920000002</v>
      </c>
      <c r="E387" s="180">
        <f t="shared" si="137"/>
        <v>97.302309573884429</v>
      </c>
    </row>
    <row r="388" spans="1:5" s="73" customFormat="1" ht="12.75" hidden="1" customHeight="1">
      <c r="A388" s="48">
        <v>3631</v>
      </c>
      <c r="B388" s="213" t="s">
        <v>168</v>
      </c>
      <c r="C388" s="262">
        <v>197600</v>
      </c>
      <c r="D388" s="172">
        <v>0</v>
      </c>
      <c r="E388" s="265">
        <f t="shared" si="137"/>
        <v>0</v>
      </c>
    </row>
    <row r="389" spans="1:5" ht="12.75" customHeight="1">
      <c r="A389" s="61">
        <v>3632</v>
      </c>
      <c r="B389" s="46" t="s">
        <v>130</v>
      </c>
      <c r="C389" s="262">
        <v>17300000</v>
      </c>
      <c r="D389" s="172">
        <v>17025568.920000002</v>
      </c>
      <c r="E389" s="265">
        <f>D389/C389*100</f>
        <v>98.413693179190759</v>
      </c>
    </row>
    <row r="390" spans="1:5" ht="12.75" customHeight="1">
      <c r="A390" s="54">
        <v>38</v>
      </c>
      <c r="B390" s="191" t="s">
        <v>60</v>
      </c>
      <c r="C390" s="171">
        <f>C391</f>
        <v>2400</v>
      </c>
      <c r="D390" s="171">
        <f>D391</f>
        <v>2400</v>
      </c>
      <c r="E390" s="180">
        <f t="shared" ref="E390:E392" si="142">D390/C390*100</f>
        <v>100</v>
      </c>
    </row>
    <row r="391" spans="1:5" ht="12.75" customHeight="1">
      <c r="A391" s="63">
        <v>382</v>
      </c>
      <c r="B391" s="191" t="s">
        <v>85</v>
      </c>
      <c r="C391" s="171">
        <f t="shared" ref="C391:D391" si="143">C392</f>
        <v>2400</v>
      </c>
      <c r="D391" s="171">
        <f t="shared" si="143"/>
        <v>2400</v>
      </c>
      <c r="E391" s="180">
        <f t="shared" si="142"/>
        <v>100</v>
      </c>
    </row>
    <row r="392" spans="1:5" ht="12.75" customHeight="1">
      <c r="A392" s="61">
        <v>3822</v>
      </c>
      <c r="B392" s="46" t="s">
        <v>84</v>
      </c>
      <c r="C392" s="262">
        <v>2400</v>
      </c>
      <c r="D392" s="172">
        <v>2400</v>
      </c>
      <c r="E392" s="265">
        <f t="shared" si="142"/>
        <v>100</v>
      </c>
    </row>
    <row r="393" spans="1:5" s="73" customFormat="1" ht="12.75" hidden="1" customHeight="1">
      <c r="A393" s="54">
        <v>5</v>
      </c>
      <c r="B393" s="205" t="s">
        <v>30</v>
      </c>
      <c r="C393" s="171">
        <f t="shared" ref="C393:D395" si="144">C394</f>
        <v>500000</v>
      </c>
      <c r="D393" s="171">
        <f t="shared" si="144"/>
        <v>0</v>
      </c>
      <c r="E393" s="180">
        <f>D393/C393*100</f>
        <v>0</v>
      </c>
    </row>
    <row r="394" spans="1:5" s="73" customFormat="1" ht="12.75" customHeight="1">
      <c r="A394" s="54">
        <v>51</v>
      </c>
      <c r="B394" s="206" t="s">
        <v>31</v>
      </c>
      <c r="C394" s="171">
        <f t="shared" si="144"/>
        <v>500000</v>
      </c>
      <c r="D394" s="171">
        <f t="shared" si="144"/>
        <v>0</v>
      </c>
      <c r="E394" s="180">
        <f>D394/C394*100</f>
        <v>0</v>
      </c>
    </row>
    <row r="395" spans="1:5" s="73" customFormat="1" ht="25.5" customHeight="1">
      <c r="A395" s="81">
        <v>516</v>
      </c>
      <c r="B395" s="192" t="s">
        <v>133</v>
      </c>
      <c r="C395" s="171">
        <f t="shared" si="144"/>
        <v>500000</v>
      </c>
      <c r="D395" s="171">
        <f t="shared" si="144"/>
        <v>0</v>
      </c>
      <c r="E395" s="180">
        <f>D395/C395*100</f>
        <v>0</v>
      </c>
    </row>
    <row r="396" spans="1:5" ht="12.75" hidden="1" customHeight="1">
      <c r="A396" s="61">
        <v>5163</v>
      </c>
      <c r="B396" s="207" t="s">
        <v>134</v>
      </c>
      <c r="C396" s="262">
        <v>500000</v>
      </c>
      <c r="D396" s="172">
        <v>0</v>
      </c>
      <c r="E396" s="184">
        <f>D396/C396*100</f>
        <v>0</v>
      </c>
    </row>
    <row r="397" spans="1:5" ht="12.75" customHeight="1">
      <c r="A397" s="61"/>
      <c r="B397" s="187"/>
      <c r="C397" s="172"/>
      <c r="D397" s="172"/>
      <c r="E397" s="184"/>
    </row>
    <row r="398" spans="1:5" s="73" customFormat="1" ht="25.5" customHeight="1">
      <c r="A398" s="222" t="s">
        <v>103</v>
      </c>
      <c r="B398" s="47" t="s">
        <v>211</v>
      </c>
      <c r="C398" s="171">
        <f t="shared" ref="C398:D398" si="145">C399</f>
        <v>1800000</v>
      </c>
      <c r="D398" s="171">
        <f t="shared" si="145"/>
        <v>654989.24</v>
      </c>
      <c r="E398" s="180">
        <f t="shared" ref="E398:E411" si="146">D398/C398*100</f>
        <v>36.388291111111108</v>
      </c>
    </row>
    <row r="399" spans="1:5" s="73" customFormat="1" ht="12.75" hidden="1" customHeight="1">
      <c r="A399" s="54">
        <v>3</v>
      </c>
      <c r="B399" s="181" t="s">
        <v>40</v>
      </c>
      <c r="C399" s="171">
        <f>C400+C406+C409</f>
        <v>1800000</v>
      </c>
      <c r="D399" s="171">
        <f>D400+D406+D409</f>
        <v>654989.24</v>
      </c>
      <c r="E399" s="180">
        <f t="shared" si="146"/>
        <v>36.388291111111108</v>
      </c>
    </row>
    <row r="400" spans="1:5" s="73" customFormat="1" ht="12.75" customHeight="1">
      <c r="A400" s="54">
        <v>35</v>
      </c>
      <c r="B400" s="186" t="s">
        <v>17</v>
      </c>
      <c r="C400" s="171">
        <f t="shared" ref="C400:D400" si="147">C401+C403</f>
        <v>1550000</v>
      </c>
      <c r="D400" s="171">
        <f t="shared" si="147"/>
        <v>484041.15</v>
      </c>
      <c r="E400" s="180">
        <f t="shared" si="146"/>
        <v>31.228461290322585</v>
      </c>
    </row>
    <row r="401" spans="1:5" s="73" customFormat="1" ht="12.75" customHeight="1">
      <c r="A401" s="54">
        <v>351</v>
      </c>
      <c r="B401" s="186" t="s">
        <v>0</v>
      </c>
      <c r="C401" s="171">
        <f t="shared" ref="C401:D401" si="148">C402</f>
        <v>50000</v>
      </c>
      <c r="D401" s="171">
        <f t="shared" si="148"/>
        <v>48150</v>
      </c>
      <c r="E401" s="180">
        <f t="shared" si="146"/>
        <v>96.3</v>
      </c>
    </row>
    <row r="402" spans="1:5" ht="12.75" customHeight="1">
      <c r="A402" s="61" t="s">
        <v>18</v>
      </c>
      <c r="B402" s="187" t="s">
        <v>0</v>
      </c>
      <c r="C402" s="262">
        <v>50000</v>
      </c>
      <c r="D402" s="172">
        <v>48150</v>
      </c>
      <c r="E402" s="265">
        <f t="shared" si="146"/>
        <v>96.3</v>
      </c>
    </row>
    <row r="403" spans="1:5" s="73" customFormat="1" ht="25.5" customHeight="1">
      <c r="A403" s="81">
        <v>352</v>
      </c>
      <c r="B403" s="202" t="s">
        <v>141</v>
      </c>
      <c r="C403" s="171">
        <f t="shared" ref="C403:D403" si="149">C404+C405</f>
        <v>1500000</v>
      </c>
      <c r="D403" s="171">
        <f t="shared" si="149"/>
        <v>435891.15</v>
      </c>
      <c r="E403" s="180">
        <f t="shared" si="146"/>
        <v>29.059410000000003</v>
      </c>
    </row>
    <row r="404" spans="1:5" ht="12.75" customHeight="1">
      <c r="A404" s="61">
        <v>3522</v>
      </c>
      <c r="B404" s="46" t="s">
        <v>2</v>
      </c>
      <c r="C404" s="262">
        <v>1400000</v>
      </c>
      <c r="D404" s="172">
        <v>435891.15</v>
      </c>
      <c r="E404" s="265">
        <f t="shared" si="146"/>
        <v>31.135082142857147</v>
      </c>
    </row>
    <row r="405" spans="1:5" ht="12.75" hidden="1" customHeight="1">
      <c r="A405" s="61">
        <v>3523</v>
      </c>
      <c r="B405" s="187" t="s">
        <v>128</v>
      </c>
      <c r="C405" s="262">
        <v>100000</v>
      </c>
      <c r="D405" s="172">
        <v>0</v>
      </c>
      <c r="E405" s="265">
        <f t="shared" si="146"/>
        <v>0</v>
      </c>
    </row>
    <row r="406" spans="1:5" s="73" customFormat="1" ht="12.75" customHeight="1">
      <c r="A406" s="54">
        <v>36</v>
      </c>
      <c r="B406" s="196" t="s">
        <v>207</v>
      </c>
      <c r="C406" s="171">
        <f t="shared" ref="C406:D406" si="150">C407</f>
        <v>50000</v>
      </c>
      <c r="D406" s="171">
        <f t="shared" si="150"/>
        <v>40850</v>
      </c>
      <c r="E406" s="180">
        <f t="shared" si="146"/>
        <v>81.699999999999989</v>
      </c>
    </row>
    <row r="407" spans="1:5" s="73" customFormat="1" ht="12.75" customHeight="1">
      <c r="A407" s="54">
        <v>363</v>
      </c>
      <c r="B407" s="185" t="s">
        <v>129</v>
      </c>
      <c r="C407" s="171">
        <f>C408</f>
        <v>50000</v>
      </c>
      <c r="D407" s="171">
        <f>D408</f>
        <v>40850</v>
      </c>
      <c r="E407" s="180">
        <f t="shared" si="146"/>
        <v>81.699999999999989</v>
      </c>
    </row>
    <row r="408" spans="1:5" ht="12.75" customHeight="1">
      <c r="A408" s="61">
        <v>3632</v>
      </c>
      <c r="B408" s="46" t="s">
        <v>130</v>
      </c>
      <c r="C408" s="262">
        <v>50000</v>
      </c>
      <c r="D408" s="172">
        <v>40850</v>
      </c>
      <c r="E408" s="265">
        <f t="shared" si="146"/>
        <v>81.699999999999989</v>
      </c>
    </row>
    <row r="409" spans="1:5" s="73" customFormat="1" ht="12.75" customHeight="1">
      <c r="A409" s="54">
        <v>38</v>
      </c>
      <c r="B409" s="191" t="s">
        <v>60</v>
      </c>
      <c r="C409" s="171">
        <f>C410</f>
        <v>200000</v>
      </c>
      <c r="D409" s="171">
        <f>D410</f>
        <v>130098.09</v>
      </c>
      <c r="E409" s="180">
        <f t="shared" si="146"/>
        <v>65.049044999999992</v>
      </c>
    </row>
    <row r="410" spans="1:5" ht="12.75" customHeight="1">
      <c r="A410" s="63">
        <v>382</v>
      </c>
      <c r="B410" s="191" t="s">
        <v>85</v>
      </c>
      <c r="C410" s="171">
        <f>C411</f>
        <v>200000</v>
      </c>
      <c r="D410" s="171">
        <f>D411</f>
        <v>130098.09</v>
      </c>
      <c r="E410" s="180">
        <f t="shared" si="146"/>
        <v>65.049044999999992</v>
      </c>
    </row>
    <row r="411" spans="1:5" ht="12.75" customHeight="1">
      <c r="A411" s="61">
        <v>3822</v>
      </c>
      <c r="B411" s="46" t="s">
        <v>84</v>
      </c>
      <c r="C411" s="262">
        <v>200000</v>
      </c>
      <c r="D411" s="172">
        <v>130098.09</v>
      </c>
      <c r="E411" s="265">
        <f t="shared" si="146"/>
        <v>65.049044999999992</v>
      </c>
    </row>
    <row r="412" spans="1:5" ht="9" customHeight="1">
      <c r="A412" s="61"/>
      <c r="B412" s="46"/>
      <c r="C412" s="172"/>
      <c r="D412" s="172"/>
      <c r="E412" s="184"/>
    </row>
    <row r="413" spans="1:5" s="73" customFormat="1" ht="38.450000000000003" customHeight="1">
      <c r="A413" s="222" t="s">
        <v>104</v>
      </c>
      <c r="B413" s="47" t="s">
        <v>249</v>
      </c>
      <c r="C413" s="171">
        <f t="shared" ref="C413:D413" si="151">C414+C428</f>
        <v>32000000</v>
      </c>
      <c r="D413" s="171">
        <f t="shared" si="151"/>
        <v>25300089.629999999</v>
      </c>
      <c r="E413" s="180">
        <f t="shared" ref="E413:E431" si="152">D413/C413*100</f>
        <v>79.062780093749993</v>
      </c>
    </row>
    <row r="414" spans="1:5" s="73" customFormat="1" ht="12.75" hidden="1" customHeight="1">
      <c r="A414" s="63">
        <v>3</v>
      </c>
      <c r="B414" s="181" t="s">
        <v>40</v>
      </c>
      <c r="C414" s="171">
        <f t="shared" ref="C414:D414" si="153">C415+C421+C424</f>
        <v>29500000</v>
      </c>
      <c r="D414" s="171">
        <f t="shared" si="153"/>
        <v>24078771.539999999</v>
      </c>
      <c r="E414" s="180">
        <f t="shared" si="152"/>
        <v>81.622954372881352</v>
      </c>
    </row>
    <row r="415" spans="1:5" s="73" customFormat="1" ht="12.75" customHeight="1">
      <c r="A415" s="54">
        <v>35</v>
      </c>
      <c r="B415" s="186" t="s">
        <v>17</v>
      </c>
      <c r="C415" s="171">
        <f>C416+C418</f>
        <v>16100000</v>
      </c>
      <c r="D415" s="171">
        <f>D416+D418</f>
        <v>16013434.16</v>
      </c>
      <c r="E415" s="180">
        <f t="shared" si="152"/>
        <v>99.462323975155272</v>
      </c>
    </row>
    <row r="416" spans="1:5" s="73" customFormat="1" ht="12.75" customHeight="1">
      <c r="A416" s="54">
        <v>351</v>
      </c>
      <c r="B416" s="186" t="s">
        <v>0</v>
      </c>
      <c r="C416" s="200">
        <f t="shared" ref="C416:D416" si="154">C417</f>
        <v>100000</v>
      </c>
      <c r="D416" s="200">
        <f t="shared" si="154"/>
        <v>35904</v>
      </c>
      <c r="E416" s="180">
        <f t="shared" si="152"/>
        <v>35.904000000000003</v>
      </c>
    </row>
    <row r="417" spans="1:5" s="73" customFormat="1" ht="12.75" customHeight="1">
      <c r="A417" s="61">
        <v>3512</v>
      </c>
      <c r="B417" s="187" t="s">
        <v>0</v>
      </c>
      <c r="C417" s="270">
        <v>100000</v>
      </c>
      <c r="D417" s="201">
        <v>35904</v>
      </c>
      <c r="E417" s="265">
        <f t="shared" si="152"/>
        <v>35.904000000000003</v>
      </c>
    </row>
    <row r="418" spans="1:5" s="73" customFormat="1" ht="25.5" customHeight="1">
      <c r="A418" s="54">
        <v>352</v>
      </c>
      <c r="B418" s="202" t="s">
        <v>141</v>
      </c>
      <c r="C418" s="171">
        <f>C419+C420</f>
        <v>16000000</v>
      </c>
      <c r="D418" s="171">
        <f>D419+D420</f>
        <v>15977530.16</v>
      </c>
      <c r="E418" s="180">
        <f t="shared" si="152"/>
        <v>99.859563500000007</v>
      </c>
    </row>
    <row r="419" spans="1:5" ht="12.75" customHeight="1">
      <c r="A419" s="61">
        <v>3522</v>
      </c>
      <c r="B419" s="46" t="s">
        <v>2</v>
      </c>
      <c r="C419" s="262">
        <v>14500000</v>
      </c>
      <c r="D419" s="172">
        <v>15142509.73</v>
      </c>
      <c r="E419" s="265">
        <f t="shared" si="152"/>
        <v>104.43110158620689</v>
      </c>
    </row>
    <row r="420" spans="1:5" ht="12.75" customHeight="1">
      <c r="A420" s="61">
        <v>3523</v>
      </c>
      <c r="B420" s="187" t="s">
        <v>128</v>
      </c>
      <c r="C420" s="262">
        <v>1500000</v>
      </c>
      <c r="D420" s="172">
        <v>835020.43</v>
      </c>
      <c r="E420" s="265">
        <f t="shared" si="152"/>
        <v>55.668028666666672</v>
      </c>
    </row>
    <row r="421" spans="1:5" s="73" customFormat="1" ht="12.75" customHeight="1">
      <c r="A421" s="54">
        <v>36</v>
      </c>
      <c r="B421" s="196" t="s">
        <v>207</v>
      </c>
      <c r="C421" s="171">
        <f t="shared" ref="C421:D422" si="155">C422</f>
        <v>11500000</v>
      </c>
      <c r="D421" s="171">
        <f t="shared" si="155"/>
        <v>6875318.6399999997</v>
      </c>
      <c r="E421" s="180">
        <f t="shared" si="152"/>
        <v>59.785379478260872</v>
      </c>
    </row>
    <row r="422" spans="1:5" s="73" customFormat="1" ht="12.75" customHeight="1">
      <c r="A422" s="54">
        <v>363</v>
      </c>
      <c r="B422" s="185" t="s">
        <v>129</v>
      </c>
      <c r="C422" s="171">
        <f t="shared" si="155"/>
        <v>11500000</v>
      </c>
      <c r="D422" s="171">
        <f t="shared" si="155"/>
        <v>6875318.6399999997</v>
      </c>
      <c r="E422" s="180">
        <f t="shared" si="152"/>
        <v>59.785379478260872</v>
      </c>
    </row>
    <row r="423" spans="1:5" ht="12.75" customHeight="1">
      <c r="A423" s="61">
        <v>3632</v>
      </c>
      <c r="B423" s="46" t="s">
        <v>130</v>
      </c>
      <c r="C423" s="262">
        <v>11500000</v>
      </c>
      <c r="D423" s="172">
        <v>6875318.6399999997</v>
      </c>
      <c r="E423" s="265">
        <f t="shared" si="152"/>
        <v>59.785379478260872</v>
      </c>
    </row>
    <row r="424" spans="1:5" s="73" customFormat="1" ht="13.5" customHeight="1">
      <c r="A424" s="54">
        <v>38</v>
      </c>
      <c r="B424" s="191" t="s">
        <v>60</v>
      </c>
      <c r="C424" s="171">
        <f t="shared" ref="C424:D424" si="156">C425</f>
        <v>1900000</v>
      </c>
      <c r="D424" s="171">
        <f t="shared" si="156"/>
        <v>1190018.74</v>
      </c>
      <c r="E424" s="180">
        <f t="shared" si="152"/>
        <v>62.632565263157893</v>
      </c>
    </row>
    <row r="425" spans="1:5" s="73" customFormat="1" ht="13.5" customHeight="1">
      <c r="A425" s="54">
        <v>382</v>
      </c>
      <c r="B425" s="191" t="s">
        <v>85</v>
      </c>
      <c r="C425" s="171">
        <f>C426+C427</f>
        <v>1900000</v>
      </c>
      <c r="D425" s="171">
        <f>D426+D427</f>
        <v>1190018.74</v>
      </c>
      <c r="E425" s="180">
        <f t="shared" si="152"/>
        <v>62.632565263157893</v>
      </c>
    </row>
    <row r="426" spans="1:5" ht="12.75" customHeight="1">
      <c r="A426" s="61">
        <v>3821</v>
      </c>
      <c r="B426" s="46" t="s">
        <v>120</v>
      </c>
      <c r="C426" s="262">
        <v>100000</v>
      </c>
      <c r="D426" s="172">
        <v>968033.29</v>
      </c>
      <c r="E426" s="265">
        <f t="shared" si="152"/>
        <v>968.03328999999997</v>
      </c>
    </row>
    <row r="427" spans="1:5" ht="12.75" customHeight="1">
      <c r="A427" s="61">
        <v>3822</v>
      </c>
      <c r="B427" s="46" t="s">
        <v>84</v>
      </c>
      <c r="C427" s="262">
        <v>1800000</v>
      </c>
      <c r="D427" s="172">
        <v>221985.45</v>
      </c>
      <c r="E427" s="265">
        <f t="shared" si="152"/>
        <v>12.332525</v>
      </c>
    </row>
    <row r="428" spans="1:5" s="73" customFormat="1" ht="12.75" hidden="1" customHeight="1">
      <c r="A428" s="54">
        <v>5</v>
      </c>
      <c r="B428" s="205" t="s">
        <v>30</v>
      </c>
      <c r="C428" s="171">
        <f t="shared" ref="C428:D430" si="157">C429</f>
        <v>2500000</v>
      </c>
      <c r="D428" s="171">
        <f t="shared" si="157"/>
        <v>1221318.0900000001</v>
      </c>
      <c r="E428" s="180">
        <f t="shared" si="152"/>
        <v>48.852723600000004</v>
      </c>
    </row>
    <row r="429" spans="1:5" s="73" customFormat="1" ht="12.75" customHeight="1">
      <c r="A429" s="54">
        <v>51</v>
      </c>
      <c r="B429" s="206" t="s">
        <v>31</v>
      </c>
      <c r="C429" s="171">
        <f t="shared" si="157"/>
        <v>2500000</v>
      </c>
      <c r="D429" s="171">
        <f t="shared" si="157"/>
        <v>1221318.0900000001</v>
      </c>
      <c r="E429" s="180">
        <f t="shared" si="152"/>
        <v>48.852723600000004</v>
      </c>
    </row>
    <row r="430" spans="1:5" s="73" customFormat="1" ht="25.5" customHeight="1">
      <c r="A430" s="54">
        <v>516</v>
      </c>
      <c r="B430" s="192" t="s">
        <v>133</v>
      </c>
      <c r="C430" s="171">
        <f t="shared" si="157"/>
        <v>2500000</v>
      </c>
      <c r="D430" s="171">
        <f t="shared" si="157"/>
        <v>1221318.0900000001</v>
      </c>
      <c r="E430" s="180">
        <f t="shared" si="152"/>
        <v>48.852723600000004</v>
      </c>
    </row>
    <row r="431" spans="1:5" ht="12.75" customHeight="1">
      <c r="A431" s="61">
        <v>5163</v>
      </c>
      <c r="B431" s="207" t="s">
        <v>134</v>
      </c>
      <c r="C431" s="262">
        <v>2500000</v>
      </c>
      <c r="D431" s="172">
        <v>1221318.0900000001</v>
      </c>
      <c r="E431" s="265">
        <f t="shared" si="152"/>
        <v>48.852723600000004</v>
      </c>
    </row>
    <row r="432" spans="1:5" ht="9" customHeight="1">
      <c r="A432" s="61"/>
      <c r="B432" s="207"/>
      <c r="C432" s="172"/>
      <c r="D432" s="172"/>
      <c r="E432" s="184"/>
    </row>
    <row r="433" spans="1:5" s="73" customFormat="1" ht="12.75" customHeight="1">
      <c r="A433" s="63" t="s">
        <v>105</v>
      </c>
      <c r="B433" s="47" t="s">
        <v>117</v>
      </c>
      <c r="C433" s="171">
        <f>C434+C448</f>
        <v>83400000</v>
      </c>
      <c r="D433" s="171">
        <f>D434+D448</f>
        <v>63801106.509999998</v>
      </c>
      <c r="E433" s="180">
        <f t="shared" ref="E433:E451" si="158">D433/C433*100</f>
        <v>76.500127709832128</v>
      </c>
    </row>
    <row r="434" spans="1:5" s="73" customFormat="1" ht="12.75" hidden="1" customHeight="1">
      <c r="A434" s="63">
        <v>3</v>
      </c>
      <c r="B434" s="181" t="s">
        <v>40</v>
      </c>
      <c r="C434" s="171">
        <f>C435+C441+C444</f>
        <v>82000000</v>
      </c>
      <c r="D434" s="171">
        <f>D435+D441+D444</f>
        <v>63801106.509999998</v>
      </c>
      <c r="E434" s="180">
        <f t="shared" si="158"/>
        <v>77.806227451219513</v>
      </c>
    </row>
    <row r="435" spans="1:5" s="73" customFormat="1" ht="12.75" customHeight="1">
      <c r="A435" s="63">
        <v>35</v>
      </c>
      <c r="B435" s="186" t="s">
        <v>17</v>
      </c>
      <c r="C435" s="171">
        <f>C436+C438</f>
        <v>13000000</v>
      </c>
      <c r="D435" s="171">
        <f>D436+D438</f>
        <v>11012769.52</v>
      </c>
      <c r="E435" s="180">
        <f t="shared" si="158"/>
        <v>84.713611692307694</v>
      </c>
    </row>
    <row r="436" spans="1:5" s="73" customFormat="1" ht="12.75" customHeight="1">
      <c r="A436" s="54">
        <v>351</v>
      </c>
      <c r="B436" s="186" t="s">
        <v>0</v>
      </c>
      <c r="C436" s="200">
        <f t="shared" ref="C436:D436" si="159">C437</f>
        <v>2000000</v>
      </c>
      <c r="D436" s="200">
        <f t="shared" si="159"/>
        <v>1988757.6</v>
      </c>
      <c r="E436" s="180">
        <f t="shared" si="158"/>
        <v>99.437880000000007</v>
      </c>
    </row>
    <row r="437" spans="1:5" s="73" customFormat="1" ht="12.75" customHeight="1">
      <c r="A437" s="61">
        <v>3512</v>
      </c>
      <c r="B437" s="187" t="s">
        <v>0</v>
      </c>
      <c r="C437" s="270">
        <v>2000000</v>
      </c>
      <c r="D437" s="201">
        <v>1988757.6</v>
      </c>
      <c r="E437" s="265">
        <f t="shared" si="158"/>
        <v>99.437880000000007</v>
      </c>
    </row>
    <row r="438" spans="1:5" ht="25.5" customHeight="1">
      <c r="A438" s="81">
        <v>352</v>
      </c>
      <c r="B438" s="202" t="s">
        <v>141</v>
      </c>
      <c r="C438" s="171">
        <f>C439+C440</f>
        <v>11000000</v>
      </c>
      <c r="D438" s="171">
        <f>D439+D440</f>
        <v>9024011.9199999999</v>
      </c>
      <c r="E438" s="180">
        <f t="shared" si="158"/>
        <v>82.036472000000003</v>
      </c>
    </row>
    <row r="439" spans="1:5" ht="12.75" customHeight="1">
      <c r="A439" s="61">
        <v>3522</v>
      </c>
      <c r="B439" s="46" t="s">
        <v>2</v>
      </c>
      <c r="C439" s="262">
        <v>10500000</v>
      </c>
      <c r="D439" s="172">
        <v>8330216.9400000004</v>
      </c>
      <c r="E439" s="265">
        <f t="shared" si="158"/>
        <v>79.335399428571435</v>
      </c>
    </row>
    <row r="440" spans="1:5" ht="12.75" customHeight="1">
      <c r="A440" s="61">
        <v>3523</v>
      </c>
      <c r="B440" s="187" t="s">
        <v>128</v>
      </c>
      <c r="C440" s="262">
        <v>500000</v>
      </c>
      <c r="D440" s="172">
        <v>693794.98</v>
      </c>
      <c r="E440" s="265">
        <f t="shared" si="158"/>
        <v>138.758996</v>
      </c>
    </row>
    <row r="441" spans="1:5" ht="12.75" customHeight="1">
      <c r="A441" s="54">
        <v>36</v>
      </c>
      <c r="B441" s="196" t="s">
        <v>207</v>
      </c>
      <c r="C441" s="171">
        <f t="shared" ref="C441:D441" si="160">C442</f>
        <v>55000000</v>
      </c>
      <c r="D441" s="171">
        <f t="shared" si="160"/>
        <v>47706826.869999997</v>
      </c>
      <c r="E441" s="180">
        <f t="shared" si="158"/>
        <v>86.739685218181819</v>
      </c>
    </row>
    <row r="442" spans="1:5" s="73" customFormat="1" ht="12.75" customHeight="1">
      <c r="A442" s="54">
        <v>363</v>
      </c>
      <c r="B442" s="185" t="s">
        <v>129</v>
      </c>
      <c r="C442" s="171">
        <f>C443</f>
        <v>55000000</v>
      </c>
      <c r="D442" s="171">
        <f>D443</f>
        <v>47706826.869999997</v>
      </c>
      <c r="E442" s="180">
        <f t="shared" si="158"/>
        <v>86.739685218181819</v>
      </c>
    </row>
    <row r="443" spans="1:5" ht="12.75" customHeight="1">
      <c r="A443" s="61">
        <v>3632</v>
      </c>
      <c r="B443" s="46" t="s">
        <v>130</v>
      </c>
      <c r="C443" s="262">
        <v>55000000</v>
      </c>
      <c r="D443" s="172">
        <v>47706826.869999997</v>
      </c>
      <c r="E443" s="265">
        <f t="shared" si="158"/>
        <v>86.739685218181819</v>
      </c>
    </row>
    <row r="444" spans="1:5" s="73" customFormat="1" ht="12.75" customHeight="1">
      <c r="A444" s="54">
        <v>38</v>
      </c>
      <c r="B444" s="191" t="s">
        <v>60</v>
      </c>
      <c r="C444" s="171">
        <f>C445</f>
        <v>14000000</v>
      </c>
      <c r="D444" s="171">
        <f>D445</f>
        <v>5081510.12</v>
      </c>
      <c r="E444" s="180">
        <f t="shared" si="158"/>
        <v>36.29650085714286</v>
      </c>
    </row>
    <row r="445" spans="1:5" s="73" customFormat="1" ht="12.75" customHeight="1">
      <c r="A445" s="54">
        <v>382</v>
      </c>
      <c r="B445" s="191" t="s">
        <v>85</v>
      </c>
      <c r="C445" s="171">
        <f t="shared" ref="C445:D445" si="161">C446+C447</f>
        <v>14000000</v>
      </c>
      <c r="D445" s="171">
        <f t="shared" si="161"/>
        <v>5081510.12</v>
      </c>
      <c r="E445" s="180">
        <f t="shared" si="158"/>
        <v>36.29650085714286</v>
      </c>
    </row>
    <row r="446" spans="1:5" ht="12.75" customHeight="1">
      <c r="A446" s="48">
        <v>3821</v>
      </c>
      <c r="B446" s="46" t="s">
        <v>120</v>
      </c>
      <c r="C446" s="262">
        <v>13000000</v>
      </c>
      <c r="D446" s="172">
        <v>5081510.12</v>
      </c>
      <c r="E446" s="265">
        <f t="shared" si="158"/>
        <v>39.088539384615387</v>
      </c>
    </row>
    <row r="447" spans="1:5" ht="12.75" hidden="1" customHeight="1">
      <c r="A447" s="61">
        <v>3822</v>
      </c>
      <c r="B447" s="46" t="s">
        <v>84</v>
      </c>
      <c r="C447" s="262">
        <v>1000000</v>
      </c>
      <c r="D447" s="172">
        <v>0</v>
      </c>
      <c r="E447" s="265">
        <f t="shared" si="158"/>
        <v>0</v>
      </c>
    </row>
    <row r="448" spans="1:5" ht="12.75" hidden="1" customHeight="1">
      <c r="A448" s="54">
        <v>5</v>
      </c>
      <c r="B448" s="205" t="s">
        <v>30</v>
      </c>
      <c r="C448" s="171">
        <f t="shared" ref="C448:D450" si="162">C449</f>
        <v>1400000</v>
      </c>
      <c r="D448" s="171">
        <f t="shared" si="162"/>
        <v>0</v>
      </c>
      <c r="E448" s="180">
        <f t="shared" si="158"/>
        <v>0</v>
      </c>
    </row>
    <row r="449" spans="1:5" ht="12.75" customHeight="1">
      <c r="A449" s="54">
        <v>51</v>
      </c>
      <c r="B449" s="206" t="s">
        <v>31</v>
      </c>
      <c r="C449" s="171">
        <f t="shared" si="162"/>
        <v>1400000</v>
      </c>
      <c r="D449" s="171">
        <f t="shared" si="162"/>
        <v>0</v>
      </c>
      <c r="E449" s="180">
        <f t="shared" si="158"/>
        <v>0</v>
      </c>
    </row>
    <row r="450" spans="1:5" ht="12.75" customHeight="1">
      <c r="A450" s="54">
        <v>516</v>
      </c>
      <c r="B450" s="192" t="s">
        <v>133</v>
      </c>
      <c r="C450" s="171">
        <f t="shared" si="162"/>
        <v>1400000</v>
      </c>
      <c r="D450" s="171">
        <f t="shared" si="162"/>
        <v>0</v>
      </c>
      <c r="E450" s="180">
        <f t="shared" si="158"/>
        <v>0</v>
      </c>
    </row>
    <row r="451" spans="1:5" ht="12.75" hidden="1" customHeight="1">
      <c r="A451" s="61">
        <v>5163</v>
      </c>
      <c r="B451" s="207" t="s">
        <v>134</v>
      </c>
      <c r="C451" s="262">
        <v>1400000</v>
      </c>
      <c r="D451" s="172">
        <v>0</v>
      </c>
      <c r="E451" s="184">
        <f t="shared" si="158"/>
        <v>0</v>
      </c>
    </row>
    <row r="452" spans="1:5" ht="6.75" customHeight="1">
      <c r="A452" s="61"/>
      <c r="B452" s="46"/>
      <c r="C452" s="172"/>
      <c r="D452" s="172"/>
      <c r="E452" s="184"/>
    </row>
    <row r="453" spans="1:5" s="73" customFormat="1" ht="12.75" customHeight="1">
      <c r="A453" s="63" t="s">
        <v>106</v>
      </c>
      <c r="B453" s="47" t="s">
        <v>118</v>
      </c>
      <c r="C453" s="171">
        <f>C454</f>
        <v>32000000</v>
      </c>
      <c r="D453" s="171">
        <f>D454</f>
        <v>16304020.970000001</v>
      </c>
      <c r="E453" s="180">
        <f t="shared" ref="E453:E467" si="163">D453/C453*100</f>
        <v>50.950065531249997</v>
      </c>
    </row>
    <row r="454" spans="1:5" s="73" customFormat="1" ht="12.75" hidden="1" customHeight="1">
      <c r="A454" s="54">
        <v>3</v>
      </c>
      <c r="B454" s="181" t="s">
        <v>40</v>
      </c>
      <c r="C454" s="171">
        <f t="shared" ref="C454:D454" si="164">C455+C461+C465</f>
        <v>32000000</v>
      </c>
      <c r="D454" s="171">
        <f t="shared" si="164"/>
        <v>16304020.970000001</v>
      </c>
      <c r="E454" s="180">
        <f t="shared" si="163"/>
        <v>50.950065531249997</v>
      </c>
    </row>
    <row r="455" spans="1:5" s="73" customFormat="1" ht="12.75" customHeight="1">
      <c r="A455" s="54">
        <v>35</v>
      </c>
      <c r="B455" s="186" t="s">
        <v>17</v>
      </c>
      <c r="C455" s="171">
        <f t="shared" ref="C455:D455" si="165">C456+C458</f>
        <v>9500000</v>
      </c>
      <c r="D455" s="171">
        <f t="shared" si="165"/>
        <v>5770838.3500000006</v>
      </c>
      <c r="E455" s="180">
        <f t="shared" si="163"/>
        <v>60.745666842105273</v>
      </c>
    </row>
    <row r="456" spans="1:5" s="73" customFormat="1" ht="12.75" customHeight="1">
      <c r="A456" s="54">
        <v>351</v>
      </c>
      <c r="B456" s="186" t="s">
        <v>0</v>
      </c>
      <c r="C456" s="200">
        <f t="shared" ref="C456:D456" si="166">C457</f>
        <v>1000000</v>
      </c>
      <c r="D456" s="200">
        <f t="shared" si="166"/>
        <v>973227.99</v>
      </c>
      <c r="E456" s="180">
        <f t="shared" si="163"/>
        <v>97.322799000000003</v>
      </c>
    </row>
    <row r="457" spans="1:5" ht="12.75" customHeight="1">
      <c r="A457" s="61">
        <v>3512</v>
      </c>
      <c r="B457" s="187" t="s">
        <v>0</v>
      </c>
      <c r="C457" s="270">
        <v>1000000</v>
      </c>
      <c r="D457" s="201">
        <v>973227.99</v>
      </c>
      <c r="E457" s="265">
        <f t="shared" si="163"/>
        <v>97.322799000000003</v>
      </c>
    </row>
    <row r="458" spans="1:5" s="73" customFormat="1" ht="25.5" customHeight="1">
      <c r="A458" s="81">
        <v>352</v>
      </c>
      <c r="B458" s="202" t="s">
        <v>141</v>
      </c>
      <c r="C458" s="200">
        <f t="shared" ref="C458:D458" si="167">C459+C460</f>
        <v>8500000</v>
      </c>
      <c r="D458" s="200">
        <f t="shared" si="167"/>
        <v>4797610.3600000003</v>
      </c>
      <c r="E458" s="180">
        <f t="shared" si="163"/>
        <v>56.442474823529423</v>
      </c>
    </row>
    <row r="459" spans="1:5" ht="12.75" customHeight="1">
      <c r="A459" s="61">
        <v>3522</v>
      </c>
      <c r="B459" s="46" t="s">
        <v>2</v>
      </c>
      <c r="C459" s="270">
        <v>7500000</v>
      </c>
      <c r="D459" s="201">
        <v>4629880.87</v>
      </c>
      <c r="E459" s="265">
        <f t="shared" si="163"/>
        <v>61.731744933333331</v>
      </c>
    </row>
    <row r="460" spans="1:5" ht="12.75" customHeight="1">
      <c r="A460" s="61">
        <v>3523</v>
      </c>
      <c r="B460" s="187" t="s">
        <v>128</v>
      </c>
      <c r="C460" s="270">
        <v>1000000</v>
      </c>
      <c r="D460" s="201">
        <v>167729.49</v>
      </c>
      <c r="E460" s="265">
        <f t="shared" si="163"/>
        <v>16.772948999999997</v>
      </c>
    </row>
    <row r="461" spans="1:5" s="73" customFormat="1" ht="12.75" customHeight="1">
      <c r="A461" s="54">
        <v>36</v>
      </c>
      <c r="B461" s="196" t="s">
        <v>207</v>
      </c>
      <c r="C461" s="200">
        <f t="shared" ref="C461:D461" si="168">C462</f>
        <v>12500000</v>
      </c>
      <c r="D461" s="200">
        <f t="shared" si="168"/>
        <v>7699789.6800000006</v>
      </c>
      <c r="E461" s="180">
        <f t="shared" si="163"/>
        <v>61.598317440000002</v>
      </c>
    </row>
    <row r="462" spans="1:5" s="73" customFormat="1" ht="12.75" customHeight="1">
      <c r="A462" s="54">
        <v>363</v>
      </c>
      <c r="B462" s="185" t="s">
        <v>129</v>
      </c>
      <c r="C462" s="200">
        <f>C463+C464</f>
        <v>12500000</v>
      </c>
      <c r="D462" s="200">
        <f>D463+D464</f>
        <v>7699789.6800000006</v>
      </c>
      <c r="E462" s="180">
        <f t="shared" si="163"/>
        <v>61.598317440000002</v>
      </c>
    </row>
    <row r="463" spans="1:5" ht="12.75" customHeight="1">
      <c r="A463" s="48">
        <v>3631</v>
      </c>
      <c r="B463" s="213" t="s">
        <v>168</v>
      </c>
      <c r="C463" s="270">
        <v>0</v>
      </c>
      <c r="D463" s="201">
        <v>3353208.99</v>
      </c>
      <c r="E463" s="265" t="s">
        <v>194</v>
      </c>
    </row>
    <row r="464" spans="1:5" ht="12.75" customHeight="1">
      <c r="A464" s="61">
        <v>3632</v>
      </c>
      <c r="B464" s="46" t="s">
        <v>130</v>
      </c>
      <c r="C464" s="270">
        <v>12500000</v>
      </c>
      <c r="D464" s="201">
        <v>4346580.6900000004</v>
      </c>
      <c r="E464" s="265">
        <f t="shared" si="163"/>
        <v>34.772645519999998</v>
      </c>
    </row>
    <row r="465" spans="1:5" s="73" customFormat="1" ht="12.75" customHeight="1">
      <c r="A465" s="54">
        <v>38</v>
      </c>
      <c r="B465" s="191" t="s">
        <v>60</v>
      </c>
      <c r="C465" s="200">
        <f t="shared" ref="C465:D466" si="169">C466</f>
        <v>10000000</v>
      </c>
      <c r="D465" s="200">
        <f t="shared" si="169"/>
        <v>2833392.94</v>
      </c>
      <c r="E465" s="180">
        <f t="shared" si="163"/>
        <v>28.333929400000002</v>
      </c>
    </row>
    <row r="466" spans="1:5" ht="12.75" customHeight="1">
      <c r="A466" s="54">
        <v>382</v>
      </c>
      <c r="B466" s="191" t="s">
        <v>85</v>
      </c>
      <c r="C466" s="200">
        <f t="shared" si="169"/>
        <v>10000000</v>
      </c>
      <c r="D466" s="200">
        <f t="shared" si="169"/>
        <v>2833392.94</v>
      </c>
      <c r="E466" s="180">
        <f t="shared" si="163"/>
        <v>28.333929400000002</v>
      </c>
    </row>
    <row r="467" spans="1:5" ht="12.75" customHeight="1">
      <c r="A467" s="61">
        <v>3822</v>
      </c>
      <c r="B467" s="46" t="s">
        <v>84</v>
      </c>
      <c r="C467" s="270">
        <v>10000000</v>
      </c>
      <c r="D467" s="201">
        <v>2833392.94</v>
      </c>
      <c r="E467" s="265">
        <f t="shared" si="163"/>
        <v>28.333929400000002</v>
      </c>
    </row>
    <row r="468" spans="1:5" ht="9" customHeight="1">
      <c r="A468" s="70"/>
      <c r="B468" s="212"/>
      <c r="C468" s="195"/>
    </row>
    <row r="469" spans="1:5" s="73" customFormat="1" ht="24.6" customHeight="1">
      <c r="A469" s="222" t="s">
        <v>107</v>
      </c>
      <c r="B469" s="47" t="s">
        <v>216</v>
      </c>
      <c r="C469" s="171">
        <f t="shared" ref="C469:D469" si="170">C470</f>
        <v>24000000</v>
      </c>
      <c r="D469" s="171">
        <f t="shared" si="170"/>
        <v>10146751.51</v>
      </c>
      <c r="E469" s="180">
        <f t="shared" ref="E469:E485" si="171">D469/C469*100</f>
        <v>42.278131291666668</v>
      </c>
    </row>
    <row r="470" spans="1:5" s="73" customFormat="1" ht="12.75" hidden="1" customHeight="1">
      <c r="A470" s="63">
        <v>3</v>
      </c>
      <c r="B470" s="181" t="s">
        <v>40</v>
      </c>
      <c r="C470" s="171">
        <f>C471+C477+C481</f>
        <v>24000000</v>
      </c>
      <c r="D470" s="171">
        <f>D471+D477+D481</f>
        <v>10146751.51</v>
      </c>
      <c r="E470" s="180">
        <f t="shared" si="171"/>
        <v>42.278131291666668</v>
      </c>
    </row>
    <row r="471" spans="1:5" s="73" customFormat="1" ht="12.75" customHeight="1">
      <c r="A471" s="54">
        <v>35</v>
      </c>
      <c r="B471" s="186" t="s">
        <v>17</v>
      </c>
      <c r="C471" s="171">
        <f>C472+C474</f>
        <v>200000</v>
      </c>
      <c r="D471" s="171">
        <f t="shared" ref="D471" si="172">D472+D474</f>
        <v>178684.37</v>
      </c>
      <c r="E471" s="180">
        <f t="shared" si="171"/>
        <v>89.342185000000001</v>
      </c>
    </row>
    <row r="472" spans="1:5" s="73" customFormat="1" ht="12.75" customHeight="1">
      <c r="A472" s="54">
        <v>351</v>
      </c>
      <c r="B472" s="186" t="s">
        <v>0</v>
      </c>
      <c r="C472" s="200">
        <f t="shared" ref="C472:D472" si="173">C473</f>
        <v>50000</v>
      </c>
      <c r="D472" s="200">
        <f t="shared" si="173"/>
        <v>33000</v>
      </c>
      <c r="E472" s="180">
        <f t="shared" si="171"/>
        <v>66</v>
      </c>
    </row>
    <row r="473" spans="1:5" s="73" customFormat="1" ht="12.75" customHeight="1">
      <c r="A473" s="61">
        <v>3512</v>
      </c>
      <c r="B473" s="187" t="s">
        <v>0</v>
      </c>
      <c r="C473" s="270">
        <v>50000</v>
      </c>
      <c r="D473" s="201">
        <v>33000</v>
      </c>
      <c r="E473" s="265">
        <f t="shared" si="171"/>
        <v>66</v>
      </c>
    </row>
    <row r="474" spans="1:5" s="73" customFormat="1" ht="25.5" customHeight="1">
      <c r="A474" s="81">
        <v>352</v>
      </c>
      <c r="B474" s="202" t="s">
        <v>141</v>
      </c>
      <c r="C474" s="171">
        <f t="shared" ref="C474:D474" si="174">C475+C476</f>
        <v>150000</v>
      </c>
      <c r="D474" s="171">
        <f t="shared" si="174"/>
        <v>145684.37</v>
      </c>
      <c r="E474" s="180">
        <f t="shared" si="171"/>
        <v>97.122913333333329</v>
      </c>
    </row>
    <row r="475" spans="1:5" ht="12.75" customHeight="1">
      <c r="A475" s="61">
        <v>3522</v>
      </c>
      <c r="B475" s="46" t="s">
        <v>2</v>
      </c>
      <c r="C475" s="262">
        <v>100000</v>
      </c>
      <c r="D475" s="172">
        <v>145684.37</v>
      </c>
      <c r="E475" s="265">
        <f t="shared" si="171"/>
        <v>145.68436999999997</v>
      </c>
    </row>
    <row r="476" spans="1:5" ht="12.75" hidden="1" customHeight="1">
      <c r="A476" s="61">
        <v>3523</v>
      </c>
      <c r="B476" s="46" t="s">
        <v>227</v>
      </c>
      <c r="C476" s="262">
        <v>50000</v>
      </c>
      <c r="D476" s="172">
        <v>0</v>
      </c>
      <c r="E476" s="265">
        <f t="shared" si="171"/>
        <v>0</v>
      </c>
    </row>
    <row r="477" spans="1:5" s="73" customFormat="1" ht="12.75" customHeight="1">
      <c r="A477" s="54">
        <v>36</v>
      </c>
      <c r="B477" s="196" t="s">
        <v>207</v>
      </c>
      <c r="C477" s="171">
        <f t="shared" ref="C477:D477" si="175">C478</f>
        <v>23200000</v>
      </c>
      <c r="D477" s="171">
        <f t="shared" si="175"/>
        <v>9849591.6600000001</v>
      </c>
      <c r="E477" s="180">
        <f t="shared" si="171"/>
        <v>42.455136465517242</v>
      </c>
    </row>
    <row r="478" spans="1:5" s="73" customFormat="1" ht="12.75" customHeight="1">
      <c r="A478" s="54">
        <v>363</v>
      </c>
      <c r="B478" s="185" t="s">
        <v>129</v>
      </c>
      <c r="C478" s="171">
        <f t="shared" ref="C478:D478" si="176">C479+C480</f>
        <v>23200000</v>
      </c>
      <c r="D478" s="171">
        <f t="shared" si="176"/>
        <v>9849591.6600000001</v>
      </c>
      <c r="E478" s="180">
        <f t="shared" si="171"/>
        <v>42.455136465517242</v>
      </c>
    </row>
    <row r="479" spans="1:5" s="73" customFormat="1" ht="12.75" customHeight="1">
      <c r="A479" s="48">
        <v>3631</v>
      </c>
      <c r="B479" s="213" t="s">
        <v>168</v>
      </c>
      <c r="C479" s="262">
        <v>1200000</v>
      </c>
      <c r="D479" s="172">
        <v>1306128.18</v>
      </c>
      <c r="E479" s="265">
        <f t="shared" si="171"/>
        <v>108.844015</v>
      </c>
    </row>
    <row r="480" spans="1:5" ht="12.75" customHeight="1">
      <c r="A480" s="61">
        <v>3632</v>
      </c>
      <c r="B480" s="46" t="s">
        <v>130</v>
      </c>
      <c r="C480" s="262">
        <v>22000000</v>
      </c>
      <c r="D480" s="172">
        <v>8543463.4800000004</v>
      </c>
      <c r="E480" s="265">
        <f t="shared" si="171"/>
        <v>38.833924909090911</v>
      </c>
    </row>
    <row r="481" spans="1:5" s="73" customFormat="1" ht="12.75" customHeight="1">
      <c r="A481" s="54">
        <v>38</v>
      </c>
      <c r="B481" s="191" t="s">
        <v>60</v>
      </c>
      <c r="C481" s="171">
        <f t="shared" ref="C481:D481" si="177">C482+C484</f>
        <v>600000</v>
      </c>
      <c r="D481" s="171">
        <f t="shared" si="177"/>
        <v>118475.48</v>
      </c>
      <c r="E481" s="180">
        <f t="shared" si="171"/>
        <v>19.745913333333331</v>
      </c>
    </row>
    <row r="482" spans="1:5" s="73" customFormat="1" ht="12.75" customHeight="1">
      <c r="A482" s="54">
        <v>381</v>
      </c>
      <c r="B482" s="191" t="s">
        <v>39</v>
      </c>
      <c r="C482" s="171">
        <f t="shared" ref="C482:D482" si="178">C483</f>
        <v>500000</v>
      </c>
      <c r="D482" s="171">
        <f t="shared" si="178"/>
        <v>118475.48</v>
      </c>
      <c r="E482" s="180">
        <f t="shared" si="171"/>
        <v>23.695095999999999</v>
      </c>
    </row>
    <row r="483" spans="1:5" ht="12.75" customHeight="1">
      <c r="A483" s="61">
        <v>3811</v>
      </c>
      <c r="B483" s="46" t="s">
        <v>20</v>
      </c>
      <c r="C483" s="262">
        <v>500000</v>
      </c>
      <c r="D483" s="172">
        <v>118475.48</v>
      </c>
      <c r="E483" s="265">
        <f t="shared" si="171"/>
        <v>23.695095999999999</v>
      </c>
    </row>
    <row r="484" spans="1:5" ht="12.75" customHeight="1">
      <c r="A484" s="63">
        <v>382</v>
      </c>
      <c r="B484" s="160" t="s">
        <v>85</v>
      </c>
      <c r="C484" s="171">
        <f t="shared" ref="C484:D484" si="179">C485</f>
        <v>100000</v>
      </c>
      <c r="D484" s="171">
        <f t="shared" si="179"/>
        <v>0</v>
      </c>
      <c r="E484" s="180">
        <f t="shared" si="171"/>
        <v>0</v>
      </c>
    </row>
    <row r="485" spans="1:5" ht="12.75" hidden="1" customHeight="1">
      <c r="A485" s="61">
        <v>3821</v>
      </c>
      <c r="B485" s="153" t="s">
        <v>120</v>
      </c>
      <c r="C485" s="262">
        <v>100000</v>
      </c>
      <c r="D485" s="172">
        <v>0</v>
      </c>
      <c r="E485" s="184">
        <f t="shared" si="171"/>
        <v>0</v>
      </c>
    </row>
    <row r="486" spans="1:5" ht="9.75" customHeight="1">
      <c r="A486" s="61"/>
      <c r="B486" s="46"/>
      <c r="C486" s="172"/>
      <c r="D486" s="172"/>
      <c r="E486" s="184"/>
    </row>
    <row r="487" spans="1:5" s="73" customFormat="1" ht="24.6" customHeight="1">
      <c r="A487" s="222" t="s">
        <v>108</v>
      </c>
      <c r="B487" s="232" t="s">
        <v>119</v>
      </c>
      <c r="C487" s="233">
        <f t="shared" ref="C487:D487" si="180">C488</f>
        <v>2500000</v>
      </c>
      <c r="D487" s="233">
        <f t="shared" si="180"/>
        <v>96524.2</v>
      </c>
      <c r="E487" s="234">
        <f t="shared" ref="E487:E502" si="181">D487/C487*100</f>
        <v>3.8609680000000002</v>
      </c>
    </row>
    <row r="488" spans="1:5" s="73" customFormat="1" ht="12.75" customHeight="1">
      <c r="A488" s="63">
        <v>3</v>
      </c>
      <c r="B488" s="181" t="s">
        <v>40</v>
      </c>
      <c r="C488" s="171">
        <f>C489+C494+C497</f>
        <v>2500000</v>
      </c>
      <c r="D488" s="171">
        <f>D489+D494+D497</f>
        <v>96524.2</v>
      </c>
      <c r="E488" s="180">
        <f t="shared" si="181"/>
        <v>3.8609680000000002</v>
      </c>
    </row>
    <row r="489" spans="1:5" s="73" customFormat="1" ht="12.75" customHeight="1">
      <c r="A489" s="63">
        <v>35</v>
      </c>
      <c r="B489" s="186" t="s">
        <v>17</v>
      </c>
      <c r="C489" s="171">
        <f>C490+C492</f>
        <v>20000</v>
      </c>
      <c r="D489" s="171">
        <f>D490+D492</f>
        <v>0</v>
      </c>
      <c r="E489" s="180">
        <f t="shared" si="181"/>
        <v>0</v>
      </c>
    </row>
    <row r="490" spans="1:5" s="73" customFormat="1" ht="12.75" customHeight="1">
      <c r="A490" s="54">
        <v>351</v>
      </c>
      <c r="B490" s="186" t="s">
        <v>0</v>
      </c>
      <c r="C490" s="200">
        <f t="shared" ref="C490:D490" si="182">C491</f>
        <v>10000</v>
      </c>
      <c r="D490" s="200">
        <f t="shared" si="182"/>
        <v>0</v>
      </c>
      <c r="E490" s="180">
        <f t="shared" si="181"/>
        <v>0</v>
      </c>
    </row>
    <row r="491" spans="1:5" s="73" customFormat="1" ht="12.75" customHeight="1">
      <c r="A491" s="61">
        <v>3512</v>
      </c>
      <c r="B491" s="187" t="s">
        <v>0</v>
      </c>
      <c r="C491" s="201">
        <v>10000</v>
      </c>
      <c r="D491" s="201">
        <v>0</v>
      </c>
      <c r="E491" s="184">
        <f t="shared" si="181"/>
        <v>0</v>
      </c>
    </row>
    <row r="492" spans="1:5" s="73" customFormat="1" ht="25.5">
      <c r="A492" s="222">
        <v>352</v>
      </c>
      <c r="B492" s="202" t="s">
        <v>141</v>
      </c>
      <c r="C492" s="171">
        <f t="shared" ref="C492:D492" si="183">C493</f>
        <v>10000</v>
      </c>
      <c r="D492" s="171">
        <f t="shared" si="183"/>
        <v>0</v>
      </c>
      <c r="E492" s="180">
        <f t="shared" si="181"/>
        <v>0</v>
      </c>
    </row>
    <row r="493" spans="1:5" ht="12.75" customHeight="1">
      <c r="A493" s="61">
        <v>3522</v>
      </c>
      <c r="B493" s="46" t="s">
        <v>2</v>
      </c>
      <c r="C493" s="172">
        <v>10000</v>
      </c>
      <c r="D493" s="172">
        <v>0</v>
      </c>
      <c r="E493" s="184">
        <f t="shared" si="181"/>
        <v>0</v>
      </c>
    </row>
    <row r="494" spans="1:5" s="73" customFormat="1" ht="12.75" customHeight="1">
      <c r="A494" s="54">
        <v>36</v>
      </c>
      <c r="B494" s="196" t="s">
        <v>207</v>
      </c>
      <c r="C494" s="171">
        <f t="shared" ref="C494:D494" si="184">C495</f>
        <v>10000</v>
      </c>
      <c r="D494" s="171">
        <f t="shared" si="184"/>
        <v>0</v>
      </c>
      <c r="E494" s="180">
        <f t="shared" si="181"/>
        <v>0</v>
      </c>
    </row>
    <row r="495" spans="1:5" s="73" customFormat="1" ht="12.75" customHeight="1">
      <c r="A495" s="54">
        <v>363</v>
      </c>
      <c r="B495" s="185" t="s">
        <v>129</v>
      </c>
      <c r="C495" s="171">
        <f>C496</f>
        <v>10000</v>
      </c>
      <c r="D495" s="171">
        <f>D496</f>
        <v>0</v>
      </c>
      <c r="E495" s="180">
        <f t="shared" si="181"/>
        <v>0</v>
      </c>
    </row>
    <row r="496" spans="1:5" ht="12.75" customHeight="1">
      <c r="A496" s="48">
        <v>3631</v>
      </c>
      <c r="B496" s="46" t="s">
        <v>168</v>
      </c>
      <c r="C496" s="172">
        <v>10000</v>
      </c>
      <c r="D496" s="172">
        <v>0</v>
      </c>
      <c r="E496" s="184">
        <f t="shared" si="181"/>
        <v>0</v>
      </c>
    </row>
    <row r="497" spans="1:5" s="73" customFormat="1" ht="12.75" customHeight="1">
      <c r="A497" s="54">
        <v>38</v>
      </c>
      <c r="B497" s="191" t="s">
        <v>60</v>
      </c>
      <c r="C497" s="171">
        <f t="shared" ref="C497:D497" si="185">C498+C500</f>
        <v>2470000</v>
      </c>
      <c r="D497" s="171">
        <f t="shared" si="185"/>
        <v>96524.2</v>
      </c>
      <c r="E497" s="180">
        <f t="shared" si="181"/>
        <v>3.907862348178138</v>
      </c>
    </row>
    <row r="498" spans="1:5" s="73" customFormat="1" ht="12.75" customHeight="1">
      <c r="A498" s="54">
        <v>381</v>
      </c>
      <c r="B498" s="191" t="s">
        <v>39</v>
      </c>
      <c r="C498" s="171">
        <f t="shared" ref="C498:D498" si="186">C499</f>
        <v>60000</v>
      </c>
      <c r="D498" s="171">
        <f t="shared" si="186"/>
        <v>23400</v>
      </c>
      <c r="E498" s="180">
        <f t="shared" si="181"/>
        <v>39</v>
      </c>
    </row>
    <row r="499" spans="1:5" ht="12.75" customHeight="1">
      <c r="A499" s="61">
        <v>3811</v>
      </c>
      <c r="B499" s="46" t="s">
        <v>20</v>
      </c>
      <c r="C499" s="172">
        <v>60000</v>
      </c>
      <c r="D499" s="172">
        <v>23400</v>
      </c>
      <c r="E499" s="184">
        <f t="shared" si="181"/>
        <v>39</v>
      </c>
    </row>
    <row r="500" spans="1:5" ht="12.75" customHeight="1">
      <c r="A500" s="54">
        <v>382</v>
      </c>
      <c r="B500" s="191" t="s">
        <v>85</v>
      </c>
      <c r="C500" s="171">
        <f>C501+C502</f>
        <v>2410000</v>
      </c>
      <c r="D500" s="171">
        <f>D501+D502</f>
        <v>73124.2</v>
      </c>
      <c r="E500" s="180">
        <f t="shared" si="181"/>
        <v>3.0341991701244813</v>
      </c>
    </row>
    <row r="501" spans="1:5" ht="12.75" customHeight="1">
      <c r="A501" s="61">
        <v>3821</v>
      </c>
      <c r="B501" s="46" t="s">
        <v>120</v>
      </c>
      <c r="C501" s="172">
        <v>10000</v>
      </c>
      <c r="D501" s="172">
        <v>73124.2</v>
      </c>
      <c r="E501" s="184">
        <f t="shared" si="181"/>
        <v>731.24199999999996</v>
      </c>
    </row>
    <row r="502" spans="1:5" ht="12.75" customHeight="1">
      <c r="A502" s="61">
        <v>3822</v>
      </c>
      <c r="B502" s="46" t="s">
        <v>84</v>
      </c>
      <c r="C502" s="201">
        <v>2400000</v>
      </c>
      <c r="D502" s="201">
        <v>0</v>
      </c>
      <c r="E502" s="184">
        <f t="shared" si="181"/>
        <v>0</v>
      </c>
    </row>
    <row r="503" spans="1:5" ht="9" customHeight="1">
      <c r="A503" s="61"/>
      <c r="B503" s="46"/>
      <c r="C503" s="172"/>
      <c r="D503" s="172"/>
      <c r="E503" s="184"/>
    </row>
    <row r="504" spans="1:5" ht="12.75" customHeight="1">
      <c r="A504" s="63" t="s">
        <v>182</v>
      </c>
      <c r="B504" s="47" t="s">
        <v>178</v>
      </c>
      <c r="C504" s="171">
        <f t="shared" ref="C504:D507" si="187">C505</f>
        <v>30000000</v>
      </c>
      <c r="D504" s="171">
        <f t="shared" si="187"/>
        <v>1009837.55</v>
      </c>
      <c r="E504" s="180">
        <f>D504/C504*100</f>
        <v>3.3661251666666669</v>
      </c>
    </row>
    <row r="505" spans="1:5" ht="12.75" customHeight="1">
      <c r="A505" s="63">
        <v>3</v>
      </c>
      <c r="B505" s="181" t="s">
        <v>40</v>
      </c>
      <c r="C505" s="171">
        <f t="shared" si="187"/>
        <v>30000000</v>
      </c>
      <c r="D505" s="171">
        <f t="shared" si="187"/>
        <v>1009837.55</v>
      </c>
      <c r="E505" s="180">
        <f>D505/C505*100</f>
        <v>3.3661251666666669</v>
      </c>
    </row>
    <row r="506" spans="1:5" ht="12.75" customHeight="1">
      <c r="A506" s="54">
        <v>36</v>
      </c>
      <c r="B506" s="196" t="s">
        <v>207</v>
      </c>
      <c r="C506" s="171">
        <f t="shared" si="187"/>
        <v>30000000</v>
      </c>
      <c r="D506" s="171">
        <f t="shared" si="187"/>
        <v>1009837.55</v>
      </c>
      <c r="E506" s="180">
        <f>D506/C506*100</f>
        <v>3.3661251666666669</v>
      </c>
    </row>
    <row r="507" spans="1:5" ht="12.75" customHeight="1">
      <c r="A507" s="54">
        <v>363</v>
      </c>
      <c r="B507" s="185" t="s">
        <v>129</v>
      </c>
      <c r="C507" s="171">
        <f t="shared" si="187"/>
        <v>30000000</v>
      </c>
      <c r="D507" s="171">
        <f t="shared" si="187"/>
        <v>1009837.55</v>
      </c>
      <c r="E507" s="180">
        <f>D507/C507*100</f>
        <v>3.3661251666666669</v>
      </c>
    </row>
    <row r="508" spans="1:5" ht="12.75" customHeight="1">
      <c r="A508" s="61">
        <v>3632</v>
      </c>
      <c r="B508" s="46" t="s">
        <v>130</v>
      </c>
      <c r="C508" s="172">
        <v>30000000</v>
      </c>
      <c r="D508" s="172">
        <v>1009837.55</v>
      </c>
      <c r="E508" s="184">
        <f>D508/C508*100</f>
        <v>3.3661251666666669</v>
      </c>
    </row>
    <row r="509" spans="1:5" ht="12.75" customHeight="1">
      <c r="A509" s="61"/>
      <c r="B509" s="46"/>
      <c r="C509" s="172"/>
      <c r="D509" s="172"/>
      <c r="E509" s="184"/>
    </row>
    <row r="510" spans="1:5" ht="12.75" customHeight="1">
      <c r="A510" s="63" t="s">
        <v>183</v>
      </c>
      <c r="B510" s="47" t="s">
        <v>179</v>
      </c>
      <c r="C510" s="171">
        <f t="shared" ref="C510:D513" si="188">C511</f>
        <v>100000000</v>
      </c>
      <c r="D510" s="171">
        <f t="shared" si="188"/>
        <v>54580659.009999998</v>
      </c>
      <c r="E510" s="180">
        <f>D510/C510*100</f>
        <v>54.580659009999998</v>
      </c>
    </row>
    <row r="511" spans="1:5" ht="12.75" customHeight="1">
      <c r="A511" s="63">
        <v>3</v>
      </c>
      <c r="B511" s="181" t="s">
        <v>40</v>
      </c>
      <c r="C511" s="171">
        <f t="shared" si="188"/>
        <v>100000000</v>
      </c>
      <c r="D511" s="171">
        <f t="shared" si="188"/>
        <v>54580659.009999998</v>
      </c>
      <c r="E511" s="180">
        <f>D511/C511*100</f>
        <v>54.580659009999998</v>
      </c>
    </row>
    <row r="512" spans="1:5" ht="12.75" customHeight="1">
      <c r="A512" s="54">
        <v>38</v>
      </c>
      <c r="B512" s="191" t="s">
        <v>60</v>
      </c>
      <c r="C512" s="171">
        <f t="shared" si="188"/>
        <v>100000000</v>
      </c>
      <c r="D512" s="171">
        <f t="shared" si="188"/>
        <v>54580659.009999998</v>
      </c>
      <c r="E512" s="180">
        <f>D512/C512*100</f>
        <v>54.580659009999998</v>
      </c>
    </row>
    <row r="513" spans="1:5" ht="12.75" customHeight="1">
      <c r="A513" s="54">
        <v>382</v>
      </c>
      <c r="B513" s="191" t="s">
        <v>85</v>
      </c>
      <c r="C513" s="171">
        <f t="shared" si="188"/>
        <v>100000000</v>
      </c>
      <c r="D513" s="171">
        <f t="shared" si="188"/>
        <v>54580659.009999998</v>
      </c>
      <c r="E513" s="180">
        <f>D513/C513*100</f>
        <v>54.580659009999998</v>
      </c>
    </row>
    <row r="514" spans="1:5" ht="12.75" customHeight="1">
      <c r="A514" s="61">
        <v>3822</v>
      </c>
      <c r="B514" s="46" t="s">
        <v>84</v>
      </c>
      <c r="C514" s="172">
        <v>100000000</v>
      </c>
      <c r="D514" s="172">
        <v>54580659.009999998</v>
      </c>
      <c r="E514" s="184">
        <f>D514/C514*100</f>
        <v>54.580659009999998</v>
      </c>
    </row>
    <row r="515" spans="1:5" ht="12.75" customHeight="1">
      <c r="A515" s="61"/>
      <c r="B515" s="46"/>
      <c r="C515" s="172"/>
      <c r="D515" s="172"/>
      <c r="E515" s="184"/>
    </row>
    <row r="516" spans="1:5" ht="38.25">
      <c r="A516" s="222" t="s">
        <v>184</v>
      </c>
      <c r="B516" s="47" t="s">
        <v>180</v>
      </c>
      <c r="C516" s="171">
        <f t="shared" ref="C516:D518" si="189">C517</f>
        <v>200000</v>
      </c>
      <c r="D516" s="171">
        <f t="shared" si="189"/>
        <v>60668.35</v>
      </c>
      <c r="E516" s="180">
        <f>D516/C516*100</f>
        <v>30.334174999999995</v>
      </c>
    </row>
    <row r="517" spans="1:5" ht="12.75" customHeight="1">
      <c r="A517" s="63">
        <v>3</v>
      </c>
      <c r="B517" s="181" t="s">
        <v>40</v>
      </c>
      <c r="C517" s="171">
        <f t="shared" si="189"/>
        <v>200000</v>
      </c>
      <c r="D517" s="171">
        <f t="shared" si="189"/>
        <v>60668.35</v>
      </c>
      <c r="E517" s="180">
        <f>D517/C517*100</f>
        <v>30.334174999999995</v>
      </c>
    </row>
    <row r="518" spans="1:5" ht="12.75" customHeight="1">
      <c r="A518" s="54">
        <v>36</v>
      </c>
      <c r="B518" s="196" t="s">
        <v>207</v>
      </c>
      <c r="C518" s="171">
        <f t="shared" si="189"/>
        <v>200000</v>
      </c>
      <c r="D518" s="171">
        <f t="shared" si="189"/>
        <v>60668.35</v>
      </c>
      <c r="E518" s="180">
        <f>D518/C518*100</f>
        <v>30.334174999999995</v>
      </c>
    </row>
    <row r="519" spans="1:5" ht="12.75" customHeight="1">
      <c r="A519" s="54">
        <v>363</v>
      </c>
      <c r="B519" s="185" t="s">
        <v>129</v>
      </c>
      <c r="C519" s="171">
        <f>C520</f>
        <v>200000</v>
      </c>
      <c r="D519" s="171">
        <f>D520</f>
        <v>60668.35</v>
      </c>
      <c r="E519" s="180">
        <f>D519/C519*100</f>
        <v>30.334174999999995</v>
      </c>
    </row>
    <row r="520" spans="1:5" ht="12.75" customHeight="1">
      <c r="A520" s="61">
        <v>3632</v>
      </c>
      <c r="B520" s="46" t="s">
        <v>130</v>
      </c>
      <c r="C520" s="172">
        <v>200000</v>
      </c>
      <c r="D520" s="172">
        <v>60668.35</v>
      </c>
      <c r="E520" s="184">
        <f>D520/C520*100</f>
        <v>30.334174999999995</v>
      </c>
    </row>
    <row r="521" spans="1:5" ht="12.75" customHeight="1">
      <c r="A521" s="61"/>
      <c r="B521" s="46"/>
      <c r="C521" s="172"/>
      <c r="D521" s="172"/>
      <c r="E521" s="184"/>
    </row>
    <row r="522" spans="1:5" ht="39" customHeight="1">
      <c r="A522" s="222" t="s">
        <v>185</v>
      </c>
      <c r="B522" s="47" t="s">
        <v>181</v>
      </c>
      <c r="C522" s="171">
        <f t="shared" ref="C522:D525" si="190">C523</f>
        <v>6000000</v>
      </c>
      <c r="D522" s="171">
        <f t="shared" si="190"/>
        <v>5416695.9800000004</v>
      </c>
      <c r="E522" s="180">
        <f>D522/C522*100</f>
        <v>90.278266333333349</v>
      </c>
    </row>
    <row r="523" spans="1:5" ht="12.75" customHeight="1">
      <c r="A523" s="63">
        <v>3</v>
      </c>
      <c r="B523" s="181" t="s">
        <v>40</v>
      </c>
      <c r="C523" s="171">
        <f t="shared" si="190"/>
        <v>6000000</v>
      </c>
      <c r="D523" s="171">
        <f t="shared" si="190"/>
        <v>5416695.9800000004</v>
      </c>
      <c r="E523" s="180">
        <f>D523/C523*100</f>
        <v>90.278266333333349</v>
      </c>
    </row>
    <row r="524" spans="1:5" ht="12.75" customHeight="1">
      <c r="A524" s="54">
        <v>38</v>
      </c>
      <c r="B524" s="191" t="s">
        <v>60</v>
      </c>
      <c r="C524" s="171">
        <f t="shared" si="190"/>
        <v>6000000</v>
      </c>
      <c r="D524" s="171">
        <f t="shared" si="190"/>
        <v>5416695.9800000004</v>
      </c>
      <c r="E524" s="180">
        <f>D524/C524*100</f>
        <v>90.278266333333349</v>
      </c>
    </row>
    <row r="525" spans="1:5" ht="12.75" customHeight="1">
      <c r="A525" s="54">
        <v>382</v>
      </c>
      <c r="B525" s="191" t="s">
        <v>85</v>
      </c>
      <c r="C525" s="171">
        <f t="shared" si="190"/>
        <v>6000000</v>
      </c>
      <c r="D525" s="171">
        <f t="shared" si="190"/>
        <v>5416695.9800000004</v>
      </c>
      <c r="E525" s="180">
        <f>D525/C525*100</f>
        <v>90.278266333333349</v>
      </c>
    </row>
    <row r="526" spans="1:5" ht="12.75" customHeight="1">
      <c r="A526" s="61">
        <v>3822</v>
      </c>
      <c r="B526" s="46" t="s">
        <v>84</v>
      </c>
      <c r="C526" s="172">
        <v>6000000</v>
      </c>
      <c r="D526" s="172">
        <v>5416695.9800000004</v>
      </c>
      <c r="E526" s="184">
        <f>D526/C526*100</f>
        <v>90.278266333333349</v>
      </c>
    </row>
    <row r="527" spans="1:5" ht="12.75" customHeight="1">
      <c r="A527" s="61"/>
      <c r="B527" s="46"/>
      <c r="C527" s="172"/>
      <c r="D527" s="172"/>
      <c r="E527" s="184"/>
    </row>
    <row r="528" spans="1:5" ht="13.15" customHeight="1">
      <c r="A528" s="63" t="s">
        <v>213</v>
      </c>
      <c r="B528" s="47" t="s">
        <v>198</v>
      </c>
      <c r="C528" s="171">
        <f>C529</f>
        <v>301000000</v>
      </c>
      <c r="D528" s="171">
        <f t="shared" ref="C528:D531" si="191">D529</f>
        <v>217469008.01000002</v>
      </c>
      <c r="E528" s="180">
        <f t="shared" ref="E528:E535" si="192">D528/C528*100</f>
        <v>72.248839870431908</v>
      </c>
    </row>
    <row r="529" spans="1:5" ht="12.75" customHeight="1">
      <c r="A529" s="63">
        <v>3</v>
      </c>
      <c r="B529" s="181" t="s">
        <v>40</v>
      </c>
      <c r="C529" s="171">
        <f>C530+C533</f>
        <v>301000000</v>
      </c>
      <c r="D529" s="171">
        <f t="shared" ref="D529" si="193">D530+D533</f>
        <v>217469008.01000002</v>
      </c>
      <c r="E529" s="180">
        <f t="shared" si="192"/>
        <v>72.248839870431908</v>
      </c>
    </row>
    <row r="530" spans="1:5" ht="12.75" customHeight="1">
      <c r="A530" s="54">
        <v>36</v>
      </c>
      <c r="B530" s="196" t="s">
        <v>207</v>
      </c>
      <c r="C530" s="171">
        <f t="shared" si="191"/>
        <v>1000000</v>
      </c>
      <c r="D530" s="171">
        <f t="shared" si="191"/>
        <v>611549.82999999996</v>
      </c>
      <c r="E530" s="180">
        <f t="shared" si="192"/>
        <v>61.154982999999994</v>
      </c>
    </row>
    <row r="531" spans="1:5" ht="12.75" customHeight="1">
      <c r="A531" s="54">
        <v>363</v>
      </c>
      <c r="B531" s="185" t="s">
        <v>129</v>
      </c>
      <c r="C531" s="171">
        <f t="shared" si="191"/>
        <v>1000000</v>
      </c>
      <c r="D531" s="171">
        <f t="shared" si="191"/>
        <v>611549.82999999996</v>
      </c>
      <c r="E531" s="180">
        <f t="shared" si="192"/>
        <v>61.154982999999994</v>
      </c>
    </row>
    <row r="532" spans="1:5" ht="12.75" customHeight="1">
      <c r="A532" s="61">
        <v>3632</v>
      </c>
      <c r="B532" s="46" t="s">
        <v>130</v>
      </c>
      <c r="C532" s="172">
        <v>1000000</v>
      </c>
      <c r="D532" s="172">
        <v>611549.82999999996</v>
      </c>
      <c r="E532" s="184">
        <f t="shared" si="192"/>
        <v>61.154982999999994</v>
      </c>
    </row>
    <row r="533" spans="1:5" ht="12.75" customHeight="1">
      <c r="A533" s="54">
        <v>38</v>
      </c>
      <c r="B533" s="191" t="s">
        <v>60</v>
      </c>
      <c r="C533" s="171">
        <f t="shared" ref="C533:D534" si="194">C534</f>
        <v>300000000</v>
      </c>
      <c r="D533" s="171">
        <f t="shared" si="194"/>
        <v>216857458.18000001</v>
      </c>
      <c r="E533" s="180">
        <f t="shared" si="192"/>
        <v>72.285819393333341</v>
      </c>
    </row>
    <row r="534" spans="1:5" ht="12.75" customHeight="1">
      <c r="A534" s="54">
        <v>382</v>
      </c>
      <c r="B534" s="191" t="s">
        <v>85</v>
      </c>
      <c r="C534" s="171">
        <f t="shared" si="194"/>
        <v>300000000</v>
      </c>
      <c r="D534" s="171">
        <f t="shared" si="194"/>
        <v>216857458.18000001</v>
      </c>
      <c r="E534" s="180">
        <f t="shared" si="192"/>
        <v>72.285819393333341</v>
      </c>
    </row>
    <row r="535" spans="1:5" ht="12.75" customHeight="1">
      <c r="A535" s="61">
        <v>3822</v>
      </c>
      <c r="B535" s="46" t="s">
        <v>84</v>
      </c>
      <c r="C535" s="172">
        <v>300000000</v>
      </c>
      <c r="D535" s="172">
        <v>216857458.18000001</v>
      </c>
      <c r="E535" s="184">
        <f t="shared" si="192"/>
        <v>72.285819393333341</v>
      </c>
    </row>
    <row r="536" spans="1:5" ht="12.75" customHeight="1">
      <c r="A536" s="61"/>
      <c r="B536" s="46"/>
      <c r="C536" s="172"/>
      <c r="D536" s="172"/>
      <c r="E536" s="184"/>
    </row>
    <row r="537" spans="1:5" s="73" customFormat="1" ht="12.75" customHeight="1">
      <c r="A537" s="63" t="s">
        <v>162</v>
      </c>
      <c r="B537" s="47" t="s">
        <v>210</v>
      </c>
      <c r="C537" s="171">
        <f t="shared" ref="C537:D540" si="195">C538</f>
        <v>7600000</v>
      </c>
      <c r="D537" s="171">
        <f t="shared" si="195"/>
        <v>1214246.6200000001</v>
      </c>
      <c r="E537" s="180">
        <f t="shared" ref="E537:E548" si="196">D537/C537*100</f>
        <v>15.976929210526317</v>
      </c>
    </row>
    <row r="538" spans="1:5" s="73" customFormat="1" ht="12.75" customHeight="1">
      <c r="A538" s="63">
        <v>3</v>
      </c>
      <c r="B538" s="181" t="s">
        <v>40</v>
      </c>
      <c r="C538" s="171">
        <f t="shared" ref="C538:D538" si="197">C539+C542+C546</f>
        <v>7600000</v>
      </c>
      <c r="D538" s="171">
        <f t="shared" si="197"/>
        <v>1214246.6200000001</v>
      </c>
      <c r="E538" s="180">
        <f t="shared" si="196"/>
        <v>15.976929210526317</v>
      </c>
    </row>
    <row r="539" spans="1:5" s="73" customFormat="1" ht="12.75" customHeight="1">
      <c r="A539" s="63">
        <v>32</v>
      </c>
      <c r="B539" s="186" t="s">
        <v>4</v>
      </c>
      <c r="C539" s="171">
        <f t="shared" si="195"/>
        <v>1000000</v>
      </c>
      <c r="D539" s="171">
        <f t="shared" si="195"/>
        <v>237500</v>
      </c>
      <c r="E539" s="180">
        <f t="shared" si="196"/>
        <v>23.75</v>
      </c>
    </row>
    <row r="540" spans="1:5" s="73" customFormat="1" ht="12.75" customHeight="1">
      <c r="A540" s="54">
        <v>323</v>
      </c>
      <c r="B540" s="181" t="s">
        <v>12</v>
      </c>
      <c r="C540" s="171">
        <f t="shared" si="195"/>
        <v>1000000</v>
      </c>
      <c r="D540" s="171">
        <f t="shared" si="195"/>
        <v>237500</v>
      </c>
      <c r="E540" s="180">
        <f t="shared" si="196"/>
        <v>23.75</v>
      </c>
    </row>
    <row r="541" spans="1:5" ht="12.75" customHeight="1">
      <c r="A541" s="61">
        <v>3237</v>
      </c>
      <c r="B541" s="188" t="s">
        <v>14</v>
      </c>
      <c r="C541" s="172">
        <v>1000000</v>
      </c>
      <c r="D541" s="172">
        <v>237500</v>
      </c>
      <c r="E541" s="184">
        <f t="shared" si="196"/>
        <v>23.75</v>
      </c>
    </row>
    <row r="542" spans="1:5" ht="12.75" customHeight="1">
      <c r="A542" s="54">
        <v>36</v>
      </c>
      <c r="B542" s="196" t="s">
        <v>207</v>
      </c>
      <c r="C542" s="171">
        <f t="shared" ref="C542:D542" si="198">C543</f>
        <v>1100000</v>
      </c>
      <c r="D542" s="171">
        <f t="shared" si="198"/>
        <v>621771.25</v>
      </c>
      <c r="E542" s="180">
        <f t="shared" si="196"/>
        <v>56.52465909090909</v>
      </c>
    </row>
    <row r="543" spans="1:5" ht="12.75" customHeight="1">
      <c r="A543" s="54">
        <v>363</v>
      </c>
      <c r="B543" s="185" t="s">
        <v>129</v>
      </c>
      <c r="C543" s="171">
        <f t="shared" ref="C543:D543" si="199">C544+C545</f>
        <v>1100000</v>
      </c>
      <c r="D543" s="171">
        <f t="shared" si="199"/>
        <v>621771.25</v>
      </c>
      <c r="E543" s="180">
        <f t="shared" si="196"/>
        <v>56.52465909090909</v>
      </c>
    </row>
    <row r="544" spans="1:5" ht="12.75" customHeight="1">
      <c r="A544" s="48">
        <v>3631</v>
      </c>
      <c r="B544" s="46" t="s">
        <v>168</v>
      </c>
      <c r="C544" s="172">
        <v>1000000</v>
      </c>
      <c r="D544" s="172">
        <v>621771.25</v>
      </c>
      <c r="E544" s="184">
        <f t="shared" si="196"/>
        <v>62.177124999999997</v>
      </c>
    </row>
    <row r="545" spans="1:5" ht="12.75" customHeight="1">
      <c r="A545" s="61">
        <v>3632</v>
      </c>
      <c r="B545" s="46" t="s">
        <v>130</v>
      </c>
      <c r="C545" s="172">
        <v>100000</v>
      </c>
      <c r="D545" s="172">
        <v>0</v>
      </c>
      <c r="E545" s="184">
        <f t="shared" si="196"/>
        <v>0</v>
      </c>
    </row>
    <row r="546" spans="1:5" ht="12.75" customHeight="1">
      <c r="A546" s="54">
        <v>38</v>
      </c>
      <c r="B546" s="191" t="s">
        <v>60</v>
      </c>
      <c r="C546" s="171">
        <f t="shared" ref="C546:D547" si="200">C547</f>
        <v>5500000</v>
      </c>
      <c r="D546" s="171">
        <f t="shared" si="200"/>
        <v>354975.37</v>
      </c>
      <c r="E546" s="180">
        <f t="shared" si="196"/>
        <v>6.4540976363636355</v>
      </c>
    </row>
    <row r="547" spans="1:5" ht="12.75" customHeight="1">
      <c r="A547" s="54">
        <v>382</v>
      </c>
      <c r="B547" s="191" t="s">
        <v>85</v>
      </c>
      <c r="C547" s="171">
        <f t="shared" si="200"/>
        <v>5500000</v>
      </c>
      <c r="D547" s="171">
        <f t="shared" si="200"/>
        <v>354975.37</v>
      </c>
      <c r="E547" s="180">
        <f t="shared" si="196"/>
        <v>6.4540976363636355</v>
      </c>
    </row>
    <row r="548" spans="1:5" ht="12.75" customHeight="1">
      <c r="A548" s="61">
        <v>3821</v>
      </c>
      <c r="B548" s="153" t="s">
        <v>120</v>
      </c>
      <c r="C548" s="172">
        <v>5500000</v>
      </c>
      <c r="D548" s="172">
        <v>354975.37</v>
      </c>
      <c r="E548" s="184">
        <f t="shared" si="196"/>
        <v>6.4540976363636355</v>
      </c>
    </row>
    <row r="549" spans="1:5" ht="12.75" customHeight="1">
      <c r="A549" s="61"/>
      <c r="B549" s="46"/>
      <c r="C549" s="172"/>
      <c r="D549" s="172"/>
      <c r="E549" s="184"/>
    </row>
    <row r="550" spans="1:5" s="73" customFormat="1" ht="12.75" customHeight="1">
      <c r="A550" s="63" t="s">
        <v>163</v>
      </c>
      <c r="B550" s="47" t="s">
        <v>157</v>
      </c>
      <c r="C550" s="171">
        <f t="shared" ref="C550:D550" si="201">C551</f>
        <v>1850000</v>
      </c>
      <c r="D550" s="171">
        <f t="shared" si="201"/>
        <v>83846.66</v>
      </c>
      <c r="E550" s="180">
        <f t="shared" ref="E550:E562" si="202">D550/C550*100</f>
        <v>4.5322518918918924</v>
      </c>
    </row>
    <row r="551" spans="1:5" s="73" customFormat="1" ht="12.75" customHeight="1">
      <c r="A551" s="63">
        <v>3</v>
      </c>
      <c r="B551" s="181" t="s">
        <v>40</v>
      </c>
      <c r="C551" s="171">
        <f>C552+C557+C560</f>
        <v>1850000</v>
      </c>
      <c r="D551" s="171">
        <f>D552+D557+D560</f>
        <v>83846.66</v>
      </c>
      <c r="E551" s="180">
        <f t="shared" si="202"/>
        <v>4.5322518918918924</v>
      </c>
    </row>
    <row r="552" spans="1:5" s="73" customFormat="1" ht="12.75" customHeight="1">
      <c r="A552" s="54">
        <v>35</v>
      </c>
      <c r="B552" s="186" t="s">
        <v>17</v>
      </c>
      <c r="C552" s="171">
        <f t="shared" ref="C552:D552" si="203">C553+C555</f>
        <v>450000</v>
      </c>
      <c r="D552" s="171">
        <f t="shared" si="203"/>
        <v>2917.44</v>
      </c>
      <c r="E552" s="180">
        <f t="shared" si="202"/>
        <v>0.64832000000000001</v>
      </c>
    </row>
    <row r="553" spans="1:5" s="73" customFormat="1" ht="12.75" customHeight="1">
      <c r="A553" s="54">
        <v>351</v>
      </c>
      <c r="B553" s="186" t="s">
        <v>0</v>
      </c>
      <c r="C553" s="171">
        <f t="shared" ref="C553:D553" si="204">C554</f>
        <v>250000</v>
      </c>
      <c r="D553" s="171">
        <f t="shared" si="204"/>
        <v>0</v>
      </c>
      <c r="E553" s="180">
        <f t="shared" si="202"/>
        <v>0</v>
      </c>
    </row>
    <row r="554" spans="1:5" s="73" customFormat="1" ht="12.75" customHeight="1">
      <c r="A554" s="61">
        <v>3512</v>
      </c>
      <c r="B554" s="187" t="s">
        <v>0</v>
      </c>
      <c r="C554" s="172">
        <v>250000</v>
      </c>
      <c r="D554" s="172">
        <v>0</v>
      </c>
      <c r="E554" s="184">
        <f t="shared" si="202"/>
        <v>0</v>
      </c>
    </row>
    <row r="555" spans="1:5" s="73" customFormat="1" ht="25.5" customHeight="1">
      <c r="A555" s="81">
        <v>352</v>
      </c>
      <c r="B555" s="202" t="s">
        <v>141</v>
      </c>
      <c r="C555" s="171">
        <f t="shared" ref="C555:D555" si="205">C556</f>
        <v>200000</v>
      </c>
      <c r="D555" s="171">
        <f t="shared" si="205"/>
        <v>2917.44</v>
      </c>
      <c r="E555" s="180">
        <f t="shared" si="202"/>
        <v>1.45872</v>
      </c>
    </row>
    <row r="556" spans="1:5" ht="12.75" customHeight="1">
      <c r="A556" s="61">
        <v>3522</v>
      </c>
      <c r="B556" s="46" t="s">
        <v>2</v>
      </c>
      <c r="C556" s="172">
        <v>200000</v>
      </c>
      <c r="D556" s="172">
        <v>2917.44</v>
      </c>
      <c r="E556" s="184">
        <f t="shared" si="202"/>
        <v>1.45872</v>
      </c>
    </row>
    <row r="557" spans="1:5" s="73" customFormat="1" ht="12.75" customHeight="1">
      <c r="A557" s="54">
        <v>36</v>
      </c>
      <c r="B557" s="196" t="s">
        <v>207</v>
      </c>
      <c r="C557" s="171">
        <f t="shared" ref="C557:D558" si="206">C558</f>
        <v>1300000</v>
      </c>
      <c r="D557" s="171">
        <f t="shared" si="206"/>
        <v>0</v>
      </c>
      <c r="E557" s="180">
        <f t="shared" si="202"/>
        <v>0</v>
      </c>
    </row>
    <row r="558" spans="1:5" s="73" customFormat="1" ht="12.75" customHeight="1">
      <c r="A558" s="54">
        <v>363</v>
      </c>
      <c r="B558" s="185" t="s">
        <v>129</v>
      </c>
      <c r="C558" s="171">
        <f t="shared" si="206"/>
        <v>1300000</v>
      </c>
      <c r="D558" s="171">
        <f t="shared" si="206"/>
        <v>0</v>
      </c>
      <c r="E558" s="180">
        <f t="shared" si="202"/>
        <v>0</v>
      </c>
    </row>
    <row r="559" spans="1:5" ht="12.75" customHeight="1">
      <c r="A559" s="61">
        <v>3632</v>
      </c>
      <c r="B559" s="46" t="s">
        <v>130</v>
      </c>
      <c r="C559" s="172">
        <v>1300000</v>
      </c>
      <c r="D559" s="172">
        <v>0</v>
      </c>
      <c r="E559" s="184">
        <f t="shared" si="202"/>
        <v>0</v>
      </c>
    </row>
    <row r="560" spans="1:5" s="73" customFormat="1" ht="12.75" customHeight="1">
      <c r="A560" s="54">
        <v>38</v>
      </c>
      <c r="B560" s="191" t="s">
        <v>60</v>
      </c>
      <c r="C560" s="171">
        <f t="shared" ref="C560:D561" si="207">C561</f>
        <v>100000</v>
      </c>
      <c r="D560" s="171">
        <f t="shared" si="207"/>
        <v>80929.22</v>
      </c>
      <c r="E560" s="180">
        <f t="shared" si="202"/>
        <v>80.929220000000001</v>
      </c>
    </row>
    <row r="561" spans="1:5" s="73" customFormat="1" ht="12.75" customHeight="1">
      <c r="A561" s="54">
        <v>381</v>
      </c>
      <c r="B561" s="191" t="s">
        <v>39</v>
      </c>
      <c r="C561" s="171">
        <f t="shared" si="207"/>
        <v>100000</v>
      </c>
      <c r="D561" s="171">
        <f t="shared" si="207"/>
        <v>80929.22</v>
      </c>
      <c r="E561" s="180">
        <f t="shared" si="202"/>
        <v>80.929220000000001</v>
      </c>
    </row>
    <row r="562" spans="1:5" ht="12.75" customHeight="1">
      <c r="A562" s="61">
        <v>3811</v>
      </c>
      <c r="B562" s="46" t="s">
        <v>20</v>
      </c>
      <c r="C562" s="172">
        <v>100000</v>
      </c>
      <c r="D562" s="172">
        <v>80929.22</v>
      </c>
      <c r="E562" s="184">
        <f t="shared" si="202"/>
        <v>80.929220000000001</v>
      </c>
    </row>
    <row r="563" spans="1:5" ht="12.75" customHeight="1">
      <c r="A563" s="61"/>
      <c r="B563" s="46"/>
      <c r="C563" s="172"/>
      <c r="D563" s="172"/>
      <c r="E563" s="184"/>
    </row>
    <row r="564" spans="1:5" s="73" customFormat="1" ht="25.5" customHeight="1">
      <c r="A564" s="222" t="s">
        <v>164</v>
      </c>
      <c r="B564" s="47" t="s">
        <v>158</v>
      </c>
      <c r="C564" s="171">
        <f t="shared" ref="C564:D565" si="208">C565</f>
        <v>1150000</v>
      </c>
      <c r="D564" s="171">
        <f t="shared" si="208"/>
        <v>53188.5</v>
      </c>
      <c r="E564" s="180">
        <f t="shared" ref="E564:E574" si="209">D564/C564*100</f>
        <v>4.6250869565217396</v>
      </c>
    </row>
    <row r="565" spans="1:5" s="73" customFormat="1" ht="12.75" customHeight="1">
      <c r="A565" s="63">
        <v>3</v>
      </c>
      <c r="B565" s="181" t="s">
        <v>40</v>
      </c>
      <c r="C565" s="171">
        <f t="shared" si="208"/>
        <v>1150000</v>
      </c>
      <c r="D565" s="171">
        <f t="shared" si="208"/>
        <v>53188.5</v>
      </c>
      <c r="E565" s="180">
        <f t="shared" si="209"/>
        <v>4.6250869565217396</v>
      </c>
    </row>
    <row r="566" spans="1:5" s="73" customFormat="1" ht="12.75" customHeight="1">
      <c r="A566" s="63">
        <v>32</v>
      </c>
      <c r="B566" s="186" t="s">
        <v>4</v>
      </c>
      <c r="C566" s="171">
        <f t="shared" ref="C566:D566" si="210">C567+C572</f>
        <v>1150000</v>
      </c>
      <c r="D566" s="171">
        <f t="shared" si="210"/>
        <v>53188.5</v>
      </c>
      <c r="E566" s="180">
        <f t="shared" si="209"/>
        <v>4.6250869565217396</v>
      </c>
    </row>
    <row r="567" spans="1:5" s="73" customFormat="1" ht="12.75" customHeight="1">
      <c r="A567" s="54">
        <v>323</v>
      </c>
      <c r="B567" s="181" t="s">
        <v>12</v>
      </c>
      <c r="C567" s="171">
        <f>C568+C569+C570+C571</f>
        <v>1050000</v>
      </c>
      <c r="D567" s="171">
        <f>D568+D569+D570+D571</f>
        <v>53188.5</v>
      </c>
      <c r="E567" s="180">
        <f t="shared" si="209"/>
        <v>5.0655714285714284</v>
      </c>
    </row>
    <row r="568" spans="1:5" ht="12.75" customHeight="1">
      <c r="A568" s="61">
        <v>3233</v>
      </c>
      <c r="B568" s="155" t="s">
        <v>52</v>
      </c>
      <c r="C568" s="172">
        <v>750000</v>
      </c>
      <c r="D568" s="172">
        <v>7562.5</v>
      </c>
      <c r="E568" s="184">
        <f t="shared" si="209"/>
        <v>1.0083333333333333</v>
      </c>
    </row>
    <row r="569" spans="1:5" ht="12.75" customHeight="1">
      <c r="A569" s="61">
        <v>3235</v>
      </c>
      <c r="B569" s="155" t="s">
        <v>54</v>
      </c>
      <c r="C569" s="172">
        <v>50000</v>
      </c>
      <c r="D569" s="172">
        <v>10000</v>
      </c>
      <c r="E569" s="184">
        <f t="shared" si="209"/>
        <v>20</v>
      </c>
    </row>
    <row r="570" spans="1:5" ht="12.75" customHeight="1">
      <c r="A570" s="61">
        <v>3237</v>
      </c>
      <c r="B570" s="188" t="s">
        <v>14</v>
      </c>
      <c r="C570" s="172">
        <v>200000</v>
      </c>
      <c r="D570" s="172">
        <v>35626</v>
      </c>
      <c r="E570" s="184">
        <f t="shared" si="209"/>
        <v>17.813000000000002</v>
      </c>
    </row>
    <row r="571" spans="1:5" ht="12.75" customHeight="1">
      <c r="A571" s="61">
        <v>3239</v>
      </c>
      <c r="B571" s="189" t="s">
        <v>56</v>
      </c>
      <c r="C571" s="172">
        <v>50000</v>
      </c>
      <c r="D571" s="172">
        <v>0</v>
      </c>
      <c r="E571" s="184">
        <f t="shared" si="209"/>
        <v>0</v>
      </c>
    </row>
    <row r="572" spans="1:5" s="73" customFormat="1" ht="12.75" customHeight="1">
      <c r="A572" s="54">
        <v>329</v>
      </c>
      <c r="B572" s="182" t="s">
        <v>57</v>
      </c>
      <c r="C572" s="171">
        <f t="shared" ref="C572:D572" si="211">C573+C574</f>
        <v>100000</v>
      </c>
      <c r="D572" s="171">
        <f t="shared" si="211"/>
        <v>0</v>
      </c>
      <c r="E572" s="180">
        <f t="shared" si="209"/>
        <v>0</v>
      </c>
    </row>
    <row r="573" spans="1:5" ht="12.75" customHeight="1">
      <c r="A573" s="48">
        <v>3293</v>
      </c>
      <c r="B573" s="189" t="s">
        <v>59</v>
      </c>
      <c r="C573" s="172">
        <v>50000</v>
      </c>
      <c r="D573" s="172">
        <v>0</v>
      </c>
      <c r="E573" s="184">
        <f t="shared" si="209"/>
        <v>0</v>
      </c>
    </row>
    <row r="574" spans="1:5" ht="12.75" customHeight="1">
      <c r="A574" s="61">
        <v>3299</v>
      </c>
      <c r="B574" s="46" t="s">
        <v>57</v>
      </c>
      <c r="C574" s="172">
        <v>50000</v>
      </c>
      <c r="D574" s="172">
        <v>0</v>
      </c>
      <c r="E574" s="184">
        <f t="shared" si="209"/>
        <v>0</v>
      </c>
    </row>
    <row r="575" spans="1:5" ht="12.75" customHeight="1">
      <c r="A575" s="61"/>
      <c r="B575" s="46"/>
      <c r="C575" s="172"/>
      <c r="D575" s="172"/>
      <c r="E575" s="201"/>
    </row>
    <row r="576" spans="1:5" ht="13.15" customHeight="1">
      <c r="A576" s="54">
        <v>103</v>
      </c>
      <c r="B576" s="216" t="s">
        <v>232</v>
      </c>
      <c r="C576" s="171">
        <f t="shared" ref="C576:D576" si="212">C578</f>
        <v>560000000</v>
      </c>
      <c r="D576" s="171">
        <f t="shared" si="212"/>
        <v>287718555.17000002</v>
      </c>
      <c r="E576" s="180">
        <f>D576/C576*100</f>
        <v>51.37831342321428</v>
      </c>
    </row>
    <row r="577" spans="1:5" ht="12.75" customHeight="1">
      <c r="A577" s="66"/>
      <c r="B577" s="217"/>
      <c r="C577" s="165"/>
      <c r="D577" s="165"/>
      <c r="E577" s="166"/>
    </row>
    <row r="578" spans="1:5" s="73" customFormat="1" ht="12.75" customHeight="1">
      <c r="A578" s="54" t="s">
        <v>82</v>
      </c>
      <c r="B578" s="218" t="s">
        <v>232</v>
      </c>
      <c r="C578" s="171">
        <f t="shared" ref="C578:D578" si="213">C579</f>
        <v>560000000</v>
      </c>
      <c r="D578" s="171">
        <f t="shared" si="213"/>
        <v>287718555.17000002</v>
      </c>
      <c r="E578" s="180">
        <f t="shared" ref="E578:E587" si="214">D578/C578*100</f>
        <v>51.37831342321428</v>
      </c>
    </row>
    <row r="579" spans="1:5" s="73" customFormat="1" ht="12.75" customHeight="1">
      <c r="A579" s="63">
        <v>3</v>
      </c>
      <c r="B579" s="181" t="s">
        <v>40</v>
      </c>
      <c r="C579" s="171">
        <f>C580+C585</f>
        <v>560000000</v>
      </c>
      <c r="D579" s="171">
        <f>D580+D585</f>
        <v>287718555.17000002</v>
      </c>
      <c r="E579" s="180">
        <f t="shared" si="214"/>
        <v>51.37831342321428</v>
      </c>
    </row>
    <row r="580" spans="1:5" s="73" customFormat="1" ht="12.75" customHeight="1">
      <c r="A580" s="63">
        <v>32</v>
      </c>
      <c r="B580" s="186" t="s">
        <v>4</v>
      </c>
      <c r="C580" s="171">
        <f t="shared" ref="C580" si="215">C581+C583</f>
        <v>559998000</v>
      </c>
      <c r="D580" s="171">
        <f>D581+D583</f>
        <v>287718555.17000002</v>
      </c>
      <c r="E580" s="180">
        <f t="shared" si="214"/>
        <v>51.378496917846142</v>
      </c>
    </row>
    <row r="581" spans="1:5" s="73" customFormat="1" ht="12.75" customHeight="1">
      <c r="A581" s="63">
        <v>323</v>
      </c>
      <c r="B581" s="181" t="s">
        <v>12</v>
      </c>
      <c r="C581" s="171">
        <f t="shared" ref="C581:D581" si="216">C582</f>
        <v>2230000</v>
      </c>
      <c r="D581" s="171">
        <f t="shared" si="216"/>
        <v>353387.5</v>
      </c>
      <c r="E581" s="180">
        <f t="shared" si="214"/>
        <v>15.846973094170401</v>
      </c>
    </row>
    <row r="582" spans="1:5" ht="12.75" customHeight="1">
      <c r="A582" s="61">
        <v>3237</v>
      </c>
      <c r="B582" s="188" t="s">
        <v>14</v>
      </c>
      <c r="C582" s="172">
        <v>2230000</v>
      </c>
      <c r="D582" s="172">
        <v>353387.5</v>
      </c>
      <c r="E582" s="184">
        <f t="shared" si="214"/>
        <v>15.846973094170401</v>
      </c>
    </row>
    <row r="583" spans="1:5" s="73" customFormat="1" ht="12.75" customHeight="1">
      <c r="A583" s="54">
        <v>329</v>
      </c>
      <c r="B583" s="182" t="s">
        <v>57</v>
      </c>
      <c r="C583" s="171">
        <f>C584</f>
        <v>557768000</v>
      </c>
      <c r="D583" s="171">
        <f>D584</f>
        <v>287365167.67000002</v>
      </c>
      <c r="E583" s="180">
        <f t="shared" si="214"/>
        <v>51.52055472346926</v>
      </c>
    </row>
    <row r="584" spans="1:5" ht="12.75" customHeight="1">
      <c r="A584" s="62">
        <v>3299</v>
      </c>
      <c r="B584" s="46" t="s">
        <v>57</v>
      </c>
      <c r="C584" s="172">
        <v>557768000</v>
      </c>
      <c r="D584" s="172">
        <v>287365167.67000002</v>
      </c>
      <c r="E584" s="184">
        <f t="shared" si="214"/>
        <v>51.52055472346926</v>
      </c>
    </row>
    <row r="585" spans="1:5" s="73" customFormat="1" ht="12.75" customHeight="1">
      <c r="A585" s="54">
        <v>34</v>
      </c>
      <c r="B585" s="186" t="s">
        <v>16</v>
      </c>
      <c r="C585" s="171">
        <f t="shared" ref="C585:D586" si="217">C586</f>
        <v>2000</v>
      </c>
      <c r="D585" s="171">
        <f t="shared" si="217"/>
        <v>0</v>
      </c>
      <c r="E585" s="180">
        <f t="shared" si="214"/>
        <v>0</v>
      </c>
    </row>
    <row r="586" spans="1:5" s="73" customFormat="1" ht="12.75" customHeight="1">
      <c r="A586" s="54">
        <v>343</v>
      </c>
      <c r="B586" s="182" t="s">
        <v>64</v>
      </c>
      <c r="C586" s="171">
        <f t="shared" si="217"/>
        <v>2000</v>
      </c>
      <c r="D586" s="171">
        <f t="shared" si="217"/>
        <v>0</v>
      </c>
      <c r="E586" s="180">
        <f t="shared" si="214"/>
        <v>0</v>
      </c>
    </row>
    <row r="587" spans="1:5" ht="12.75" customHeight="1">
      <c r="A587" s="62">
        <v>3433</v>
      </c>
      <c r="B587" s="42" t="s">
        <v>81</v>
      </c>
      <c r="C587" s="172">
        <v>2000</v>
      </c>
      <c r="D587" s="172">
        <v>0</v>
      </c>
      <c r="E587" s="184">
        <f t="shared" si="214"/>
        <v>0</v>
      </c>
    </row>
    <row r="588" spans="1:5" ht="12.75" customHeight="1"/>
    <row r="589" spans="1:5" ht="12.75" customHeight="1">
      <c r="A589" s="69"/>
    </row>
    <row r="590" spans="1:5" ht="12.75" customHeight="1"/>
    <row r="591" spans="1:5" ht="12.75" customHeight="1">
      <c r="A591" s="62"/>
      <c r="B591" s="219"/>
    </row>
    <row r="592" spans="1:5" ht="12.75" customHeight="1"/>
    <row r="593" spans="1:2" ht="12.75" customHeight="1">
      <c r="A593" s="67"/>
      <c r="B593" s="220"/>
    </row>
    <row r="594" spans="1:2" ht="12.75" customHeight="1">
      <c r="A594" s="68"/>
      <c r="B594" s="221"/>
    </row>
    <row r="595" spans="1:2" ht="12.75" customHeight="1">
      <c r="A595" s="68"/>
      <c r="B595" s="221"/>
    </row>
    <row r="596" spans="1:2" ht="12.75" customHeight="1">
      <c r="A596" s="68"/>
      <c r="B596" s="221"/>
    </row>
    <row r="597" spans="1:2" ht="12.75" customHeight="1">
      <c r="A597" s="68"/>
      <c r="B597" s="221"/>
    </row>
    <row r="598" spans="1:2" ht="12.75" customHeight="1">
      <c r="A598" s="68"/>
      <c r="B598" s="221"/>
    </row>
    <row r="599" spans="1:2" ht="12.75" customHeight="1">
      <c r="A599" s="68"/>
      <c r="B599" s="221"/>
    </row>
    <row r="600" spans="1:2" ht="12.75" customHeight="1">
      <c r="A600" s="68"/>
      <c r="B600" s="221"/>
    </row>
    <row r="601" spans="1:2" ht="12.75" customHeight="1">
      <c r="A601" s="68"/>
      <c r="B601" s="221"/>
    </row>
    <row r="602" spans="1:2" ht="12.75" customHeight="1">
      <c r="A602" s="68"/>
      <c r="B602" s="221"/>
    </row>
    <row r="603" spans="1:2" ht="12.75" customHeight="1">
      <c r="A603" s="68"/>
      <c r="B603" s="221"/>
    </row>
    <row r="604" spans="1:2" ht="12.75" customHeight="1"/>
    <row r="605" spans="1:2" ht="12.75" customHeight="1">
      <c r="A605" s="62"/>
      <c r="B605" s="219"/>
    </row>
    <row r="606" spans="1:2" ht="12.75" customHeight="1"/>
    <row r="607" spans="1:2" ht="12.75" customHeight="1">
      <c r="A607" s="62"/>
      <c r="B607" s="219"/>
    </row>
    <row r="608" spans="1:2" ht="12.75" customHeight="1"/>
    <row r="609" spans="1:2" ht="12.75" customHeight="1">
      <c r="A609" s="67"/>
      <c r="B609" s="220"/>
    </row>
    <row r="610" spans="1:2" ht="12.75" customHeight="1">
      <c r="A610" s="68"/>
      <c r="B610" s="221"/>
    </row>
    <row r="611" spans="1:2" ht="12.75" customHeight="1">
      <c r="A611" s="68"/>
      <c r="B611" s="221"/>
    </row>
    <row r="612" spans="1:2" ht="12.75" customHeight="1">
      <c r="A612" s="68"/>
      <c r="B612" s="221"/>
    </row>
    <row r="613" spans="1:2" ht="12.75" customHeight="1">
      <c r="A613" s="68"/>
      <c r="B613" s="221"/>
    </row>
    <row r="614" spans="1:2" ht="12.75" customHeight="1">
      <c r="A614" s="68"/>
      <c r="B614" s="221"/>
    </row>
    <row r="615" spans="1:2" ht="12.75" customHeight="1">
      <c r="A615" s="68"/>
      <c r="B615" s="221"/>
    </row>
    <row r="616" spans="1:2" ht="12.75" customHeight="1"/>
    <row r="617" spans="1:2" ht="12.75" customHeight="1">
      <c r="A617" s="62"/>
      <c r="B617" s="219"/>
    </row>
    <row r="618" spans="1:2" ht="12.75" customHeight="1"/>
    <row r="619" spans="1:2" ht="12.75" customHeight="1">
      <c r="A619" s="62"/>
      <c r="B619" s="219"/>
    </row>
    <row r="620" spans="1:2" ht="12.75" customHeight="1"/>
    <row r="621" spans="1:2" ht="12.75" customHeight="1">
      <c r="A621" s="67"/>
      <c r="B621" s="220"/>
    </row>
    <row r="622" spans="1:2" ht="12.75" customHeight="1">
      <c r="A622" s="68"/>
      <c r="B622" s="221"/>
    </row>
    <row r="623" spans="1:2" ht="12.75" customHeight="1">
      <c r="A623" s="68"/>
      <c r="B623" s="221"/>
    </row>
    <row r="624" spans="1:2" ht="12.75" customHeight="1">
      <c r="A624" s="68"/>
      <c r="B624" s="221"/>
    </row>
    <row r="625" spans="1:2" ht="12.75" customHeight="1"/>
    <row r="626" spans="1:2" ht="12.75" customHeight="1"/>
    <row r="627" spans="1:2" ht="12.75" customHeight="1">
      <c r="A627" s="62"/>
      <c r="B627" s="219"/>
    </row>
    <row r="628" spans="1:2" ht="12.75" customHeight="1"/>
    <row r="629" spans="1:2" ht="12.75" customHeight="1">
      <c r="A629" s="62"/>
      <c r="B629" s="219"/>
    </row>
    <row r="630" spans="1:2" ht="12.75" customHeight="1"/>
    <row r="631" spans="1:2" ht="12.75" customHeight="1">
      <c r="A631" s="67"/>
      <c r="B631" s="220"/>
    </row>
    <row r="632" spans="1:2" ht="12.75" customHeight="1">
      <c r="A632" s="68"/>
      <c r="B632" s="221"/>
    </row>
    <row r="633" spans="1:2" ht="12.75" customHeight="1"/>
    <row r="634" spans="1:2" ht="12.75" customHeight="1">
      <c r="A634" s="62"/>
      <c r="B634" s="219"/>
    </row>
    <row r="635" spans="1:2" ht="12.75" customHeight="1"/>
    <row r="636" spans="1:2" ht="12.75" customHeight="1">
      <c r="A636" s="62"/>
      <c r="B636" s="219"/>
    </row>
    <row r="637" spans="1:2" ht="12.75" customHeight="1"/>
    <row r="638" spans="1:2" ht="12.75" customHeight="1">
      <c r="A638" s="67"/>
      <c r="B638" s="220"/>
    </row>
    <row r="639" spans="1:2" ht="12.75" customHeight="1">
      <c r="A639" s="68"/>
      <c r="B639" s="221"/>
    </row>
    <row r="640" spans="1:2" ht="12.75" customHeight="1">
      <c r="A640" s="68"/>
      <c r="B640" s="221"/>
    </row>
    <row r="641" spans="1:2" ht="12.75" customHeight="1"/>
    <row r="642" spans="1:2" ht="12.75" customHeight="1">
      <c r="A642" s="62"/>
      <c r="B642" s="219"/>
    </row>
    <row r="643" spans="1:2" ht="12.75" customHeight="1"/>
    <row r="644" spans="1:2" ht="12.75" customHeight="1">
      <c r="A644" s="62"/>
      <c r="B644" s="219"/>
    </row>
    <row r="645" spans="1:2" ht="12.75" customHeight="1"/>
    <row r="646" spans="1:2" ht="12.75" customHeight="1">
      <c r="A646" s="67"/>
      <c r="B646" s="220"/>
    </row>
    <row r="647" spans="1:2" ht="12.75" customHeight="1">
      <c r="A647" s="68"/>
      <c r="B647" s="221"/>
    </row>
    <row r="648" spans="1:2" ht="12.75" customHeight="1">
      <c r="A648" s="68"/>
      <c r="B648" s="221"/>
    </row>
    <row r="649" spans="1:2" ht="12.75" customHeight="1">
      <c r="A649" s="68"/>
      <c r="B649" s="221"/>
    </row>
    <row r="650" spans="1:2" ht="12.75" customHeight="1">
      <c r="A650" s="68"/>
      <c r="B650" s="221"/>
    </row>
    <row r="651" spans="1:2" ht="12.75" customHeight="1">
      <c r="A651" s="68"/>
      <c r="B651" s="221"/>
    </row>
    <row r="652" spans="1:2" ht="12.75" customHeight="1">
      <c r="A652" s="68"/>
      <c r="B652" s="221"/>
    </row>
    <row r="653" spans="1:2" ht="12.75" customHeight="1">
      <c r="A653" s="68"/>
      <c r="B653" s="221"/>
    </row>
    <row r="654" spans="1:2" ht="12.75" customHeight="1">
      <c r="A654" s="68"/>
      <c r="B654" s="221"/>
    </row>
    <row r="655" spans="1:2" ht="12.75" customHeight="1">
      <c r="A655" s="68"/>
      <c r="B655" s="221"/>
    </row>
    <row r="656" spans="1:2" ht="12.75" customHeight="1">
      <c r="A656" s="68"/>
      <c r="B656" s="221"/>
    </row>
    <row r="657" spans="1:2" ht="12.75" customHeight="1">
      <c r="A657" s="68"/>
      <c r="B657" s="221"/>
    </row>
    <row r="658" spans="1:2" ht="12.75" customHeight="1"/>
    <row r="659" spans="1:2" ht="12.75" customHeight="1"/>
    <row r="660" spans="1:2" ht="12.75" customHeight="1">
      <c r="A660" s="62"/>
      <c r="B660" s="219"/>
    </row>
    <row r="661" spans="1:2" ht="12.75" customHeight="1"/>
    <row r="662" spans="1:2" ht="12.75" customHeight="1">
      <c r="A662" s="62"/>
      <c r="B662" s="219"/>
    </row>
  </sheetData>
  <mergeCells count="3">
    <mergeCell ref="A1:E1"/>
    <mergeCell ref="A2:B2"/>
    <mergeCell ref="A3:B3"/>
  </mergeCells>
  <phoneticPr fontId="0" type="noConversion"/>
  <printOptions horizontalCentered="1"/>
  <pageMargins left="0.19685039370078741" right="0.19685039370078741" top="0.62992125984251968" bottom="0.78740157480314965" header="0.51181102362204722" footer="0.51181102362204722"/>
  <pageSetup paperSize="9" firstPageNumber="681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7</vt:i4>
      </vt:variant>
    </vt:vector>
  </HeadingPairs>
  <TitlesOfParts>
    <vt:vector size="12" baseType="lpstr">
      <vt:lpstr>bilanca</vt:lpstr>
      <vt:lpstr>prihodi</vt:lpstr>
      <vt:lpstr>rashodi-opći dio</vt:lpstr>
      <vt:lpstr>račun financiranja</vt:lpstr>
      <vt:lpstr>posebni dio</vt:lpstr>
      <vt:lpstr>'posebni dio'!Ispis_naslova</vt:lpstr>
      <vt:lpstr>'račun financiranja'!Ispis_naslova</vt:lpstr>
      <vt:lpstr>'rashodi-opći dio'!Ispis_naslova</vt:lpstr>
      <vt:lpstr>bilanca!Podrucje_ispisa</vt:lpstr>
      <vt:lpstr>prihodi!Podrucje_ispisa</vt:lpstr>
      <vt:lpstr>'račun financiranja'!Podrucje_ispisa</vt:lpstr>
      <vt:lpstr>'rashodi-opći dio'!Podrucje_ispisa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 Kotaran Brekalo</dc:creator>
  <cp:lastModifiedBy>mfkor</cp:lastModifiedBy>
  <cp:lastPrinted>2016-09-02T11:36:18Z</cp:lastPrinted>
  <dcterms:created xsi:type="dcterms:W3CDTF">2001-11-29T15:00:47Z</dcterms:created>
  <dcterms:modified xsi:type="dcterms:W3CDTF">2016-09-02T11:37:30Z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3FZOEU IzvršenjE Financijskog plana za 1-6. 2016..xlsx</vt:lpwstr>
  </property>
</Properties>
</file>