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7485" windowHeight="3960" activeTab="4"/>
  </bookViews>
  <sheets>
    <sheet name="bilanca" sheetId="1" r:id="rId1"/>
    <sheet name="prihodi" sheetId="2" r:id="rId2"/>
    <sheet name="rashodi-opći dio" sheetId="3" r:id="rId3"/>
    <sheet name="račun financiranja" sheetId="4" r:id="rId4"/>
    <sheet name="posebni dio" sheetId="5" r:id="rId5"/>
  </sheets>
  <definedNames>
    <definedName name="_xlnm.Print_Titles" localSheetId="4">'posebni dio'!$2:$3</definedName>
    <definedName name="_xlnm.Print_Titles" localSheetId="1">'prihodi'!$3:$3</definedName>
    <definedName name="_xlnm.Print_Titles" localSheetId="3">'račun financiranja'!$2:$2</definedName>
    <definedName name="_xlnm.Print_Titles" localSheetId="2">'rashodi-opći dio'!$2:$3</definedName>
    <definedName name="_xlnm.Print_Area" localSheetId="0">'bilanca'!$A$1:$G$27</definedName>
    <definedName name="_xlnm.Print_Area" localSheetId="4">'posebni dio'!$A$1:$E$282</definedName>
    <definedName name="_xlnm.Print_Area" localSheetId="1">'prihodi'!$A$1:$H$47</definedName>
    <definedName name="_xlnm.Print_Area" localSheetId="3">'račun financiranja'!$A$1:$H$17</definedName>
    <definedName name="_xlnm.Print_Area" localSheetId="2">'rashodi-opći dio'!$A$1:$H$90</definedName>
  </definedNames>
  <calcPr fullCalcOnLoad="1"/>
</workbook>
</file>

<file path=xl/sharedStrings.xml><?xml version="1.0" encoding="utf-8"?>
<sst xmlns="http://schemas.openxmlformats.org/spreadsheetml/2006/main" count="532" uniqueCount="265">
  <si>
    <t>Dodatna ulaganja na građevinskim objektima</t>
  </si>
  <si>
    <t>Uređaji, strojevi i oprema za ostale namjene</t>
  </si>
  <si>
    <t>Materijalni rashodi</t>
  </si>
  <si>
    <t>A. RAČUN PRIHODA I RASHODA</t>
  </si>
  <si>
    <t>3213</t>
  </si>
  <si>
    <t>Stručno usavršavanje zaposlenika</t>
  </si>
  <si>
    <t>Naknade troškova zaposlenima</t>
  </si>
  <si>
    <t>Materijal i dijelovi za tekuće i investicijsko održavanje</t>
  </si>
  <si>
    <t>3225</t>
  </si>
  <si>
    <t>Sitni inventar i auto gume</t>
  </si>
  <si>
    <t>Rashodi za usluge</t>
  </si>
  <si>
    <t xml:space="preserve">Usluge tekućeg i investicijskog održavanja </t>
  </si>
  <si>
    <t>Intelektualne i osobne usluge</t>
  </si>
  <si>
    <t xml:space="preserve">Kamate za primljene zajmove </t>
  </si>
  <si>
    <t>3422</t>
  </si>
  <si>
    <t>Financijski rashodi</t>
  </si>
  <si>
    <t>3632</t>
  </si>
  <si>
    <t>Tekuće donacije u novcu</t>
  </si>
  <si>
    <t>Rashodi za nabavu neproizvedene imovine</t>
  </si>
  <si>
    <t>Rashodi za nabavu proizvedene dugotrajne imovine</t>
  </si>
  <si>
    <t>Građevinski objekti</t>
  </si>
  <si>
    <t>4212</t>
  </si>
  <si>
    <t xml:space="preserve">Poslovni objekti </t>
  </si>
  <si>
    <t>4214</t>
  </si>
  <si>
    <t>Ostali građevinski objekti</t>
  </si>
  <si>
    <t>4221</t>
  </si>
  <si>
    <t>Uredska oprema i namještaj</t>
  </si>
  <si>
    <t>4222</t>
  </si>
  <si>
    <t>Komunikacijska oprema</t>
  </si>
  <si>
    <t>Postrojenja i oprema</t>
  </si>
  <si>
    <t>4227</t>
  </si>
  <si>
    <t>Prijevozna sredstva</t>
  </si>
  <si>
    <t>Prijevozna sredstva u cestovnom prometu</t>
  </si>
  <si>
    <t>4231</t>
  </si>
  <si>
    <t>Rashodi za dodatna ulaganja na nefinancijskoj imovini</t>
  </si>
  <si>
    <t>4511</t>
  </si>
  <si>
    <t>PRIMICI OD FINANCIJSKE IMOVINE I ZADUŽIVANJA</t>
  </si>
  <si>
    <t>IZDACI ZA FINANCIJSKU IMOVINU I OTPLATE ZAJMOVA</t>
  </si>
  <si>
    <t>RAZLIKA - VIŠAK / MANJAK</t>
  </si>
  <si>
    <t>PRIHODI POSLOVANJA</t>
  </si>
  <si>
    <t>Prihodi od imovine</t>
  </si>
  <si>
    <t>Prihodi od financijske imovine</t>
  </si>
  <si>
    <t>Prihodi od kamata na dane zajmove</t>
  </si>
  <si>
    <t>Kamate na oročena sredstva i depozite po viđenju</t>
  </si>
  <si>
    <t xml:space="preserve">Prihodi od zateznih kamata </t>
  </si>
  <si>
    <t>B. RAČUN FINANCIRANJA</t>
  </si>
  <si>
    <t>Ostali prihodi od financijske imovine</t>
  </si>
  <si>
    <t>Prihodi od nefinancijske imovine</t>
  </si>
  <si>
    <t>Prihodi od zakupa i iznajmljivanja imovine</t>
  </si>
  <si>
    <t>Ostali prihodi od nefinancijske imovine</t>
  </si>
  <si>
    <t>Prihodi po posebnim propisima</t>
  </si>
  <si>
    <t>Naknada za zaštitu voda</t>
  </si>
  <si>
    <t>Naknada za korištenje voda</t>
  </si>
  <si>
    <t>Ostali nespomenuti prihodi</t>
  </si>
  <si>
    <t>Donacije od pravnih i fizičkih osoba izvan opće države</t>
  </si>
  <si>
    <t>Tekuće donacije</t>
  </si>
  <si>
    <t>Kapitalne donacije</t>
  </si>
  <si>
    <t>PRIHODI OD PRODAJE NEFINANCIJSKE IMOVINE</t>
  </si>
  <si>
    <t>Zemljište</t>
  </si>
  <si>
    <t>Prihodi od prodaje građevinskih objekata</t>
  </si>
  <si>
    <t>Stambeni objekti</t>
  </si>
  <si>
    <t>Prihodi od prodaje proizvedene dugotrajne imovine</t>
  </si>
  <si>
    <t>RASHODI POSLOVANJA</t>
  </si>
  <si>
    <t>Rashodi za zaposlene</t>
  </si>
  <si>
    <t>Plaće za redovan rad</t>
  </si>
  <si>
    <t>Plaće za prekovremeni rad</t>
  </si>
  <si>
    <t>Plaće za posebne uvjete rada</t>
  </si>
  <si>
    <t>Ostali rashodi za zaposlene</t>
  </si>
  <si>
    <t>Doprinosi na plaće</t>
  </si>
  <si>
    <t>Službena putovanja</t>
  </si>
  <si>
    <t>Naknade za prijevoz, za rad na terenu i odvojeni život</t>
  </si>
  <si>
    <t>Rashodi za materijal i energiju</t>
  </si>
  <si>
    <t>Uredski materijal i ostali materijalni rashodi</t>
  </si>
  <si>
    <t>Materijal i sirovine</t>
  </si>
  <si>
    <t>Energija</t>
  </si>
  <si>
    <t>Usluge telefona, pošte i prijevoza</t>
  </si>
  <si>
    <t>Usluge promidžbe i informiranja</t>
  </si>
  <si>
    <t>Komunalne usluge</t>
  </si>
  <si>
    <t>Zakupnine i najamnine</t>
  </si>
  <si>
    <t>Ostale usluge</t>
  </si>
  <si>
    <t>3423</t>
  </si>
  <si>
    <t>Ostali nespomenuti rashodi poslovanja</t>
  </si>
  <si>
    <t>Premije i osiguranja</t>
  </si>
  <si>
    <t>Reprezentacija</t>
  </si>
  <si>
    <t>Pomoći dane u  inozemstvo i unutar opće države</t>
  </si>
  <si>
    <t>Ostali rashodi</t>
  </si>
  <si>
    <t>Kazne, penali i naknade štete</t>
  </si>
  <si>
    <t>Naknade šteta pravnim i fizičkim osobama</t>
  </si>
  <si>
    <t>Kapitalne pomoći</t>
  </si>
  <si>
    <t>RASHODI ZA NABAVU NEFINANCIJSKE IMOVINE</t>
  </si>
  <si>
    <t>Materijalna imovina - prirodna bogatstva</t>
  </si>
  <si>
    <t>Primici od zaduživanja</t>
  </si>
  <si>
    <t>NETO FINANCIRANJE</t>
  </si>
  <si>
    <t>Ostali financijski rashodi</t>
  </si>
  <si>
    <t>Bankarske usluge i usluge platnog prometa</t>
  </si>
  <si>
    <t>Zatezne kamate</t>
  </si>
  <si>
    <t>VIŠAK / MANJAK + NETO FINANCIRANJE</t>
  </si>
  <si>
    <t>A1000</t>
  </si>
  <si>
    <t xml:space="preserve">ADMINISTRACIJA I UPRAVLJANJE  </t>
  </si>
  <si>
    <t>K2000</t>
  </si>
  <si>
    <t>OPREMANJE</t>
  </si>
  <si>
    <t>K2001</t>
  </si>
  <si>
    <t>INFORMATIZACIJA</t>
  </si>
  <si>
    <t>K2002</t>
  </si>
  <si>
    <t>A1001</t>
  </si>
  <si>
    <t>ZAJMOVI OD TUZEMNIH BANAKA I OSTALIH FINANCIJSKIH INSTITUCIJA U JAVNOM SEKTORU</t>
  </si>
  <si>
    <t>ZAJMOVI OD TUZEMNIH BANAKA I OSTALIH FINANCIJSKIH INSTITUCIJA IZVAN JAVNOG SEKTORA</t>
  </si>
  <si>
    <t>A1002</t>
  </si>
  <si>
    <t>K2003</t>
  </si>
  <si>
    <t>POSLOVNE ZGRADE</t>
  </si>
  <si>
    <t>A1004</t>
  </si>
  <si>
    <t>K2004</t>
  </si>
  <si>
    <t>I. OPĆI DIO</t>
  </si>
  <si>
    <t>II. POSEBNI DIO</t>
  </si>
  <si>
    <t>HRVATSKE VODE</t>
  </si>
  <si>
    <t>TEKUĆE TEHNIČKO I GOSP. ODRŽAVANJE VODOTOKOVA I VODNIH GRAĐEVINA</t>
  </si>
  <si>
    <t>A1006</t>
  </si>
  <si>
    <t>A1007</t>
  </si>
  <si>
    <t>A1008</t>
  </si>
  <si>
    <t>A1009</t>
  </si>
  <si>
    <t>A1010</t>
  </si>
  <si>
    <t>A1011</t>
  </si>
  <si>
    <t>K2005</t>
  </si>
  <si>
    <t>K2006</t>
  </si>
  <si>
    <t>K2007</t>
  </si>
  <si>
    <t>EKO PROJEKT JADRAN - UČEŠĆE U POVLAČENJU ZAJMA</t>
  </si>
  <si>
    <t>K2010</t>
  </si>
  <si>
    <t>K2011</t>
  </si>
  <si>
    <t>Sitni inventar i autogume</t>
  </si>
  <si>
    <t>Premije osiguranja</t>
  </si>
  <si>
    <t>Naknada štete fizičkim i pravnim osobama</t>
  </si>
  <si>
    <t>Usluge telefona,pošte i prijevoza</t>
  </si>
  <si>
    <t>Usluge tekućeg  i investicijskog održavanja</t>
  </si>
  <si>
    <t>Usluge tekućeg i investicijskog održavanja</t>
  </si>
  <si>
    <t>A1012</t>
  </si>
  <si>
    <t>VODNOGOSPODARSKI LABORATORIJ</t>
  </si>
  <si>
    <t>PROGRAM INVESTICIJSKIH AKTIVNOSTI</t>
  </si>
  <si>
    <t>SERVISIRANJE UNUTARNJEG DUGA I DANI ZAJMOVI</t>
  </si>
  <si>
    <t>ADMINISTRATIVNO UPRAVLJANJE I OPREMANJE</t>
  </si>
  <si>
    <t>PRIHODI POSLOVANJA I PRIHODI OD PRODAJE NEFINANCIJSKE IMOVINE</t>
  </si>
  <si>
    <t>RASHODI POSLOVANJA I RASHODI ZA NABAVU NEFINANCIJSKE IMOVINE</t>
  </si>
  <si>
    <t>RASHODI  POSLOVANJA</t>
  </si>
  <si>
    <t>Naknade za rad predstavničkih i izvršnih tijela, povjerenstva i sl.</t>
  </si>
  <si>
    <t>Pomoći iz proračuna</t>
  </si>
  <si>
    <t xml:space="preserve">Naknada za uređenje voda </t>
  </si>
  <si>
    <t>Vodni doprinos</t>
  </si>
  <si>
    <t>Ulaganja u računalne programe</t>
  </si>
  <si>
    <t>Nematerijalna proizvedena imovina</t>
  </si>
  <si>
    <t>Državni proračun</t>
  </si>
  <si>
    <t>Lokalna uprava</t>
  </si>
  <si>
    <t>K2013</t>
  </si>
  <si>
    <t>-</t>
  </si>
  <si>
    <t>Medicinska i laboratorijska oprema</t>
  </si>
  <si>
    <t>IZDACI ZA SREĐIVANJE VLASNIŠTVA NA VODNOM DOBRU</t>
  </si>
  <si>
    <t>OSTALI IZVANREDNI IZDACI</t>
  </si>
  <si>
    <t>ULAGANJA U OBNOVU I RAZVITAK VODOOPSKRBE</t>
  </si>
  <si>
    <t>ULAGANJA U OBJEKTE ZAŠTITE VODA I MORA OD ZAGAĐIVANJA</t>
  </si>
  <si>
    <t>KAPITALNI RASHODI I TRANSFERI U PODRUČJU ZAŠTITE OD ŠTETNOG DJELOVANJA VODA I NAVODNJAVANJA</t>
  </si>
  <si>
    <t>PRIJEVOZNA SREDSTVA</t>
  </si>
  <si>
    <t>01</t>
  </si>
  <si>
    <t>REDOVNO ODRŽAVANJE I OBNAVLJANJE VODOTOKA, VODNIH GRAĐEVINA I VODNOG DOBRA</t>
  </si>
  <si>
    <t>OBNAVLJANJE MELIORACIJSKIH GRAĐEVINA ZA ODVODNJU I NAVODNJAVANJE</t>
  </si>
  <si>
    <t>TEHNIČKI POSLOVI OD OPĆEG INTERESA ZA UPRAVLJANJE VODAMA</t>
  </si>
  <si>
    <t>HITNE INTERVENCIJE U PODRUČJU VODNOG GOSPODARSTVA</t>
  </si>
  <si>
    <t>Naknada štete pravnim i fizičkim osobama</t>
  </si>
  <si>
    <t>Kapitalne pomoći od međunarodnih organizacija</t>
  </si>
  <si>
    <t>Financijski  rashodi</t>
  </si>
  <si>
    <t>Rashodi za nabavu proizvedene dugotrajne  imovine</t>
  </si>
  <si>
    <t xml:space="preserve">Prijevozna sredstva </t>
  </si>
  <si>
    <t>Kazne, penali i naknade šteta</t>
  </si>
  <si>
    <t>Pomoći dane u inozemstvo i unutar opće države</t>
  </si>
  <si>
    <t>Rashodi za ulaganja na građevinskim objektima</t>
  </si>
  <si>
    <t xml:space="preserve">Kapitalne pomoći </t>
  </si>
  <si>
    <t>Prijevozna sredstva  u cestovnom prometu</t>
  </si>
  <si>
    <t>Prihodi od prodaje prijevoznih sredstava</t>
  </si>
  <si>
    <t>Primljeni zajmovi od drugih razina vlasti</t>
  </si>
  <si>
    <t>Otplata glavnice primljenih zajmova od drugih razina vlasti</t>
  </si>
  <si>
    <t>Plaće za za prekovremeni rad</t>
  </si>
  <si>
    <t xml:space="preserve">Doprinosi za obvezno zdravstveno osiguranje </t>
  </si>
  <si>
    <t>Doprinosi za obvezno osiguranje u slučaju nezaposlenosti</t>
  </si>
  <si>
    <t>Plaće (Bruto)</t>
  </si>
  <si>
    <t>Pristojbe i naknade</t>
  </si>
  <si>
    <t xml:space="preserve">Ostali rashodi </t>
  </si>
  <si>
    <t xml:space="preserve">Kamate za primljene kredite i zajmove  </t>
  </si>
  <si>
    <t>Kamate za primljene kredite i zajmove od kreditnih i ostalih financijskih institucija u javnom sektoru</t>
  </si>
  <si>
    <t>Kamate za primljene kredite i zajmove od kreditnih i ostalih financijskih institucija izvan javnog sektora</t>
  </si>
  <si>
    <t>Izdaci za otplatu glavnice primljenih kredita i zajmova</t>
  </si>
  <si>
    <t>Otplata glavnice primljenih zajmova i kredita od kreditnih  i ostalih financijskih institucija u javnom sektoru</t>
  </si>
  <si>
    <t>Otplata glavnice primljenih kredita od kreditnih  institucija u javnom sektoru</t>
  </si>
  <si>
    <t>Otplata glavnice primljenih kredita i zajmova od kreditnih i ostalih financijskih institucija izvan javnog sektora</t>
  </si>
  <si>
    <t>Otplata glavnice primljenih kredita od tuzemnih kreditnih institucija izvan javnog sektora</t>
  </si>
  <si>
    <t>Kapitalne pomoći unutar općeg proračuna</t>
  </si>
  <si>
    <t>Pomoći unutar općeg proračuna</t>
  </si>
  <si>
    <t>Primljeni zajmovi od državnog proračuna</t>
  </si>
  <si>
    <t>Otplata glavnice primljenih kredita od kreditnih institucija u javnom sektoru</t>
  </si>
  <si>
    <t>Otplata glavnice primljenih kredita i zajmova  od kreditnih  i ostalih financijskih institucija izvan javnog sektora</t>
  </si>
  <si>
    <t>Otplata glavnice primljenih zajmova od državnog proračuna</t>
  </si>
  <si>
    <t>Otplata glavnice primljenih kredita  od tuzemnih kreditnih  institucija izvan javnog sektora</t>
  </si>
  <si>
    <t xml:space="preserve">Kamate za primljene kredite i zajmove </t>
  </si>
  <si>
    <t>Kamate za primljene kredite i zajmove od kreditnih  i ostalih financijskih institucija u javnom sektoru</t>
  </si>
  <si>
    <t xml:space="preserve">Pomoći unutar općeg proračuna </t>
  </si>
  <si>
    <t>Pomoći iz inozemstva (darovnice) i od subjekata unutar općeg proračuna</t>
  </si>
  <si>
    <t>Pomoći od međunarodnih organizacija te institucija i tijela EU</t>
  </si>
  <si>
    <t>Prihodi od upravnih i administrativnih pristojbi, pristojbi po posebnim propisima i naknada</t>
  </si>
  <si>
    <t>Prihodi vodnog gospodarstva</t>
  </si>
  <si>
    <t>Prihodi  od prodaje proizvoda i robe te pruženih usluga i prihodi od donacija</t>
  </si>
  <si>
    <t>PROJEKTI NAVODNJAVANJA</t>
  </si>
  <si>
    <t>PROJEKTI EIB/CEB VODNOKOMUNALNE INFRASTRUKTURE</t>
  </si>
  <si>
    <t>K2060</t>
  </si>
  <si>
    <t>Kamate za zajmove od drugih razina vlasti</t>
  </si>
  <si>
    <t>A1013</t>
  </si>
  <si>
    <t>ZAJMOVI OD DRUGIH RAZINA VLASTI</t>
  </si>
  <si>
    <t>Kamate za primljene kredite i zajmove</t>
  </si>
  <si>
    <t>Kamate za primljene zajmove od drugih razina vlasti</t>
  </si>
  <si>
    <t>IPA PROJEKTI I PROJEKTI IZ EU FONDOVA</t>
  </si>
  <si>
    <t>Prijevozna sredstva u pomorskom i riječnom prometu</t>
  </si>
  <si>
    <t>Pomoći dane u inozemstvo i unutar općeg proračuna</t>
  </si>
  <si>
    <t>INDEKS</t>
  </si>
  <si>
    <t>BROJČANA OZNAKA I NAZIV</t>
  </si>
  <si>
    <t>1</t>
  </si>
  <si>
    <t xml:space="preserve">Doprinosi za obvezno osigur. u slučaju nezaposlenosti </t>
  </si>
  <si>
    <t>Službena, radna i zaštitna odjeća i obuća</t>
  </si>
  <si>
    <t>Usluge pošte, telefona i prijevoza</t>
  </si>
  <si>
    <t>Tekuće pomoći unutar općeg proračuna</t>
  </si>
  <si>
    <t xml:space="preserve">Tekuće pomoći unutar općeg  proračuna </t>
  </si>
  <si>
    <t>Negativne tečajne razlike</t>
  </si>
  <si>
    <t>IZVRŠENJE             2015.</t>
  </si>
  <si>
    <t>Kapitalne pomoći kreditnim i ostalim financijskim institucijama te trgovačkim društvima u javnom sektoru</t>
  </si>
  <si>
    <t xml:space="preserve">Kapitalne pomoći kreditnim i ostalim financijskim institucijama te trgovačkim društvima u javnom sektoru </t>
  </si>
  <si>
    <t xml:space="preserve">Kapitalne pomoći kreditnim  i ostalim financijskim institucijama te trgovačkim društvima u javnom sektoru </t>
  </si>
  <si>
    <t>ULAGANJA U MATERIJALNU I NEMATERIJALNU IMOVINU (ZEMLJIŠTE)</t>
  </si>
  <si>
    <t>Prihodi od kamata na dane zajmove tuzemnim trgovačkim  društvima i obrtnicima izvan javnog sektora</t>
  </si>
  <si>
    <t>Prihodi od pozitivnih tečajnih razlika</t>
  </si>
  <si>
    <t>Zdravstvene i veterinarske usluge</t>
  </si>
  <si>
    <t>Članarine i norme</t>
  </si>
  <si>
    <t>Tekuće pomoći proračunu iz drugih proračuna</t>
  </si>
  <si>
    <t>Kapitalne pomoći proračunu iz drugih proračuna</t>
  </si>
  <si>
    <t>PRIJENOS DEPOZITA U SLJEDEĆE RAZDOBLJE</t>
  </si>
  <si>
    <t>PRIJENOS DEPOZITA IZ PRETHODNE GODINE</t>
  </si>
  <si>
    <t xml:space="preserve">IZDACI ZA OBRAČUN I NAPLATU NAKNADA  </t>
  </si>
  <si>
    <t>IZVRŠENJE             2016.</t>
  </si>
  <si>
    <t>Plaće u naravi</t>
  </si>
  <si>
    <t>Računalne usluge</t>
  </si>
  <si>
    <t>Naknade troškova osobama izvan radnog odnosa</t>
  </si>
  <si>
    <t>Troškovi sudskih postupaka</t>
  </si>
  <si>
    <t>Pomoći inozemnim vladama</t>
  </si>
  <si>
    <t>Kapitalne pomoći inozemnim vladama izvan EU (BiH)</t>
  </si>
  <si>
    <t>K2061</t>
  </si>
  <si>
    <t>PROJEKTI ŠVICARSKA DAROVNICA</t>
  </si>
  <si>
    <t>IZVORNI   PLAN 2016.</t>
  </si>
  <si>
    <t>IZVORNI PLAN 2016.</t>
  </si>
  <si>
    <t>Pomoći od izvanproračunskih korisnika</t>
  </si>
  <si>
    <t xml:space="preserve">Tekuće pomoći od izvanproračunskih korisnika </t>
  </si>
  <si>
    <t>Prihodi od dividendi</t>
  </si>
  <si>
    <t>UKUPNI PRIHODI</t>
  </si>
  <si>
    <t>UKUPNI RASHODI</t>
  </si>
  <si>
    <t>5=4/2*100</t>
  </si>
  <si>
    <t>6=4/3*100</t>
  </si>
  <si>
    <t>4=3/2*100</t>
  </si>
  <si>
    <t>RASHODI ZA NABAVU NEFINANCIJSKE IMOVIN3E</t>
  </si>
  <si>
    <t>Naknade za rad predstavnič. i izvršnih tijela, povjerenstva i sl.</t>
  </si>
  <si>
    <t>Otplata glavnice primljenih kredita i zajmova od kreditnih i ostalih financijskih  institucija u javnom sektoru</t>
  </si>
  <si>
    <t xml:space="preserve"> HRVATSKIH VODA</t>
  </si>
  <si>
    <t xml:space="preserve">IZVRŠENJE FINANCIJSKIOG PLANA                                                                                                                                                                               </t>
  </si>
  <si>
    <t xml:space="preserve">ZA 2016. GODINU       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</si>
</sst>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0"/>
    <numFmt numFmtId="179" formatCode="#,##0.0"/>
    <numFmt numFmtId="180" formatCode="0.0"/>
  </numFmts>
  <fonts count="83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Geneva"/>
      <family val="0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9.85"/>
      <color indexed="8"/>
      <name val="Times New Roman"/>
      <family val="1"/>
    </font>
    <font>
      <b/>
      <i/>
      <sz val="9.85"/>
      <color indexed="8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MS Sans Serif"/>
      <family val="2"/>
    </font>
    <font>
      <sz val="12"/>
      <color indexed="8"/>
      <name val="MS Sans Serif"/>
      <family val="2"/>
    </font>
    <font>
      <b/>
      <sz val="14"/>
      <color indexed="8"/>
      <name val="Times New Roman"/>
      <family val="1"/>
    </font>
    <font>
      <sz val="10"/>
      <color indexed="8"/>
      <name val="Bookman Old Style"/>
      <family val="1"/>
    </font>
    <font>
      <sz val="12"/>
      <color indexed="8"/>
      <name val="Times New Roman"/>
      <family val="1"/>
    </font>
    <font>
      <sz val="14"/>
      <color indexed="8"/>
      <name val="Bookman Old Style"/>
      <family val="1"/>
    </font>
    <font>
      <sz val="8"/>
      <color indexed="8"/>
      <name val="Arial"/>
      <family val="2"/>
    </font>
    <font>
      <b/>
      <sz val="10.5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.85"/>
      <color theme="1"/>
      <name val="Times New Roman"/>
      <family val="1"/>
    </font>
    <font>
      <sz val="9.85"/>
      <color theme="1"/>
      <name val="Times New Roman"/>
      <family val="1"/>
    </font>
    <font>
      <i/>
      <sz val="9.85"/>
      <color theme="1"/>
      <name val="Times New Roman"/>
      <family val="1"/>
    </font>
    <font>
      <b/>
      <i/>
      <sz val="9.85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MS Sans Serif"/>
      <family val="0"/>
    </font>
    <font>
      <sz val="14"/>
      <color theme="1"/>
      <name val="Times New Roman"/>
      <family val="1"/>
    </font>
    <font>
      <sz val="14"/>
      <color theme="1"/>
      <name val="MS Sans Serif"/>
      <family val="2"/>
    </font>
    <font>
      <sz val="12"/>
      <color theme="1"/>
      <name val="MS Sans Serif"/>
      <family val="2"/>
    </font>
    <font>
      <b/>
      <sz val="14"/>
      <color theme="1"/>
      <name val="Times New Roman"/>
      <family val="1"/>
    </font>
    <font>
      <sz val="10"/>
      <color theme="1"/>
      <name val="Bookman Old Style"/>
      <family val="1"/>
    </font>
    <font>
      <sz val="12"/>
      <color theme="1"/>
      <name val="Times New Roman"/>
      <family val="1"/>
    </font>
    <font>
      <sz val="14"/>
      <color theme="1"/>
      <name val="Bookman Old Style"/>
      <family val="1"/>
    </font>
    <font>
      <sz val="8"/>
      <color theme="1"/>
      <name val="Arial"/>
      <family val="2"/>
    </font>
    <font>
      <b/>
      <sz val="10.5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0"/>
      <name val="Times New Roman"/>
      <family val="1"/>
    </font>
    <font>
      <sz val="8"/>
      <color theme="1"/>
      <name val="Times New Roman"/>
      <family val="1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7" borderId="0" applyNumberFormat="0" applyBorder="0" applyAlignment="0" applyProtection="0"/>
    <xf numFmtId="0" fontId="48" fillId="4" borderId="0" applyNumberFormat="0" applyBorder="0" applyAlignment="0" applyProtection="0"/>
    <xf numFmtId="0" fontId="49" fillId="7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0" borderId="0" applyNumberFormat="0" applyBorder="0" applyAlignment="0" applyProtection="0"/>
    <xf numFmtId="0" fontId="49" fillId="7" borderId="0" applyNumberFormat="0" applyBorder="0" applyAlignment="0" applyProtection="0"/>
    <xf numFmtId="0" fontId="49" fillId="3" borderId="0" applyNumberFormat="0" applyBorder="0" applyAlignment="0" applyProtection="0"/>
    <xf numFmtId="0" fontId="0" fillId="13" borderId="1" applyNumberFormat="0" applyFont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0" fillId="7" borderId="0" applyNumberFormat="0" applyBorder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14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1" fillId="18" borderId="2" applyNumberFormat="0" applyAlignment="0" applyProtection="0"/>
    <xf numFmtId="0" fontId="14" fillId="18" borderId="3" applyNumberFormat="0" applyAlignment="0" applyProtection="0"/>
    <xf numFmtId="0" fontId="52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1" fillId="0" borderId="0" applyFont="0" applyFill="0" applyBorder="0" applyAlignment="0" applyProtection="0"/>
    <xf numFmtId="0" fontId="21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53" fillId="21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9" borderId="3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350">
    <xf numFmtId="0" fontId="0" fillId="0" borderId="0" xfId="0" applyNumberFormat="1" applyFill="1" applyBorder="1" applyAlignment="1" applyProtection="1">
      <alignment/>
      <protection/>
    </xf>
    <xf numFmtId="0" fontId="58" fillId="0" borderId="0" xfId="0" applyNumberFormat="1" applyFont="1" applyFill="1" applyBorder="1" applyAlignment="1" applyProtection="1">
      <alignment/>
      <protection/>
    </xf>
    <xf numFmtId="3" fontId="59" fillId="0" borderId="10" xfId="63" applyNumberFormat="1" applyFont="1" applyFill="1" applyBorder="1" applyAlignment="1">
      <alignment horizontal="center" vertical="center" wrapText="1"/>
      <protection/>
    </xf>
    <xf numFmtId="4" fontId="59" fillId="0" borderId="10" xfId="64" applyNumberFormat="1" applyFont="1" applyFill="1" applyBorder="1" applyAlignment="1">
      <alignment horizontal="right" vertical="center" wrapText="1"/>
      <protection/>
    </xf>
    <xf numFmtId="3" fontId="60" fillId="0" borderId="10" xfId="63" applyNumberFormat="1" applyFont="1" applyFill="1" applyBorder="1" applyAlignment="1">
      <alignment horizontal="center" vertical="center" wrapText="1"/>
      <protection/>
    </xf>
    <xf numFmtId="4" fontId="60" fillId="0" borderId="10" xfId="64" applyNumberFormat="1" applyFont="1" applyFill="1" applyBorder="1" applyAlignment="1">
      <alignment horizontal="right" vertical="center" wrapText="1"/>
      <protection/>
    </xf>
    <xf numFmtId="0" fontId="59" fillId="0" borderId="0" xfId="0" applyNumberFormat="1" applyFont="1" applyFill="1" applyBorder="1" applyAlignment="1" applyProtection="1">
      <alignment horizontal="left" wrapText="1"/>
      <protection/>
    </xf>
    <xf numFmtId="0" fontId="58" fillId="0" borderId="0" xfId="0" applyNumberFormat="1" applyFont="1" applyFill="1" applyBorder="1" applyAlignment="1" applyProtection="1">
      <alignment horizontal="center" vertical="center" wrapText="1"/>
      <protection/>
    </xf>
    <xf numFmtId="0" fontId="59" fillId="0" borderId="0" xfId="0" applyNumberFormat="1" applyFont="1" applyFill="1" applyBorder="1" applyAlignment="1" applyProtection="1" quotePrefix="1">
      <alignment horizontal="left" wrapText="1"/>
      <protection/>
    </xf>
    <xf numFmtId="3" fontId="59" fillId="0" borderId="0" xfId="0" applyNumberFormat="1" applyFont="1" applyFill="1" applyBorder="1" applyAlignment="1" applyProtection="1">
      <alignment horizontal="right" wrapText="1"/>
      <protection/>
    </xf>
    <xf numFmtId="4" fontId="59" fillId="0" borderId="0" xfId="0" applyNumberFormat="1" applyFont="1" applyFill="1" applyBorder="1" applyAlignment="1" applyProtection="1">
      <alignment horizontal="right" wrapText="1"/>
      <protection/>
    </xf>
    <xf numFmtId="2" fontId="59" fillId="0" borderId="0" xfId="0" applyNumberFormat="1" applyFont="1" applyFill="1" applyBorder="1" applyAlignment="1" applyProtection="1">
      <alignment horizontal="right" wrapText="1"/>
      <protection/>
    </xf>
    <xf numFmtId="0" fontId="59" fillId="0" borderId="0" xfId="0" applyNumberFormat="1" applyFont="1" applyFill="1" applyBorder="1" applyAlignment="1" applyProtection="1">
      <alignment horizontal="left" vertical="top" wrapText="1"/>
      <protection/>
    </xf>
    <xf numFmtId="0" fontId="59" fillId="0" borderId="0" xfId="0" applyNumberFormat="1" applyFont="1" applyFill="1" applyBorder="1" applyAlignment="1" applyProtection="1">
      <alignment wrapText="1"/>
      <protection/>
    </xf>
    <xf numFmtId="0" fontId="59" fillId="0" borderId="0" xfId="0" applyNumberFormat="1" applyFont="1" applyFill="1" applyBorder="1" applyAlignment="1" applyProtection="1">
      <alignment horizontal="left" wrapText="1"/>
      <protection/>
    </xf>
    <xf numFmtId="0" fontId="58" fillId="0" borderId="0" xfId="0" applyNumberFormat="1" applyFont="1" applyFill="1" applyBorder="1" applyAlignment="1" applyProtection="1">
      <alignment horizontal="left" wrapText="1"/>
      <protection/>
    </xf>
    <xf numFmtId="0" fontId="58" fillId="0" borderId="0" xfId="0" applyNumberFormat="1" applyFont="1" applyFill="1" applyBorder="1" applyAlignment="1" applyProtection="1">
      <alignment horizontal="left" vertical="center" wrapText="1"/>
      <protection/>
    </xf>
    <xf numFmtId="0" fontId="58" fillId="0" borderId="0" xfId="0" applyNumberFormat="1" applyFont="1" applyFill="1" applyBorder="1" applyAlignment="1" applyProtection="1" quotePrefix="1">
      <alignment horizontal="left" wrapText="1"/>
      <protection/>
    </xf>
    <xf numFmtId="3" fontId="58" fillId="0" borderId="0" xfId="55" applyNumberFormat="1" applyFont="1" applyFill="1" applyBorder="1" applyAlignment="1" applyProtection="1">
      <alignment horizontal="right" wrapText="1"/>
      <protection/>
    </xf>
    <xf numFmtId="4" fontId="58" fillId="0" borderId="0" xfId="0" applyNumberFormat="1" applyFont="1" applyFill="1" applyBorder="1" applyAlignment="1" applyProtection="1">
      <alignment horizontal="right" wrapText="1"/>
      <protection/>
    </xf>
    <xf numFmtId="2" fontId="58" fillId="0" borderId="0" xfId="0" applyNumberFormat="1" applyFont="1" applyFill="1" applyBorder="1" applyAlignment="1" applyProtection="1">
      <alignment horizontal="right" wrapText="1"/>
      <protection/>
    </xf>
    <xf numFmtId="0" fontId="58" fillId="0" borderId="0" xfId="0" applyNumberFormat="1" applyFont="1" applyFill="1" applyBorder="1" applyAlignment="1" applyProtection="1">
      <alignment/>
      <protection/>
    </xf>
    <xf numFmtId="0" fontId="58" fillId="0" borderId="0" xfId="0" applyNumberFormat="1" applyFont="1" applyFill="1" applyBorder="1" applyAlignment="1" applyProtection="1">
      <alignment horizontal="left" wrapText="1"/>
      <protection/>
    </xf>
    <xf numFmtId="3" fontId="58" fillId="0" borderId="0" xfId="0" applyNumberFormat="1" applyFont="1" applyFill="1" applyBorder="1" applyAlignment="1" applyProtection="1">
      <alignment horizontal="right" wrapText="1"/>
      <protection/>
    </xf>
    <xf numFmtId="4" fontId="58" fillId="0" borderId="0" xfId="0" applyNumberFormat="1" applyFont="1" applyFill="1" applyBorder="1" applyAlignment="1" applyProtection="1">
      <alignment horizontal="right" wrapText="1"/>
      <protection/>
    </xf>
    <xf numFmtId="0" fontId="59" fillId="0" borderId="0" xfId="0" applyNumberFormat="1" applyFont="1" applyFill="1" applyBorder="1" applyAlignment="1" applyProtection="1">
      <alignment horizontal="left" vertical="center" wrapText="1"/>
      <protection/>
    </xf>
    <xf numFmtId="0" fontId="58" fillId="0" borderId="0" xfId="0" applyNumberFormat="1" applyFont="1" applyFill="1" applyBorder="1" applyAlignment="1" applyProtection="1">
      <alignment horizontal="left" vertical="center" wrapText="1"/>
      <protection/>
    </xf>
    <xf numFmtId="3" fontId="59" fillId="0" borderId="0" xfId="0" applyNumberFormat="1" applyFont="1" applyFill="1" applyBorder="1" applyAlignment="1" applyProtection="1">
      <alignment horizontal="right" wrapText="1"/>
      <protection/>
    </xf>
    <xf numFmtId="0" fontId="58" fillId="0" borderId="0" xfId="0" applyNumberFormat="1" applyFont="1" applyFill="1" applyBorder="1" applyAlignment="1" applyProtection="1">
      <alignment wrapText="1"/>
      <protection/>
    </xf>
    <xf numFmtId="0" fontId="58" fillId="0" borderId="0" xfId="55" applyNumberFormat="1" applyFont="1" applyFill="1" applyBorder="1" applyAlignment="1" applyProtection="1">
      <alignment horizontal="left" vertical="center" wrapText="1"/>
      <protection/>
    </xf>
    <xf numFmtId="0" fontId="58" fillId="0" borderId="0" xfId="55" applyNumberFormat="1" applyFont="1" applyFill="1" applyBorder="1" applyAlignment="1" applyProtection="1">
      <alignment wrapText="1"/>
      <protection/>
    </xf>
    <xf numFmtId="0" fontId="58" fillId="0" borderId="0" xfId="0" applyNumberFormat="1" applyFont="1" applyFill="1" applyBorder="1" applyAlignment="1" applyProtection="1">
      <alignment horizontal="left" vertical="top" wrapText="1"/>
      <protection/>
    </xf>
    <xf numFmtId="0" fontId="59" fillId="0" borderId="0" xfId="0" applyNumberFormat="1" applyFont="1" applyFill="1" applyBorder="1" applyAlignment="1" applyProtection="1">
      <alignment horizontal="left" vertical="top" wrapText="1"/>
      <protection/>
    </xf>
    <xf numFmtId="0" fontId="59" fillId="0" borderId="0" xfId="0" applyNumberFormat="1" applyFont="1" applyFill="1" applyBorder="1" applyAlignment="1" applyProtection="1">
      <alignment horizontal="left" vertical="top"/>
      <protection/>
    </xf>
    <xf numFmtId="0" fontId="59" fillId="0" borderId="0" xfId="0" applyNumberFormat="1" applyFont="1" applyFill="1" applyBorder="1" applyAlignment="1" applyProtection="1">
      <alignment wrapText="1"/>
      <protection/>
    </xf>
    <xf numFmtId="4" fontId="59" fillId="0" borderId="0" xfId="0" applyNumberFormat="1" applyFont="1" applyFill="1" applyBorder="1" applyAlignment="1" applyProtection="1">
      <alignment horizontal="right" wrapText="1"/>
      <protection/>
    </xf>
    <xf numFmtId="2" fontId="59" fillId="0" borderId="0" xfId="0" applyNumberFormat="1" applyFont="1" applyFill="1" applyBorder="1" applyAlignment="1" applyProtection="1">
      <alignment horizontal="right" wrapText="1"/>
      <protection/>
    </xf>
    <xf numFmtId="0" fontId="58" fillId="0" borderId="0" xfId="0" applyNumberFormat="1" applyFont="1" applyFill="1" applyBorder="1" applyAlignment="1" applyProtection="1">
      <alignment wrapText="1"/>
      <protection/>
    </xf>
    <xf numFmtId="0" fontId="58" fillId="0" borderId="0" xfId="0" applyNumberFormat="1" applyFont="1" applyFill="1" applyBorder="1" applyAlignment="1" applyProtection="1">
      <alignment horizontal="right" wrapText="1"/>
      <protection/>
    </xf>
    <xf numFmtId="0" fontId="58" fillId="0" borderId="0" xfId="0" applyNumberFormat="1" applyFont="1" applyFill="1" applyBorder="1" applyAlignment="1" applyProtection="1">
      <alignment horizontal="right"/>
      <protection/>
    </xf>
    <xf numFmtId="4" fontId="58" fillId="0" borderId="0" xfId="0" applyNumberFormat="1" applyFont="1" applyFill="1" applyBorder="1" applyAlignment="1" applyProtection="1">
      <alignment horizontal="right"/>
      <protection/>
    </xf>
    <xf numFmtId="2" fontId="58" fillId="0" borderId="0" xfId="0" applyNumberFormat="1" applyFont="1" applyFill="1" applyBorder="1" applyAlignment="1" applyProtection="1">
      <alignment horizontal="right"/>
      <protection/>
    </xf>
    <xf numFmtId="4" fontId="58" fillId="0" borderId="0" xfId="0" applyNumberFormat="1" applyFont="1" applyFill="1" applyBorder="1" applyAlignment="1" applyProtection="1">
      <alignment/>
      <protection/>
    </xf>
    <xf numFmtId="4" fontId="58" fillId="0" borderId="0" xfId="0" applyNumberFormat="1" applyFont="1" applyFill="1" applyBorder="1" applyAlignment="1" applyProtection="1">
      <alignment wrapText="1"/>
      <protection/>
    </xf>
    <xf numFmtId="0" fontId="61" fillId="0" borderId="0" xfId="0" applyFont="1" applyBorder="1" applyAlignment="1" quotePrefix="1">
      <alignment horizontal="left" vertical="center"/>
    </xf>
    <xf numFmtId="0" fontId="62" fillId="0" borderId="0" xfId="0" applyFont="1" applyBorder="1" applyAlignment="1" quotePrefix="1">
      <alignment horizontal="left" vertical="center"/>
    </xf>
    <xf numFmtId="0" fontId="59" fillId="0" borderId="0" xfId="0" applyNumberFormat="1" applyFont="1" applyFill="1" applyBorder="1" applyAlignment="1" applyProtection="1">
      <alignment horizontal="left" vertical="center"/>
      <protection/>
    </xf>
    <xf numFmtId="0" fontId="63" fillId="0" borderId="0" xfId="0" applyFont="1" applyBorder="1" applyAlignment="1">
      <alignment horizontal="center" vertical="center"/>
    </xf>
    <xf numFmtId="0" fontId="64" fillId="0" borderId="0" xfId="0" applyFont="1" applyBorder="1" applyAlignment="1" quotePrefix="1">
      <alignment horizontal="center" vertical="center"/>
    </xf>
    <xf numFmtId="0" fontId="58" fillId="0" borderId="0" xfId="0" applyNumberFormat="1" applyFont="1" applyFill="1" applyBorder="1" applyAlignment="1" applyProtection="1">
      <alignment horizontal="left" vertical="center"/>
      <protection/>
    </xf>
    <xf numFmtId="0" fontId="65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0" fontId="64" fillId="0" borderId="0" xfId="0" applyFont="1" applyBorder="1" applyAlignment="1" quotePrefix="1">
      <alignment horizontal="left" vertical="center"/>
    </xf>
    <xf numFmtId="0" fontId="64" fillId="0" borderId="0" xfId="0" applyFont="1" applyFill="1" applyBorder="1" applyAlignment="1" quotePrefix="1">
      <alignment horizontal="left" vertical="center"/>
    </xf>
    <xf numFmtId="0" fontId="63" fillId="0" borderId="0" xfId="0" applyFont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63" fillId="0" borderId="0" xfId="0" applyFont="1" applyBorder="1" applyAlignment="1" quotePrefix="1">
      <alignment horizontal="left" vertical="center"/>
    </xf>
    <xf numFmtId="0" fontId="63" fillId="0" borderId="0" xfId="0" applyFont="1" applyFill="1" applyBorder="1" applyAlignment="1" quotePrefix="1">
      <alignment horizontal="left" vertical="center"/>
    </xf>
    <xf numFmtId="0" fontId="64" fillId="0" borderId="0" xfId="0" applyFont="1" applyBorder="1" applyAlignment="1" quotePrefix="1">
      <alignment horizontal="left" vertical="center" wrapText="1"/>
    </xf>
    <xf numFmtId="0" fontId="64" fillId="0" borderId="0" xfId="0" applyFont="1" applyFill="1" applyBorder="1" applyAlignment="1" quotePrefix="1">
      <alignment horizontal="left" vertical="center" wrapText="1"/>
    </xf>
    <xf numFmtId="0" fontId="64" fillId="0" borderId="0" xfId="0" applyFont="1" applyBorder="1" applyAlignment="1">
      <alignment horizontal="center" vertical="center"/>
    </xf>
    <xf numFmtId="0" fontId="65" fillId="0" borderId="0" xfId="0" applyFont="1" applyBorder="1" applyAlignment="1" quotePrefix="1">
      <alignment horizontal="center" vertical="center"/>
    </xf>
    <xf numFmtId="0" fontId="65" fillId="0" borderId="0" xfId="0" applyFont="1" applyBorder="1" applyAlignment="1" quotePrefix="1">
      <alignment horizontal="left" vertical="center"/>
    </xf>
    <xf numFmtId="0" fontId="65" fillId="0" borderId="0" xfId="0" applyFont="1" applyFill="1" applyBorder="1" applyAlignment="1" quotePrefix="1">
      <alignment horizontal="left" vertical="center"/>
    </xf>
    <xf numFmtId="0" fontId="64" fillId="0" borderId="0" xfId="0" applyFont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0" fontId="63" fillId="0" borderId="0" xfId="0" applyFont="1" applyBorder="1" applyAlignment="1" quotePrefix="1">
      <alignment horizontal="left" vertical="center" wrapText="1"/>
    </xf>
    <xf numFmtId="0" fontId="63" fillId="0" borderId="0" xfId="0" applyFont="1" applyFill="1" applyBorder="1" applyAlignment="1" quotePrefix="1">
      <alignment horizontal="left" vertical="center" wrapText="1"/>
    </xf>
    <xf numFmtId="0" fontId="63" fillId="0" borderId="0" xfId="0" applyFont="1" applyBorder="1" applyAlignment="1">
      <alignment horizontal="left" vertical="center"/>
    </xf>
    <xf numFmtId="0" fontId="63" fillId="0" borderId="0" xfId="0" applyFont="1" applyFill="1" applyBorder="1" applyAlignment="1">
      <alignment horizontal="left" vertical="center"/>
    </xf>
    <xf numFmtId="0" fontId="66" fillId="0" borderId="0" xfId="0" applyFont="1" applyBorder="1" applyAlignment="1">
      <alignment horizontal="center" vertical="center"/>
    </xf>
    <xf numFmtId="0" fontId="67" fillId="0" borderId="0" xfId="0" applyNumberFormat="1" applyFont="1" applyFill="1" applyBorder="1" applyAlignment="1" applyProtection="1" quotePrefix="1">
      <alignment horizontal="center" vertical="center"/>
      <protection/>
    </xf>
    <xf numFmtId="3" fontId="67" fillId="0" borderId="0" xfId="0" applyNumberFormat="1" applyFont="1" applyFill="1" applyBorder="1" applyAlignment="1" applyProtection="1">
      <alignment/>
      <protection/>
    </xf>
    <xf numFmtId="0" fontId="63" fillId="0" borderId="10" xfId="0" applyFont="1" applyBorder="1" applyAlignment="1" quotePrefix="1">
      <alignment horizontal="left" vertical="center" wrapText="1"/>
    </xf>
    <xf numFmtId="0" fontId="63" fillId="0" borderId="10" xfId="0" applyFont="1" applyBorder="1" applyAlignment="1" quotePrefix="1">
      <alignment horizontal="center" vertical="center" wrapText="1"/>
    </xf>
    <xf numFmtId="0" fontId="59" fillId="0" borderId="10" xfId="0" applyNumberFormat="1" applyFont="1" applyFill="1" applyBorder="1" applyAlignment="1" applyProtection="1" quotePrefix="1">
      <alignment horizontal="left" vertical="center"/>
      <protection/>
    </xf>
    <xf numFmtId="0" fontId="59" fillId="0" borderId="0" xfId="0" applyNumberFormat="1" applyFont="1" applyFill="1" applyBorder="1" applyAlignment="1" applyProtection="1" quotePrefix="1">
      <alignment horizontal="left" vertical="center"/>
      <protection/>
    </xf>
    <xf numFmtId="0" fontId="58" fillId="0" borderId="0" xfId="0" applyNumberFormat="1" applyFont="1" applyFill="1" applyBorder="1" applyAlignment="1" applyProtection="1" quotePrefix="1">
      <alignment horizontal="center" vertical="center"/>
      <protection/>
    </xf>
    <xf numFmtId="3" fontId="58" fillId="0" borderId="0" xfId="0" applyNumberFormat="1" applyFont="1" applyFill="1" applyBorder="1" applyAlignment="1" applyProtection="1" quotePrefix="1">
      <alignment horizontal="left"/>
      <protection/>
    </xf>
    <xf numFmtId="3" fontId="59" fillId="0" borderId="0" xfId="0" applyNumberFormat="1" applyFont="1" applyFill="1" applyBorder="1" applyAlignment="1" applyProtection="1" quotePrefix="1">
      <alignment horizontal="left"/>
      <protection/>
    </xf>
    <xf numFmtId="3" fontId="58" fillId="0" borderId="0" xfId="0" applyNumberFormat="1" applyFont="1" applyFill="1" applyBorder="1" applyAlignment="1" applyProtection="1">
      <alignment/>
      <protection/>
    </xf>
    <xf numFmtId="3" fontId="59" fillId="0" borderId="0" xfId="0" applyNumberFormat="1" applyFont="1" applyFill="1" applyBorder="1" applyAlignment="1" applyProtection="1" quotePrefix="1">
      <alignment horizontal="left" wrapText="1"/>
      <protection/>
    </xf>
    <xf numFmtId="3" fontId="59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 vertical="center" wrapText="1"/>
      <protection/>
    </xf>
    <xf numFmtId="3" fontId="58" fillId="0" borderId="0" xfId="0" applyNumberFormat="1" applyFont="1" applyFill="1" applyBorder="1" applyAlignment="1" applyProtection="1">
      <alignment horizontal="left"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70" fillId="0" borderId="0" xfId="0" applyNumberFormat="1" applyFont="1" applyFill="1" applyBorder="1" applyAlignment="1" applyProtection="1">
      <alignment wrapText="1"/>
      <protection/>
    </xf>
    <xf numFmtId="4" fontId="69" fillId="0" borderId="0" xfId="0" applyNumberFormat="1" applyFont="1" applyFill="1" applyBorder="1" applyAlignment="1" applyProtection="1">
      <alignment/>
      <protection/>
    </xf>
    <xf numFmtId="2" fontId="69" fillId="0" borderId="0" xfId="0" applyNumberFormat="1" applyFont="1" applyFill="1" applyBorder="1" applyAlignment="1" applyProtection="1">
      <alignment horizontal="right"/>
      <protection/>
    </xf>
    <xf numFmtId="0" fontId="58" fillId="0" borderId="0" xfId="0" applyNumberFormat="1" applyFont="1" applyFill="1" applyBorder="1" applyAlignment="1" applyProtection="1">
      <alignment horizontal="center" vertical="center"/>
      <protection/>
    </xf>
    <xf numFmtId="0" fontId="61" fillId="0" borderId="0" xfId="0" applyNumberFormat="1" applyFont="1" applyFill="1" applyBorder="1" applyAlignment="1" applyProtection="1">
      <alignment horizontal="left" vertical="center"/>
      <protection/>
    </xf>
    <xf numFmtId="0" fontId="59" fillId="0" borderId="0" xfId="0" applyNumberFormat="1" applyFont="1" applyFill="1" applyBorder="1" applyAlignment="1" applyProtection="1">
      <alignment horizontal="center" vertical="center"/>
      <protection/>
    </xf>
    <xf numFmtId="0" fontId="59" fillId="0" borderId="0" xfId="0" applyNumberFormat="1" applyFont="1" applyFill="1" applyBorder="1" applyAlignment="1" applyProtection="1">
      <alignment/>
      <protection/>
    </xf>
    <xf numFmtId="0" fontId="59" fillId="0" borderId="0" xfId="0" applyNumberFormat="1" applyFont="1" applyFill="1" applyBorder="1" applyAlignment="1" applyProtection="1" quotePrefix="1">
      <alignment horizontal="left"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 horizontal="center" vertical="center"/>
      <protection/>
    </xf>
    <xf numFmtId="4" fontId="68" fillId="0" borderId="0" xfId="0" applyNumberFormat="1" applyFont="1" applyFill="1" applyBorder="1" applyAlignment="1" applyProtection="1">
      <alignment/>
      <protection/>
    </xf>
    <xf numFmtId="2" fontId="68" fillId="0" borderId="0" xfId="0" applyNumberFormat="1" applyFont="1" applyFill="1" applyBorder="1" applyAlignment="1" applyProtection="1">
      <alignment horizontal="right"/>
      <protection/>
    </xf>
    <xf numFmtId="0" fontId="71" fillId="0" borderId="0" xfId="0" applyNumberFormat="1" applyFont="1" applyFill="1" applyBorder="1" applyAlignment="1" applyProtection="1">
      <alignment/>
      <protection/>
    </xf>
    <xf numFmtId="0" fontId="72" fillId="0" borderId="0" xfId="0" applyNumberFormat="1" applyFont="1" applyFill="1" applyBorder="1" applyAlignment="1" applyProtection="1">
      <alignment horizontal="left" wrapText="1"/>
      <protection/>
    </xf>
    <xf numFmtId="0" fontId="69" fillId="0" borderId="0" xfId="0" applyNumberFormat="1" applyFont="1" applyFill="1" applyBorder="1" applyAlignment="1" applyProtection="1">
      <alignment wrapText="1"/>
      <protection/>
    </xf>
    <xf numFmtId="0" fontId="69" fillId="0" borderId="0" xfId="0" applyNumberFormat="1" applyFont="1" applyFill="1" applyBorder="1" applyAlignment="1" applyProtection="1">
      <alignment/>
      <protection/>
    </xf>
    <xf numFmtId="4" fontId="69" fillId="0" borderId="0" xfId="0" applyNumberFormat="1" applyFont="1" applyFill="1" applyBorder="1" applyAlignment="1" applyProtection="1">
      <alignment/>
      <protection/>
    </xf>
    <xf numFmtId="3" fontId="59" fillId="0" borderId="11" xfId="63" applyNumberFormat="1" applyFont="1" applyFill="1" applyBorder="1" applyAlignment="1">
      <alignment horizontal="center" vertical="center" wrapText="1"/>
      <protection/>
    </xf>
    <xf numFmtId="4" fontId="59" fillId="0" borderId="11" xfId="64" applyNumberFormat="1" applyFont="1" applyFill="1" applyBorder="1" applyAlignment="1">
      <alignment horizontal="right" vertical="center" wrapText="1"/>
      <protection/>
    </xf>
    <xf numFmtId="3" fontId="60" fillId="0" borderId="11" xfId="63" applyNumberFormat="1" applyFont="1" applyFill="1" applyBorder="1" applyAlignment="1">
      <alignment horizontal="center" vertical="center" wrapText="1"/>
      <protection/>
    </xf>
    <xf numFmtId="4" fontId="60" fillId="0" borderId="11" xfId="64" applyNumberFormat="1" applyFont="1" applyFill="1" applyBorder="1" applyAlignment="1">
      <alignment horizontal="center" vertical="center" wrapText="1"/>
      <protection/>
    </xf>
    <xf numFmtId="0" fontId="61" fillId="0" borderId="12" xfId="0" applyFont="1" applyBorder="1" applyAlignment="1" quotePrefix="1">
      <alignment horizontal="center"/>
    </xf>
    <xf numFmtId="0" fontId="61" fillId="0" borderId="10" xfId="0" applyNumberFormat="1" applyFont="1" applyFill="1" applyBorder="1" applyAlignment="1" applyProtection="1">
      <alignment horizontal="left" wrapText="1"/>
      <protection/>
    </xf>
    <xf numFmtId="3" fontId="61" fillId="0" borderId="11" xfId="0" applyNumberFormat="1" applyFont="1" applyFill="1" applyBorder="1" applyAlignment="1">
      <alignment horizontal="right"/>
    </xf>
    <xf numFmtId="3" fontId="61" fillId="0" borderId="11" xfId="0" applyNumberFormat="1" applyFont="1" applyBorder="1" applyAlignment="1">
      <alignment horizontal="right"/>
    </xf>
    <xf numFmtId="4" fontId="61" fillId="0" borderId="11" xfId="0" applyNumberFormat="1" applyFont="1" applyBorder="1" applyAlignment="1">
      <alignment horizontal="right"/>
    </xf>
    <xf numFmtId="0" fontId="61" fillId="0" borderId="10" xfId="0" applyNumberFormat="1" applyFont="1" applyFill="1" applyBorder="1" applyAlignment="1" applyProtection="1" quotePrefix="1">
      <alignment horizontal="left" wrapText="1"/>
      <protection/>
    </xf>
    <xf numFmtId="3" fontId="61" fillId="0" borderId="11" xfId="0" applyNumberFormat="1" applyFont="1" applyFill="1" applyBorder="1" applyAlignment="1" applyProtection="1">
      <alignment horizontal="right" wrapText="1"/>
      <protection/>
    </xf>
    <xf numFmtId="0" fontId="73" fillId="0" borderId="13" xfId="0" applyNumberFormat="1" applyFont="1" applyFill="1" applyBorder="1" applyAlignment="1" applyProtection="1">
      <alignment/>
      <protection/>
    </xf>
    <xf numFmtId="0" fontId="61" fillId="0" borderId="0" xfId="0" applyNumberFormat="1" applyFont="1" applyFill="1" applyBorder="1" applyAlignment="1" applyProtection="1" quotePrefix="1">
      <alignment horizontal="left" wrapText="1"/>
      <protection/>
    </xf>
    <xf numFmtId="0" fontId="74" fillId="0" borderId="0" xfId="0" applyNumberFormat="1" applyFont="1" applyFill="1" applyBorder="1" applyAlignment="1" applyProtection="1">
      <alignment wrapText="1"/>
      <protection/>
    </xf>
    <xf numFmtId="0" fontId="74" fillId="0" borderId="0" xfId="0" applyNumberFormat="1" applyFont="1" applyFill="1" applyBorder="1" applyAlignment="1" applyProtection="1">
      <alignment/>
      <protection/>
    </xf>
    <xf numFmtId="4" fontId="74" fillId="0" borderId="0" xfId="0" applyNumberFormat="1" applyFont="1" applyFill="1" applyBorder="1" applyAlignment="1" applyProtection="1">
      <alignment/>
      <protection/>
    </xf>
    <xf numFmtId="0" fontId="61" fillId="0" borderId="14" xfId="0" applyNumberFormat="1" applyFont="1" applyFill="1" applyBorder="1" applyAlignment="1" applyProtection="1" quotePrefix="1">
      <alignment horizontal="left" wrapText="1"/>
      <protection/>
    </xf>
    <xf numFmtId="0" fontId="61" fillId="0" borderId="12" xfId="0" applyFont="1" applyBorder="1" applyAlignment="1" quotePrefix="1">
      <alignment horizontal="center" vertical="top"/>
    </xf>
    <xf numFmtId="4" fontId="61" fillId="0" borderId="11" xfId="0" applyNumberFormat="1" applyFont="1" applyFill="1" applyBorder="1" applyAlignment="1">
      <alignment horizontal="right"/>
    </xf>
    <xf numFmtId="0" fontId="61" fillId="0" borderId="12" xfId="0" applyFont="1" applyFill="1" applyBorder="1" applyAlignment="1" quotePrefix="1">
      <alignment horizontal="center"/>
    </xf>
    <xf numFmtId="3" fontId="61" fillId="0" borderId="11" xfId="62" applyNumberFormat="1" applyFont="1" applyFill="1" applyBorder="1" applyAlignment="1" applyProtection="1">
      <alignment horizontal="right" wrapText="1"/>
      <protection/>
    </xf>
    <xf numFmtId="0" fontId="75" fillId="0" borderId="12" xfId="0" applyNumberFormat="1" applyFont="1" applyFill="1" applyBorder="1" applyAlignment="1" applyProtection="1">
      <alignment/>
      <protection/>
    </xf>
    <xf numFmtId="0" fontId="61" fillId="0" borderId="10" xfId="0" applyFont="1" applyBorder="1" applyAlignment="1" quotePrefix="1">
      <alignment horizontal="left"/>
    </xf>
    <xf numFmtId="3" fontId="61" fillId="0" borderId="10" xfId="0" applyNumberFormat="1" applyFont="1" applyFill="1" applyBorder="1" applyAlignment="1" applyProtection="1">
      <alignment wrapText="1"/>
      <protection/>
    </xf>
    <xf numFmtId="4" fontId="61" fillId="0" borderId="10" xfId="0" applyNumberFormat="1" applyFont="1" applyFill="1" applyBorder="1" applyAlignment="1" applyProtection="1">
      <alignment wrapText="1"/>
      <protection/>
    </xf>
    <xf numFmtId="0" fontId="72" fillId="0" borderId="0" xfId="0" applyNumberFormat="1" applyFont="1" applyFill="1" applyBorder="1" applyAlignment="1" applyProtection="1" quotePrefix="1">
      <alignment horizontal="left" wrapText="1"/>
      <protection/>
    </xf>
    <xf numFmtId="0" fontId="59" fillId="0" borderId="0" xfId="0" applyNumberFormat="1" applyFont="1" applyFill="1" applyBorder="1" applyAlignment="1" applyProtection="1">
      <alignment horizontal="left"/>
      <protection/>
    </xf>
    <xf numFmtId="0" fontId="63" fillId="0" borderId="0" xfId="0" applyFont="1" applyBorder="1" applyAlignment="1">
      <alignment horizontal="left"/>
    </xf>
    <xf numFmtId="0" fontId="63" fillId="0" borderId="0" xfId="0" applyFont="1" applyBorder="1" applyAlignment="1" quotePrefix="1">
      <alignment horizontal="left"/>
    </xf>
    <xf numFmtId="3" fontId="59" fillId="0" borderId="0" xfId="0" applyNumberFormat="1" applyFont="1" applyFill="1" applyBorder="1" applyAlignment="1" applyProtection="1">
      <alignment horizontal="right"/>
      <protection/>
    </xf>
    <xf numFmtId="4" fontId="59" fillId="0" borderId="0" xfId="0" applyNumberFormat="1" applyFont="1" applyFill="1" applyBorder="1" applyAlignment="1" applyProtection="1">
      <alignment horizontal="right"/>
      <protection/>
    </xf>
    <xf numFmtId="2" fontId="59" fillId="0" borderId="0" xfId="0" applyNumberFormat="1" applyFont="1" applyFill="1" applyBorder="1" applyAlignment="1" applyProtection="1">
      <alignment horizontal="right"/>
      <protection/>
    </xf>
    <xf numFmtId="0" fontId="63" fillId="0" borderId="0" xfId="0" applyFont="1" applyBorder="1" applyAlignment="1">
      <alignment horizontal="left" vertical="top"/>
    </xf>
    <xf numFmtId="0" fontId="63" fillId="0" borderId="0" xfId="0" applyFont="1" applyBorder="1" applyAlignment="1">
      <alignment horizontal="left" vertical="center"/>
    </xf>
    <xf numFmtId="0" fontId="63" fillId="0" borderId="0" xfId="0" applyFont="1" applyBorder="1" applyAlignment="1">
      <alignment horizontal="left"/>
    </xf>
    <xf numFmtId="0" fontId="58" fillId="0" borderId="0" xfId="0" applyNumberFormat="1" applyFont="1" applyFill="1" applyBorder="1" applyAlignment="1" applyProtection="1">
      <alignment horizontal="left" vertical="top"/>
      <protection/>
    </xf>
    <xf numFmtId="0" fontId="64" fillId="0" borderId="0" xfId="0" applyFont="1" applyBorder="1" applyAlignment="1">
      <alignment horizontal="left" vertical="top"/>
    </xf>
    <xf numFmtId="0" fontId="64" fillId="0" borderId="0" xfId="0" applyFont="1" applyFill="1" applyBorder="1" applyAlignment="1">
      <alignment horizontal="left" vertical="center"/>
    </xf>
    <xf numFmtId="3" fontId="58" fillId="0" borderId="0" xfId="55" applyNumberFormat="1" applyFont="1" applyFill="1" applyBorder="1" applyAlignment="1" applyProtection="1">
      <alignment horizontal="right"/>
      <protection/>
    </xf>
    <xf numFmtId="3" fontId="58" fillId="0" borderId="0" xfId="0" applyNumberFormat="1" applyFont="1" applyFill="1" applyBorder="1" applyAlignment="1" applyProtection="1">
      <alignment horizontal="right"/>
      <protection/>
    </xf>
    <xf numFmtId="0" fontId="63" fillId="0" borderId="0" xfId="0" applyFont="1" applyBorder="1" applyAlignment="1">
      <alignment horizontal="left" vertical="top"/>
    </xf>
    <xf numFmtId="3" fontId="58" fillId="0" borderId="0" xfId="0" applyNumberFormat="1" applyFont="1" applyFill="1" applyBorder="1" applyAlignment="1" applyProtection="1">
      <alignment horizontal="right"/>
      <protection/>
    </xf>
    <xf numFmtId="0" fontId="59" fillId="0" borderId="0" xfId="0" applyNumberFormat="1" applyFont="1" applyFill="1" applyBorder="1" applyAlignment="1" applyProtection="1">
      <alignment horizontal="left" vertical="top"/>
      <protection/>
    </xf>
    <xf numFmtId="0" fontId="64" fillId="0" borderId="0" xfId="0" applyFont="1" applyFill="1" applyBorder="1" applyAlignment="1">
      <alignment vertical="center"/>
    </xf>
    <xf numFmtId="0" fontId="64" fillId="0" borderId="0" xfId="0" applyFont="1" applyBorder="1" applyAlignment="1" quotePrefix="1">
      <alignment horizontal="left" vertical="top"/>
    </xf>
    <xf numFmtId="3" fontId="58" fillId="0" borderId="0" xfId="0" applyNumberFormat="1" applyFont="1" applyFill="1" applyBorder="1" applyAlignment="1">
      <alignment horizontal="right"/>
    </xf>
    <xf numFmtId="0" fontId="65" fillId="0" borderId="0" xfId="0" applyFont="1" applyBorder="1" applyAlignment="1">
      <alignment horizontal="left" vertical="top"/>
    </xf>
    <xf numFmtId="0" fontId="64" fillId="0" borderId="0" xfId="0" applyFont="1" applyBorder="1" applyAlignment="1">
      <alignment horizontal="left" vertical="top"/>
    </xf>
    <xf numFmtId="0" fontId="63" fillId="0" borderId="0" xfId="0" applyFont="1" applyFill="1" applyBorder="1" applyAlignment="1">
      <alignment horizontal="left" vertical="center"/>
    </xf>
    <xf numFmtId="0" fontId="64" fillId="0" borderId="0" xfId="0" applyFont="1" applyFill="1" applyBorder="1" applyAlignment="1">
      <alignment horizontal="left" vertical="center" wrapText="1"/>
    </xf>
    <xf numFmtId="0" fontId="64" fillId="0" borderId="0" xfId="0" applyFont="1" applyFill="1" applyBorder="1" applyAlignment="1">
      <alignment horizontal="left" vertical="center"/>
    </xf>
    <xf numFmtId="0" fontId="58" fillId="0" borderId="0" xfId="0" applyNumberFormat="1" applyFont="1" applyFill="1" applyBorder="1" applyAlignment="1" applyProtection="1">
      <alignment horizontal="left" vertical="top"/>
      <protection/>
    </xf>
    <xf numFmtId="0" fontId="65" fillId="0" borderId="0" xfId="0" applyFont="1" applyBorder="1" applyAlignment="1" quotePrefix="1">
      <alignment horizontal="left" vertical="top"/>
    </xf>
    <xf numFmtId="0" fontId="63" fillId="0" borderId="0" xfId="0" applyFont="1" applyFill="1" applyBorder="1" applyAlignment="1" quotePrefix="1">
      <alignment horizontal="left" vertical="center"/>
    </xf>
    <xf numFmtId="4" fontId="58" fillId="0" borderId="0" xfId="0" applyNumberFormat="1" applyFont="1" applyFill="1" applyBorder="1" applyAlignment="1" applyProtection="1">
      <alignment horizontal="right"/>
      <protection/>
    </xf>
    <xf numFmtId="2" fontId="58" fillId="0" borderId="0" xfId="0" applyNumberFormat="1" applyFont="1" applyFill="1" applyBorder="1" applyAlignment="1" applyProtection="1">
      <alignment horizontal="right"/>
      <protection/>
    </xf>
    <xf numFmtId="0" fontId="63" fillId="0" borderId="0" xfId="0" applyFont="1" applyFill="1" applyBorder="1" applyAlignment="1">
      <alignment vertical="center"/>
    </xf>
    <xf numFmtId="4" fontId="59" fillId="0" borderId="0" xfId="0" applyNumberFormat="1" applyFont="1" applyFill="1" applyBorder="1" applyAlignment="1" applyProtection="1">
      <alignment horizontal="right"/>
      <protection/>
    </xf>
    <xf numFmtId="0" fontId="66" fillId="0" borderId="0" xfId="0" applyFont="1" applyBorder="1" applyAlignment="1">
      <alignment horizontal="left" vertical="top"/>
    </xf>
    <xf numFmtId="0" fontId="64" fillId="0" borderId="0" xfId="55" applyFont="1" applyBorder="1" applyAlignment="1">
      <alignment horizontal="left" vertical="top"/>
      <protection/>
    </xf>
    <xf numFmtId="0" fontId="64" fillId="0" borderId="0" xfId="55" applyFont="1" applyFill="1" applyBorder="1" applyAlignment="1">
      <alignment vertical="center" wrapText="1"/>
      <protection/>
    </xf>
    <xf numFmtId="0" fontId="63" fillId="0" borderId="0" xfId="0" applyFont="1" applyFill="1" applyBorder="1" applyAlignment="1" quotePrefix="1">
      <alignment horizontal="left"/>
    </xf>
    <xf numFmtId="0" fontId="66" fillId="0" borderId="0" xfId="0" applyFont="1" applyBorder="1" applyAlignment="1">
      <alignment horizontal="left" vertical="top"/>
    </xf>
    <xf numFmtId="0" fontId="58" fillId="0" borderId="0" xfId="0" applyNumberFormat="1" applyFont="1" applyFill="1" applyBorder="1" applyAlignment="1" applyProtection="1" quotePrefix="1">
      <alignment horizontal="left" vertical="top"/>
      <protection/>
    </xf>
    <xf numFmtId="0" fontId="59" fillId="0" borderId="0" xfId="0" applyNumberFormat="1" applyFont="1" applyFill="1" applyBorder="1" applyAlignment="1" applyProtection="1">
      <alignment/>
      <protection/>
    </xf>
    <xf numFmtId="0" fontId="63" fillId="0" borderId="0" xfId="0" applyFont="1" applyBorder="1" applyAlignment="1" quotePrefix="1">
      <alignment horizontal="left" vertical="top"/>
    </xf>
    <xf numFmtId="3" fontId="59" fillId="0" borderId="0" xfId="0" applyNumberFormat="1" applyFont="1" applyFill="1" applyBorder="1" applyAlignment="1" applyProtection="1">
      <alignment/>
      <protection/>
    </xf>
    <xf numFmtId="0" fontId="58" fillId="0" borderId="0" xfId="0" applyNumberFormat="1" applyFont="1" applyFill="1" applyBorder="1" applyAlignment="1" applyProtection="1" quotePrefix="1">
      <alignment horizontal="left" vertical="top"/>
      <protection/>
    </xf>
    <xf numFmtId="3" fontId="58" fillId="0" borderId="0" xfId="0" applyNumberFormat="1" applyFont="1" applyFill="1" applyBorder="1" applyAlignment="1" applyProtection="1">
      <alignment/>
      <protection/>
    </xf>
    <xf numFmtId="0" fontId="67" fillId="0" borderId="0" xfId="0" applyNumberFormat="1" applyFont="1" applyFill="1" applyBorder="1" applyAlignment="1" applyProtection="1" quotePrefix="1">
      <alignment horizontal="left" vertical="top"/>
      <protection/>
    </xf>
    <xf numFmtId="2" fontId="58" fillId="0" borderId="0" xfId="0" applyNumberFormat="1" applyFont="1" applyFill="1" applyBorder="1" applyAlignment="1" applyProtection="1">
      <alignment/>
      <protection/>
    </xf>
    <xf numFmtId="4" fontId="59" fillId="0" borderId="0" xfId="0" applyNumberFormat="1" applyFont="1" applyFill="1" applyBorder="1" applyAlignment="1" applyProtection="1">
      <alignment/>
      <protection/>
    </xf>
    <xf numFmtId="2" fontId="59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 horizontal="left" vertical="top"/>
      <protection/>
    </xf>
    <xf numFmtId="0" fontId="68" fillId="0" borderId="0" xfId="0" applyNumberFormat="1" applyFont="1" applyFill="1" applyBorder="1" applyAlignment="1" applyProtection="1">
      <alignment/>
      <protection/>
    </xf>
    <xf numFmtId="4" fontId="68" fillId="0" borderId="0" xfId="0" applyNumberFormat="1" applyFont="1" applyFill="1" applyBorder="1" applyAlignment="1" applyProtection="1">
      <alignment/>
      <protection/>
    </xf>
    <xf numFmtId="2" fontId="68" fillId="0" borderId="0" xfId="0" applyNumberFormat="1" applyFont="1" applyFill="1" applyBorder="1" applyAlignment="1" applyProtection="1">
      <alignment/>
      <protection/>
    </xf>
    <xf numFmtId="0" fontId="76" fillId="0" borderId="0" xfId="0" applyNumberFormat="1" applyFont="1" applyFill="1" applyBorder="1" applyAlignment="1" applyProtection="1">
      <alignment/>
      <protection/>
    </xf>
    <xf numFmtId="0" fontId="61" fillId="0" borderId="0" xfId="0" applyNumberFormat="1" applyFont="1" applyFill="1" applyBorder="1" applyAlignment="1" applyProtection="1">
      <alignment horizontal="left"/>
      <protection/>
    </xf>
    <xf numFmtId="3" fontId="59" fillId="0" borderId="0" xfId="0" applyNumberFormat="1" applyFont="1" applyFill="1" applyBorder="1" applyAlignment="1" applyProtection="1">
      <alignment horizontal="right"/>
      <protection/>
    </xf>
    <xf numFmtId="2" fontId="59" fillId="0" borderId="0" xfId="0" applyNumberFormat="1" applyFont="1" applyFill="1" applyBorder="1" applyAlignment="1" applyProtection="1">
      <alignment horizontal="right"/>
      <protection/>
    </xf>
    <xf numFmtId="0" fontId="59" fillId="0" borderId="0" xfId="0" applyFont="1" applyBorder="1" applyAlignment="1" quotePrefix="1">
      <alignment horizontal="left" wrapText="1"/>
    </xf>
    <xf numFmtId="0" fontId="59" fillId="0" borderId="0" xfId="0" applyNumberFormat="1" applyFont="1" applyFill="1" applyBorder="1" applyAlignment="1" applyProtection="1">
      <alignment horizontal="left"/>
      <protection/>
    </xf>
    <xf numFmtId="3" fontId="58" fillId="0" borderId="0" xfId="55" applyNumberFormat="1" applyFont="1" applyFill="1" applyBorder="1" applyAlignment="1" applyProtection="1">
      <alignment horizontal="right"/>
      <protection/>
    </xf>
    <xf numFmtId="0" fontId="59" fillId="0" borderId="0" xfId="0" applyFont="1" applyFill="1" applyBorder="1" applyAlignment="1" quotePrefix="1">
      <alignment horizontal="left" wrapText="1"/>
    </xf>
    <xf numFmtId="0" fontId="58" fillId="0" borderId="0" xfId="0" applyNumberFormat="1" applyFont="1" applyFill="1" applyBorder="1" applyAlignment="1" applyProtection="1">
      <alignment horizontal="left"/>
      <protection/>
    </xf>
    <xf numFmtId="0" fontId="76" fillId="0" borderId="0" xfId="0" applyNumberFormat="1" applyFont="1" applyFill="1" applyBorder="1" applyAlignment="1" applyProtection="1">
      <alignment horizontal="left"/>
      <protection/>
    </xf>
    <xf numFmtId="2" fontId="76" fillId="0" borderId="0" xfId="0" applyNumberFormat="1" applyFont="1" applyFill="1" applyBorder="1" applyAlignment="1" applyProtection="1">
      <alignment/>
      <protection/>
    </xf>
    <xf numFmtId="0" fontId="61" fillId="0" borderId="0" xfId="0" applyNumberFormat="1" applyFont="1" applyFill="1" applyBorder="1" applyAlignment="1" applyProtection="1">
      <alignment horizontal="left" wrapText="1"/>
      <protection/>
    </xf>
    <xf numFmtId="4" fontId="61" fillId="0" borderId="0" xfId="0" applyNumberFormat="1" applyFont="1" applyFill="1" applyBorder="1" applyAlignment="1" applyProtection="1">
      <alignment wrapText="1"/>
      <protection/>
    </xf>
    <xf numFmtId="4" fontId="59" fillId="0" borderId="0" xfId="0" applyNumberFormat="1" applyFont="1" applyFill="1" applyBorder="1" applyAlignment="1" applyProtection="1">
      <alignment horizontal="left" vertical="center" wrapText="1"/>
      <protection/>
    </xf>
    <xf numFmtId="0" fontId="58" fillId="0" borderId="0" xfId="0" applyNumberFormat="1" applyFont="1" applyFill="1" applyBorder="1" applyAlignment="1" applyProtection="1">
      <alignment horizontal="left" vertical="justify"/>
      <protection/>
    </xf>
    <xf numFmtId="4" fontId="59" fillId="0" borderId="0" xfId="0" applyNumberFormat="1" applyFont="1" applyFill="1" applyBorder="1" applyAlignment="1" applyProtection="1">
      <alignment wrapText="1"/>
      <protection/>
    </xf>
    <xf numFmtId="0" fontId="59" fillId="0" borderId="0" xfId="0" applyFont="1" applyBorder="1" applyAlignment="1">
      <alignment horizontal="left" vertical="justify"/>
    </xf>
    <xf numFmtId="0" fontId="59" fillId="0" borderId="0" xfId="0" applyNumberFormat="1" applyFont="1" applyFill="1" applyBorder="1" applyAlignment="1" applyProtection="1" quotePrefix="1">
      <alignment horizontal="left" vertical="justify"/>
      <protection/>
    </xf>
    <xf numFmtId="0" fontId="58" fillId="0" borderId="0" xfId="0" applyFont="1" applyBorder="1" applyAlignment="1">
      <alignment horizontal="left" vertical="justify"/>
    </xf>
    <xf numFmtId="0" fontId="58" fillId="0" borderId="0" xfId="0" applyFont="1" applyBorder="1" applyAlignment="1">
      <alignment horizontal="left" vertical="center"/>
    </xf>
    <xf numFmtId="4" fontId="58" fillId="0" borderId="0" xfId="0" applyNumberFormat="1" applyFont="1" applyFill="1" applyBorder="1" applyAlignment="1" applyProtection="1">
      <alignment wrapText="1"/>
      <protection/>
    </xf>
    <xf numFmtId="0" fontId="64" fillId="0" borderId="0" xfId="0" applyFont="1" applyBorder="1" applyAlignment="1">
      <alignment horizontal="left" vertical="justify"/>
    </xf>
    <xf numFmtId="0" fontId="64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 horizontal="left" vertical="center"/>
    </xf>
    <xf numFmtId="0" fontId="64" fillId="0" borderId="0" xfId="0" applyFont="1" applyBorder="1" applyAlignment="1">
      <alignment vertical="center"/>
    </xf>
    <xf numFmtId="0" fontId="58" fillId="0" borderId="0" xfId="0" applyFont="1" applyBorder="1" applyAlignment="1" quotePrefix="1">
      <alignment horizontal="left" vertical="justify"/>
    </xf>
    <xf numFmtId="0" fontId="58" fillId="0" borderId="0" xfId="0" applyFont="1" applyBorder="1" applyAlignment="1" quotePrefix="1">
      <alignment horizontal="left" vertical="center"/>
    </xf>
    <xf numFmtId="0" fontId="58" fillId="0" borderId="0" xfId="0" applyFont="1" applyBorder="1" applyAlignment="1">
      <alignment vertical="center"/>
    </xf>
    <xf numFmtId="0" fontId="58" fillId="0" borderId="0" xfId="0" applyFont="1" applyBorder="1" applyAlignment="1">
      <alignment horizontal="left" vertical="center" wrapText="1"/>
    </xf>
    <xf numFmtId="0" fontId="58" fillId="0" borderId="0" xfId="0" applyFont="1" applyFill="1" applyBorder="1" applyAlignment="1" quotePrefix="1">
      <alignment horizontal="left" vertical="justify"/>
    </xf>
    <xf numFmtId="0" fontId="58" fillId="0" borderId="0" xfId="0" applyFont="1" applyFill="1" applyBorder="1" applyAlignment="1">
      <alignment horizontal="left" vertical="center"/>
    </xf>
    <xf numFmtId="0" fontId="58" fillId="0" borderId="0" xfId="0" applyNumberFormat="1" applyFont="1" applyFill="1" applyBorder="1" applyAlignment="1" applyProtection="1" quotePrefix="1">
      <alignment horizontal="left" vertical="justify"/>
      <protection/>
    </xf>
    <xf numFmtId="3" fontId="58" fillId="0" borderId="0" xfId="0" applyNumberFormat="1" applyFont="1" applyFill="1" applyBorder="1" applyAlignment="1" applyProtection="1" quotePrefix="1">
      <alignment horizontal="left"/>
      <protection/>
    </xf>
    <xf numFmtId="0" fontId="58" fillId="0" borderId="0" xfId="0" applyFont="1" applyBorder="1" applyAlignment="1" quotePrefix="1">
      <alignment horizontal="left"/>
    </xf>
    <xf numFmtId="0" fontId="58" fillId="0" borderId="0" xfId="0" applyFont="1" applyBorder="1" applyAlignment="1">
      <alignment horizontal="left"/>
    </xf>
    <xf numFmtId="0" fontId="77" fillId="0" borderId="0" xfId="0" applyNumberFormat="1" applyFont="1" applyFill="1" applyBorder="1" applyAlignment="1" applyProtection="1">
      <alignment horizontal="left" vertical="center"/>
      <protection/>
    </xf>
    <xf numFmtId="0" fontId="77" fillId="0" borderId="0" xfId="0" applyNumberFormat="1" applyFont="1" applyFill="1" applyBorder="1" applyAlignment="1" applyProtection="1">
      <alignment horizontal="left" vertical="center" wrapText="1"/>
      <protection/>
    </xf>
    <xf numFmtId="3" fontId="77" fillId="0" borderId="0" xfId="0" applyNumberFormat="1" applyFont="1" applyFill="1" applyBorder="1" applyAlignment="1" applyProtection="1">
      <alignment horizontal="right"/>
      <protection/>
    </xf>
    <xf numFmtId="2" fontId="77" fillId="0" borderId="0" xfId="0" applyNumberFormat="1" applyFont="1" applyFill="1" applyBorder="1" applyAlignment="1" applyProtection="1">
      <alignment horizontal="right"/>
      <protection/>
    </xf>
    <xf numFmtId="4" fontId="59" fillId="0" borderId="0" xfId="0" applyNumberFormat="1" applyFont="1" applyFill="1" applyBorder="1" applyAlignment="1" applyProtection="1">
      <alignment vertical="center" wrapText="1"/>
      <protection/>
    </xf>
    <xf numFmtId="0" fontId="59" fillId="0" borderId="0" xfId="0" applyFont="1" applyBorder="1" applyAlignment="1" quotePrefix="1">
      <alignment horizontal="left" vertical="justify"/>
    </xf>
    <xf numFmtId="0" fontId="59" fillId="0" borderId="0" xfId="0" applyFont="1" applyBorder="1" applyAlignment="1">
      <alignment horizontal="left" vertical="top"/>
    </xf>
    <xf numFmtId="0" fontId="59" fillId="0" borderId="0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Border="1" applyAlignment="1" quotePrefix="1">
      <alignment horizontal="left" vertical="center" wrapText="1"/>
    </xf>
    <xf numFmtId="0" fontId="77" fillId="0" borderId="0" xfId="0" applyNumberFormat="1" applyFont="1" applyFill="1" applyBorder="1" applyAlignment="1" applyProtection="1">
      <alignment horizontal="left" vertical="top"/>
      <protection/>
    </xf>
    <xf numFmtId="0" fontId="67" fillId="0" borderId="0" xfId="0" applyFont="1" applyFill="1" applyAlignment="1">
      <alignment horizontal="left" vertical="justify"/>
    </xf>
    <xf numFmtId="0" fontId="67" fillId="0" borderId="0" xfId="0" applyFont="1" applyFill="1" applyAlignment="1">
      <alignment vertical="center"/>
    </xf>
    <xf numFmtId="0" fontId="59" fillId="0" borderId="0" xfId="0" applyFont="1" applyFill="1" applyBorder="1" applyAlignment="1">
      <alignment horizontal="left" vertical="top"/>
    </xf>
    <xf numFmtId="0" fontId="59" fillId="0" borderId="0" xfId="0" applyFont="1" applyFill="1" applyBorder="1" applyAlignment="1">
      <alignment horizontal="left" vertical="justify"/>
    </xf>
    <xf numFmtId="0" fontId="59" fillId="0" borderId="0" xfId="0" applyFont="1" applyFill="1" applyBorder="1" applyAlignment="1">
      <alignment horizontal="left"/>
    </xf>
    <xf numFmtId="0" fontId="58" fillId="0" borderId="0" xfId="0" applyFont="1" applyFill="1" applyBorder="1" applyAlignment="1" quotePrefix="1">
      <alignment horizontal="left"/>
    </xf>
    <xf numFmtId="0" fontId="58" fillId="0" borderId="0" xfId="0" applyFont="1" applyFill="1" applyBorder="1" applyAlignment="1">
      <alignment horizontal="left"/>
    </xf>
    <xf numFmtId="3" fontId="58" fillId="0" borderId="0" xfId="0" applyNumberFormat="1" applyFont="1" applyFill="1" applyBorder="1" applyAlignment="1" applyProtection="1" quotePrefix="1">
      <alignment/>
      <protection/>
    </xf>
    <xf numFmtId="0" fontId="58" fillId="0" borderId="0" xfId="0" applyFont="1" applyFill="1" applyBorder="1" applyAlignment="1">
      <alignment horizontal="left" vertical="justify"/>
    </xf>
    <xf numFmtId="0" fontId="59" fillId="0" borderId="0" xfId="0" applyFont="1" applyBorder="1" applyAlignment="1">
      <alignment vertical="justify"/>
    </xf>
    <xf numFmtId="3" fontId="58" fillId="0" borderId="0" xfId="0" applyNumberFormat="1" applyFont="1" applyFill="1" applyAlignment="1">
      <alignment horizontal="right"/>
    </xf>
    <xf numFmtId="0" fontId="59" fillId="0" borderId="0" xfId="0" applyFont="1" applyFill="1" applyBorder="1" applyAlignment="1">
      <alignment vertical="justify"/>
    </xf>
    <xf numFmtId="3" fontId="59" fillId="0" borderId="0" xfId="0" applyNumberFormat="1" applyFont="1" applyFill="1" applyBorder="1" applyAlignment="1">
      <alignment horizontal="right"/>
    </xf>
    <xf numFmtId="0" fontId="59" fillId="0" borderId="0" xfId="0" applyFont="1" applyFill="1" applyBorder="1" applyAlignment="1">
      <alignment vertical="justify" wrapText="1"/>
    </xf>
    <xf numFmtId="0" fontId="59" fillId="0" borderId="0" xfId="0" applyFont="1" applyFill="1" applyBorder="1" applyAlignment="1">
      <alignment horizontal="left" vertical="center"/>
    </xf>
    <xf numFmtId="0" fontId="58" fillId="0" borderId="0" xfId="0" applyNumberFormat="1" applyFont="1" applyBorder="1" applyAlignment="1">
      <alignment horizontal="left" vertical="justify"/>
    </xf>
    <xf numFmtId="0" fontId="64" fillId="0" borderId="0" xfId="55" applyFont="1" applyBorder="1" applyAlignment="1">
      <alignment vertical="center" wrapText="1"/>
      <protection/>
    </xf>
    <xf numFmtId="3" fontId="58" fillId="0" borderId="0" xfId="55" applyNumberFormat="1" applyFont="1" applyFill="1" applyBorder="1" applyAlignment="1">
      <alignment horizontal="right"/>
      <protection/>
    </xf>
    <xf numFmtId="3" fontId="58" fillId="0" borderId="0" xfId="0" applyNumberFormat="1" applyFont="1" applyFill="1" applyBorder="1" applyAlignment="1">
      <alignment horizontal="right"/>
    </xf>
    <xf numFmtId="0" fontId="59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horizontal="left" vertical="center" wrapText="1"/>
    </xf>
    <xf numFmtId="0" fontId="59" fillId="0" borderId="0" xfId="55" applyFont="1" applyFill="1" applyBorder="1" applyAlignment="1">
      <alignment horizontal="left" vertical="justify"/>
      <protection/>
    </xf>
    <xf numFmtId="0" fontId="59" fillId="0" borderId="0" xfId="55" applyFont="1" applyFill="1" applyBorder="1" applyAlignment="1">
      <alignment vertical="center"/>
      <protection/>
    </xf>
    <xf numFmtId="3" fontId="59" fillId="0" borderId="0" xfId="55" applyNumberFormat="1" applyFont="1" applyFill="1" applyBorder="1" applyAlignment="1">
      <alignment horizontal="right"/>
      <protection/>
    </xf>
    <xf numFmtId="0" fontId="58" fillId="0" borderId="0" xfId="55" applyFont="1" applyFill="1" applyBorder="1" applyAlignment="1">
      <alignment horizontal="left" vertical="justify"/>
      <protection/>
    </xf>
    <xf numFmtId="0" fontId="58" fillId="0" borderId="0" xfId="55" applyFont="1" applyFill="1" applyBorder="1" applyAlignment="1">
      <alignment horizontal="left" vertical="center"/>
      <protection/>
    </xf>
    <xf numFmtId="0" fontId="59" fillId="0" borderId="0" xfId="0" applyFont="1" applyAlignment="1">
      <alignment vertical="center"/>
    </xf>
    <xf numFmtId="3" fontId="59" fillId="0" borderId="0" xfId="0" applyNumberFormat="1" applyFont="1" applyAlignment="1">
      <alignment horizontal="right"/>
    </xf>
    <xf numFmtId="0" fontId="59" fillId="0" borderId="0" xfId="0" applyFont="1" applyBorder="1" applyAlignment="1" quotePrefix="1">
      <alignment horizontal="left" vertical="center"/>
    </xf>
    <xf numFmtId="3" fontId="59" fillId="0" borderId="0" xfId="55" applyNumberFormat="1" applyFont="1" applyFill="1" applyBorder="1" applyAlignment="1" applyProtection="1">
      <alignment horizontal="right"/>
      <protection/>
    </xf>
    <xf numFmtId="2" fontId="78" fillId="0" borderId="0" xfId="0" applyNumberFormat="1" applyFont="1" applyFill="1" applyBorder="1" applyAlignment="1" applyProtection="1">
      <alignment horizontal="right"/>
      <protection/>
    </xf>
    <xf numFmtId="0" fontId="78" fillId="0" borderId="0" xfId="0" applyFont="1" applyAlignment="1">
      <alignment horizontal="left"/>
    </xf>
    <xf numFmtId="0" fontId="78" fillId="0" borderId="0" xfId="0" applyFont="1" applyAlignment="1">
      <alignment vertical="center"/>
    </xf>
    <xf numFmtId="3" fontId="78" fillId="0" borderId="0" xfId="0" applyNumberFormat="1" applyFont="1" applyFill="1" applyBorder="1" applyAlignment="1" applyProtection="1">
      <alignment/>
      <protection/>
    </xf>
    <xf numFmtId="0" fontId="78" fillId="0" borderId="0" xfId="0" applyNumberFormat="1" applyFont="1" applyFill="1" applyBorder="1" applyAlignment="1" applyProtection="1">
      <alignment horizontal="left"/>
      <protection/>
    </xf>
    <xf numFmtId="0" fontId="78" fillId="0" borderId="0" xfId="0" applyNumberFormat="1" applyFont="1" applyFill="1" applyBorder="1" applyAlignment="1" applyProtection="1">
      <alignment/>
      <protection/>
    </xf>
    <xf numFmtId="3" fontId="78" fillId="0" borderId="0" xfId="0" applyNumberFormat="1" applyFont="1" applyAlignment="1">
      <alignment horizontal="right" vertical="center"/>
    </xf>
    <xf numFmtId="0" fontId="79" fillId="0" borderId="0" xfId="0" applyFont="1" applyAlignment="1">
      <alignment horizontal="left"/>
    </xf>
    <xf numFmtId="0" fontId="79" fillId="0" borderId="0" xfId="0" applyFont="1" applyAlignment="1">
      <alignment vertical="center"/>
    </xf>
    <xf numFmtId="0" fontId="80" fillId="0" borderId="0" xfId="0" applyFont="1" applyAlignment="1">
      <alignment horizontal="left"/>
    </xf>
    <xf numFmtId="0" fontId="80" fillId="0" borderId="0" xfId="0" applyFont="1" applyAlignment="1">
      <alignment vertical="center"/>
    </xf>
    <xf numFmtId="3" fontId="80" fillId="0" borderId="0" xfId="0" applyNumberFormat="1" applyFont="1" applyFill="1" applyBorder="1" applyAlignment="1" applyProtection="1">
      <alignment/>
      <protection/>
    </xf>
    <xf numFmtId="0" fontId="59" fillId="0" borderId="0" xfId="0" applyFont="1" applyAlignment="1">
      <alignment horizontal="left"/>
    </xf>
    <xf numFmtId="3" fontId="58" fillId="0" borderId="0" xfId="0" applyNumberFormat="1" applyFont="1" applyAlignment="1">
      <alignment horizontal="right" vertical="center"/>
    </xf>
    <xf numFmtId="0" fontId="67" fillId="0" borderId="0" xfId="0" applyFont="1" applyAlignment="1">
      <alignment horizontal="left"/>
    </xf>
    <xf numFmtId="0" fontId="67" fillId="0" borderId="0" xfId="0" applyFont="1" applyAlignment="1">
      <alignment vertical="center"/>
    </xf>
    <xf numFmtId="3" fontId="59" fillId="0" borderId="0" xfId="0" applyNumberFormat="1" applyFont="1" applyAlignment="1">
      <alignment horizontal="right" vertical="center"/>
    </xf>
    <xf numFmtId="0" fontId="58" fillId="0" borderId="0" xfId="0" applyFont="1" applyAlignment="1">
      <alignment vertical="center" wrapText="1"/>
    </xf>
    <xf numFmtId="0" fontId="58" fillId="0" borderId="0" xfId="0" applyFont="1" applyAlignment="1">
      <alignment horizontal="left" vertical="top"/>
    </xf>
    <xf numFmtId="0" fontId="58" fillId="0" borderId="0" xfId="0" applyFont="1" applyBorder="1" applyAlignment="1">
      <alignment horizontal="left" vertical="top"/>
    </xf>
    <xf numFmtId="0" fontId="59" fillId="0" borderId="0" xfId="0" applyFont="1" applyBorder="1" applyAlignment="1">
      <alignment horizontal="center" vertical="center" wrapText="1"/>
    </xf>
    <xf numFmtId="3" fontId="60" fillId="0" borderId="10" xfId="63" applyNumberFormat="1" applyFont="1" applyFill="1" applyBorder="1" applyAlignment="1">
      <alignment horizontal="center" vertical="center" wrapText="1"/>
      <protection/>
    </xf>
    <xf numFmtId="4" fontId="60" fillId="0" borderId="10" xfId="64" applyNumberFormat="1" applyFont="1" applyFill="1" applyBorder="1" applyAlignment="1">
      <alignment horizontal="right" vertical="center" wrapText="1"/>
      <protection/>
    </xf>
    <xf numFmtId="0" fontId="78" fillId="0" borderId="0" xfId="0" applyNumberFormat="1" applyFont="1" applyFill="1" applyBorder="1" applyAlignment="1" applyProtection="1">
      <alignment horizontal="left" vertical="center"/>
      <protection/>
    </xf>
    <xf numFmtId="0" fontId="80" fillId="0" borderId="0" xfId="0" applyNumberFormat="1" applyFont="1" applyFill="1" applyBorder="1" applyAlignment="1" applyProtection="1">
      <alignment/>
      <protection/>
    </xf>
    <xf numFmtId="0" fontId="64" fillId="0" borderId="0" xfId="0" applyFont="1" applyBorder="1" applyAlignment="1" quotePrefix="1">
      <alignment horizontal="left" vertical="justify"/>
    </xf>
    <xf numFmtId="0" fontId="78" fillId="0" borderId="0" xfId="0" applyNumberFormat="1" applyFont="1" applyFill="1" applyBorder="1" applyAlignment="1" applyProtection="1">
      <alignment vertical="center"/>
      <protection/>
    </xf>
    <xf numFmtId="3" fontId="80" fillId="0" borderId="0" xfId="0" applyNumberFormat="1" applyFont="1" applyAlignment="1">
      <alignment horizontal="right" vertical="center"/>
    </xf>
    <xf numFmtId="0" fontId="80" fillId="0" borderId="15" xfId="0" applyFont="1" applyBorder="1" applyAlignment="1">
      <alignment horizontal="left"/>
    </xf>
    <xf numFmtId="3" fontId="78" fillId="0" borderId="0" xfId="0" applyNumberFormat="1" applyFont="1" applyAlignment="1">
      <alignment vertical="center"/>
    </xf>
    <xf numFmtId="0" fontId="78" fillId="0" borderId="0" xfId="0" applyFont="1" applyAlignment="1" quotePrefix="1">
      <alignment horizontal="left" vertical="center"/>
    </xf>
    <xf numFmtId="0" fontId="79" fillId="0" borderId="0" xfId="0" applyFont="1" applyAlignment="1" quotePrefix="1">
      <alignment horizontal="left"/>
    </xf>
    <xf numFmtId="0" fontId="80" fillId="0" borderId="0" xfId="0" applyFont="1" applyAlignment="1" quotePrefix="1">
      <alignment horizontal="left"/>
    </xf>
    <xf numFmtId="0" fontId="80" fillId="0" borderId="0" xfId="0" applyFont="1" applyAlignment="1" quotePrefix="1">
      <alignment horizontal="left" vertical="center"/>
    </xf>
    <xf numFmtId="0" fontId="80" fillId="0" borderId="15" xfId="0" applyFont="1" applyBorder="1" applyAlignment="1" quotePrefix="1">
      <alignment horizontal="left"/>
    </xf>
    <xf numFmtId="0" fontId="79" fillId="0" borderId="0" xfId="0" applyFont="1" applyAlignment="1" quotePrefix="1">
      <alignment horizontal="left" vertical="center"/>
    </xf>
    <xf numFmtId="0" fontId="79" fillId="0" borderId="0" xfId="0" applyNumberFormat="1" applyFont="1" applyFill="1" applyBorder="1" applyAlignment="1" applyProtection="1" quotePrefix="1">
      <alignment horizontal="left"/>
      <protection/>
    </xf>
    <xf numFmtId="3" fontId="79" fillId="0" borderId="0" xfId="0" applyNumberFormat="1" applyFont="1" applyFill="1" applyBorder="1" applyAlignment="1" applyProtection="1">
      <alignment/>
      <protection/>
    </xf>
    <xf numFmtId="0" fontId="78" fillId="0" borderId="0" xfId="0" applyNumberFormat="1" applyFont="1" applyFill="1" applyBorder="1" applyAlignment="1" applyProtection="1" quotePrefix="1">
      <alignment horizontal="left"/>
      <protection/>
    </xf>
    <xf numFmtId="3" fontId="78" fillId="0" borderId="0" xfId="0" applyNumberFormat="1" applyFont="1" applyFill="1" applyBorder="1" applyAlignment="1" applyProtection="1" quotePrefix="1">
      <alignment horizontal="left"/>
      <protection/>
    </xf>
    <xf numFmtId="0" fontId="78" fillId="0" borderId="0" xfId="0" applyFont="1" applyAlignment="1" quotePrefix="1">
      <alignment horizontal="left"/>
    </xf>
    <xf numFmtId="3" fontId="7" fillId="0" borderId="0" xfId="0" applyNumberFormat="1" applyFont="1" applyFill="1" applyBorder="1" applyAlignment="1" applyProtection="1">
      <alignment horizontal="right"/>
      <protection/>
    </xf>
    <xf numFmtId="0" fontId="64" fillId="0" borderId="0" xfId="0" applyFont="1" applyBorder="1" applyAlignment="1" quotePrefix="1">
      <alignment horizontal="left" vertical="top"/>
    </xf>
    <xf numFmtId="3" fontId="59" fillId="0" borderId="0" xfId="55" applyNumberFormat="1" applyFont="1" applyFill="1" applyBorder="1" applyAlignment="1" applyProtection="1">
      <alignment horizontal="right" wrapText="1"/>
      <protection/>
    </xf>
    <xf numFmtId="0" fontId="61" fillId="0" borderId="13" xfId="0" applyFont="1" applyBorder="1" applyAlignment="1" quotePrefix="1">
      <alignment horizontal="center"/>
    </xf>
    <xf numFmtId="0" fontId="8" fillId="0" borderId="16" xfId="61" applyFont="1" applyBorder="1" applyAlignment="1">
      <alignment horizontal="left" wrapText="1"/>
      <protection/>
    </xf>
    <xf numFmtId="0" fontId="75" fillId="0" borderId="17" xfId="0" applyNumberFormat="1" applyFont="1" applyFill="1" applyBorder="1" applyAlignment="1" applyProtection="1">
      <alignment/>
      <protection/>
    </xf>
    <xf numFmtId="3" fontId="81" fillId="0" borderId="0" xfId="55" applyNumberFormat="1" applyFont="1" applyFill="1" applyBorder="1" applyAlignment="1" applyProtection="1">
      <alignment horizontal="right" wrapText="1"/>
      <protection/>
    </xf>
    <xf numFmtId="2" fontId="81" fillId="0" borderId="0" xfId="0" applyNumberFormat="1" applyFont="1" applyFill="1" applyBorder="1" applyAlignment="1" applyProtection="1">
      <alignment horizontal="right" wrapText="1"/>
      <protection/>
    </xf>
    <xf numFmtId="3" fontId="81" fillId="0" borderId="0" xfId="0" applyNumberFormat="1" applyFont="1" applyFill="1" applyBorder="1" applyAlignment="1" applyProtection="1">
      <alignment horizontal="right" wrapText="1"/>
      <protection/>
    </xf>
    <xf numFmtId="3" fontId="81" fillId="0" borderId="0" xfId="55" applyNumberFormat="1" applyFont="1" applyFill="1" applyBorder="1" applyAlignment="1" applyProtection="1">
      <alignment horizontal="right" wrapText="1"/>
      <protection/>
    </xf>
    <xf numFmtId="2" fontId="81" fillId="0" borderId="0" xfId="0" applyNumberFormat="1" applyFont="1" applyFill="1" applyBorder="1" applyAlignment="1" applyProtection="1">
      <alignment horizontal="right" wrapText="1"/>
      <protection/>
    </xf>
    <xf numFmtId="3" fontId="81" fillId="0" borderId="0" xfId="0" applyNumberFormat="1" applyFont="1" applyFill="1" applyBorder="1" applyAlignment="1" applyProtection="1">
      <alignment horizontal="right" wrapText="1"/>
      <protection/>
    </xf>
    <xf numFmtId="3" fontId="81" fillId="0" borderId="0" xfId="55" applyNumberFormat="1" applyFont="1" applyFill="1" applyBorder="1" applyAlignment="1" applyProtection="1">
      <alignment horizontal="right"/>
      <protection/>
    </xf>
    <xf numFmtId="2" fontId="81" fillId="0" borderId="0" xfId="0" applyNumberFormat="1" applyFont="1" applyFill="1" applyBorder="1" applyAlignment="1" applyProtection="1">
      <alignment horizontal="right"/>
      <protection/>
    </xf>
    <xf numFmtId="3" fontId="81" fillId="0" borderId="0" xfId="55" applyNumberFormat="1" applyFont="1" applyFill="1" applyBorder="1" applyAlignment="1">
      <alignment horizontal="right"/>
      <protection/>
    </xf>
    <xf numFmtId="2" fontId="81" fillId="0" borderId="0" xfId="0" applyNumberFormat="1" applyFont="1" applyFill="1" applyBorder="1" applyAlignment="1">
      <alignment horizontal="right"/>
    </xf>
    <xf numFmtId="3" fontId="81" fillId="0" borderId="0" xfId="0" applyNumberFormat="1" applyFont="1" applyFill="1" applyBorder="1" applyAlignment="1" applyProtection="1">
      <alignment horizontal="right"/>
      <protection/>
    </xf>
    <xf numFmtId="3" fontId="81" fillId="0" borderId="0" xfId="0" applyNumberFormat="1" applyFont="1" applyFill="1" applyBorder="1" applyAlignment="1" applyProtection="1">
      <alignment horizontal="right"/>
      <protection/>
    </xf>
    <xf numFmtId="2" fontId="81" fillId="0" borderId="0" xfId="0" applyNumberFormat="1" applyFont="1" applyFill="1" applyBorder="1" applyAlignment="1" applyProtection="1">
      <alignment horizontal="right"/>
      <protection/>
    </xf>
    <xf numFmtId="3" fontId="81" fillId="0" borderId="0" xfId="55" applyNumberFormat="1" applyFont="1" applyFill="1" applyBorder="1" applyAlignment="1" applyProtection="1">
      <alignment horizontal="right"/>
      <protection/>
    </xf>
    <xf numFmtId="3" fontId="81" fillId="0" borderId="0" xfId="0" applyNumberFormat="1" applyFont="1" applyAlignment="1">
      <alignment horizontal="right"/>
    </xf>
    <xf numFmtId="0" fontId="61" fillId="0" borderId="10" xfId="0" applyFont="1" applyBorder="1" applyAlignment="1" quotePrefix="1">
      <alignment horizontal="left" wrapText="1"/>
    </xf>
    <xf numFmtId="0" fontId="68" fillId="0" borderId="0" xfId="0" applyNumberFormat="1" applyFont="1" applyFill="1" applyBorder="1" applyAlignment="1" applyProtection="1">
      <alignment/>
      <protection/>
    </xf>
    <xf numFmtId="172" fontId="72" fillId="0" borderId="0" xfId="0" applyNumberFormat="1" applyFont="1" applyAlignment="1">
      <alignment horizontal="center" vertical="center" wrapText="1"/>
    </xf>
    <xf numFmtId="0" fontId="68" fillId="0" borderId="0" xfId="0" applyNumberFormat="1" applyFont="1" applyFill="1" applyBorder="1" applyAlignment="1" applyProtection="1">
      <alignment wrapText="1"/>
      <protection/>
    </xf>
    <xf numFmtId="0" fontId="72" fillId="0" borderId="0" xfId="0" applyNumberFormat="1" applyFont="1" applyFill="1" applyBorder="1" applyAlignment="1" applyProtection="1" quotePrefix="1">
      <alignment horizontal="center" vertical="center"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72" fillId="0" borderId="0" xfId="0" applyNumberFormat="1" applyFont="1" applyFill="1" applyBorder="1" applyAlignment="1" applyProtection="1">
      <alignment horizontal="center" vertical="center" wrapText="1"/>
      <protection/>
    </xf>
    <xf numFmtId="0" fontId="60" fillId="0" borderId="11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 quotePrefix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 quotePrefix="1">
      <alignment horizontal="center" vertical="center" wrapText="1"/>
    </xf>
    <xf numFmtId="0" fontId="72" fillId="0" borderId="0" xfId="0" applyNumberFormat="1" applyFont="1" applyFill="1" applyBorder="1" applyAlignment="1" applyProtection="1">
      <alignment horizontal="center" vertical="center" wrapText="1"/>
      <protection/>
    </xf>
    <xf numFmtId="0" fontId="70" fillId="0" borderId="0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NumberFormat="1" applyFont="1" applyFill="1" applyBorder="1" applyAlignment="1" applyProtection="1">
      <alignment horizontal="center" vertical="center"/>
      <protection/>
    </xf>
    <xf numFmtId="0" fontId="61" fillId="0" borderId="0" xfId="0" applyNumberFormat="1" applyFont="1" applyFill="1" applyBorder="1" applyAlignment="1" applyProtection="1">
      <alignment horizontal="center" vertical="center" wrapText="1"/>
      <protection/>
    </xf>
    <xf numFmtId="0" fontId="71" fillId="0" borderId="0" xfId="0" applyNumberFormat="1" applyFont="1" applyFill="1" applyBorder="1" applyAlignment="1" applyProtection="1">
      <alignment horizontal="center" vertical="center"/>
      <protection/>
    </xf>
    <xf numFmtId="0" fontId="72" fillId="0" borderId="14" xfId="0" applyNumberFormat="1" applyFont="1" applyFill="1" applyBorder="1" applyAlignment="1" applyProtection="1" quotePrefix="1">
      <alignment horizontal="left" wrapText="1"/>
      <protection/>
    </xf>
    <xf numFmtId="0" fontId="70" fillId="0" borderId="14" xfId="0" applyNumberFormat="1" applyFont="1" applyFill="1" applyBorder="1" applyAlignment="1" applyProtection="1">
      <alignment wrapText="1"/>
      <protection/>
    </xf>
    <xf numFmtId="0" fontId="63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 quotePrefix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 quotePrefix="1">
      <alignment horizontal="center" vertical="center" wrapText="1"/>
    </xf>
    <xf numFmtId="0" fontId="61" fillId="0" borderId="14" xfId="0" applyNumberFormat="1" applyFont="1" applyFill="1" applyBorder="1" applyAlignment="1" applyProtection="1">
      <alignment horizontal="center" vertical="center" wrapText="1"/>
      <protection/>
    </xf>
    <xf numFmtId="0" fontId="72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69" fillId="0" borderId="0" xfId="0" applyNumberFormat="1" applyFont="1" applyFill="1" applyBorder="1" applyAlignment="1" applyProtection="1">
      <alignment horizontal="center" vertical="center" wrapText="1"/>
      <protection/>
    </xf>
    <xf numFmtId="0" fontId="69" fillId="0" borderId="0" xfId="0" applyNumberFormat="1" applyFont="1" applyFill="1" applyBorder="1" applyAlignment="1" applyProtection="1">
      <alignment horizontal="center" vertical="center"/>
      <protection/>
    </xf>
    <xf numFmtId="0" fontId="72" fillId="0" borderId="0" xfId="0" applyNumberFormat="1" applyFont="1" applyFill="1" applyBorder="1" applyAlignment="1" applyProtection="1">
      <alignment horizontal="center" vertical="center"/>
      <protection/>
    </xf>
    <xf numFmtId="0" fontId="58" fillId="0" borderId="0" xfId="0" applyNumberFormat="1" applyFont="1" applyFill="1" applyBorder="1" applyAlignment="1" applyProtection="1">
      <alignment/>
      <protection/>
    </xf>
    <xf numFmtId="172" fontId="59" fillId="18" borderId="10" xfId="0" applyNumberFormat="1" applyFont="1" applyFill="1" applyBorder="1" applyAlignment="1">
      <alignment horizontal="left" vertical="center" wrapText="1"/>
    </xf>
    <xf numFmtId="0" fontId="58" fillId="0" borderId="10" xfId="0" applyNumberFormat="1" applyFont="1" applyFill="1" applyBorder="1" applyAlignment="1" applyProtection="1">
      <alignment/>
      <protection/>
    </xf>
    <xf numFmtId="172" fontId="60" fillId="18" borderId="10" xfId="0" applyNumberFormat="1" applyFont="1" applyFill="1" applyBorder="1" applyAlignment="1" quotePrefix="1">
      <alignment horizontal="center" vertical="center" wrapText="1"/>
    </xf>
    <xf numFmtId="0" fontId="82" fillId="0" borderId="10" xfId="0" applyNumberFormat="1" applyFont="1" applyFill="1" applyBorder="1" applyAlignment="1" applyProtection="1">
      <alignment horizontal="center" vertical="center" wrapText="1"/>
      <protection/>
    </xf>
  </cellXfs>
  <cellStyles count="6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 2" xfId="34"/>
    <cellStyle name="Comma 3" xfId="35"/>
    <cellStyle name="Comma 4" xfId="36"/>
    <cellStyle name="Dobro" xfId="37"/>
    <cellStyle name="Hyperlink" xfId="38"/>
    <cellStyle name="Hyperlink 2" xfId="39"/>
    <cellStyle name="Isticanje1" xfId="40"/>
    <cellStyle name="Isticanje2" xfId="41"/>
    <cellStyle name="Isticanje3" xfId="42"/>
    <cellStyle name="Isticanje4" xfId="43"/>
    <cellStyle name="Isticanje5" xfId="44"/>
    <cellStyle name="Isticanje6" xfId="45"/>
    <cellStyle name="Izlaz" xfId="46"/>
    <cellStyle name="Izračun" xfId="47"/>
    <cellStyle name="Loše" xfId="48"/>
    <cellStyle name="Naslov" xfId="49"/>
    <cellStyle name="Naslov 1" xfId="50"/>
    <cellStyle name="Naslov 2" xfId="51"/>
    <cellStyle name="Naslov 3" xfId="52"/>
    <cellStyle name="Naslov 4" xfId="53"/>
    <cellStyle name="Neutralno" xfId="54"/>
    <cellStyle name="Normal 2" xfId="55"/>
    <cellStyle name="Normal 3" xfId="56"/>
    <cellStyle name="Normal 4" xfId="57"/>
    <cellStyle name="Normal 4 2" xfId="58"/>
    <cellStyle name="Normal 5" xfId="59"/>
    <cellStyle name="Normal 6" xfId="60"/>
    <cellStyle name="Obično_1Prihodi-rashodi2004" xfId="61"/>
    <cellStyle name="Obično_bilanca" xfId="62"/>
    <cellStyle name="Obično_Polugodišnji-sabor" xfId="63"/>
    <cellStyle name="Obično_prihodi 2005" xfId="64"/>
    <cellStyle name="Percent" xfId="65"/>
    <cellStyle name="Povezana ćelija" xfId="66"/>
    <cellStyle name="Followed Hyperlink" xfId="67"/>
    <cellStyle name="Provjera ćelije" xfId="68"/>
    <cellStyle name="Tekst objašnjenja" xfId="69"/>
    <cellStyle name="Tekst upozorenja" xfId="70"/>
    <cellStyle name="Ukupni zbroj" xfId="71"/>
    <cellStyle name="Unos" xfId="72"/>
    <cellStyle name="Currency" xfId="73"/>
    <cellStyle name="Currency [0]" xfId="74"/>
    <cellStyle name="Comma" xfId="75"/>
    <cellStyle name="Comma [0]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3"/>
  <sheetViews>
    <sheetView zoomScaleSheetLayoutView="100" workbookViewId="0" topLeftCell="A1">
      <selection activeCell="B35" sqref="B35"/>
    </sheetView>
  </sheetViews>
  <sheetFormatPr defaultColWidth="11.421875" defaultRowHeight="12.75"/>
  <cols>
    <col min="1" max="1" width="4.28125" style="95" customWidth="1"/>
    <col min="2" max="2" width="50.8515625" style="1" customWidth="1"/>
    <col min="3" max="3" width="14.140625" style="95" customWidth="1"/>
    <col min="4" max="4" width="14.00390625" style="95" customWidth="1"/>
    <col min="5" max="5" width="13.8515625" style="95" customWidth="1"/>
    <col min="6" max="6" width="8.00390625" style="97" customWidth="1"/>
    <col min="7" max="7" width="8.00390625" style="95" customWidth="1"/>
    <col min="8" max="16384" width="11.421875" style="95" customWidth="1"/>
  </cols>
  <sheetData>
    <row r="1" spans="1:7" ht="22.5" customHeight="1">
      <c r="A1" s="320" t="s">
        <v>263</v>
      </c>
      <c r="B1" s="321"/>
      <c r="C1" s="321"/>
      <c r="D1" s="321"/>
      <c r="E1" s="321"/>
      <c r="F1" s="321"/>
      <c r="G1" s="321"/>
    </row>
    <row r="2" spans="1:7" s="319" customFormat="1" ht="22.5" customHeight="1">
      <c r="A2" s="320" t="s">
        <v>262</v>
      </c>
      <c r="B2" s="321"/>
      <c r="C2" s="321"/>
      <c r="D2" s="321"/>
      <c r="E2" s="321"/>
      <c r="F2" s="321"/>
      <c r="G2" s="321"/>
    </row>
    <row r="3" spans="1:7" s="319" customFormat="1" ht="22.5" customHeight="1">
      <c r="A3" s="320" t="s">
        <v>264</v>
      </c>
      <c r="B3" s="321"/>
      <c r="C3" s="321"/>
      <c r="D3" s="321"/>
      <c r="E3" s="321"/>
      <c r="F3" s="321"/>
      <c r="G3" s="321"/>
    </row>
    <row r="4" spans="1:7" s="99" customFormat="1" ht="33" customHeight="1">
      <c r="A4" s="324" t="s">
        <v>112</v>
      </c>
      <c r="B4" s="323"/>
      <c r="C4" s="323"/>
      <c r="D4" s="323"/>
      <c r="E4" s="323"/>
      <c r="F4" s="323"/>
      <c r="G4" s="323"/>
    </row>
    <row r="5" spans="1:7" s="1" customFormat="1" ht="24" customHeight="1">
      <c r="A5" s="324" t="s">
        <v>3</v>
      </c>
      <c r="B5" s="323"/>
      <c r="C5" s="323"/>
      <c r="D5" s="323"/>
      <c r="E5" s="323"/>
      <c r="F5" s="323"/>
      <c r="G5" s="323"/>
    </row>
    <row r="6" spans="2:7" s="1" customFormat="1" ht="9" customHeight="1">
      <c r="B6" s="100"/>
      <c r="C6" s="101"/>
      <c r="D6" s="102"/>
      <c r="E6" s="102"/>
      <c r="F6" s="103"/>
      <c r="G6" s="102"/>
    </row>
    <row r="7" spans="1:7" s="1" customFormat="1" ht="27.75" customHeight="1">
      <c r="A7" s="327" t="s">
        <v>218</v>
      </c>
      <c r="B7" s="328"/>
      <c r="C7" s="104" t="s">
        <v>226</v>
      </c>
      <c r="D7" s="104" t="s">
        <v>250</v>
      </c>
      <c r="E7" s="104" t="s">
        <v>240</v>
      </c>
      <c r="F7" s="105" t="s">
        <v>217</v>
      </c>
      <c r="G7" s="105" t="s">
        <v>217</v>
      </c>
    </row>
    <row r="8" spans="1:7" s="1" customFormat="1" ht="12.75" customHeight="1">
      <c r="A8" s="325">
        <v>1</v>
      </c>
      <c r="B8" s="326"/>
      <c r="C8" s="106">
        <v>2</v>
      </c>
      <c r="D8" s="106">
        <v>3</v>
      </c>
      <c r="E8" s="106">
        <v>4</v>
      </c>
      <c r="F8" s="107" t="s">
        <v>256</v>
      </c>
      <c r="G8" s="107" t="s">
        <v>257</v>
      </c>
    </row>
    <row r="9" spans="1:7" s="1" customFormat="1" ht="22.5" customHeight="1">
      <c r="A9" s="108">
        <v>6</v>
      </c>
      <c r="B9" s="109" t="s">
        <v>39</v>
      </c>
      <c r="C9" s="110">
        <f>prihodi!D5</f>
        <v>2693642729.86</v>
      </c>
      <c r="D9" s="111">
        <f>prihodi!E5</f>
        <v>3422189068</v>
      </c>
      <c r="E9" s="111">
        <f>prihodi!F5</f>
        <v>3589351308</v>
      </c>
      <c r="F9" s="112">
        <f aca="true" t="shared" si="0" ref="F9:F15">E9/C9*100</f>
        <v>133.2526867134512</v>
      </c>
      <c r="G9" s="112">
        <f aca="true" t="shared" si="1" ref="G9:G15">E9/D9*100</f>
        <v>104.88465823127923</v>
      </c>
    </row>
    <row r="10" spans="1:7" s="1" customFormat="1" ht="30.75" customHeight="1">
      <c r="A10" s="121">
        <v>7</v>
      </c>
      <c r="B10" s="318" t="s">
        <v>57</v>
      </c>
      <c r="C10" s="110">
        <f>prihodi!D42</f>
        <v>388719</v>
      </c>
      <c r="D10" s="111">
        <f>prihodi!E42</f>
        <v>100000</v>
      </c>
      <c r="E10" s="111">
        <f>prihodi!F42</f>
        <v>82460</v>
      </c>
      <c r="F10" s="112">
        <f t="shared" si="0"/>
        <v>21.213267167285366</v>
      </c>
      <c r="G10" s="112">
        <f t="shared" si="1"/>
        <v>82.46</v>
      </c>
    </row>
    <row r="11" spans="1:7" s="1" customFormat="1" ht="22.5" customHeight="1">
      <c r="A11" s="108"/>
      <c r="B11" s="301" t="s">
        <v>254</v>
      </c>
      <c r="C11" s="110">
        <f>SUM(C9:C10)</f>
        <v>2694031448.86</v>
      </c>
      <c r="D11" s="110">
        <f>SUM(D9:D10)</f>
        <v>3422289068</v>
      </c>
      <c r="E11" s="110">
        <f>SUM(E9:E10)</f>
        <v>3589433768</v>
      </c>
      <c r="F11" s="112">
        <f t="shared" si="0"/>
        <v>133.23652066195797</v>
      </c>
      <c r="G11" s="112">
        <f t="shared" si="1"/>
        <v>104.88400297809093</v>
      </c>
    </row>
    <row r="12" spans="1:7" s="1" customFormat="1" ht="22.5" customHeight="1">
      <c r="A12" s="108">
        <v>3</v>
      </c>
      <c r="B12" s="113" t="s">
        <v>141</v>
      </c>
      <c r="C12" s="114">
        <f>'rashodi-opći dio'!D4</f>
        <v>1741302139</v>
      </c>
      <c r="D12" s="114">
        <f>'rashodi-opći dio'!E4</f>
        <v>2656430529</v>
      </c>
      <c r="E12" s="114">
        <f>'rashodi-opći dio'!F4</f>
        <v>2799884955</v>
      </c>
      <c r="F12" s="112">
        <f t="shared" si="0"/>
        <v>160.7925983831804</v>
      </c>
      <c r="G12" s="112">
        <f t="shared" si="1"/>
        <v>105.40027019091679</v>
      </c>
    </row>
    <row r="13" spans="1:7" s="1" customFormat="1" ht="30.75" customHeight="1">
      <c r="A13" s="121">
        <v>4</v>
      </c>
      <c r="B13" s="318" t="s">
        <v>259</v>
      </c>
      <c r="C13" s="114">
        <f>'rashodi-opći dio'!D70</f>
        <v>847160159</v>
      </c>
      <c r="D13" s="114">
        <f>'rashodi-opći dio'!E70</f>
        <v>648231894</v>
      </c>
      <c r="E13" s="114">
        <f>'rashodi-opći dio'!F70</f>
        <v>562048659</v>
      </c>
      <c r="F13" s="112">
        <f t="shared" si="0"/>
        <v>66.34502968877223</v>
      </c>
      <c r="G13" s="112">
        <f t="shared" si="1"/>
        <v>86.70487586345142</v>
      </c>
    </row>
    <row r="14" spans="1:7" s="1" customFormat="1" ht="22.5" customHeight="1">
      <c r="A14" s="300"/>
      <c r="B14" s="301" t="s">
        <v>255</v>
      </c>
      <c r="C14" s="114">
        <f>SUM(C12:C13)</f>
        <v>2588462298</v>
      </c>
      <c r="D14" s="114">
        <f>SUM(D12:D13)</f>
        <v>3304662423</v>
      </c>
      <c r="E14" s="114">
        <f>SUM(E12:E13)</f>
        <v>3361933614</v>
      </c>
      <c r="F14" s="112">
        <f t="shared" si="0"/>
        <v>129.8814982392299</v>
      </c>
      <c r="G14" s="112">
        <f t="shared" si="1"/>
        <v>101.73304209838199</v>
      </c>
    </row>
    <row r="15" spans="1:7" s="1" customFormat="1" ht="22.5" customHeight="1">
      <c r="A15" s="115"/>
      <c r="B15" s="113" t="s">
        <v>38</v>
      </c>
      <c r="C15" s="114">
        <f>C9+C10-C12-C13</f>
        <v>105569150.86000013</v>
      </c>
      <c r="D15" s="114">
        <f>D9+D10-D12-D13</f>
        <v>117626645</v>
      </c>
      <c r="E15" s="114">
        <f>E9+E10-E12-E13</f>
        <v>227500154</v>
      </c>
      <c r="F15" s="112">
        <f t="shared" si="0"/>
        <v>215.49870596354222</v>
      </c>
      <c r="G15" s="112">
        <f t="shared" si="1"/>
        <v>193.40869069248723</v>
      </c>
    </row>
    <row r="16" spans="2:7" s="1" customFormat="1" ht="12" customHeight="1">
      <c r="B16" s="116"/>
      <c r="C16" s="117"/>
      <c r="D16" s="118"/>
      <c r="E16" s="118"/>
      <c r="F16" s="119"/>
      <c r="G16" s="118"/>
    </row>
    <row r="17" spans="1:7" s="86" customFormat="1" ht="24" customHeight="1">
      <c r="A17" s="322" t="s">
        <v>45</v>
      </c>
      <c r="B17" s="323"/>
      <c r="C17" s="323"/>
      <c r="D17" s="323"/>
      <c r="E17" s="323"/>
      <c r="F17" s="323"/>
      <c r="G17" s="323"/>
    </row>
    <row r="18" spans="2:7" s="86" customFormat="1" ht="12" customHeight="1">
      <c r="B18" s="120"/>
      <c r="C18" s="117"/>
      <c r="D18" s="118"/>
      <c r="E18" s="118"/>
      <c r="F18" s="119"/>
      <c r="G18" s="118"/>
    </row>
    <row r="19" spans="1:7" s="86" customFormat="1" ht="27.75" customHeight="1">
      <c r="A19" s="327" t="s">
        <v>218</v>
      </c>
      <c r="B19" s="328"/>
      <c r="C19" s="104" t="s">
        <v>226</v>
      </c>
      <c r="D19" s="104" t="s">
        <v>250</v>
      </c>
      <c r="E19" s="104" t="s">
        <v>240</v>
      </c>
      <c r="F19" s="105" t="s">
        <v>217</v>
      </c>
      <c r="G19" s="105" t="s">
        <v>217</v>
      </c>
    </row>
    <row r="20" spans="1:7" s="86" customFormat="1" ht="12.75" customHeight="1">
      <c r="A20" s="325">
        <v>1</v>
      </c>
      <c r="B20" s="326"/>
      <c r="C20" s="106">
        <v>2</v>
      </c>
      <c r="D20" s="106">
        <v>3</v>
      </c>
      <c r="E20" s="106">
        <v>4</v>
      </c>
      <c r="F20" s="107" t="s">
        <v>256</v>
      </c>
      <c r="G20" s="107" t="s">
        <v>257</v>
      </c>
    </row>
    <row r="21" spans="1:7" s="86" customFormat="1" ht="30.75" customHeight="1">
      <c r="A21" s="121">
        <v>8</v>
      </c>
      <c r="B21" s="109" t="s">
        <v>36</v>
      </c>
      <c r="C21" s="110">
        <f>'račun financiranja'!D5</f>
        <v>439736965</v>
      </c>
      <c r="D21" s="111">
        <f>'račun financiranja'!E5</f>
        <v>308031000</v>
      </c>
      <c r="E21" s="111">
        <f>'račun financiranja'!F5</f>
        <v>308030788</v>
      </c>
      <c r="F21" s="112">
        <f>E21/C21*100</f>
        <v>70.04887296659265</v>
      </c>
      <c r="G21" s="112">
        <f>E21/D21*100</f>
        <v>99.99993117575828</v>
      </c>
    </row>
    <row r="22" spans="1:7" s="86" customFormat="1" ht="30.75" customHeight="1">
      <c r="A22" s="121">
        <v>5</v>
      </c>
      <c r="B22" s="109" t="s">
        <v>37</v>
      </c>
      <c r="C22" s="110">
        <f>'račun financiranja'!D10</f>
        <v>495302105</v>
      </c>
      <c r="D22" s="111">
        <f>'račun financiranja'!E10</f>
        <v>515734069</v>
      </c>
      <c r="E22" s="111">
        <f>'račun financiranja'!F10</f>
        <v>514661482</v>
      </c>
      <c r="F22" s="112">
        <f>E22/C22*100</f>
        <v>103.9085997827528</v>
      </c>
      <c r="G22" s="112">
        <f>E22/D22*100</f>
        <v>99.79202711930981</v>
      </c>
    </row>
    <row r="23" spans="1:7" s="86" customFormat="1" ht="21.75" customHeight="1">
      <c r="A23" s="121"/>
      <c r="B23" s="109" t="s">
        <v>238</v>
      </c>
      <c r="C23" s="110">
        <v>11532318</v>
      </c>
      <c r="D23" s="110">
        <v>90076424</v>
      </c>
      <c r="E23" s="110">
        <v>90076424</v>
      </c>
      <c r="F23" s="122" t="s">
        <v>151</v>
      </c>
      <c r="G23" s="112">
        <f>E23/D23*100</f>
        <v>100</v>
      </c>
    </row>
    <row r="24" spans="1:7" s="86" customFormat="1" ht="33.75" customHeight="1">
      <c r="A24" s="123"/>
      <c r="B24" s="109" t="s">
        <v>237</v>
      </c>
      <c r="C24" s="124">
        <f>-(C21-C22+C23+C15)</f>
        <v>-61536328.86000013</v>
      </c>
      <c r="D24" s="124">
        <f>-(D21-D22+D23+D15)</f>
        <v>0</v>
      </c>
      <c r="E24" s="124">
        <f>-(E21-E22+E23+E15)</f>
        <v>-110945884</v>
      </c>
      <c r="F24" s="122">
        <f>E24/C24*100</f>
        <v>180.2933097494496</v>
      </c>
      <c r="G24" s="112" t="s">
        <v>151</v>
      </c>
    </row>
    <row r="25" spans="1:7" s="86" customFormat="1" ht="22.5" customHeight="1">
      <c r="A25" s="123"/>
      <c r="B25" s="113" t="s">
        <v>92</v>
      </c>
      <c r="C25" s="110">
        <f>C21-C22+C23+C24</f>
        <v>-105569150.86000013</v>
      </c>
      <c r="D25" s="110">
        <f>D21-D22+D23+D24</f>
        <v>-117626645</v>
      </c>
      <c r="E25" s="110">
        <f>E21-E22+E23+E24</f>
        <v>-227500154</v>
      </c>
      <c r="F25" s="122">
        <f>E25/C25*100</f>
        <v>215.49870596354222</v>
      </c>
      <c r="G25" s="112">
        <f>E25/D25*100</f>
        <v>193.40869069248723</v>
      </c>
    </row>
    <row r="26" spans="1:7" s="86" customFormat="1" ht="18.75">
      <c r="A26" s="125"/>
      <c r="B26" s="126"/>
      <c r="C26" s="127"/>
      <c r="D26" s="127"/>
      <c r="E26" s="127"/>
      <c r="F26" s="128"/>
      <c r="G26" s="127"/>
    </row>
    <row r="27" spans="1:7" s="86" customFormat="1" ht="18.75">
      <c r="A27" s="125"/>
      <c r="B27" s="113" t="s">
        <v>96</v>
      </c>
      <c r="C27" s="110">
        <f>C15+C25</f>
        <v>0</v>
      </c>
      <c r="D27" s="110">
        <f>D15+D25</f>
        <v>0</v>
      </c>
      <c r="E27" s="110">
        <f>E15+E25</f>
        <v>0</v>
      </c>
      <c r="F27" s="112" t="s">
        <v>151</v>
      </c>
      <c r="G27" s="112" t="s">
        <v>151</v>
      </c>
    </row>
    <row r="28" spans="1:6" s="86" customFormat="1" ht="18" customHeight="1">
      <c r="A28" s="302"/>
      <c r="B28" s="129"/>
      <c r="C28" s="87"/>
      <c r="F28" s="88"/>
    </row>
    <row r="29" s="1" customFormat="1" ht="12.75">
      <c r="F29" s="42"/>
    </row>
    <row r="30" s="1" customFormat="1" ht="12.75">
      <c r="F30" s="42"/>
    </row>
    <row r="31" s="1" customFormat="1" ht="12.75">
      <c r="F31" s="42"/>
    </row>
    <row r="32" s="1" customFormat="1" ht="12.75">
      <c r="F32" s="42"/>
    </row>
    <row r="33" s="1" customFormat="1" ht="12.75">
      <c r="F33" s="42"/>
    </row>
    <row r="34" s="1" customFormat="1" ht="12.75">
      <c r="F34" s="42"/>
    </row>
    <row r="35" s="1" customFormat="1" ht="12.75">
      <c r="F35" s="42"/>
    </row>
    <row r="36" s="1" customFormat="1" ht="12.75">
      <c r="F36" s="42"/>
    </row>
    <row r="37" s="1" customFormat="1" ht="12.75">
      <c r="F37" s="42"/>
    </row>
    <row r="38" s="1" customFormat="1" ht="12.75">
      <c r="F38" s="42"/>
    </row>
    <row r="39" s="1" customFormat="1" ht="12.75">
      <c r="F39" s="42"/>
    </row>
    <row r="40" s="1" customFormat="1" ht="12.75">
      <c r="F40" s="42"/>
    </row>
    <row r="41" s="1" customFormat="1" ht="12.75">
      <c r="F41" s="42"/>
    </row>
    <row r="42" s="1" customFormat="1" ht="12.75">
      <c r="F42" s="42"/>
    </row>
    <row r="43" s="1" customFormat="1" ht="12.75">
      <c r="F43" s="42"/>
    </row>
    <row r="44" s="1" customFormat="1" ht="12.75">
      <c r="F44" s="42"/>
    </row>
    <row r="45" s="1" customFormat="1" ht="12.75">
      <c r="F45" s="42"/>
    </row>
    <row r="46" s="1" customFormat="1" ht="12.75">
      <c r="F46" s="42"/>
    </row>
    <row r="47" s="1" customFormat="1" ht="12.75">
      <c r="F47" s="42"/>
    </row>
    <row r="48" s="1" customFormat="1" ht="12.75">
      <c r="F48" s="42"/>
    </row>
    <row r="49" s="1" customFormat="1" ht="12.75">
      <c r="F49" s="42"/>
    </row>
    <row r="50" s="1" customFormat="1" ht="12.75">
      <c r="F50" s="42"/>
    </row>
    <row r="51" s="1" customFormat="1" ht="12.75">
      <c r="F51" s="42"/>
    </row>
    <row r="52" s="1" customFormat="1" ht="12.75">
      <c r="F52" s="42"/>
    </row>
    <row r="53" s="1" customFormat="1" ht="12.75">
      <c r="F53" s="42"/>
    </row>
    <row r="54" s="1" customFormat="1" ht="12.75">
      <c r="F54" s="42"/>
    </row>
    <row r="55" s="1" customFormat="1" ht="12.75">
      <c r="F55" s="42"/>
    </row>
    <row r="56" s="1" customFormat="1" ht="12.75">
      <c r="F56" s="42"/>
    </row>
    <row r="57" s="1" customFormat="1" ht="12.75">
      <c r="F57" s="42"/>
    </row>
    <row r="58" s="1" customFormat="1" ht="12.75">
      <c r="F58" s="42"/>
    </row>
    <row r="59" s="1" customFormat="1" ht="12.75">
      <c r="F59" s="42"/>
    </row>
    <row r="60" s="1" customFormat="1" ht="12.75">
      <c r="F60" s="42"/>
    </row>
    <row r="61" s="1" customFormat="1" ht="12.75">
      <c r="F61" s="42"/>
    </row>
    <row r="62" s="1" customFormat="1" ht="12.75">
      <c r="F62" s="42"/>
    </row>
    <row r="63" s="1" customFormat="1" ht="12.75">
      <c r="F63" s="42"/>
    </row>
    <row r="64" s="1" customFormat="1" ht="12.75">
      <c r="F64" s="42"/>
    </row>
    <row r="65" s="1" customFormat="1" ht="12.75">
      <c r="F65" s="42"/>
    </row>
    <row r="66" s="1" customFormat="1" ht="12.75">
      <c r="F66" s="42"/>
    </row>
    <row r="67" s="1" customFormat="1" ht="12.75">
      <c r="F67" s="42"/>
    </row>
    <row r="68" s="1" customFormat="1" ht="12.75">
      <c r="F68" s="42"/>
    </row>
    <row r="69" s="1" customFormat="1" ht="12.75">
      <c r="F69" s="42"/>
    </row>
    <row r="70" s="1" customFormat="1" ht="12.75">
      <c r="F70" s="42"/>
    </row>
    <row r="71" s="1" customFormat="1" ht="12.75">
      <c r="F71" s="42"/>
    </row>
    <row r="72" s="1" customFormat="1" ht="12.75">
      <c r="F72" s="42"/>
    </row>
    <row r="73" s="1" customFormat="1" ht="12.75">
      <c r="F73" s="42"/>
    </row>
    <row r="74" s="1" customFormat="1" ht="12.75">
      <c r="F74" s="42"/>
    </row>
    <row r="75" s="1" customFormat="1" ht="12.75">
      <c r="F75" s="42"/>
    </row>
    <row r="76" s="1" customFormat="1" ht="12.75">
      <c r="F76" s="42"/>
    </row>
    <row r="77" s="1" customFormat="1" ht="12.75">
      <c r="F77" s="42"/>
    </row>
    <row r="78" s="1" customFormat="1" ht="12.75">
      <c r="F78" s="42"/>
    </row>
    <row r="79" s="1" customFormat="1" ht="12.75">
      <c r="F79" s="42"/>
    </row>
    <row r="80" s="1" customFormat="1" ht="12.75">
      <c r="F80" s="42"/>
    </row>
    <row r="81" s="1" customFormat="1" ht="12.75">
      <c r="F81" s="42"/>
    </row>
    <row r="82" s="1" customFormat="1" ht="12.75">
      <c r="F82" s="42"/>
    </row>
    <row r="83" s="1" customFormat="1" ht="12.75">
      <c r="F83" s="42"/>
    </row>
    <row r="84" s="1" customFormat="1" ht="12.75">
      <c r="F84" s="42"/>
    </row>
    <row r="85" s="1" customFormat="1" ht="12.75">
      <c r="F85" s="42"/>
    </row>
    <row r="86" s="1" customFormat="1" ht="12.75">
      <c r="F86" s="42"/>
    </row>
    <row r="87" s="1" customFormat="1" ht="12.75">
      <c r="F87" s="42"/>
    </row>
    <row r="88" s="1" customFormat="1" ht="12.75">
      <c r="F88" s="42"/>
    </row>
    <row r="89" s="1" customFormat="1" ht="12.75">
      <c r="F89" s="42"/>
    </row>
    <row r="90" s="1" customFormat="1" ht="12.75">
      <c r="F90" s="42"/>
    </row>
    <row r="91" s="1" customFormat="1" ht="12.75">
      <c r="F91" s="42"/>
    </row>
    <row r="92" s="1" customFormat="1" ht="12.75">
      <c r="F92" s="42"/>
    </row>
    <row r="93" s="1" customFormat="1" ht="12.75">
      <c r="F93" s="42"/>
    </row>
    <row r="94" s="1" customFormat="1" ht="12.75">
      <c r="F94" s="42"/>
    </row>
    <row r="95" s="1" customFormat="1" ht="12.75">
      <c r="F95" s="42"/>
    </row>
    <row r="96" s="1" customFormat="1" ht="12.75">
      <c r="F96" s="42"/>
    </row>
    <row r="97" s="1" customFormat="1" ht="12.75">
      <c r="F97" s="42"/>
    </row>
    <row r="98" s="1" customFormat="1" ht="12.75">
      <c r="F98" s="42"/>
    </row>
    <row r="99" s="1" customFormat="1" ht="12.75">
      <c r="F99" s="42"/>
    </row>
    <row r="100" s="1" customFormat="1" ht="12.75">
      <c r="F100" s="42"/>
    </row>
    <row r="101" s="1" customFormat="1" ht="12.75">
      <c r="F101" s="42"/>
    </row>
    <row r="102" s="1" customFormat="1" ht="12.75">
      <c r="F102" s="42"/>
    </row>
    <row r="103" s="1" customFormat="1" ht="12.75">
      <c r="F103" s="42"/>
    </row>
    <row r="104" s="1" customFormat="1" ht="12.75">
      <c r="F104" s="42"/>
    </row>
    <row r="105" s="1" customFormat="1" ht="12.75">
      <c r="F105" s="42"/>
    </row>
    <row r="106" s="1" customFormat="1" ht="12.75">
      <c r="F106" s="42"/>
    </row>
    <row r="107" s="1" customFormat="1" ht="12.75">
      <c r="F107" s="42"/>
    </row>
    <row r="108" s="1" customFormat="1" ht="12.75">
      <c r="F108" s="42"/>
    </row>
    <row r="109" s="1" customFormat="1" ht="12.75">
      <c r="F109" s="42"/>
    </row>
    <row r="110" s="1" customFormat="1" ht="12.75">
      <c r="F110" s="42"/>
    </row>
    <row r="111" s="1" customFormat="1" ht="12.75">
      <c r="F111" s="42"/>
    </row>
    <row r="112" s="1" customFormat="1" ht="12.75">
      <c r="F112" s="42"/>
    </row>
    <row r="113" s="1" customFormat="1" ht="12.75">
      <c r="F113" s="42"/>
    </row>
    <row r="114" s="1" customFormat="1" ht="12.75">
      <c r="F114" s="42"/>
    </row>
    <row r="115" s="1" customFormat="1" ht="12.75">
      <c r="F115" s="42"/>
    </row>
    <row r="116" s="1" customFormat="1" ht="12.75">
      <c r="F116" s="42"/>
    </row>
    <row r="117" s="1" customFormat="1" ht="12.75">
      <c r="F117" s="42"/>
    </row>
    <row r="118" s="1" customFormat="1" ht="12.75">
      <c r="F118" s="42"/>
    </row>
    <row r="119" s="1" customFormat="1" ht="12.75">
      <c r="F119" s="42"/>
    </row>
    <row r="120" s="1" customFormat="1" ht="12.75">
      <c r="F120" s="42"/>
    </row>
    <row r="121" s="1" customFormat="1" ht="12.75">
      <c r="F121" s="42"/>
    </row>
    <row r="122" s="1" customFormat="1" ht="12.75">
      <c r="F122" s="42"/>
    </row>
    <row r="123" s="1" customFormat="1" ht="12.75">
      <c r="F123" s="42"/>
    </row>
    <row r="124" s="1" customFormat="1" ht="12.75">
      <c r="F124" s="42"/>
    </row>
    <row r="125" s="1" customFormat="1" ht="12.75">
      <c r="F125" s="42"/>
    </row>
    <row r="126" s="1" customFormat="1" ht="12.75">
      <c r="F126" s="42"/>
    </row>
    <row r="127" s="1" customFormat="1" ht="12.75">
      <c r="F127" s="42"/>
    </row>
    <row r="128" s="1" customFormat="1" ht="12.75">
      <c r="F128" s="42"/>
    </row>
    <row r="129" s="1" customFormat="1" ht="12.75">
      <c r="F129" s="42"/>
    </row>
    <row r="130" s="1" customFormat="1" ht="12.75">
      <c r="F130" s="42"/>
    </row>
    <row r="131" s="1" customFormat="1" ht="12.75">
      <c r="F131" s="42"/>
    </row>
    <row r="132" s="1" customFormat="1" ht="12.75">
      <c r="F132" s="42"/>
    </row>
    <row r="133" s="1" customFormat="1" ht="12.75">
      <c r="F133" s="42"/>
    </row>
    <row r="134" s="1" customFormat="1" ht="12.75">
      <c r="F134" s="42"/>
    </row>
    <row r="135" s="1" customFormat="1" ht="12.75">
      <c r="F135" s="42"/>
    </row>
    <row r="136" s="1" customFormat="1" ht="12.75">
      <c r="F136" s="42"/>
    </row>
    <row r="137" s="1" customFormat="1" ht="12.75">
      <c r="F137" s="42"/>
    </row>
    <row r="138" s="1" customFormat="1" ht="12.75">
      <c r="F138" s="42"/>
    </row>
    <row r="139" s="1" customFormat="1" ht="12.75">
      <c r="F139" s="42"/>
    </row>
    <row r="140" s="1" customFormat="1" ht="12.75">
      <c r="F140" s="42"/>
    </row>
    <row r="141" s="1" customFormat="1" ht="12.75">
      <c r="F141" s="42"/>
    </row>
    <row r="142" s="1" customFormat="1" ht="12.75">
      <c r="F142" s="42"/>
    </row>
    <row r="143" s="1" customFormat="1" ht="12.75">
      <c r="F143" s="42"/>
    </row>
    <row r="144" s="1" customFormat="1" ht="12.75">
      <c r="F144" s="42"/>
    </row>
    <row r="145" s="1" customFormat="1" ht="12.75">
      <c r="F145" s="42"/>
    </row>
    <row r="146" s="1" customFormat="1" ht="12.75">
      <c r="F146" s="42"/>
    </row>
    <row r="147" s="1" customFormat="1" ht="12.75">
      <c r="F147" s="42"/>
    </row>
    <row r="148" s="1" customFormat="1" ht="12.75">
      <c r="F148" s="42"/>
    </row>
    <row r="149" s="1" customFormat="1" ht="12.75">
      <c r="F149" s="42"/>
    </row>
    <row r="150" s="1" customFormat="1" ht="12.75">
      <c r="F150" s="42"/>
    </row>
    <row r="151" s="1" customFormat="1" ht="12.75">
      <c r="F151" s="42"/>
    </row>
    <row r="152" s="1" customFormat="1" ht="12.75">
      <c r="F152" s="42"/>
    </row>
    <row r="153" s="1" customFormat="1" ht="12.75">
      <c r="F153" s="42"/>
    </row>
    <row r="154" s="1" customFormat="1" ht="12.75">
      <c r="F154" s="42"/>
    </row>
    <row r="155" s="1" customFormat="1" ht="12.75">
      <c r="F155" s="42"/>
    </row>
    <row r="156" s="1" customFormat="1" ht="12.75">
      <c r="F156" s="42"/>
    </row>
    <row r="157" s="1" customFormat="1" ht="12.75">
      <c r="F157" s="42"/>
    </row>
    <row r="158" s="1" customFormat="1" ht="12.75">
      <c r="F158" s="42"/>
    </row>
    <row r="159" s="1" customFormat="1" ht="12.75">
      <c r="F159" s="42"/>
    </row>
    <row r="160" s="1" customFormat="1" ht="12.75">
      <c r="F160" s="42"/>
    </row>
    <row r="161" s="1" customFormat="1" ht="12.75">
      <c r="F161" s="42"/>
    </row>
    <row r="162" s="1" customFormat="1" ht="12.75">
      <c r="F162" s="42"/>
    </row>
    <row r="163" s="1" customFormat="1" ht="12.75">
      <c r="F163" s="42"/>
    </row>
    <row r="164" s="1" customFormat="1" ht="12.75">
      <c r="F164" s="42"/>
    </row>
    <row r="165" s="1" customFormat="1" ht="12.75">
      <c r="F165" s="42"/>
    </row>
    <row r="166" s="1" customFormat="1" ht="12.75">
      <c r="F166" s="42"/>
    </row>
    <row r="167" s="1" customFormat="1" ht="12.75">
      <c r="F167" s="42"/>
    </row>
    <row r="168" s="1" customFormat="1" ht="12.75">
      <c r="F168" s="42"/>
    </row>
    <row r="169" s="1" customFormat="1" ht="12.75">
      <c r="F169" s="42"/>
    </row>
    <row r="170" s="1" customFormat="1" ht="12.75">
      <c r="F170" s="42"/>
    </row>
    <row r="171" s="1" customFormat="1" ht="12.75">
      <c r="F171" s="42"/>
    </row>
    <row r="172" s="1" customFormat="1" ht="12.75">
      <c r="F172" s="42"/>
    </row>
    <row r="173" s="1" customFormat="1" ht="12.75">
      <c r="F173" s="42"/>
    </row>
    <row r="174" s="1" customFormat="1" ht="12.75">
      <c r="F174" s="42"/>
    </row>
    <row r="175" s="1" customFormat="1" ht="12.75">
      <c r="F175" s="42"/>
    </row>
    <row r="176" s="1" customFormat="1" ht="12.75">
      <c r="F176" s="42"/>
    </row>
    <row r="177" s="1" customFormat="1" ht="12.75">
      <c r="F177" s="42"/>
    </row>
    <row r="178" s="1" customFormat="1" ht="12.75">
      <c r="F178" s="42"/>
    </row>
    <row r="179" s="1" customFormat="1" ht="12.75">
      <c r="F179" s="42"/>
    </row>
    <row r="180" s="1" customFormat="1" ht="12.75">
      <c r="F180" s="42"/>
    </row>
    <row r="181" s="1" customFormat="1" ht="12.75">
      <c r="F181" s="42"/>
    </row>
    <row r="182" s="1" customFormat="1" ht="12.75">
      <c r="F182" s="42"/>
    </row>
    <row r="183" s="1" customFormat="1" ht="12.75">
      <c r="F183" s="42"/>
    </row>
    <row r="184" s="1" customFormat="1" ht="12.75">
      <c r="F184" s="42"/>
    </row>
    <row r="185" s="1" customFormat="1" ht="12.75">
      <c r="F185" s="42"/>
    </row>
    <row r="186" s="1" customFormat="1" ht="12.75">
      <c r="F186" s="42"/>
    </row>
    <row r="187" s="1" customFormat="1" ht="12.75">
      <c r="F187" s="42"/>
    </row>
    <row r="188" s="1" customFormat="1" ht="12.75">
      <c r="F188" s="42"/>
    </row>
    <row r="189" s="1" customFormat="1" ht="12.75">
      <c r="F189" s="42"/>
    </row>
    <row r="190" s="1" customFormat="1" ht="12.75">
      <c r="F190" s="42"/>
    </row>
    <row r="191" s="1" customFormat="1" ht="12.75">
      <c r="F191" s="42"/>
    </row>
    <row r="192" s="1" customFormat="1" ht="12.75">
      <c r="F192" s="42"/>
    </row>
    <row r="193" s="1" customFormat="1" ht="12.75">
      <c r="F193" s="42"/>
    </row>
    <row r="194" s="1" customFormat="1" ht="12.75">
      <c r="F194" s="42"/>
    </row>
    <row r="195" s="1" customFormat="1" ht="12.75">
      <c r="F195" s="42"/>
    </row>
    <row r="196" s="1" customFormat="1" ht="12.75">
      <c r="F196" s="42"/>
    </row>
    <row r="197" s="1" customFormat="1" ht="12.75">
      <c r="F197" s="42"/>
    </row>
    <row r="198" s="1" customFormat="1" ht="12.75">
      <c r="F198" s="42"/>
    </row>
    <row r="199" s="1" customFormat="1" ht="12.75">
      <c r="F199" s="42"/>
    </row>
    <row r="200" s="1" customFormat="1" ht="12.75">
      <c r="F200" s="42"/>
    </row>
    <row r="201" s="1" customFormat="1" ht="12.75">
      <c r="F201" s="42"/>
    </row>
    <row r="202" s="1" customFormat="1" ht="12.75">
      <c r="F202" s="42"/>
    </row>
    <row r="203" s="1" customFormat="1" ht="12.75">
      <c r="F203" s="42"/>
    </row>
    <row r="204" s="1" customFormat="1" ht="12.75">
      <c r="F204" s="42"/>
    </row>
    <row r="205" s="1" customFormat="1" ht="12.75">
      <c r="F205" s="42"/>
    </row>
    <row r="206" s="1" customFormat="1" ht="12.75">
      <c r="F206" s="42"/>
    </row>
    <row r="207" s="1" customFormat="1" ht="12.75">
      <c r="F207" s="42"/>
    </row>
    <row r="208" s="1" customFormat="1" ht="12.75">
      <c r="F208" s="42"/>
    </row>
    <row r="209" s="1" customFormat="1" ht="12.75">
      <c r="F209" s="42"/>
    </row>
    <row r="210" s="1" customFormat="1" ht="12.75">
      <c r="F210" s="42"/>
    </row>
    <row r="211" s="1" customFormat="1" ht="12.75">
      <c r="F211" s="42"/>
    </row>
    <row r="212" s="1" customFormat="1" ht="12.75">
      <c r="F212" s="42"/>
    </row>
    <row r="213" s="1" customFormat="1" ht="12.75">
      <c r="F213" s="42"/>
    </row>
    <row r="214" s="1" customFormat="1" ht="12.75">
      <c r="F214" s="42"/>
    </row>
    <row r="215" s="1" customFormat="1" ht="12.75">
      <c r="F215" s="42"/>
    </row>
    <row r="216" s="1" customFormat="1" ht="12.75">
      <c r="F216" s="42"/>
    </row>
    <row r="217" s="1" customFormat="1" ht="12.75">
      <c r="F217" s="42"/>
    </row>
    <row r="218" s="1" customFormat="1" ht="12.75">
      <c r="F218" s="42"/>
    </row>
    <row r="219" s="1" customFormat="1" ht="12.75">
      <c r="F219" s="42"/>
    </row>
    <row r="220" s="1" customFormat="1" ht="12.75">
      <c r="F220" s="42"/>
    </row>
    <row r="221" s="1" customFormat="1" ht="12.75">
      <c r="F221" s="42"/>
    </row>
    <row r="222" s="1" customFormat="1" ht="12.75">
      <c r="F222" s="42"/>
    </row>
    <row r="223" s="1" customFormat="1" ht="12.75">
      <c r="F223" s="42"/>
    </row>
    <row r="224" s="1" customFormat="1" ht="12.75">
      <c r="F224" s="42"/>
    </row>
    <row r="225" s="1" customFormat="1" ht="12.75">
      <c r="F225" s="42"/>
    </row>
    <row r="226" s="1" customFormat="1" ht="12.75">
      <c r="F226" s="42"/>
    </row>
    <row r="227" s="1" customFormat="1" ht="12.75">
      <c r="F227" s="42"/>
    </row>
    <row r="228" s="1" customFormat="1" ht="12.75">
      <c r="F228" s="42"/>
    </row>
    <row r="229" s="1" customFormat="1" ht="12.75">
      <c r="F229" s="42"/>
    </row>
    <row r="230" s="1" customFormat="1" ht="12.75">
      <c r="F230" s="42"/>
    </row>
    <row r="231" s="1" customFormat="1" ht="12.75">
      <c r="F231" s="42"/>
    </row>
    <row r="232" s="1" customFormat="1" ht="12.75">
      <c r="F232" s="42"/>
    </row>
    <row r="233" s="1" customFormat="1" ht="12.75">
      <c r="F233" s="42"/>
    </row>
    <row r="234" s="1" customFormat="1" ht="12.75">
      <c r="F234" s="42"/>
    </row>
    <row r="235" s="1" customFormat="1" ht="12.75">
      <c r="F235" s="42"/>
    </row>
    <row r="236" s="1" customFormat="1" ht="12.75">
      <c r="F236" s="42"/>
    </row>
    <row r="237" s="1" customFormat="1" ht="12.75">
      <c r="F237" s="42"/>
    </row>
    <row r="238" s="1" customFormat="1" ht="12.75">
      <c r="F238" s="42"/>
    </row>
    <row r="239" s="1" customFormat="1" ht="12.75">
      <c r="F239" s="42"/>
    </row>
    <row r="240" s="1" customFormat="1" ht="12.75">
      <c r="F240" s="42"/>
    </row>
    <row r="241" s="1" customFormat="1" ht="12.75">
      <c r="F241" s="42"/>
    </row>
    <row r="242" s="1" customFormat="1" ht="12.75">
      <c r="F242" s="42"/>
    </row>
    <row r="243" s="1" customFormat="1" ht="12.75">
      <c r="F243" s="42"/>
    </row>
    <row r="244" s="1" customFormat="1" ht="12.75">
      <c r="F244" s="42"/>
    </row>
    <row r="245" s="1" customFormat="1" ht="12.75">
      <c r="F245" s="42"/>
    </row>
    <row r="246" s="1" customFormat="1" ht="12.75">
      <c r="F246" s="42"/>
    </row>
    <row r="247" s="1" customFormat="1" ht="12.75">
      <c r="F247" s="42"/>
    </row>
    <row r="248" s="1" customFormat="1" ht="12.75">
      <c r="F248" s="42"/>
    </row>
    <row r="249" s="1" customFormat="1" ht="12.75">
      <c r="F249" s="42"/>
    </row>
    <row r="250" s="1" customFormat="1" ht="12.75">
      <c r="F250" s="42"/>
    </row>
    <row r="251" s="1" customFormat="1" ht="12.75">
      <c r="F251" s="42"/>
    </row>
    <row r="252" s="1" customFormat="1" ht="12.75">
      <c r="F252" s="42"/>
    </row>
    <row r="253" s="1" customFormat="1" ht="12.75">
      <c r="F253" s="42"/>
    </row>
  </sheetData>
  <sheetProtection/>
  <mergeCells count="10">
    <mergeCell ref="A1:G1"/>
    <mergeCell ref="A17:G17"/>
    <mergeCell ref="A5:G5"/>
    <mergeCell ref="A4:G4"/>
    <mergeCell ref="A20:B20"/>
    <mergeCell ref="A8:B8"/>
    <mergeCell ref="A7:B7"/>
    <mergeCell ref="A19:B19"/>
    <mergeCell ref="A2:G2"/>
    <mergeCell ref="A3:G3"/>
  </mergeCells>
  <printOptions horizontalCentered="1"/>
  <pageMargins left="0.1968503937007874" right="0.1968503937007874" top="0.6299212598425197" bottom="0.5511811023622047" header="0.31496062992125984" footer="0.31496062992125984"/>
  <pageSetup firstPageNumber="540" useFirstPageNumber="1" horizontalDpi="600" verticalDpi="600" orientation="portrait" paperSize="9" scale="85" r:id="rId1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49"/>
  <sheetViews>
    <sheetView view="pageBreakPreview" zoomScaleSheetLayoutView="100" zoomScalePageLayoutView="0" workbookViewId="0" topLeftCell="A1">
      <selection activeCell="B35" sqref="B35"/>
    </sheetView>
  </sheetViews>
  <sheetFormatPr defaultColWidth="11.421875" defaultRowHeight="12.75"/>
  <cols>
    <col min="1" max="1" width="5.421875" style="49" customWidth="1"/>
    <col min="2" max="2" width="5.28125" style="96" customWidth="1"/>
    <col min="3" max="3" width="45.8515625" style="95" customWidth="1"/>
    <col min="4" max="4" width="12.57421875" style="95" customWidth="1"/>
    <col min="5" max="6" width="12.7109375" style="95" customWidth="1"/>
    <col min="7" max="7" width="8.00390625" style="97" customWidth="1"/>
    <col min="8" max="8" width="8.00390625" style="98" customWidth="1"/>
    <col min="9" max="16384" width="11.421875" style="95" customWidth="1"/>
  </cols>
  <sheetData>
    <row r="1" spans="1:8" s="1" customFormat="1" ht="28.5" customHeight="1">
      <c r="A1" s="329" t="s">
        <v>3</v>
      </c>
      <c r="B1" s="330"/>
      <c r="C1" s="330"/>
      <c r="D1" s="330"/>
      <c r="E1" s="331"/>
      <c r="F1" s="331"/>
      <c r="G1" s="331"/>
      <c r="H1" s="331"/>
    </row>
    <row r="2" spans="1:8" s="1" customFormat="1" ht="27.75" customHeight="1">
      <c r="A2" s="332" t="s">
        <v>139</v>
      </c>
      <c r="B2" s="333"/>
      <c r="C2" s="333"/>
      <c r="D2" s="333"/>
      <c r="E2" s="333"/>
      <c r="F2" s="333"/>
      <c r="G2" s="333"/>
      <c r="H2" s="333"/>
    </row>
    <row r="3" spans="1:8" s="1" customFormat="1" ht="28.5" customHeight="1">
      <c r="A3" s="336" t="s">
        <v>218</v>
      </c>
      <c r="B3" s="337"/>
      <c r="C3" s="337"/>
      <c r="D3" s="2" t="s">
        <v>226</v>
      </c>
      <c r="E3" s="2" t="s">
        <v>250</v>
      </c>
      <c r="F3" s="2" t="s">
        <v>240</v>
      </c>
      <c r="G3" s="3" t="s">
        <v>217</v>
      </c>
      <c r="H3" s="3" t="s">
        <v>217</v>
      </c>
    </row>
    <row r="4" spans="1:8" s="1" customFormat="1" ht="12.75" customHeight="1">
      <c r="A4" s="338">
        <v>1</v>
      </c>
      <c r="B4" s="339"/>
      <c r="C4" s="339"/>
      <c r="D4" s="4">
        <v>2</v>
      </c>
      <c r="E4" s="4">
        <v>3</v>
      </c>
      <c r="F4" s="4">
        <v>4</v>
      </c>
      <c r="G4" s="5" t="s">
        <v>256</v>
      </c>
      <c r="H4" s="5" t="s">
        <v>257</v>
      </c>
    </row>
    <row r="5" spans="1:8" s="1" customFormat="1" ht="22.5" customHeight="1">
      <c r="A5" s="6">
        <v>6</v>
      </c>
      <c r="B5" s="7"/>
      <c r="C5" s="8" t="s">
        <v>39</v>
      </c>
      <c r="D5" s="9">
        <f>D6+D18+D30+D38</f>
        <v>2693642729.86</v>
      </c>
      <c r="E5" s="9">
        <f>E6+E18+E30+E38</f>
        <v>3422189068</v>
      </c>
      <c r="F5" s="9">
        <f>F6+F18+F30+F38</f>
        <v>3589351308</v>
      </c>
      <c r="G5" s="10">
        <f aca="true" t="shared" si="0" ref="G5:G11">F5/D5*100</f>
        <v>133.2526867134512</v>
      </c>
      <c r="H5" s="11">
        <f aca="true" t="shared" si="1" ref="H5:H35">F5/E5*100</f>
        <v>104.88465823127923</v>
      </c>
    </row>
    <row r="6" spans="1:8" s="1" customFormat="1" ht="25.5">
      <c r="A6" s="12">
        <v>63</v>
      </c>
      <c r="B6" s="7"/>
      <c r="C6" s="13" t="s">
        <v>201</v>
      </c>
      <c r="D6" s="9">
        <f>D7+D9</f>
        <v>443479671.86</v>
      </c>
      <c r="E6" s="9">
        <f>E7+E9+E16</f>
        <v>1072478433</v>
      </c>
      <c r="F6" s="9">
        <f>F7+F9+F16</f>
        <v>1256446378</v>
      </c>
      <c r="G6" s="10">
        <f t="shared" si="0"/>
        <v>283.31543872807805</v>
      </c>
      <c r="H6" s="11">
        <f t="shared" si="1"/>
        <v>117.15353328694862</v>
      </c>
    </row>
    <row r="7" spans="1:8" s="1" customFormat="1" ht="25.5" customHeight="1">
      <c r="A7" s="12">
        <v>632</v>
      </c>
      <c r="B7" s="7"/>
      <c r="C7" s="14" t="s">
        <v>202</v>
      </c>
      <c r="D7" s="9">
        <f>D8</f>
        <v>10318250</v>
      </c>
      <c r="E7" s="9">
        <f>E8</f>
        <v>30698000</v>
      </c>
      <c r="F7" s="9">
        <f>F8</f>
        <v>20821624</v>
      </c>
      <c r="G7" s="10">
        <f t="shared" si="0"/>
        <v>201.79414144840453</v>
      </c>
      <c r="H7" s="11">
        <f t="shared" si="1"/>
        <v>67.82729819532217</v>
      </c>
    </row>
    <row r="8" spans="1:8" s="21" customFormat="1" ht="12.75">
      <c r="A8" s="15"/>
      <c r="B8" s="16">
        <v>6322</v>
      </c>
      <c r="C8" s="17" t="s">
        <v>165</v>
      </c>
      <c r="D8" s="18">
        <v>10318250</v>
      </c>
      <c r="E8" s="303">
        <v>30698000</v>
      </c>
      <c r="F8" s="18">
        <v>20821624</v>
      </c>
      <c r="G8" s="19">
        <f t="shared" si="0"/>
        <v>201.79414144840453</v>
      </c>
      <c r="H8" s="304">
        <f t="shared" si="1"/>
        <v>67.82729819532217</v>
      </c>
    </row>
    <row r="9" spans="1:8" s="1" customFormat="1" ht="12.75">
      <c r="A9" s="6">
        <v>633</v>
      </c>
      <c r="B9" s="22"/>
      <c r="C9" s="14" t="s">
        <v>143</v>
      </c>
      <c r="D9" s="9">
        <f>D10+D13</f>
        <v>433161421.86</v>
      </c>
      <c r="E9" s="9">
        <f>E10+E13</f>
        <v>1041480433</v>
      </c>
      <c r="F9" s="9">
        <f>F10+F13</f>
        <v>1235334776</v>
      </c>
      <c r="G9" s="10">
        <f t="shared" si="0"/>
        <v>285.1903963874388</v>
      </c>
      <c r="H9" s="11">
        <f t="shared" si="1"/>
        <v>118.61334470217551</v>
      </c>
    </row>
    <row r="10" spans="1:8" s="21" customFormat="1" ht="12.75">
      <c r="A10" s="15"/>
      <c r="B10" s="15">
        <v>6331</v>
      </c>
      <c r="C10" s="15" t="s">
        <v>235</v>
      </c>
      <c r="D10" s="23">
        <f>D11+D12</f>
        <v>5795066.86</v>
      </c>
      <c r="E10" s="305">
        <f>E11+E12</f>
        <v>34791351</v>
      </c>
      <c r="F10" s="23">
        <f>F11+F12</f>
        <v>33462849</v>
      </c>
      <c r="G10" s="24">
        <f t="shared" si="0"/>
        <v>577.4368063114978</v>
      </c>
      <c r="H10" s="304">
        <f t="shared" si="1"/>
        <v>96.1815164924179</v>
      </c>
    </row>
    <row r="11" spans="1:8" s="21" customFormat="1" ht="12.75">
      <c r="A11" s="15"/>
      <c r="B11" s="15"/>
      <c r="C11" s="15" t="s">
        <v>148</v>
      </c>
      <c r="D11" s="18">
        <v>5420066.86</v>
      </c>
      <c r="E11" s="306">
        <v>34791351</v>
      </c>
      <c r="F11" s="18">
        <v>33462849</v>
      </c>
      <c r="G11" s="24">
        <f t="shared" si="0"/>
        <v>617.388122035085</v>
      </c>
      <c r="H11" s="304">
        <f t="shared" si="1"/>
        <v>96.1815164924179</v>
      </c>
    </row>
    <row r="12" spans="1:8" s="21" customFormat="1" ht="12.75">
      <c r="A12" s="15"/>
      <c r="B12" s="15"/>
      <c r="C12" s="15" t="s">
        <v>149</v>
      </c>
      <c r="D12" s="18">
        <v>375000</v>
      </c>
      <c r="E12" s="305">
        <v>0</v>
      </c>
      <c r="F12" s="18">
        <v>0</v>
      </c>
      <c r="G12" s="24" t="s">
        <v>151</v>
      </c>
      <c r="H12" s="304" t="s">
        <v>151</v>
      </c>
    </row>
    <row r="13" spans="1:8" s="21" customFormat="1" ht="12.75">
      <c r="A13" s="15"/>
      <c r="B13" s="15">
        <v>6332</v>
      </c>
      <c r="C13" s="17" t="s">
        <v>236</v>
      </c>
      <c r="D13" s="23">
        <f>D14+D15</f>
        <v>427366355</v>
      </c>
      <c r="E13" s="305">
        <f>E14+E15</f>
        <v>1006689082</v>
      </c>
      <c r="F13" s="23">
        <f>F14+F15</f>
        <v>1201871927</v>
      </c>
      <c r="G13" s="19">
        <f>F13/D13*100</f>
        <v>281.22754937037564</v>
      </c>
      <c r="H13" s="304">
        <f t="shared" si="1"/>
        <v>119.38859261413943</v>
      </c>
    </row>
    <row r="14" spans="1:8" s="21" customFormat="1" ht="12.75">
      <c r="A14" s="15"/>
      <c r="B14" s="15"/>
      <c r="C14" s="15" t="s">
        <v>148</v>
      </c>
      <c r="D14" s="18">
        <v>424279994</v>
      </c>
      <c r="E14" s="306">
        <v>993656082</v>
      </c>
      <c r="F14" s="18">
        <v>1183177234</v>
      </c>
      <c r="G14" s="19">
        <f>F14/D14*100</f>
        <v>278.86708087395704</v>
      </c>
      <c r="H14" s="304">
        <f t="shared" si="1"/>
        <v>119.0731134678447</v>
      </c>
    </row>
    <row r="15" spans="1:8" s="21" customFormat="1" ht="12.75">
      <c r="A15" s="15"/>
      <c r="B15" s="15"/>
      <c r="C15" s="15" t="s">
        <v>149</v>
      </c>
      <c r="D15" s="18">
        <v>3086361</v>
      </c>
      <c r="E15" s="306">
        <v>13033000</v>
      </c>
      <c r="F15" s="18">
        <v>18694693</v>
      </c>
      <c r="G15" s="19">
        <f>F15/D15*100</f>
        <v>605.7195836779948</v>
      </c>
      <c r="H15" s="304">
        <f t="shared" si="1"/>
        <v>143.44121077265405</v>
      </c>
    </row>
    <row r="16" spans="1:8" s="168" customFormat="1" ht="12.75">
      <c r="A16" s="14">
        <v>634</v>
      </c>
      <c r="B16" s="14"/>
      <c r="C16" s="14" t="s">
        <v>251</v>
      </c>
      <c r="D16" s="299">
        <f>D17</f>
        <v>0</v>
      </c>
      <c r="E16" s="299">
        <f>E17</f>
        <v>300000</v>
      </c>
      <c r="F16" s="299">
        <f>F17</f>
        <v>289978</v>
      </c>
      <c r="G16" s="35" t="s">
        <v>151</v>
      </c>
      <c r="H16" s="36">
        <f t="shared" si="1"/>
        <v>96.65933333333334</v>
      </c>
    </row>
    <row r="17" spans="1:8" s="21" customFormat="1" ht="12.75">
      <c r="A17" s="15"/>
      <c r="B17" s="15">
        <v>6341</v>
      </c>
      <c r="C17" s="15" t="s">
        <v>252</v>
      </c>
      <c r="D17" s="18">
        <v>0</v>
      </c>
      <c r="E17" s="306">
        <v>300000</v>
      </c>
      <c r="F17" s="18">
        <v>289978</v>
      </c>
      <c r="G17" s="19" t="s">
        <v>151</v>
      </c>
      <c r="H17" s="304">
        <f t="shared" si="1"/>
        <v>96.65933333333334</v>
      </c>
    </row>
    <row r="18" spans="1:8" s="1" customFormat="1" ht="12.75">
      <c r="A18" s="25">
        <v>64</v>
      </c>
      <c r="B18" s="26"/>
      <c r="C18" s="6" t="s">
        <v>40</v>
      </c>
      <c r="D18" s="27">
        <f>D19+D25+D28</f>
        <v>13799722</v>
      </c>
      <c r="E18" s="27">
        <f>E19+E25+E28</f>
        <v>14800000</v>
      </c>
      <c r="F18" s="27">
        <f>F19+F25+F28</f>
        <v>11854297</v>
      </c>
      <c r="G18" s="10">
        <f>F18/D18*100</f>
        <v>85.90243339684669</v>
      </c>
      <c r="H18" s="11">
        <f t="shared" si="1"/>
        <v>80.09660135135135</v>
      </c>
    </row>
    <row r="19" spans="1:8" s="1" customFormat="1" ht="12.75">
      <c r="A19" s="25">
        <v>641</v>
      </c>
      <c r="B19" s="26"/>
      <c r="C19" s="6" t="s">
        <v>41</v>
      </c>
      <c r="D19" s="27">
        <f>SUM(D20:D24)</f>
        <v>12338590</v>
      </c>
      <c r="E19" s="27">
        <f>SUM(E20:E24)</f>
        <v>13000000</v>
      </c>
      <c r="F19" s="27">
        <f>SUM(F20:F24)</f>
        <v>10613018</v>
      </c>
      <c r="G19" s="10">
        <f>F19/D19*100</f>
        <v>86.0148363791973</v>
      </c>
      <c r="H19" s="11">
        <f t="shared" si="1"/>
        <v>81.6386</v>
      </c>
    </row>
    <row r="20" spans="1:8" s="21" customFormat="1" ht="12.75">
      <c r="A20" s="16"/>
      <c r="B20" s="16">
        <v>6413</v>
      </c>
      <c r="C20" s="28" t="s">
        <v>43</v>
      </c>
      <c r="D20" s="18">
        <v>1791599</v>
      </c>
      <c r="E20" s="303">
        <v>2000000</v>
      </c>
      <c r="F20" s="18">
        <v>655734</v>
      </c>
      <c r="G20" s="19">
        <f>F20/D20*100</f>
        <v>36.600489283595266</v>
      </c>
      <c r="H20" s="304">
        <f t="shared" si="1"/>
        <v>32.7867</v>
      </c>
    </row>
    <row r="21" spans="1:8" s="21" customFormat="1" ht="12.75">
      <c r="A21" s="16"/>
      <c r="B21" s="16">
        <v>6414</v>
      </c>
      <c r="C21" s="28" t="s">
        <v>44</v>
      </c>
      <c r="D21" s="18">
        <v>5252481</v>
      </c>
      <c r="E21" s="303">
        <v>5950000</v>
      </c>
      <c r="F21" s="18">
        <v>6752888</v>
      </c>
      <c r="G21" s="19">
        <f>F21/D21*100</f>
        <v>128.56568162740618</v>
      </c>
      <c r="H21" s="304">
        <f t="shared" si="1"/>
        <v>113.49391596638657</v>
      </c>
    </row>
    <row r="22" spans="1:8" s="21" customFormat="1" ht="12.75">
      <c r="A22" s="16"/>
      <c r="B22" s="29">
        <v>6415</v>
      </c>
      <c r="C22" s="30" t="s">
        <v>232</v>
      </c>
      <c r="D22" s="18">
        <v>57670</v>
      </c>
      <c r="E22" s="303">
        <v>0</v>
      </c>
      <c r="F22" s="18">
        <v>35120</v>
      </c>
      <c r="G22" s="19">
        <f>F22/D22*100</f>
        <v>60.89821397607075</v>
      </c>
      <c r="H22" s="304" t="s">
        <v>151</v>
      </c>
    </row>
    <row r="23" spans="1:8" s="21" customFormat="1" ht="12.75">
      <c r="A23" s="16"/>
      <c r="B23" s="29">
        <v>6416</v>
      </c>
      <c r="C23" s="30" t="s">
        <v>253</v>
      </c>
      <c r="D23" s="18">
        <v>0</v>
      </c>
      <c r="E23" s="303">
        <v>50000</v>
      </c>
      <c r="F23" s="18">
        <v>6326</v>
      </c>
      <c r="G23" s="19" t="s">
        <v>151</v>
      </c>
      <c r="H23" s="304">
        <f>F23/E23*100</f>
        <v>12.652</v>
      </c>
    </row>
    <row r="24" spans="1:8" s="21" customFormat="1" ht="12.75">
      <c r="A24" s="16"/>
      <c r="B24" s="16">
        <v>6419</v>
      </c>
      <c r="C24" s="15" t="s">
        <v>46</v>
      </c>
      <c r="D24" s="18">
        <v>5236840</v>
      </c>
      <c r="E24" s="303">
        <v>5000000</v>
      </c>
      <c r="F24" s="18">
        <v>3162950</v>
      </c>
      <c r="G24" s="19">
        <f aca="true" t="shared" si="2" ref="G24:G47">F24/D24*100</f>
        <v>60.39806448163396</v>
      </c>
      <c r="H24" s="304">
        <f>F24/E24*100</f>
        <v>63.259</v>
      </c>
    </row>
    <row r="25" spans="1:8" s="1" customFormat="1" ht="12.75">
      <c r="A25" s="25">
        <v>642</v>
      </c>
      <c r="B25" s="26"/>
      <c r="C25" s="6" t="s">
        <v>47</v>
      </c>
      <c r="D25" s="27">
        <f>SUM(D26:D27)</f>
        <v>1367902</v>
      </c>
      <c r="E25" s="27">
        <f>SUM(E26:E27)</f>
        <v>1700000</v>
      </c>
      <c r="F25" s="27">
        <f>SUM(F26:F27)</f>
        <v>1190375</v>
      </c>
      <c r="G25" s="10">
        <f t="shared" si="2"/>
        <v>87.02195040287974</v>
      </c>
      <c r="H25" s="11">
        <f t="shared" si="1"/>
        <v>70.0220588235294</v>
      </c>
    </row>
    <row r="26" spans="1:8" s="21" customFormat="1" ht="12.75">
      <c r="A26" s="16"/>
      <c r="B26" s="16">
        <v>6422</v>
      </c>
      <c r="C26" s="28" t="s">
        <v>48</v>
      </c>
      <c r="D26" s="18">
        <v>1338802</v>
      </c>
      <c r="E26" s="303">
        <v>1500000</v>
      </c>
      <c r="F26" s="18">
        <v>1189275</v>
      </c>
      <c r="G26" s="19">
        <f t="shared" si="2"/>
        <v>88.83128349076263</v>
      </c>
      <c r="H26" s="304">
        <f t="shared" si="1"/>
        <v>79.28500000000001</v>
      </c>
    </row>
    <row r="27" spans="1:8" s="21" customFormat="1" ht="12.75">
      <c r="A27" s="16"/>
      <c r="B27" s="16">
        <v>6429</v>
      </c>
      <c r="C27" s="15" t="s">
        <v>49</v>
      </c>
      <c r="D27" s="18">
        <v>29100</v>
      </c>
      <c r="E27" s="303">
        <v>200000</v>
      </c>
      <c r="F27" s="18">
        <v>1100</v>
      </c>
      <c r="G27" s="19">
        <f t="shared" si="2"/>
        <v>3.7800687285223367</v>
      </c>
      <c r="H27" s="304">
        <f t="shared" si="1"/>
        <v>0.5499999999999999</v>
      </c>
    </row>
    <row r="28" spans="1:8" s="21" customFormat="1" ht="13.5" customHeight="1">
      <c r="A28" s="25">
        <v>643</v>
      </c>
      <c r="B28" s="16"/>
      <c r="C28" s="6" t="s">
        <v>42</v>
      </c>
      <c r="D28" s="27">
        <f>D29</f>
        <v>93230</v>
      </c>
      <c r="E28" s="27">
        <f>E29</f>
        <v>100000</v>
      </c>
      <c r="F28" s="27">
        <f>F29</f>
        <v>50904</v>
      </c>
      <c r="G28" s="10">
        <f t="shared" si="2"/>
        <v>54.60045049876649</v>
      </c>
      <c r="H28" s="11">
        <f t="shared" si="1"/>
        <v>50.904</v>
      </c>
    </row>
    <row r="29" spans="1:8" s="21" customFormat="1" ht="25.5" customHeight="1">
      <c r="A29" s="16"/>
      <c r="B29" s="31">
        <v>6436</v>
      </c>
      <c r="C29" s="15" t="s">
        <v>231</v>
      </c>
      <c r="D29" s="18">
        <v>93230</v>
      </c>
      <c r="E29" s="303">
        <v>100000</v>
      </c>
      <c r="F29" s="18">
        <v>50904</v>
      </c>
      <c r="G29" s="24">
        <f t="shared" si="2"/>
        <v>54.60045049876649</v>
      </c>
      <c r="H29" s="307">
        <f t="shared" si="1"/>
        <v>50.904</v>
      </c>
    </row>
    <row r="30" spans="1:8" s="1" customFormat="1" ht="25.5" customHeight="1">
      <c r="A30" s="32">
        <v>65</v>
      </c>
      <c r="B30" s="26"/>
      <c r="C30" s="6" t="s">
        <v>203</v>
      </c>
      <c r="D30" s="27">
        <f>D31</f>
        <v>2139802650</v>
      </c>
      <c r="E30" s="27">
        <f>E31</f>
        <v>2209300635</v>
      </c>
      <c r="F30" s="27">
        <f>F31</f>
        <v>2172807161</v>
      </c>
      <c r="G30" s="10">
        <f t="shared" si="2"/>
        <v>101.54240910955036</v>
      </c>
      <c r="H30" s="11">
        <f t="shared" si="1"/>
        <v>98.34818886022725</v>
      </c>
    </row>
    <row r="31" spans="1:8" s="1" customFormat="1" ht="12.75">
      <c r="A31" s="25">
        <v>652</v>
      </c>
      <c r="B31" s="26"/>
      <c r="C31" s="6" t="s">
        <v>50</v>
      </c>
      <c r="D31" s="27">
        <f>D32+D37</f>
        <v>2139802650</v>
      </c>
      <c r="E31" s="27">
        <f>E32+E37</f>
        <v>2209300635</v>
      </c>
      <c r="F31" s="27">
        <f>F32+F37</f>
        <v>2172807161</v>
      </c>
      <c r="G31" s="10">
        <f t="shared" si="2"/>
        <v>101.54240910955036</v>
      </c>
      <c r="H31" s="11">
        <f t="shared" si="1"/>
        <v>98.34818886022725</v>
      </c>
    </row>
    <row r="32" spans="1:8" s="21" customFormat="1" ht="12.75">
      <c r="A32" s="16"/>
      <c r="B32" s="16">
        <v>6522</v>
      </c>
      <c r="C32" s="15" t="s">
        <v>204</v>
      </c>
      <c r="D32" s="23">
        <f>SUM(D33:D36)</f>
        <v>2113065502</v>
      </c>
      <c r="E32" s="305">
        <f>SUM(E33:E36)</f>
        <v>2198000000</v>
      </c>
      <c r="F32" s="23">
        <f>SUM(F33:F36)</f>
        <v>2160026790</v>
      </c>
      <c r="G32" s="19">
        <f t="shared" si="2"/>
        <v>102.222424622216</v>
      </c>
      <c r="H32" s="304">
        <f t="shared" si="1"/>
        <v>98.27237443130117</v>
      </c>
    </row>
    <row r="33" spans="1:8" s="21" customFormat="1" ht="12.75">
      <c r="A33" s="16"/>
      <c r="B33" s="16"/>
      <c r="C33" s="28" t="s">
        <v>144</v>
      </c>
      <c r="D33" s="18">
        <v>779922217</v>
      </c>
      <c r="E33" s="305">
        <v>800000000</v>
      </c>
      <c r="F33" s="18">
        <v>799198457</v>
      </c>
      <c r="G33" s="19">
        <f t="shared" si="2"/>
        <v>102.47155928884123</v>
      </c>
      <c r="H33" s="304">
        <f t="shared" si="1"/>
        <v>99.899807125</v>
      </c>
    </row>
    <row r="34" spans="1:8" s="21" customFormat="1" ht="12.75">
      <c r="A34" s="16"/>
      <c r="B34" s="16"/>
      <c r="C34" s="28" t="s">
        <v>51</v>
      </c>
      <c r="D34" s="18">
        <v>288706525</v>
      </c>
      <c r="E34" s="305">
        <v>288000000</v>
      </c>
      <c r="F34" s="18">
        <v>284619801</v>
      </c>
      <c r="G34" s="19">
        <f t="shared" si="2"/>
        <v>98.58447120306685</v>
      </c>
      <c r="H34" s="304">
        <f t="shared" si="1"/>
        <v>98.82631979166666</v>
      </c>
    </row>
    <row r="35" spans="1:8" s="21" customFormat="1" ht="12.75">
      <c r="A35" s="16"/>
      <c r="B35" s="16"/>
      <c r="C35" s="28" t="s">
        <v>52</v>
      </c>
      <c r="D35" s="18">
        <v>709042104</v>
      </c>
      <c r="E35" s="305">
        <v>780000000</v>
      </c>
      <c r="F35" s="18">
        <v>764307165</v>
      </c>
      <c r="G35" s="19">
        <f t="shared" si="2"/>
        <v>107.79432711939488</v>
      </c>
      <c r="H35" s="304">
        <f t="shared" si="1"/>
        <v>97.98809807692308</v>
      </c>
    </row>
    <row r="36" spans="1:8" s="21" customFormat="1" ht="12.75">
      <c r="A36" s="16"/>
      <c r="B36" s="16"/>
      <c r="C36" s="28" t="s">
        <v>145</v>
      </c>
      <c r="D36" s="18">
        <v>335394656</v>
      </c>
      <c r="E36" s="305">
        <v>330000000</v>
      </c>
      <c r="F36" s="18">
        <v>311901367</v>
      </c>
      <c r="G36" s="19">
        <f t="shared" si="2"/>
        <v>92.99532995540632</v>
      </c>
      <c r="H36" s="304">
        <f aca="true" t="shared" si="3" ref="H36:H47">F36/E36*100</f>
        <v>94.51556575757576</v>
      </c>
    </row>
    <row r="37" spans="1:8" s="21" customFormat="1" ht="12.75">
      <c r="A37" s="16"/>
      <c r="B37" s="16">
        <v>6526</v>
      </c>
      <c r="C37" s="28" t="s">
        <v>53</v>
      </c>
      <c r="D37" s="18">
        <v>26737148</v>
      </c>
      <c r="E37" s="306">
        <v>11300635</v>
      </c>
      <c r="F37" s="18">
        <v>12780371</v>
      </c>
      <c r="G37" s="19">
        <f t="shared" si="2"/>
        <v>47.80005331907502</v>
      </c>
      <c r="H37" s="304">
        <f t="shared" si="3"/>
        <v>113.09427302094086</v>
      </c>
    </row>
    <row r="38" spans="1:8" s="1" customFormat="1" ht="25.5">
      <c r="A38" s="33">
        <v>66</v>
      </c>
      <c r="B38" s="26"/>
      <c r="C38" s="34" t="s">
        <v>205</v>
      </c>
      <c r="D38" s="27">
        <f>D39</f>
        <v>96560686</v>
      </c>
      <c r="E38" s="27">
        <f>E39</f>
        <v>125610000</v>
      </c>
      <c r="F38" s="27">
        <f>F39</f>
        <v>148243472</v>
      </c>
      <c r="G38" s="10">
        <f t="shared" si="2"/>
        <v>153.52363176044545</v>
      </c>
      <c r="H38" s="11">
        <f t="shared" si="3"/>
        <v>118.01884563330944</v>
      </c>
    </row>
    <row r="39" spans="1:8" s="1" customFormat="1" ht="12.75" customHeight="1">
      <c r="A39" s="25">
        <v>663</v>
      </c>
      <c r="B39" s="26"/>
      <c r="C39" s="34" t="s">
        <v>54</v>
      </c>
      <c r="D39" s="27">
        <f>D41+D40</f>
        <v>96560686</v>
      </c>
      <c r="E39" s="27">
        <f>E41+E40</f>
        <v>125610000</v>
      </c>
      <c r="F39" s="27">
        <f>F41+F40</f>
        <v>148243472</v>
      </c>
      <c r="G39" s="10">
        <f t="shared" si="2"/>
        <v>153.52363176044545</v>
      </c>
      <c r="H39" s="11">
        <f t="shared" si="3"/>
        <v>118.01884563330944</v>
      </c>
    </row>
    <row r="40" spans="1:8" s="21" customFormat="1" ht="12.75">
      <c r="A40" s="25"/>
      <c r="B40" s="26">
        <v>6631</v>
      </c>
      <c r="C40" s="28" t="s">
        <v>55</v>
      </c>
      <c r="D40" s="18">
        <v>1001250</v>
      </c>
      <c r="E40" s="303">
        <v>4000000</v>
      </c>
      <c r="F40" s="18">
        <v>3892361</v>
      </c>
      <c r="G40" s="24">
        <f t="shared" si="2"/>
        <v>388.7501622971286</v>
      </c>
      <c r="H40" s="307">
        <f t="shared" si="3"/>
        <v>97.309025</v>
      </c>
    </row>
    <row r="41" spans="1:8" s="1" customFormat="1" ht="12.75">
      <c r="A41" s="16"/>
      <c r="B41" s="16">
        <v>6632</v>
      </c>
      <c r="C41" s="28" t="s">
        <v>56</v>
      </c>
      <c r="D41" s="18">
        <v>95559436</v>
      </c>
      <c r="E41" s="303">
        <v>121610000</v>
      </c>
      <c r="F41" s="18">
        <v>144351111</v>
      </c>
      <c r="G41" s="19">
        <f t="shared" si="2"/>
        <v>151.0589817629313</v>
      </c>
      <c r="H41" s="307">
        <f t="shared" si="3"/>
        <v>118.7000337143327</v>
      </c>
    </row>
    <row r="42" spans="1:8" s="1" customFormat="1" ht="24" customHeight="1">
      <c r="A42" s="14">
        <v>7</v>
      </c>
      <c r="B42" s="25"/>
      <c r="C42" s="34" t="s">
        <v>57</v>
      </c>
      <c r="D42" s="9">
        <f>D43</f>
        <v>388719</v>
      </c>
      <c r="E42" s="9">
        <f>E43</f>
        <v>100000</v>
      </c>
      <c r="F42" s="9">
        <f>F43</f>
        <v>82460</v>
      </c>
      <c r="G42" s="10">
        <f t="shared" si="2"/>
        <v>21.213267167285366</v>
      </c>
      <c r="H42" s="11">
        <f t="shared" si="3"/>
        <v>82.46</v>
      </c>
    </row>
    <row r="43" spans="1:8" s="1" customFormat="1" ht="12.75">
      <c r="A43" s="14">
        <v>72</v>
      </c>
      <c r="B43" s="25"/>
      <c r="C43" s="34" t="s">
        <v>61</v>
      </c>
      <c r="D43" s="9">
        <f>D44+D46</f>
        <v>388719</v>
      </c>
      <c r="E43" s="9">
        <f>E44+E46</f>
        <v>100000</v>
      </c>
      <c r="F43" s="9">
        <f>F44+F46</f>
        <v>82460</v>
      </c>
      <c r="G43" s="10">
        <f t="shared" si="2"/>
        <v>21.213267167285366</v>
      </c>
      <c r="H43" s="11">
        <f t="shared" si="3"/>
        <v>82.46</v>
      </c>
    </row>
    <row r="44" spans="1:8" s="21" customFormat="1" ht="12.75">
      <c r="A44" s="25">
        <v>721</v>
      </c>
      <c r="B44" s="25"/>
      <c r="C44" s="34" t="s">
        <v>59</v>
      </c>
      <c r="D44" s="9">
        <f>+D45</f>
        <v>68919</v>
      </c>
      <c r="E44" s="9">
        <f>+E45</f>
        <v>80000</v>
      </c>
      <c r="F44" s="9">
        <f>+F45</f>
        <v>66260</v>
      </c>
      <c r="G44" s="10">
        <f t="shared" si="2"/>
        <v>96.14184767625764</v>
      </c>
      <c r="H44" s="11">
        <f t="shared" si="3"/>
        <v>82.825</v>
      </c>
    </row>
    <row r="45" spans="1:8" s="21" customFormat="1" ht="12.75">
      <c r="A45" s="15"/>
      <c r="B45" s="16">
        <v>7211</v>
      </c>
      <c r="C45" s="28" t="s">
        <v>60</v>
      </c>
      <c r="D45" s="18">
        <v>68919</v>
      </c>
      <c r="E45" s="308">
        <v>80000</v>
      </c>
      <c r="F45" s="18">
        <v>66260</v>
      </c>
      <c r="G45" s="19">
        <f t="shared" si="2"/>
        <v>96.14184767625764</v>
      </c>
      <c r="H45" s="304">
        <f t="shared" si="3"/>
        <v>82.825</v>
      </c>
    </row>
    <row r="46" spans="1:8" s="1" customFormat="1" ht="14.25" customHeight="1">
      <c r="A46" s="6">
        <v>723</v>
      </c>
      <c r="B46" s="7"/>
      <c r="C46" s="13" t="s">
        <v>174</v>
      </c>
      <c r="D46" s="9">
        <f>D47</f>
        <v>319800</v>
      </c>
      <c r="E46" s="9">
        <f>E47</f>
        <v>20000</v>
      </c>
      <c r="F46" s="9">
        <f>F47</f>
        <v>16200</v>
      </c>
      <c r="G46" s="35">
        <f t="shared" si="2"/>
        <v>5.065666041275797</v>
      </c>
      <c r="H46" s="36">
        <f t="shared" si="3"/>
        <v>81</v>
      </c>
    </row>
    <row r="47" spans="1:8" s="1" customFormat="1" ht="13.5" customHeight="1">
      <c r="A47" s="22"/>
      <c r="B47" s="7">
        <v>7231</v>
      </c>
      <c r="C47" s="37" t="s">
        <v>173</v>
      </c>
      <c r="D47" s="18">
        <v>319800</v>
      </c>
      <c r="E47" s="308">
        <v>20000</v>
      </c>
      <c r="F47" s="18">
        <v>16200</v>
      </c>
      <c r="G47" s="19">
        <f t="shared" si="2"/>
        <v>5.065666041275797</v>
      </c>
      <c r="H47" s="304">
        <f t="shared" si="3"/>
        <v>81</v>
      </c>
    </row>
    <row r="48" spans="1:8" s="1" customFormat="1" ht="13.5" customHeight="1">
      <c r="A48" s="26"/>
      <c r="B48" s="7"/>
      <c r="C48" s="34"/>
      <c r="D48" s="34"/>
      <c r="E48" s="27"/>
      <c r="F48" s="27"/>
      <c r="G48" s="35"/>
      <c r="H48" s="36"/>
    </row>
    <row r="49" spans="1:8" s="1" customFormat="1" ht="13.5" customHeight="1">
      <c r="A49" s="26"/>
      <c r="B49" s="7"/>
      <c r="C49" s="28"/>
      <c r="D49" s="28"/>
      <c r="E49" s="38"/>
      <c r="F49" s="38"/>
      <c r="G49" s="19"/>
      <c r="H49" s="36"/>
    </row>
    <row r="50" spans="1:8" s="1" customFormat="1" ht="13.5" customHeight="1">
      <c r="A50" s="26"/>
      <c r="B50" s="7"/>
      <c r="C50" s="28"/>
      <c r="D50" s="28"/>
      <c r="E50" s="39"/>
      <c r="F50" s="39"/>
      <c r="G50" s="40"/>
      <c r="H50" s="41"/>
    </row>
    <row r="51" spans="1:8" s="1" customFormat="1" ht="13.5" customHeight="1">
      <c r="A51" s="26"/>
      <c r="B51" s="7"/>
      <c r="C51" s="28"/>
      <c r="D51" s="28"/>
      <c r="G51" s="42"/>
      <c r="H51" s="41"/>
    </row>
    <row r="52" spans="1:8" s="1" customFormat="1" ht="13.5" customHeight="1">
      <c r="A52" s="26"/>
      <c r="B52" s="7"/>
      <c r="C52" s="28"/>
      <c r="D52" s="28"/>
      <c r="G52" s="42"/>
      <c r="H52" s="41"/>
    </row>
    <row r="53" spans="1:8" s="1" customFormat="1" ht="13.5" customHeight="1">
      <c r="A53" s="26"/>
      <c r="B53" s="7"/>
      <c r="C53" s="28"/>
      <c r="D53" s="28"/>
      <c r="G53" s="42"/>
      <c r="H53" s="41"/>
    </row>
    <row r="54" spans="1:8" s="1" customFormat="1" ht="13.5" customHeight="1">
      <c r="A54" s="26"/>
      <c r="B54" s="7"/>
      <c r="C54" s="28"/>
      <c r="D54" s="28"/>
      <c r="G54" s="42"/>
      <c r="H54" s="41"/>
    </row>
    <row r="55" spans="1:8" s="1" customFormat="1" ht="13.5" customHeight="1">
      <c r="A55" s="26"/>
      <c r="B55" s="7"/>
      <c r="C55" s="28"/>
      <c r="D55" s="28"/>
      <c r="G55" s="42"/>
      <c r="H55" s="41"/>
    </row>
    <row r="56" spans="1:8" s="1" customFormat="1" ht="13.5" customHeight="1">
      <c r="A56" s="26"/>
      <c r="B56" s="7"/>
      <c r="C56" s="28"/>
      <c r="D56" s="28"/>
      <c r="G56" s="42"/>
      <c r="H56" s="41"/>
    </row>
    <row r="57" spans="1:8" s="37" customFormat="1" ht="27" customHeight="1">
      <c r="A57" s="26"/>
      <c r="B57" s="7"/>
      <c r="C57" s="28"/>
      <c r="D57" s="28"/>
      <c r="E57" s="1"/>
      <c r="F57" s="1"/>
      <c r="G57" s="42"/>
      <c r="H57" s="41"/>
    </row>
    <row r="58" spans="1:8" s="1" customFormat="1" ht="13.5" customHeight="1">
      <c r="A58" s="26"/>
      <c r="B58" s="7"/>
      <c r="C58" s="16"/>
      <c r="D58" s="16"/>
      <c r="E58" s="37"/>
      <c r="F58" s="37"/>
      <c r="G58" s="43"/>
      <c r="H58" s="20"/>
    </row>
    <row r="59" spans="1:8" s="1" customFormat="1" ht="13.5" customHeight="1">
      <c r="A59" s="26"/>
      <c r="B59" s="7"/>
      <c r="C59" s="16"/>
      <c r="D59" s="16"/>
      <c r="G59" s="42"/>
      <c r="H59" s="41"/>
    </row>
    <row r="60" spans="1:8" s="1" customFormat="1" ht="13.5" customHeight="1">
      <c r="A60" s="26"/>
      <c r="B60" s="7"/>
      <c r="C60" s="16"/>
      <c r="D60" s="16"/>
      <c r="G60" s="42"/>
      <c r="H60" s="41"/>
    </row>
    <row r="61" spans="1:8" s="1" customFormat="1" ht="13.5" customHeight="1">
      <c r="A61" s="26"/>
      <c r="B61" s="7"/>
      <c r="C61" s="16"/>
      <c r="D61" s="16"/>
      <c r="G61" s="42"/>
      <c r="H61" s="41"/>
    </row>
    <row r="62" spans="1:8" s="1" customFormat="1" ht="13.5" customHeight="1">
      <c r="A62" s="26"/>
      <c r="B62" s="7"/>
      <c r="C62" s="16"/>
      <c r="D62" s="16"/>
      <c r="G62" s="42"/>
      <c r="H62" s="41"/>
    </row>
    <row r="63" spans="1:8" s="1" customFormat="1" ht="13.5" customHeight="1">
      <c r="A63" s="26"/>
      <c r="B63" s="7"/>
      <c r="C63" s="16"/>
      <c r="D63" s="16"/>
      <c r="G63" s="42"/>
      <c r="H63" s="41"/>
    </row>
    <row r="64" spans="1:8" s="1" customFormat="1" ht="13.5" customHeight="1">
      <c r="A64" s="26"/>
      <c r="B64" s="7"/>
      <c r="C64" s="16"/>
      <c r="D64" s="16"/>
      <c r="G64" s="42"/>
      <c r="H64" s="41"/>
    </row>
    <row r="65" spans="1:8" s="1" customFormat="1" ht="13.5" customHeight="1">
      <c r="A65" s="26"/>
      <c r="B65" s="7"/>
      <c r="C65" s="16"/>
      <c r="D65" s="16"/>
      <c r="G65" s="42"/>
      <c r="H65" s="41"/>
    </row>
    <row r="66" spans="1:8" s="1" customFormat="1" ht="13.5" customHeight="1">
      <c r="A66" s="26"/>
      <c r="B66" s="7"/>
      <c r="C66" s="16"/>
      <c r="D66" s="16"/>
      <c r="G66" s="42"/>
      <c r="H66" s="41"/>
    </row>
    <row r="67" spans="1:8" s="1" customFormat="1" ht="13.5" customHeight="1">
      <c r="A67" s="26"/>
      <c r="B67" s="7"/>
      <c r="C67" s="16"/>
      <c r="D67" s="16"/>
      <c r="G67" s="42"/>
      <c r="H67" s="41"/>
    </row>
    <row r="68" spans="1:8" s="1" customFormat="1" ht="13.5" customHeight="1">
      <c r="A68" s="26"/>
      <c r="B68" s="7"/>
      <c r="C68" s="16"/>
      <c r="D68" s="16"/>
      <c r="G68" s="42"/>
      <c r="H68" s="41"/>
    </row>
    <row r="69" spans="1:8" s="1" customFormat="1" ht="13.5" customHeight="1">
      <c r="A69" s="26"/>
      <c r="B69" s="7"/>
      <c r="C69" s="16"/>
      <c r="D69" s="16"/>
      <c r="G69" s="42"/>
      <c r="H69" s="41"/>
    </row>
    <row r="70" spans="1:8" s="1" customFormat="1" ht="13.5" customHeight="1">
      <c r="A70" s="26"/>
      <c r="B70" s="7"/>
      <c r="C70" s="16"/>
      <c r="D70" s="16"/>
      <c r="G70" s="42"/>
      <c r="H70" s="41"/>
    </row>
    <row r="71" spans="1:8" s="1" customFormat="1" ht="18" customHeight="1">
      <c r="A71" s="26"/>
      <c r="B71" s="7"/>
      <c r="C71" s="16"/>
      <c r="D71" s="16"/>
      <c r="G71" s="42"/>
      <c r="H71" s="41"/>
    </row>
    <row r="72" spans="1:8" s="1" customFormat="1" ht="15.75">
      <c r="A72" s="44"/>
      <c r="B72" s="45"/>
      <c r="C72" s="16"/>
      <c r="D72" s="16"/>
      <c r="G72" s="42"/>
      <c r="H72" s="41"/>
    </row>
    <row r="73" spans="1:8" s="1" customFormat="1" ht="12.75">
      <c r="A73" s="46"/>
      <c r="B73" s="47"/>
      <c r="C73" s="16"/>
      <c r="D73" s="16"/>
      <c r="G73" s="42"/>
      <c r="H73" s="41"/>
    </row>
    <row r="74" spans="1:8" s="1" customFormat="1" ht="12.75">
      <c r="A74" s="46"/>
      <c r="B74" s="47"/>
      <c r="C74" s="16"/>
      <c r="D74" s="16"/>
      <c r="G74" s="42"/>
      <c r="H74" s="41"/>
    </row>
    <row r="75" spans="1:8" s="1" customFormat="1" ht="12.75">
      <c r="A75" s="46"/>
      <c r="B75" s="47"/>
      <c r="C75" s="16"/>
      <c r="D75" s="16"/>
      <c r="G75" s="42"/>
      <c r="H75" s="41"/>
    </row>
    <row r="76" spans="1:8" s="1" customFormat="1" ht="12.75">
      <c r="A76" s="46"/>
      <c r="B76" s="48"/>
      <c r="C76" s="16"/>
      <c r="D76" s="16"/>
      <c r="G76" s="42"/>
      <c r="H76" s="41"/>
    </row>
    <row r="77" spans="1:8" s="1" customFormat="1" ht="12.75">
      <c r="A77" s="46"/>
      <c r="B77" s="48"/>
      <c r="C77" s="16"/>
      <c r="D77" s="16"/>
      <c r="G77" s="42"/>
      <c r="H77" s="41"/>
    </row>
    <row r="78" spans="1:8" s="1" customFormat="1" ht="12.75">
      <c r="A78" s="46"/>
      <c r="B78" s="48"/>
      <c r="C78" s="16"/>
      <c r="D78" s="16"/>
      <c r="G78" s="42"/>
      <c r="H78" s="41"/>
    </row>
    <row r="79" spans="1:8" s="1" customFormat="1" ht="12.75">
      <c r="A79" s="49"/>
      <c r="B79" s="50"/>
      <c r="C79" s="16"/>
      <c r="D79" s="16"/>
      <c r="G79" s="42"/>
      <c r="H79" s="41"/>
    </row>
    <row r="80" spans="1:8" s="1" customFormat="1" ht="12.75">
      <c r="A80" s="49"/>
      <c r="B80" s="50"/>
      <c r="C80" s="16"/>
      <c r="D80" s="16"/>
      <c r="G80" s="42"/>
      <c r="H80" s="41"/>
    </row>
    <row r="81" spans="1:8" s="1" customFormat="1" ht="12.75">
      <c r="A81" s="49"/>
      <c r="B81" s="48"/>
      <c r="C81" s="16"/>
      <c r="D81" s="16"/>
      <c r="G81" s="42"/>
      <c r="H81" s="41"/>
    </row>
    <row r="82" spans="1:8" s="1" customFormat="1" ht="12.75">
      <c r="A82" s="49"/>
      <c r="B82" s="50"/>
      <c r="C82" s="16"/>
      <c r="D82" s="16"/>
      <c r="G82" s="42"/>
      <c r="H82" s="41"/>
    </row>
    <row r="83" spans="1:8" s="1" customFormat="1" ht="12.75">
      <c r="A83" s="49"/>
      <c r="B83" s="50"/>
      <c r="C83" s="16"/>
      <c r="D83" s="16"/>
      <c r="G83" s="42"/>
      <c r="H83" s="41"/>
    </row>
    <row r="84" spans="1:8" s="1" customFormat="1" ht="12.75">
      <c r="A84" s="49"/>
      <c r="B84" s="50"/>
      <c r="C84" s="16"/>
      <c r="D84" s="16"/>
      <c r="G84" s="42"/>
      <c r="H84" s="41"/>
    </row>
    <row r="85" spans="1:8" s="1" customFormat="1" ht="12.75">
      <c r="A85" s="49"/>
      <c r="B85" s="50"/>
      <c r="C85" s="51"/>
      <c r="D85" s="52"/>
      <c r="G85" s="42"/>
      <c r="H85" s="41"/>
    </row>
    <row r="86" spans="1:8" s="1" customFormat="1" ht="12.75">
      <c r="A86" s="49"/>
      <c r="B86" s="50"/>
      <c r="C86" s="51"/>
      <c r="D86" s="52"/>
      <c r="G86" s="42"/>
      <c r="H86" s="41"/>
    </row>
    <row r="87" spans="1:8" s="1" customFormat="1" ht="12.75">
      <c r="A87" s="49"/>
      <c r="B87" s="50"/>
      <c r="C87" s="53"/>
      <c r="D87" s="54"/>
      <c r="G87" s="42"/>
      <c r="H87" s="41"/>
    </row>
    <row r="88" spans="1:8" s="1" customFormat="1" ht="12.75">
      <c r="A88" s="49"/>
      <c r="B88" s="50"/>
      <c r="C88" s="51"/>
      <c r="D88" s="52"/>
      <c r="G88" s="42"/>
      <c r="H88" s="41"/>
    </row>
    <row r="89" spans="1:8" s="1" customFormat="1" ht="12.75">
      <c r="A89" s="49"/>
      <c r="B89" s="50"/>
      <c r="C89" s="51"/>
      <c r="D89" s="52"/>
      <c r="G89" s="42"/>
      <c r="H89" s="41"/>
    </row>
    <row r="90" spans="1:8" s="1" customFormat="1" ht="12.75">
      <c r="A90" s="49"/>
      <c r="B90" s="50"/>
      <c r="C90" s="53"/>
      <c r="D90" s="54"/>
      <c r="G90" s="42"/>
      <c r="H90" s="41"/>
    </row>
    <row r="91" spans="1:8" s="1" customFormat="1" ht="12.75">
      <c r="A91" s="49"/>
      <c r="B91" s="50"/>
      <c r="C91" s="51"/>
      <c r="D91" s="52"/>
      <c r="G91" s="42"/>
      <c r="H91" s="41"/>
    </row>
    <row r="92" spans="1:8" s="1" customFormat="1" ht="13.5" customHeight="1">
      <c r="A92" s="49"/>
      <c r="B92" s="50"/>
      <c r="C92" s="51"/>
      <c r="D92" s="52"/>
      <c r="G92" s="42"/>
      <c r="H92" s="41"/>
    </row>
    <row r="93" spans="1:8" s="1" customFormat="1" ht="13.5" customHeight="1">
      <c r="A93" s="49"/>
      <c r="B93" s="50"/>
      <c r="C93" s="51"/>
      <c r="D93" s="52"/>
      <c r="G93" s="42"/>
      <c r="H93" s="41"/>
    </row>
    <row r="94" spans="1:8" s="1" customFormat="1" ht="13.5" customHeight="1">
      <c r="A94" s="49"/>
      <c r="B94" s="50"/>
      <c r="C94" s="55"/>
      <c r="D94" s="56"/>
      <c r="G94" s="42"/>
      <c r="H94" s="41"/>
    </row>
    <row r="95" spans="1:8" s="1" customFormat="1" ht="26.25" customHeight="1">
      <c r="A95" s="49"/>
      <c r="B95" s="50"/>
      <c r="C95" s="57"/>
      <c r="D95" s="58"/>
      <c r="G95" s="42"/>
      <c r="H95" s="41"/>
    </row>
    <row r="96" spans="1:8" s="1" customFormat="1" ht="13.5" customHeight="1">
      <c r="A96" s="49"/>
      <c r="B96" s="48"/>
      <c r="C96" s="59"/>
      <c r="D96" s="60"/>
      <c r="G96" s="42"/>
      <c r="H96" s="41"/>
    </row>
    <row r="97" spans="1:8" s="1" customFormat="1" ht="13.5" customHeight="1">
      <c r="A97" s="49"/>
      <c r="B97" s="50"/>
      <c r="C97" s="51"/>
      <c r="D97" s="52"/>
      <c r="G97" s="42"/>
      <c r="H97" s="41"/>
    </row>
    <row r="98" spans="1:8" s="1" customFormat="1" ht="13.5" customHeight="1">
      <c r="A98" s="49"/>
      <c r="B98" s="50"/>
      <c r="C98" s="55"/>
      <c r="D98" s="56"/>
      <c r="G98" s="42"/>
      <c r="H98" s="41"/>
    </row>
    <row r="99" spans="1:8" s="1" customFormat="1" ht="13.5" customHeight="1">
      <c r="A99" s="49"/>
      <c r="B99" s="50"/>
      <c r="C99" s="55"/>
      <c r="D99" s="56"/>
      <c r="G99" s="42"/>
      <c r="H99" s="41"/>
    </row>
    <row r="100" spans="1:8" s="1" customFormat="1" ht="13.5" customHeight="1">
      <c r="A100" s="49"/>
      <c r="B100" s="61"/>
      <c r="C100" s="53"/>
      <c r="D100" s="54"/>
      <c r="G100" s="42"/>
      <c r="H100" s="41"/>
    </row>
    <row r="101" spans="1:8" s="1" customFormat="1" ht="13.5" customHeight="1">
      <c r="A101" s="49"/>
      <c r="B101" s="62"/>
      <c r="C101" s="63"/>
      <c r="D101" s="64"/>
      <c r="G101" s="42"/>
      <c r="H101" s="41"/>
    </row>
    <row r="102" spans="1:8" s="1" customFormat="1" ht="13.5" customHeight="1">
      <c r="A102" s="49"/>
      <c r="B102" s="48"/>
      <c r="C102" s="65"/>
      <c r="D102" s="66"/>
      <c r="G102" s="42"/>
      <c r="H102" s="41"/>
    </row>
    <row r="103" spans="1:8" s="1" customFormat="1" ht="28.5" customHeight="1">
      <c r="A103" s="49"/>
      <c r="B103" s="50"/>
      <c r="C103" s="51"/>
      <c r="D103" s="52"/>
      <c r="G103" s="42"/>
      <c r="H103" s="41"/>
    </row>
    <row r="104" spans="1:8" s="1" customFormat="1" ht="13.5" customHeight="1">
      <c r="A104" s="49"/>
      <c r="B104" s="50"/>
      <c r="C104" s="67"/>
      <c r="D104" s="68"/>
      <c r="G104" s="42"/>
      <c r="H104" s="41"/>
    </row>
    <row r="105" spans="1:8" s="1" customFormat="1" ht="13.5" customHeight="1">
      <c r="A105" s="49"/>
      <c r="B105" s="50"/>
      <c r="C105" s="53"/>
      <c r="D105" s="54"/>
      <c r="G105" s="42"/>
      <c r="H105" s="41"/>
    </row>
    <row r="106" spans="1:8" s="1" customFormat="1" ht="13.5" customHeight="1">
      <c r="A106" s="49"/>
      <c r="B106" s="50"/>
      <c r="C106" s="51"/>
      <c r="D106" s="52"/>
      <c r="G106" s="42"/>
      <c r="H106" s="41"/>
    </row>
    <row r="107" spans="1:8" s="1" customFormat="1" ht="13.5" customHeight="1">
      <c r="A107" s="49"/>
      <c r="B107" s="50"/>
      <c r="C107" s="65"/>
      <c r="D107" s="66"/>
      <c r="G107" s="42"/>
      <c r="H107" s="41"/>
    </row>
    <row r="108" spans="1:8" s="1" customFormat="1" ht="22.5" customHeight="1">
      <c r="A108" s="49"/>
      <c r="B108" s="50"/>
      <c r="C108" s="51"/>
      <c r="D108" s="52"/>
      <c r="G108" s="42"/>
      <c r="H108" s="41"/>
    </row>
    <row r="109" spans="1:8" s="1" customFormat="1" ht="13.5" customHeight="1">
      <c r="A109" s="49"/>
      <c r="B109" s="50"/>
      <c r="C109" s="59"/>
      <c r="D109" s="60"/>
      <c r="G109" s="42"/>
      <c r="H109" s="41"/>
    </row>
    <row r="110" spans="1:8" s="1" customFormat="1" ht="13.5" customHeight="1">
      <c r="A110" s="49"/>
      <c r="B110" s="62"/>
      <c r="C110" s="63"/>
      <c r="D110" s="64"/>
      <c r="G110" s="42"/>
      <c r="H110" s="41"/>
    </row>
    <row r="111" spans="1:8" s="1" customFormat="1" ht="13.5" customHeight="1">
      <c r="A111" s="49"/>
      <c r="B111" s="62"/>
      <c r="C111" s="57"/>
      <c r="D111" s="58"/>
      <c r="G111" s="42"/>
      <c r="H111" s="41"/>
    </row>
    <row r="112" spans="1:8" s="1" customFormat="1" ht="13.5" customHeight="1">
      <c r="A112" s="49"/>
      <c r="B112" s="62"/>
      <c r="C112" s="69"/>
      <c r="D112" s="70"/>
      <c r="G112" s="42"/>
      <c r="H112" s="41"/>
    </row>
    <row r="113" spans="1:8" s="1" customFormat="1" ht="13.5" customHeight="1">
      <c r="A113" s="49"/>
      <c r="B113" s="48"/>
      <c r="C113" s="53"/>
      <c r="D113" s="54"/>
      <c r="G113" s="42"/>
      <c r="H113" s="41"/>
    </row>
    <row r="114" spans="1:8" s="1" customFormat="1" ht="13.5" customHeight="1">
      <c r="A114" s="49"/>
      <c r="B114" s="50"/>
      <c r="C114" s="51"/>
      <c r="D114" s="52"/>
      <c r="G114" s="42"/>
      <c r="H114" s="41"/>
    </row>
    <row r="115" spans="1:8" s="1" customFormat="1" ht="13.5" customHeight="1">
      <c r="A115" s="49"/>
      <c r="B115" s="50"/>
      <c r="C115" s="55"/>
      <c r="D115" s="56"/>
      <c r="G115" s="42"/>
      <c r="H115" s="41"/>
    </row>
    <row r="116" spans="1:8" s="1" customFormat="1" ht="13.5" customHeight="1">
      <c r="A116" s="49"/>
      <c r="B116" s="50"/>
      <c r="C116" s="57"/>
      <c r="D116" s="58"/>
      <c r="G116" s="42"/>
      <c r="H116" s="41"/>
    </row>
    <row r="117" spans="1:8" s="1" customFormat="1" ht="13.5" customHeight="1">
      <c r="A117" s="49"/>
      <c r="B117" s="48"/>
      <c r="C117" s="53"/>
      <c r="D117" s="54"/>
      <c r="G117" s="42"/>
      <c r="H117" s="41"/>
    </row>
    <row r="118" spans="1:8" s="1" customFormat="1" ht="13.5" customHeight="1">
      <c r="A118" s="49"/>
      <c r="B118" s="62"/>
      <c r="C118" s="51"/>
      <c r="D118" s="52"/>
      <c r="G118" s="42"/>
      <c r="H118" s="41"/>
    </row>
    <row r="119" spans="1:8" s="1" customFormat="1" ht="22.5" customHeight="1">
      <c r="A119" s="49"/>
      <c r="B119" s="62"/>
      <c r="C119" s="57"/>
      <c r="D119" s="58"/>
      <c r="G119" s="42"/>
      <c r="H119" s="41"/>
    </row>
    <row r="120" spans="1:8" s="1" customFormat="1" ht="13.5" customHeight="1">
      <c r="A120" s="49"/>
      <c r="B120" s="48"/>
      <c r="C120" s="59"/>
      <c r="D120" s="60"/>
      <c r="G120" s="42"/>
      <c r="H120" s="41"/>
    </row>
    <row r="121" spans="1:8" s="1" customFormat="1" ht="13.5" customHeight="1">
      <c r="A121" s="49"/>
      <c r="B121" s="50"/>
      <c r="C121" s="51"/>
      <c r="D121" s="52"/>
      <c r="G121" s="42"/>
      <c r="H121" s="41"/>
    </row>
    <row r="122" spans="1:8" s="1" customFormat="1" ht="13.5" customHeight="1">
      <c r="A122" s="49"/>
      <c r="B122" s="48"/>
      <c r="C122" s="53"/>
      <c r="D122" s="54"/>
      <c r="G122" s="42"/>
      <c r="H122" s="41"/>
    </row>
    <row r="123" spans="1:8" s="1" customFormat="1" ht="13.5" customHeight="1">
      <c r="A123" s="49"/>
      <c r="B123" s="50"/>
      <c r="C123" s="51"/>
      <c r="D123" s="52"/>
      <c r="G123" s="42"/>
      <c r="H123" s="41"/>
    </row>
    <row r="124" spans="1:8" s="1" customFormat="1" ht="13.5" customHeight="1">
      <c r="A124" s="49"/>
      <c r="B124" s="50"/>
      <c r="C124" s="51"/>
      <c r="D124" s="52"/>
      <c r="G124" s="42"/>
      <c r="H124" s="41"/>
    </row>
    <row r="125" spans="1:8" s="1" customFormat="1" ht="13.5" customHeight="1">
      <c r="A125" s="46"/>
      <c r="B125" s="47"/>
      <c r="C125" s="57"/>
      <c r="D125" s="58"/>
      <c r="G125" s="42"/>
      <c r="H125" s="41"/>
    </row>
    <row r="126" spans="1:8" s="1" customFormat="1" ht="13.5" customHeight="1">
      <c r="A126" s="49"/>
      <c r="B126" s="71"/>
      <c r="C126" s="57"/>
      <c r="D126" s="58"/>
      <c r="G126" s="42"/>
      <c r="H126" s="41"/>
    </row>
    <row r="127" spans="1:8" s="1" customFormat="1" ht="13.5" customHeight="1">
      <c r="A127" s="49"/>
      <c r="B127" s="71"/>
      <c r="C127" s="55"/>
      <c r="D127" s="56"/>
      <c r="G127" s="42"/>
      <c r="H127" s="41"/>
    </row>
    <row r="128" spans="1:8" s="1" customFormat="1" ht="12.75">
      <c r="A128" s="49"/>
      <c r="B128" s="48"/>
      <c r="C128" s="65"/>
      <c r="D128" s="66"/>
      <c r="G128" s="42"/>
      <c r="H128" s="41"/>
    </row>
    <row r="129" spans="1:8" s="1" customFormat="1" ht="12.75">
      <c r="A129" s="49"/>
      <c r="B129" s="50"/>
      <c r="C129" s="51"/>
      <c r="D129" s="52"/>
      <c r="G129" s="42"/>
      <c r="H129" s="41"/>
    </row>
    <row r="130" spans="1:8" s="1" customFormat="1" ht="12.75">
      <c r="A130" s="49"/>
      <c r="B130" s="50"/>
      <c r="C130" s="57"/>
      <c r="D130" s="58"/>
      <c r="G130" s="42"/>
      <c r="H130" s="41"/>
    </row>
    <row r="131" spans="1:8" s="1" customFormat="1" ht="12.75">
      <c r="A131" s="49"/>
      <c r="B131" s="50"/>
      <c r="C131" s="55"/>
      <c r="D131" s="56"/>
      <c r="G131" s="42"/>
      <c r="H131" s="41"/>
    </row>
    <row r="132" spans="1:8" s="1" customFormat="1" ht="12.75">
      <c r="A132" s="49"/>
      <c r="B132" s="48"/>
      <c r="C132" s="53"/>
      <c r="D132" s="54"/>
      <c r="G132" s="42"/>
      <c r="H132" s="41"/>
    </row>
    <row r="133" spans="1:8" s="1" customFormat="1" ht="12.75">
      <c r="A133" s="49"/>
      <c r="B133" s="50"/>
      <c r="C133" s="51"/>
      <c r="D133" s="52"/>
      <c r="G133" s="42"/>
      <c r="H133" s="41"/>
    </row>
    <row r="134" spans="1:8" s="1" customFormat="1" ht="12.75">
      <c r="A134" s="49"/>
      <c r="B134" s="50"/>
      <c r="C134" s="51"/>
      <c r="D134" s="52"/>
      <c r="G134" s="42"/>
      <c r="H134" s="41"/>
    </row>
    <row r="135" spans="1:8" s="1" customFormat="1" ht="12.75">
      <c r="A135" s="49"/>
      <c r="B135" s="72"/>
      <c r="C135" s="73"/>
      <c r="D135" s="73"/>
      <c r="G135" s="42"/>
      <c r="H135" s="41"/>
    </row>
    <row r="136" spans="1:8" s="1" customFormat="1" ht="12.75">
      <c r="A136" s="49"/>
      <c r="B136" s="50"/>
      <c r="C136" s="51"/>
      <c r="D136" s="52"/>
      <c r="G136" s="42"/>
      <c r="H136" s="41"/>
    </row>
    <row r="137" spans="1:8" s="1" customFormat="1" ht="12.75">
      <c r="A137" s="49"/>
      <c r="B137" s="50"/>
      <c r="C137" s="51"/>
      <c r="D137" s="52"/>
      <c r="G137" s="42"/>
      <c r="H137" s="41"/>
    </row>
    <row r="138" spans="1:8" s="1" customFormat="1" ht="12.75">
      <c r="A138" s="49"/>
      <c r="B138" s="50"/>
      <c r="C138" s="51"/>
      <c r="D138" s="52"/>
      <c r="G138" s="42"/>
      <c r="H138" s="41"/>
    </row>
    <row r="139" spans="1:8" s="1" customFormat="1" ht="12.75">
      <c r="A139" s="49"/>
      <c r="B139" s="48"/>
      <c r="C139" s="53"/>
      <c r="D139" s="54"/>
      <c r="G139" s="42"/>
      <c r="H139" s="41"/>
    </row>
    <row r="140" spans="1:8" s="1" customFormat="1" ht="12.75">
      <c r="A140" s="49"/>
      <c r="B140" s="50"/>
      <c r="C140" s="51"/>
      <c r="D140" s="52"/>
      <c r="G140" s="42"/>
      <c r="H140" s="41"/>
    </row>
    <row r="141" spans="1:8" s="1" customFormat="1" ht="12.75">
      <c r="A141" s="49"/>
      <c r="B141" s="48"/>
      <c r="C141" s="53"/>
      <c r="D141" s="54"/>
      <c r="G141" s="42"/>
      <c r="H141" s="41"/>
    </row>
    <row r="142" spans="1:8" s="1" customFormat="1" ht="12.75">
      <c r="A142" s="49"/>
      <c r="B142" s="50"/>
      <c r="C142" s="51"/>
      <c r="D142" s="52"/>
      <c r="G142" s="42"/>
      <c r="H142" s="41"/>
    </row>
    <row r="143" spans="1:8" s="1" customFormat="1" ht="12.75">
      <c r="A143" s="49"/>
      <c r="B143" s="50"/>
      <c r="C143" s="51"/>
      <c r="D143" s="52"/>
      <c r="G143" s="42"/>
      <c r="H143" s="41"/>
    </row>
    <row r="144" spans="1:8" s="1" customFormat="1" ht="12.75">
      <c r="A144" s="49"/>
      <c r="B144" s="50"/>
      <c r="C144" s="51"/>
      <c r="D144" s="52"/>
      <c r="G144" s="42"/>
      <c r="H144" s="41"/>
    </row>
    <row r="145" spans="1:8" s="1" customFormat="1" ht="28.5" customHeight="1">
      <c r="A145" s="49"/>
      <c r="B145" s="50"/>
      <c r="C145" s="51"/>
      <c r="D145" s="52"/>
      <c r="G145" s="42"/>
      <c r="H145" s="41"/>
    </row>
    <row r="146" spans="1:8" s="1" customFormat="1" ht="12.75">
      <c r="A146" s="74"/>
      <c r="B146" s="75"/>
      <c r="C146" s="76"/>
      <c r="D146" s="77"/>
      <c r="G146" s="42"/>
      <c r="H146" s="41"/>
    </row>
    <row r="147" spans="1:8" s="1" customFormat="1" ht="12.75">
      <c r="A147" s="49"/>
      <c r="B147" s="50"/>
      <c r="C147" s="55"/>
      <c r="D147" s="56"/>
      <c r="G147" s="42"/>
      <c r="H147" s="41"/>
    </row>
    <row r="148" spans="1:8" s="1" customFormat="1" ht="12.75">
      <c r="A148" s="49"/>
      <c r="B148" s="78"/>
      <c r="C148" s="79"/>
      <c r="D148" s="79"/>
      <c r="G148" s="42"/>
      <c r="H148" s="41"/>
    </row>
    <row r="149" spans="1:8" s="1" customFormat="1" ht="12.75">
      <c r="A149" s="49"/>
      <c r="B149" s="50"/>
      <c r="C149" s="51"/>
      <c r="D149" s="52"/>
      <c r="G149" s="42"/>
      <c r="H149" s="41"/>
    </row>
    <row r="150" spans="1:8" s="1" customFormat="1" ht="12.75">
      <c r="A150" s="49"/>
      <c r="B150" s="72"/>
      <c r="C150" s="73"/>
      <c r="D150" s="73"/>
      <c r="G150" s="42"/>
      <c r="H150" s="41"/>
    </row>
    <row r="151" spans="1:8" s="1" customFormat="1" ht="12.75">
      <c r="A151" s="49"/>
      <c r="B151" s="72"/>
      <c r="C151" s="73"/>
      <c r="D151" s="73"/>
      <c r="G151" s="42"/>
      <c r="H151" s="41"/>
    </row>
    <row r="152" spans="1:8" s="1" customFormat="1" ht="12.75">
      <c r="A152" s="49"/>
      <c r="B152" s="50"/>
      <c r="C152" s="51"/>
      <c r="D152" s="52"/>
      <c r="G152" s="42"/>
      <c r="H152" s="41"/>
    </row>
    <row r="153" spans="1:8" s="1" customFormat="1" ht="12.75">
      <c r="A153" s="49"/>
      <c r="B153" s="48"/>
      <c r="C153" s="53"/>
      <c r="D153" s="54"/>
      <c r="G153" s="42"/>
      <c r="H153" s="41"/>
    </row>
    <row r="154" spans="1:8" s="1" customFormat="1" ht="12.75">
      <c r="A154" s="49"/>
      <c r="B154" s="50"/>
      <c r="C154" s="51"/>
      <c r="D154" s="52"/>
      <c r="G154" s="42"/>
      <c r="H154" s="41"/>
    </row>
    <row r="155" spans="1:8" s="1" customFormat="1" ht="12.75">
      <c r="A155" s="49"/>
      <c r="B155" s="50"/>
      <c r="C155" s="51"/>
      <c r="D155" s="52"/>
      <c r="G155" s="42"/>
      <c r="H155" s="41"/>
    </row>
    <row r="156" spans="1:8" s="1" customFormat="1" ht="12.75">
      <c r="A156" s="49"/>
      <c r="B156" s="48"/>
      <c r="C156" s="53"/>
      <c r="D156" s="54"/>
      <c r="G156" s="42"/>
      <c r="H156" s="41"/>
    </row>
    <row r="157" spans="1:8" s="1" customFormat="1" ht="12.75">
      <c r="A157" s="49"/>
      <c r="B157" s="50"/>
      <c r="C157" s="51"/>
      <c r="D157" s="52"/>
      <c r="G157" s="42"/>
      <c r="H157" s="41"/>
    </row>
    <row r="158" spans="1:8" s="1" customFormat="1" ht="12.75">
      <c r="A158" s="49"/>
      <c r="B158" s="72"/>
      <c r="C158" s="73"/>
      <c r="D158" s="73"/>
      <c r="G158" s="42"/>
      <c r="H158" s="41"/>
    </row>
    <row r="159" spans="1:8" s="1" customFormat="1" ht="12.75">
      <c r="A159" s="49"/>
      <c r="B159" s="48"/>
      <c r="C159" s="79"/>
      <c r="D159" s="79"/>
      <c r="G159" s="42"/>
      <c r="H159" s="41"/>
    </row>
    <row r="160" spans="1:8" s="1" customFormat="1" ht="12.75">
      <c r="A160" s="49"/>
      <c r="B160" s="62"/>
      <c r="C160" s="73"/>
      <c r="D160" s="73"/>
      <c r="G160" s="42"/>
      <c r="H160" s="41"/>
    </row>
    <row r="161" spans="1:8" s="1" customFormat="1" ht="12.75">
      <c r="A161" s="49"/>
      <c r="B161" s="48"/>
      <c r="C161" s="53"/>
      <c r="D161" s="54"/>
      <c r="G161" s="42"/>
      <c r="H161" s="41"/>
    </row>
    <row r="162" spans="1:8" s="1" customFormat="1" ht="12.75">
      <c r="A162" s="49"/>
      <c r="B162" s="50"/>
      <c r="C162" s="51"/>
      <c r="D162" s="52"/>
      <c r="G162" s="42"/>
      <c r="H162" s="41"/>
    </row>
    <row r="163" spans="1:8" s="1" customFormat="1" ht="12.75">
      <c r="A163" s="49"/>
      <c r="B163" s="50"/>
      <c r="C163" s="55"/>
      <c r="D163" s="56"/>
      <c r="G163" s="42"/>
      <c r="H163" s="41"/>
    </row>
    <row r="164" spans="1:8" s="1" customFormat="1" ht="12.75">
      <c r="A164" s="49"/>
      <c r="B164" s="62"/>
      <c r="C164" s="53"/>
      <c r="D164" s="54"/>
      <c r="G164" s="42"/>
      <c r="H164" s="41"/>
    </row>
    <row r="165" spans="1:8" s="1" customFormat="1" ht="12.75">
      <c r="A165" s="49"/>
      <c r="B165" s="62"/>
      <c r="C165" s="73"/>
      <c r="D165" s="73"/>
      <c r="G165" s="42"/>
      <c r="H165" s="41"/>
    </row>
    <row r="166" spans="1:8" s="1" customFormat="1" ht="12.75">
      <c r="A166" s="49"/>
      <c r="B166" s="62"/>
      <c r="C166" s="80"/>
      <c r="D166" s="80"/>
      <c r="G166" s="42"/>
      <c r="H166" s="41"/>
    </row>
    <row r="167" spans="1:8" s="1" customFormat="1" ht="12.75">
      <c r="A167" s="49"/>
      <c r="B167" s="48"/>
      <c r="C167" s="65"/>
      <c r="D167" s="66"/>
      <c r="G167" s="42"/>
      <c r="H167" s="41"/>
    </row>
    <row r="168" spans="1:8" s="1" customFormat="1" ht="12.75">
      <c r="A168" s="49"/>
      <c r="B168" s="50"/>
      <c r="C168" s="51"/>
      <c r="D168" s="52"/>
      <c r="G168" s="42"/>
      <c r="H168" s="41"/>
    </row>
    <row r="169" spans="1:8" s="1" customFormat="1" ht="11.25" customHeight="1">
      <c r="A169" s="49"/>
      <c r="B169" s="78"/>
      <c r="C169" s="81"/>
      <c r="D169" s="81"/>
      <c r="G169" s="42"/>
      <c r="H169" s="41"/>
    </row>
    <row r="170" spans="1:8" s="1" customFormat="1" ht="24" customHeight="1">
      <c r="A170" s="49"/>
      <c r="B170" s="72"/>
      <c r="C170" s="73"/>
      <c r="D170" s="73"/>
      <c r="G170" s="42"/>
      <c r="H170" s="41"/>
    </row>
    <row r="171" spans="1:8" s="1" customFormat="1" ht="15" customHeight="1">
      <c r="A171" s="49"/>
      <c r="B171" s="72"/>
      <c r="C171" s="82"/>
      <c r="D171" s="82"/>
      <c r="G171" s="42"/>
      <c r="H171" s="41"/>
    </row>
    <row r="172" spans="1:8" s="1" customFormat="1" ht="11.25" customHeight="1">
      <c r="A172" s="49"/>
      <c r="B172" s="72"/>
      <c r="C172" s="82"/>
      <c r="D172" s="82"/>
      <c r="G172" s="42"/>
      <c r="H172" s="41"/>
    </row>
    <row r="173" spans="1:8" s="1" customFormat="1" ht="12.75">
      <c r="A173" s="49"/>
      <c r="B173" s="78"/>
      <c r="C173" s="79"/>
      <c r="D173" s="79"/>
      <c r="G173" s="42"/>
      <c r="H173" s="41"/>
    </row>
    <row r="174" spans="1:8" s="1" customFormat="1" ht="13.5" customHeight="1">
      <c r="A174" s="49"/>
      <c r="B174" s="72"/>
      <c r="C174" s="73"/>
      <c r="D174" s="73"/>
      <c r="G174" s="42"/>
      <c r="H174" s="41"/>
    </row>
    <row r="175" spans="1:8" s="1" customFormat="1" ht="12.75" customHeight="1">
      <c r="A175" s="49"/>
      <c r="B175" s="72"/>
      <c r="C175" s="83"/>
      <c r="D175" s="83"/>
      <c r="G175" s="42"/>
      <c r="H175" s="41"/>
    </row>
    <row r="176" spans="1:8" s="1" customFormat="1" ht="12.75" customHeight="1">
      <c r="A176" s="49"/>
      <c r="B176" s="72"/>
      <c r="C176" s="55"/>
      <c r="D176" s="56"/>
      <c r="G176" s="42"/>
      <c r="H176" s="41"/>
    </row>
    <row r="177" spans="1:8" s="1" customFormat="1" ht="12.75">
      <c r="A177" s="49"/>
      <c r="B177" s="48"/>
      <c r="C177" s="65"/>
      <c r="D177" s="66"/>
      <c r="G177" s="42"/>
      <c r="H177" s="41"/>
    </row>
    <row r="178" spans="1:8" s="1" customFormat="1" ht="12.75">
      <c r="A178" s="49"/>
      <c r="B178" s="50"/>
      <c r="C178" s="51"/>
      <c r="D178" s="52"/>
      <c r="G178" s="42"/>
      <c r="H178" s="41"/>
    </row>
    <row r="179" spans="1:8" s="1" customFormat="1" ht="12.75">
      <c r="A179" s="49"/>
      <c r="B179" s="50"/>
      <c r="C179" s="80"/>
      <c r="D179" s="80"/>
      <c r="G179" s="42"/>
      <c r="H179" s="41"/>
    </row>
    <row r="180" spans="1:8" s="1" customFormat="1" ht="12.75">
      <c r="A180" s="49"/>
      <c r="B180" s="78"/>
      <c r="C180" s="79"/>
      <c r="D180" s="79"/>
      <c r="G180" s="42"/>
      <c r="H180" s="41"/>
    </row>
    <row r="181" spans="1:8" s="1" customFormat="1" ht="12.75">
      <c r="A181" s="49"/>
      <c r="B181" s="72"/>
      <c r="C181" s="73"/>
      <c r="D181" s="73"/>
      <c r="G181" s="42"/>
      <c r="H181" s="41"/>
    </row>
    <row r="182" spans="1:8" s="1" customFormat="1" ht="19.5" customHeight="1">
      <c r="A182" s="49"/>
      <c r="B182" s="50"/>
      <c r="C182" s="51"/>
      <c r="D182" s="52"/>
      <c r="G182" s="42"/>
      <c r="H182" s="41"/>
    </row>
    <row r="183" spans="1:8" s="1" customFormat="1" ht="15" customHeight="1">
      <c r="A183" s="44"/>
      <c r="B183" s="84"/>
      <c r="C183" s="57"/>
      <c r="D183" s="58"/>
      <c r="G183" s="42"/>
      <c r="H183" s="41"/>
    </row>
    <row r="184" spans="1:8" s="1" customFormat="1" ht="12.75">
      <c r="A184" s="46"/>
      <c r="B184" s="47"/>
      <c r="C184" s="57"/>
      <c r="D184" s="58"/>
      <c r="G184" s="42"/>
      <c r="H184" s="41"/>
    </row>
    <row r="185" spans="1:8" s="1" customFormat="1" ht="12.75">
      <c r="A185" s="46"/>
      <c r="B185" s="47"/>
      <c r="C185" s="55"/>
      <c r="D185" s="56"/>
      <c r="G185" s="42"/>
      <c r="H185" s="41"/>
    </row>
    <row r="186" spans="1:8" s="1" customFormat="1" ht="12.75">
      <c r="A186" s="49"/>
      <c r="B186" s="50"/>
      <c r="C186" s="57"/>
      <c r="D186" s="58"/>
      <c r="G186" s="42"/>
      <c r="H186" s="41"/>
    </row>
    <row r="187" spans="1:8" s="1" customFormat="1" ht="12.75">
      <c r="A187" s="49"/>
      <c r="B187" s="61"/>
      <c r="C187" s="53"/>
      <c r="D187" s="54"/>
      <c r="G187" s="42"/>
      <c r="H187" s="41"/>
    </row>
    <row r="188" spans="1:8" s="1" customFormat="1" ht="12.75">
      <c r="A188" s="49"/>
      <c r="B188" s="50"/>
      <c r="C188" s="55"/>
      <c r="D188" s="56"/>
      <c r="G188" s="42"/>
      <c r="H188" s="41"/>
    </row>
    <row r="189" spans="1:8" s="1" customFormat="1" ht="12.75">
      <c r="A189" s="49"/>
      <c r="B189" s="50"/>
      <c r="C189" s="55"/>
      <c r="D189" s="56"/>
      <c r="G189" s="42"/>
      <c r="H189" s="41"/>
    </row>
    <row r="190" spans="1:8" s="1" customFormat="1" ht="22.5" customHeight="1">
      <c r="A190" s="49"/>
      <c r="B190" s="48"/>
      <c r="C190" s="65"/>
      <c r="D190" s="66"/>
      <c r="G190" s="42"/>
      <c r="H190" s="41"/>
    </row>
    <row r="191" spans="1:8" s="1" customFormat="1" ht="12.75">
      <c r="A191" s="49"/>
      <c r="B191" s="50"/>
      <c r="C191" s="67"/>
      <c r="D191" s="68"/>
      <c r="G191" s="42"/>
      <c r="H191" s="41"/>
    </row>
    <row r="192" spans="1:8" s="1" customFormat="1" ht="12.75">
      <c r="A192" s="49"/>
      <c r="B192" s="50"/>
      <c r="C192" s="65"/>
      <c r="D192" s="66"/>
      <c r="G192" s="42"/>
      <c r="H192" s="41"/>
    </row>
    <row r="193" spans="1:8" s="1" customFormat="1" ht="12.75">
      <c r="A193" s="49"/>
      <c r="B193" s="62"/>
      <c r="C193" s="57"/>
      <c r="D193" s="58"/>
      <c r="G193" s="42"/>
      <c r="H193" s="41"/>
    </row>
    <row r="194" spans="1:8" s="1" customFormat="1" ht="12.75">
      <c r="A194" s="49"/>
      <c r="B194" s="62"/>
      <c r="C194" s="69"/>
      <c r="D194" s="70"/>
      <c r="G194" s="42"/>
      <c r="H194" s="41"/>
    </row>
    <row r="195" spans="1:8" s="1" customFormat="1" ht="13.5" customHeight="1">
      <c r="A195" s="49"/>
      <c r="B195" s="48"/>
      <c r="C195" s="53"/>
      <c r="D195" s="54"/>
      <c r="G195" s="42"/>
      <c r="H195" s="41"/>
    </row>
    <row r="196" spans="1:8" s="1" customFormat="1" ht="13.5" customHeight="1">
      <c r="A196" s="46"/>
      <c r="B196" s="47"/>
      <c r="C196" s="57"/>
      <c r="D196" s="58"/>
      <c r="G196" s="42"/>
      <c r="H196" s="41"/>
    </row>
    <row r="197" spans="1:8" s="1" customFormat="1" ht="13.5" customHeight="1">
      <c r="A197" s="49"/>
      <c r="B197" s="50"/>
      <c r="C197" s="57"/>
      <c r="D197" s="58"/>
      <c r="G197" s="42"/>
      <c r="H197" s="41"/>
    </row>
    <row r="198" spans="1:8" s="1" customFormat="1" ht="12.75">
      <c r="A198" s="49"/>
      <c r="B198" s="50"/>
      <c r="C198" s="55"/>
      <c r="D198" s="56"/>
      <c r="G198" s="42"/>
      <c r="H198" s="41"/>
    </row>
    <row r="199" spans="1:8" s="1" customFormat="1" ht="12.75">
      <c r="A199" s="49"/>
      <c r="B199" s="48"/>
      <c r="C199" s="53"/>
      <c r="D199" s="54"/>
      <c r="G199" s="42"/>
      <c r="H199" s="41"/>
    </row>
    <row r="200" spans="1:8" s="1" customFormat="1" ht="12.75">
      <c r="A200" s="49"/>
      <c r="B200" s="50"/>
      <c r="C200" s="55"/>
      <c r="D200" s="56"/>
      <c r="G200" s="42"/>
      <c r="H200" s="41"/>
    </row>
    <row r="201" spans="1:8" s="1" customFormat="1" ht="12.75">
      <c r="A201" s="49"/>
      <c r="B201" s="78"/>
      <c r="C201" s="79"/>
      <c r="D201" s="79"/>
      <c r="G201" s="42"/>
      <c r="H201" s="41"/>
    </row>
    <row r="202" spans="1:8" s="1" customFormat="1" ht="12.75">
      <c r="A202" s="49"/>
      <c r="B202" s="62"/>
      <c r="C202" s="80"/>
      <c r="D202" s="80"/>
      <c r="G202" s="42"/>
      <c r="H202" s="41"/>
    </row>
    <row r="203" spans="1:8" s="1" customFormat="1" ht="12.75">
      <c r="A203" s="49"/>
      <c r="B203" s="48"/>
      <c r="C203" s="65"/>
      <c r="D203" s="66"/>
      <c r="G203" s="42"/>
      <c r="H203" s="41"/>
    </row>
    <row r="204" spans="1:8" s="1" customFormat="1" ht="12.75">
      <c r="A204" s="49"/>
      <c r="B204" s="78"/>
      <c r="C204" s="85"/>
      <c r="D204" s="85"/>
      <c r="G204" s="42"/>
      <c r="H204" s="41"/>
    </row>
    <row r="205" spans="1:8" s="1" customFormat="1" ht="12.75">
      <c r="A205" s="49"/>
      <c r="B205" s="72"/>
      <c r="C205" s="83"/>
      <c r="D205" s="83"/>
      <c r="G205" s="42"/>
      <c r="H205" s="41"/>
    </row>
    <row r="206" spans="1:8" s="1" customFormat="1" ht="12.75">
      <c r="A206" s="49"/>
      <c r="B206" s="72"/>
      <c r="C206" s="55"/>
      <c r="D206" s="56"/>
      <c r="G206" s="42"/>
      <c r="H206" s="41"/>
    </row>
    <row r="207" spans="1:8" s="1" customFormat="1" ht="12.75">
      <c r="A207" s="49"/>
      <c r="B207" s="48"/>
      <c r="C207" s="65"/>
      <c r="D207" s="66"/>
      <c r="G207" s="42"/>
      <c r="H207" s="41"/>
    </row>
    <row r="208" spans="1:8" s="1" customFormat="1" ht="12.75">
      <c r="A208" s="49"/>
      <c r="B208" s="48"/>
      <c r="C208" s="65"/>
      <c r="D208" s="66"/>
      <c r="G208" s="42"/>
      <c r="H208" s="41"/>
    </row>
    <row r="209" spans="1:8" s="86" customFormat="1" ht="18" customHeight="1">
      <c r="A209" s="49"/>
      <c r="B209" s="50"/>
      <c r="C209" s="51"/>
      <c r="D209" s="52"/>
      <c r="E209" s="1"/>
      <c r="F209" s="1"/>
      <c r="G209" s="42"/>
      <c r="H209" s="41"/>
    </row>
    <row r="210" spans="1:8" s="1" customFormat="1" ht="28.5" customHeight="1">
      <c r="A210" s="334"/>
      <c r="B210" s="335"/>
      <c r="C210" s="335"/>
      <c r="D210" s="87"/>
      <c r="E210" s="86"/>
      <c r="F210" s="86"/>
      <c r="G210" s="88"/>
      <c r="H210" s="89"/>
    </row>
    <row r="211" spans="1:8" s="1" customFormat="1" ht="12.75">
      <c r="A211" s="74"/>
      <c r="B211" s="75"/>
      <c r="C211" s="76"/>
      <c r="D211" s="77"/>
      <c r="G211" s="42"/>
      <c r="H211" s="41"/>
    </row>
    <row r="212" spans="1:8" s="1" customFormat="1" ht="12.75">
      <c r="A212" s="49"/>
      <c r="B212" s="90"/>
      <c r="G212" s="42"/>
      <c r="H212" s="41"/>
    </row>
    <row r="213" spans="1:8" s="1" customFormat="1" ht="15.75">
      <c r="A213" s="91"/>
      <c r="B213" s="92"/>
      <c r="C213" s="93"/>
      <c r="D213" s="93"/>
      <c r="G213" s="42"/>
      <c r="H213" s="41"/>
    </row>
    <row r="214" spans="1:8" s="1" customFormat="1" ht="17.25" customHeight="1">
      <c r="A214" s="46"/>
      <c r="B214" s="92"/>
      <c r="C214" s="93"/>
      <c r="D214" s="93"/>
      <c r="G214" s="42"/>
      <c r="H214" s="41"/>
    </row>
    <row r="215" spans="1:8" s="1" customFormat="1" ht="13.5" customHeight="1">
      <c r="A215" s="46"/>
      <c r="B215" s="92"/>
      <c r="C215" s="93"/>
      <c r="D215" s="93"/>
      <c r="G215" s="42"/>
      <c r="H215" s="41"/>
    </row>
    <row r="216" spans="1:8" s="1" customFormat="1" ht="12.75">
      <c r="A216" s="46"/>
      <c r="B216" s="92"/>
      <c r="C216" s="93"/>
      <c r="D216" s="93"/>
      <c r="G216" s="42"/>
      <c r="H216" s="41"/>
    </row>
    <row r="217" spans="1:8" s="1" customFormat="1" ht="12.75">
      <c r="A217" s="46"/>
      <c r="B217" s="92"/>
      <c r="C217" s="93"/>
      <c r="D217" s="93"/>
      <c r="G217" s="42"/>
      <c r="H217" s="41"/>
    </row>
    <row r="218" spans="1:8" s="1" customFormat="1" ht="12.75">
      <c r="A218" s="46"/>
      <c r="B218" s="90"/>
      <c r="G218" s="42"/>
      <c r="H218" s="41"/>
    </row>
    <row r="219" spans="1:8" s="1" customFormat="1" ht="12.75">
      <c r="A219" s="46"/>
      <c r="B219" s="92"/>
      <c r="C219" s="93"/>
      <c r="D219" s="93"/>
      <c r="G219" s="42"/>
      <c r="H219" s="41"/>
    </row>
    <row r="220" spans="1:8" s="1" customFormat="1" ht="12.75">
      <c r="A220" s="46"/>
      <c r="B220" s="92"/>
      <c r="C220" s="94"/>
      <c r="D220" s="94"/>
      <c r="G220" s="42"/>
      <c r="H220" s="41"/>
    </row>
    <row r="221" spans="1:8" s="1" customFormat="1" ht="22.5" customHeight="1">
      <c r="A221" s="46"/>
      <c r="B221" s="92"/>
      <c r="C221" s="93"/>
      <c r="D221" s="93"/>
      <c r="G221" s="42"/>
      <c r="H221" s="41"/>
    </row>
    <row r="222" spans="1:8" s="1" customFormat="1" ht="22.5" customHeight="1">
      <c r="A222" s="46"/>
      <c r="B222" s="92"/>
      <c r="C222" s="67"/>
      <c r="D222" s="68"/>
      <c r="G222" s="42"/>
      <c r="H222" s="41"/>
    </row>
    <row r="223" spans="1:8" s="1" customFormat="1" ht="12.75">
      <c r="A223" s="49"/>
      <c r="B223" s="48"/>
      <c r="C223" s="59"/>
      <c r="D223" s="60"/>
      <c r="G223" s="42"/>
      <c r="H223" s="41"/>
    </row>
    <row r="224" spans="1:8" s="1" customFormat="1" ht="12.75">
      <c r="A224" s="49"/>
      <c r="B224" s="90"/>
      <c r="G224" s="42"/>
      <c r="H224" s="41"/>
    </row>
    <row r="225" spans="1:8" s="1" customFormat="1" ht="12.75">
      <c r="A225" s="49"/>
      <c r="B225" s="90"/>
      <c r="G225" s="42"/>
      <c r="H225" s="41"/>
    </row>
    <row r="226" spans="1:8" s="1" customFormat="1" ht="12.75">
      <c r="A226" s="49"/>
      <c r="B226" s="90"/>
      <c r="G226" s="42"/>
      <c r="H226" s="41"/>
    </row>
    <row r="227" spans="1:8" s="1" customFormat="1" ht="12.75">
      <c r="A227" s="49"/>
      <c r="B227" s="90"/>
      <c r="G227" s="42"/>
      <c r="H227" s="41"/>
    </row>
    <row r="228" spans="1:8" s="1" customFormat="1" ht="12.75">
      <c r="A228" s="49"/>
      <c r="B228" s="90"/>
      <c r="G228" s="42"/>
      <c r="H228" s="41"/>
    </row>
    <row r="229" spans="1:8" s="1" customFormat="1" ht="12.75">
      <c r="A229" s="49"/>
      <c r="B229" s="90"/>
      <c r="G229" s="42"/>
      <c r="H229" s="41"/>
    </row>
    <row r="230" spans="1:8" s="1" customFormat="1" ht="12.75">
      <c r="A230" s="49"/>
      <c r="B230" s="90"/>
      <c r="G230" s="42"/>
      <c r="H230" s="41"/>
    </row>
    <row r="231" spans="1:8" s="1" customFormat="1" ht="12.75">
      <c r="A231" s="49"/>
      <c r="B231" s="90"/>
      <c r="G231" s="42"/>
      <c r="H231" s="41"/>
    </row>
    <row r="232" spans="1:8" s="1" customFormat="1" ht="12.75">
      <c r="A232" s="49"/>
      <c r="B232" s="90"/>
      <c r="G232" s="42"/>
      <c r="H232" s="41"/>
    </row>
    <row r="233" spans="1:8" s="1" customFormat="1" ht="12.75">
      <c r="A233" s="49"/>
      <c r="B233" s="90"/>
      <c r="G233" s="42"/>
      <c r="H233" s="41"/>
    </row>
    <row r="234" spans="1:8" s="1" customFormat="1" ht="12.75">
      <c r="A234" s="49"/>
      <c r="B234" s="90"/>
      <c r="G234" s="42"/>
      <c r="H234" s="41"/>
    </row>
    <row r="235" spans="1:8" s="1" customFormat="1" ht="12.75">
      <c r="A235" s="49"/>
      <c r="B235" s="90"/>
      <c r="G235" s="42"/>
      <c r="H235" s="41"/>
    </row>
    <row r="236" spans="1:8" s="1" customFormat="1" ht="12.75">
      <c r="A236" s="49"/>
      <c r="B236" s="90"/>
      <c r="G236" s="42"/>
      <c r="H236" s="41"/>
    </row>
    <row r="237" spans="1:8" s="1" customFormat="1" ht="12.75">
      <c r="A237" s="49"/>
      <c r="B237" s="90"/>
      <c r="G237" s="42"/>
      <c r="H237" s="41"/>
    </row>
    <row r="238" spans="1:8" s="1" customFormat="1" ht="12.75">
      <c r="A238" s="49"/>
      <c r="B238" s="90"/>
      <c r="G238" s="42"/>
      <c r="H238" s="41"/>
    </row>
    <row r="239" spans="1:8" s="1" customFormat="1" ht="12.75">
      <c r="A239" s="49"/>
      <c r="B239" s="90"/>
      <c r="G239" s="42"/>
      <c r="H239" s="41"/>
    </row>
    <row r="240" spans="1:8" s="1" customFormat="1" ht="12.75">
      <c r="A240" s="49"/>
      <c r="B240" s="90"/>
      <c r="G240" s="42"/>
      <c r="H240" s="41"/>
    </row>
    <row r="241" spans="1:8" s="1" customFormat="1" ht="12.75">
      <c r="A241" s="49"/>
      <c r="B241" s="90"/>
      <c r="G241" s="42"/>
      <c r="H241" s="41"/>
    </row>
    <row r="242" spans="1:8" s="1" customFormat="1" ht="12.75">
      <c r="A242" s="49"/>
      <c r="B242" s="90"/>
      <c r="G242" s="42"/>
      <c r="H242" s="41"/>
    </row>
    <row r="243" spans="1:8" s="1" customFormat="1" ht="12.75">
      <c r="A243" s="49"/>
      <c r="B243" s="90"/>
      <c r="G243" s="42"/>
      <c r="H243" s="41"/>
    </row>
    <row r="244" spans="1:8" s="1" customFormat="1" ht="12.75">
      <c r="A244" s="49"/>
      <c r="B244" s="90"/>
      <c r="G244" s="42"/>
      <c r="H244" s="41"/>
    </row>
    <row r="245" spans="1:8" s="1" customFormat="1" ht="12.75">
      <c r="A245" s="49"/>
      <c r="B245" s="90"/>
      <c r="G245" s="42"/>
      <c r="H245" s="41"/>
    </row>
    <row r="246" spans="1:8" s="1" customFormat="1" ht="12.75">
      <c r="A246" s="49"/>
      <c r="B246" s="90"/>
      <c r="G246" s="42"/>
      <c r="H246" s="41"/>
    </row>
    <row r="247" spans="1:8" s="1" customFormat="1" ht="12.75">
      <c r="A247" s="49"/>
      <c r="B247" s="90"/>
      <c r="G247" s="42"/>
      <c r="H247" s="41"/>
    </row>
    <row r="248" spans="1:8" s="1" customFormat="1" ht="12.75">
      <c r="A248" s="49"/>
      <c r="B248" s="90"/>
      <c r="G248" s="42"/>
      <c r="H248" s="41"/>
    </row>
    <row r="249" spans="1:8" s="1" customFormat="1" ht="12.75">
      <c r="A249" s="49"/>
      <c r="B249" s="90"/>
      <c r="G249" s="42"/>
      <c r="H249" s="41"/>
    </row>
    <row r="250" spans="1:8" s="1" customFormat="1" ht="12.75">
      <c r="A250" s="49"/>
      <c r="B250" s="90"/>
      <c r="G250" s="42"/>
      <c r="H250" s="41"/>
    </row>
    <row r="251" spans="1:8" s="1" customFormat="1" ht="12.75">
      <c r="A251" s="49"/>
      <c r="B251" s="90"/>
      <c r="G251" s="42"/>
      <c r="H251" s="41"/>
    </row>
    <row r="252" spans="1:8" s="1" customFormat="1" ht="12.75">
      <c r="A252" s="49"/>
      <c r="B252" s="90"/>
      <c r="G252" s="42"/>
      <c r="H252" s="41"/>
    </row>
    <row r="253" spans="1:8" s="1" customFormat="1" ht="12.75">
      <c r="A253" s="49"/>
      <c r="B253" s="90"/>
      <c r="G253" s="42"/>
      <c r="H253" s="41"/>
    </row>
    <row r="254" spans="1:8" s="1" customFormat="1" ht="12.75">
      <c r="A254" s="49"/>
      <c r="B254" s="90"/>
      <c r="G254" s="42"/>
      <c r="H254" s="41"/>
    </row>
    <row r="255" spans="1:8" s="1" customFormat="1" ht="12.75">
      <c r="A255" s="49"/>
      <c r="B255" s="90"/>
      <c r="G255" s="42"/>
      <c r="H255" s="41"/>
    </row>
    <row r="256" spans="1:8" s="1" customFormat="1" ht="12.75">
      <c r="A256" s="49"/>
      <c r="B256" s="90"/>
      <c r="G256" s="42"/>
      <c r="H256" s="41"/>
    </row>
    <row r="257" spans="1:8" s="1" customFormat="1" ht="12.75">
      <c r="A257" s="49"/>
      <c r="B257" s="90"/>
      <c r="G257" s="42"/>
      <c r="H257" s="41"/>
    </row>
    <row r="258" spans="1:8" s="1" customFormat="1" ht="12.75">
      <c r="A258" s="49"/>
      <c r="B258" s="90"/>
      <c r="G258" s="42"/>
      <c r="H258" s="41"/>
    </row>
    <row r="259" spans="1:8" s="1" customFormat="1" ht="12.75">
      <c r="A259" s="49"/>
      <c r="B259" s="90"/>
      <c r="G259" s="42"/>
      <c r="H259" s="41"/>
    </row>
    <row r="260" spans="1:8" s="1" customFormat="1" ht="12.75">
      <c r="A260" s="49"/>
      <c r="B260" s="90"/>
      <c r="G260" s="42"/>
      <c r="H260" s="41"/>
    </row>
    <row r="261" spans="1:8" s="1" customFormat="1" ht="12.75">
      <c r="A261" s="49"/>
      <c r="B261" s="90"/>
      <c r="G261" s="42"/>
      <c r="H261" s="41"/>
    </row>
    <row r="262" spans="1:8" s="1" customFormat="1" ht="12.75">
      <c r="A262" s="49"/>
      <c r="B262" s="90"/>
      <c r="G262" s="42"/>
      <c r="H262" s="41"/>
    </row>
    <row r="263" spans="1:8" s="1" customFormat="1" ht="12.75">
      <c r="A263" s="49"/>
      <c r="B263" s="90"/>
      <c r="G263" s="42"/>
      <c r="H263" s="41"/>
    </row>
    <row r="264" spans="1:8" s="1" customFormat="1" ht="12.75">
      <c r="A264" s="49"/>
      <c r="B264" s="90"/>
      <c r="G264" s="42"/>
      <c r="H264" s="41"/>
    </row>
    <row r="265" spans="1:8" s="1" customFormat="1" ht="12.75">
      <c r="A265" s="49"/>
      <c r="B265" s="90"/>
      <c r="G265" s="42"/>
      <c r="H265" s="41"/>
    </row>
    <row r="266" spans="1:8" s="1" customFormat="1" ht="12.75">
      <c r="A266" s="49"/>
      <c r="B266" s="90"/>
      <c r="G266" s="42"/>
      <c r="H266" s="41"/>
    </row>
    <row r="267" spans="1:8" s="1" customFormat="1" ht="12.75">
      <c r="A267" s="49"/>
      <c r="B267" s="90"/>
      <c r="G267" s="42"/>
      <c r="H267" s="41"/>
    </row>
    <row r="268" spans="1:8" s="1" customFormat="1" ht="12.75">
      <c r="A268" s="49"/>
      <c r="B268" s="90"/>
      <c r="G268" s="42"/>
      <c r="H268" s="41"/>
    </row>
    <row r="269" spans="1:8" s="1" customFormat="1" ht="12.75">
      <c r="A269" s="49"/>
      <c r="B269" s="90"/>
      <c r="G269" s="42"/>
      <c r="H269" s="41"/>
    </row>
    <row r="270" spans="1:8" s="1" customFormat="1" ht="12.75">
      <c r="A270" s="49"/>
      <c r="B270" s="90"/>
      <c r="G270" s="42"/>
      <c r="H270" s="41"/>
    </row>
    <row r="271" spans="1:8" s="1" customFormat="1" ht="12.75">
      <c r="A271" s="49"/>
      <c r="B271" s="90"/>
      <c r="G271" s="42"/>
      <c r="H271" s="41"/>
    </row>
    <row r="272" spans="1:8" s="1" customFormat="1" ht="12.75">
      <c r="A272" s="49"/>
      <c r="B272" s="90"/>
      <c r="G272" s="42"/>
      <c r="H272" s="41"/>
    </row>
    <row r="273" spans="1:8" s="1" customFormat="1" ht="12.75">
      <c r="A273" s="49"/>
      <c r="B273" s="90"/>
      <c r="G273" s="42"/>
      <c r="H273" s="41"/>
    </row>
    <row r="274" spans="1:8" s="1" customFormat="1" ht="12.75">
      <c r="A274" s="49"/>
      <c r="B274" s="90"/>
      <c r="G274" s="42"/>
      <c r="H274" s="41"/>
    </row>
    <row r="275" spans="1:8" s="1" customFormat="1" ht="12.75">
      <c r="A275" s="49"/>
      <c r="B275" s="90"/>
      <c r="G275" s="42"/>
      <c r="H275" s="41"/>
    </row>
    <row r="276" spans="1:8" s="1" customFormat="1" ht="12.75">
      <c r="A276" s="49"/>
      <c r="B276" s="90"/>
      <c r="G276" s="42"/>
      <c r="H276" s="41"/>
    </row>
    <row r="277" spans="1:8" s="1" customFormat="1" ht="12.75">
      <c r="A277" s="49"/>
      <c r="B277" s="90"/>
      <c r="G277" s="42"/>
      <c r="H277" s="41"/>
    </row>
    <row r="278" spans="1:8" s="1" customFormat="1" ht="12.75">
      <c r="A278" s="49"/>
      <c r="B278" s="90"/>
      <c r="G278" s="42"/>
      <c r="H278" s="41"/>
    </row>
    <row r="279" spans="1:8" s="1" customFormat="1" ht="12.75">
      <c r="A279" s="49"/>
      <c r="B279" s="90"/>
      <c r="G279" s="42"/>
      <c r="H279" s="41"/>
    </row>
    <row r="280" spans="1:8" s="1" customFormat="1" ht="12.75">
      <c r="A280" s="49"/>
      <c r="B280" s="90"/>
      <c r="G280" s="42"/>
      <c r="H280" s="41"/>
    </row>
    <row r="281" spans="1:8" s="1" customFormat="1" ht="12.75">
      <c r="A281" s="49"/>
      <c r="B281" s="90"/>
      <c r="G281" s="42"/>
      <c r="H281" s="41"/>
    </row>
    <row r="282" spans="1:8" s="1" customFormat="1" ht="12.75">
      <c r="A282" s="49"/>
      <c r="B282" s="90"/>
      <c r="G282" s="42"/>
      <c r="H282" s="41"/>
    </row>
    <row r="283" spans="1:8" s="1" customFormat="1" ht="12.75">
      <c r="A283" s="49"/>
      <c r="B283" s="90"/>
      <c r="G283" s="42"/>
      <c r="H283" s="41"/>
    </row>
    <row r="284" spans="1:8" s="1" customFormat="1" ht="12.75">
      <c r="A284" s="49"/>
      <c r="B284" s="90"/>
      <c r="G284" s="42"/>
      <c r="H284" s="41"/>
    </row>
    <row r="285" spans="1:8" s="1" customFormat="1" ht="12.75">
      <c r="A285" s="49"/>
      <c r="B285" s="90"/>
      <c r="G285" s="42"/>
      <c r="H285" s="41"/>
    </row>
    <row r="286" spans="1:8" s="1" customFormat="1" ht="12.75">
      <c r="A286" s="49"/>
      <c r="B286" s="90"/>
      <c r="G286" s="42"/>
      <c r="H286" s="41"/>
    </row>
    <row r="287" spans="1:8" s="1" customFormat="1" ht="12.75">
      <c r="A287" s="49"/>
      <c r="B287" s="90"/>
      <c r="G287" s="42"/>
      <c r="H287" s="41"/>
    </row>
    <row r="288" spans="1:8" s="1" customFormat="1" ht="12.75">
      <c r="A288" s="49"/>
      <c r="B288" s="90"/>
      <c r="G288" s="42"/>
      <c r="H288" s="41"/>
    </row>
    <row r="289" spans="1:8" s="1" customFormat="1" ht="12.75">
      <c r="A289" s="49"/>
      <c r="B289" s="90"/>
      <c r="G289" s="42"/>
      <c r="H289" s="41"/>
    </row>
    <row r="290" spans="1:8" s="1" customFormat="1" ht="12.75">
      <c r="A290" s="49"/>
      <c r="B290" s="90"/>
      <c r="G290" s="42"/>
      <c r="H290" s="41"/>
    </row>
    <row r="291" spans="1:8" s="1" customFormat="1" ht="12.75">
      <c r="A291" s="49"/>
      <c r="B291" s="90"/>
      <c r="G291" s="42"/>
      <c r="H291" s="41"/>
    </row>
    <row r="292" spans="1:8" s="1" customFormat="1" ht="12.75">
      <c r="A292" s="49"/>
      <c r="B292" s="90"/>
      <c r="G292" s="42"/>
      <c r="H292" s="41"/>
    </row>
    <row r="293" spans="1:8" s="1" customFormat="1" ht="12.75">
      <c r="A293" s="49"/>
      <c r="B293" s="90"/>
      <c r="G293" s="42"/>
      <c r="H293" s="41"/>
    </row>
    <row r="294" spans="1:8" s="1" customFormat="1" ht="12.75">
      <c r="A294" s="49"/>
      <c r="B294" s="90"/>
      <c r="G294" s="42"/>
      <c r="H294" s="41"/>
    </row>
    <row r="295" spans="1:8" s="1" customFormat="1" ht="12.75">
      <c r="A295" s="49"/>
      <c r="B295" s="90"/>
      <c r="G295" s="42"/>
      <c r="H295" s="41"/>
    </row>
    <row r="296" spans="1:8" s="1" customFormat="1" ht="12.75">
      <c r="A296" s="49"/>
      <c r="B296" s="90"/>
      <c r="G296" s="42"/>
      <c r="H296" s="41"/>
    </row>
    <row r="297" spans="1:8" s="1" customFormat="1" ht="12.75">
      <c r="A297" s="49"/>
      <c r="B297" s="90"/>
      <c r="G297" s="42"/>
      <c r="H297" s="41"/>
    </row>
    <row r="298" spans="1:8" s="1" customFormat="1" ht="12.75">
      <c r="A298" s="49"/>
      <c r="B298" s="90"/>
      <c r="G298" s="42"/>
      <c r="H298" s="41"/>
    </row>
    <row r="299" spans="1:8" s="1" customFormat="1" ht="12.75">
      <c r="A299" s="49"/>
      <c r="B299" s="90"/>
      <c r="G299" s="42"/>
      <c r="H299" s="41"/>
    </row>
    <row r="300" spans="1:8" s="1" customFormat="1" ht="12.75">
      <c r="A300" s="49"/>
      <c r="B300" s="90"/>
      <c r="G300" s="42"/>
      <c r="H300" s="41"/>
    </row>
    <row r="301" spans="1:8" s="1" customFormat="1" ht="12.75">
      <c r="A301" s="49"/>
      <c r="B301" s="90"/>
      <c r="G301" s="42"/>
      <c r="H301" s="41"/>
    </row>
    <row r="302" spans="1:8" s="1" customFormat="1" ht="12.75">
      <c r="A302" s="49"/>
      <c r="B302" s="90"/>
      <c r="G302" s="42"/>
      <c r="H302" s="41"/>
    </row>
    <row r="303" spans="1:8" s="1" customFormat="1" ht="12.75">
      <c r="A303" s="49"/>
      <c r="B303" s="90"/>
      <c r="G303" s="42"/>
      <c r="H303" s="41"/>
    </row>
    <row r="304" spans="1:8" s="1" customFormat="1" ht="12.75">
      <c r="A304" s="49"/>
      <c r="B304" s="90"/>
      <c r="G304" s="42"/>
      <c r="H304" s="41"/>
    </row>
    <row r="305" spans="1:8" s="1" customFormat="1" ht="12.75">
      <c r="A305" s="49"/>
      <c r="B305" s="90"/>
      <c r="G305" s="42"/>
      <c r="H305" s="41"/>
    </row>
    <row r="306" spans="1:8" s="1" customFormat="1" ht="12.75">
      <c r="A306" s="49"/>
      <c r="B306" s="90"/>
      <c r="G306" s="42"/>
      <c r="H306" s="41"/>
    </row>
    <row r="307" spans="1:8" s="1" customFormat="1" ht="12.75">
      <c r="A307" s="49"/>
      <c r="B307" s="90"/>
      <c r="G307" s="42"/>
      <c r="H307" s="41"/>
    </row>
    <row r="308" spans="1:8" s="1" customFormat="1" ht="12.75">
      <c r="A308" s="49"/>
      <c r="B308" s="90"/>
      <c r="G308" s="42"/>
      <c r="H308" s="41"/>
    </row>
    <row r="309" spans="1:8" s="1" customFormat="1" ht="12.75">
      <c r="A309" s="49"/>
      <c r="B309" s="90"/>
      <c r="G309" s="42"/>
      <c r="H309" s="41"/>
    </row>
    <row r="310" spans="1:8" s="1" customFormat="1" ht="12.75">
      <c r="A310" s="49"/>
      <c r="B310" s="90"/>
      <c r="G310" s="42"/>
      <c r="H310" s="41"/>
    </row>
    <row r="311" spans="1:8" s="1" customFormat="1" ht="12.75">
      <c r="A311" s="49"/>
      <c r="B311" s="90"/>
      <c r="G311" s="42"/>
      <c r="H311" s="41"/>
    </row>
    <row r="312" spans="1:8" s="1" customFormat="1" ht="12.75">
      <c r="A312" s="49"/>
      <c r="B312" s="90"/>
      <c r="G312" s="42"/>
      <c r="H312" s="41"/>
    </row>
    <row r="313" spans="1:8" s="1" customFormat="1" ht="12.75">
      <c r="A313" s="49"/>
      <c r="B313" s="90"/>
      <c r="G313" s="42"/>
      <c r="H313" s="41"/>
    </row>
    <row r="314" spans="1:8" s="1" customFormat="1" ht="12.75">
      <c r="A314" s="49"/>
      <c r="B314" s="90"/>
      <c r="G314" s="42"/>
      <c r="H314" s="41"/>
    </row>
    <row r="315" spans="1:8" s="1" customFormat="1" ht="12.75">
      <c r="A315" s="49"/>
      <c r="B315" s="90"/>
      <c r="G315" s="42"/>
      <c r="H315" s="41"/>
    </row>
    <row r="316" spans="1:8" s="1" customFormat="1" ht="12.75">
      <c r="A316" s="49"/>
      <c r="B316" s="90"/>
      <c r="G316" s="42"/>
      <c r="H316" s="41"/>
    </row>
    <row r="317" spans="1:8" s="1" customFormat="1" ht="12.75">
      <c r="A317" s="49"/>
      <c r="B317" s="90"/>
      <c r="G317" s="42"/>
      <c r="H317" s="41"/>
    </row>
    <row r="318" spans="1:8" s="1" customFormat="1" ht="12.75">
      <c r="A318" s="49"/>
      <c r="B318" s="90"/>
      <c r="G318" s="42"/>
      <c r="H318" s="41"/>
    </row>
    <row r="319" spans="1:8" s="1" customFormat="1" ht="12.75">
      <c r="A319" s="49"/>
      <c r="B319" s="90"/>
      <c r="G319" s="42"/>
      <c r="H319" s="41"/>
    </row>
    <row r="320" spans="1:8" s="1" customFormat="1" ht="12.75">
      <c r="A320" s="49"/>
      <c r="B320" s="90"/>
      <c r="G320" s="42"/>
      <c r="H320" s="41"/>
    </row>
    <row r="321" spans="1:8" s="1" customFormat="1" ht="12.75">
      <c r="A321" s="49"/>
      <c r="B321" s="90"/>
      <c r="G321" s="42"/>
      <c r="H321" s="41"/>
    </row>
    <row r="322" spans="1:8" s="1" customFormat="1" ht="12.75">
      <c r="A322" s="49"/>
      <c r="B322" s="90"/>
      <c r="G322" s="42"/>
      <c r="H322" s="41"/>
    </row>
    <row r="323" spans="1:8" s="1" customFormat="1" ht="12.75">
      <c r="A323" s="49"/>
      <c r="B323" s="90"/>
      <c r="G323" s="42"/>
      <c r="H323" s="41"/>
    </row>
    <row r="324" spans="1:8" s="1" customFormat="1" ht="12.75">
      <c r="A324" s="49"/>
      <c r="B324" s="90"/>
      <c r="G324" s="42"/>
      <c r="H324" s="41"/>
    </row>
    <row r="325" spans="1:8" s="1" customFormat="1" ht="12.75">
      <c r="A325" s="49"/>
      <c r="B325" s="90"/>
      <c r="G325" s="42"/>
      <c r="H325" s="41"/>
    </row>
    <row r="326" spans="1:8" s="1" customFormat="1" ht="12.75">
      <c r="A326" s="49"/>
      <c r="B326" s="90"/>
      <c r="G326" s="42"/>
      <c r="H326" s="41"/>
    </row>
    <row r="327" spans="1:8" s="1" customFormat="1" ht="12.75">
      <c r="A327" s="49"/>
      <c r="B327" s="90"/>
      <c r="G327" s="42"/>
      <c r="H327" s="41"/>
    </row>
    <row r="328" spans="1:8" s="1" customFormat="1" ht="12.75">
      <c r="A328" s="49"/>
      <c r="B328" s="90"/>
      <c r="G328" s="42"/>
      <c r="H328" s="41"/>
    </row>
    <row r="329" spans="1:8" s="1" customFormat="1" ht="12.75">
      <c r="A329" s="49"/>
      <c r="B329" s="90"/>
      <c r="G329" s="42"/>
      <c r="H329" s="41"/>
    </row>
    <row r="330" spans="1:8" s="1" customFormat="1" ht="12.75">
      <c r="A330" s="49"/>
      <c r="B330" s="90"/>
      <c r="G330" s="42"/>
      <c r="H330" s="41"/>
    </row>
    <row r="331" spans="1:8" s="1" customFormat="1" ht="12.75">
      <c r="A331" s="49"/>
      <c r="B331" s="90"/>
      <c r="G331" s="42"/>
      <c r="H331" s="41"/>
    </row>
    <row r="332" spans="1:8" s="1" customFormat="1" ht="12.75">
      <c r="A332" s="49"/>
      <c r="B332" s="90"/>
      <c r="G332" s="42"/>
      <c r="H332" s="41"/>
    </row>
    <row r="333" spans="1:8" s="1" customFormat="1" ht="12.75">
      <c r="A333" s="49"/>
      <c r="B333" s="90"/>
      <c r="G333" s="42"/>
      <c r="H333" s="41"/>
    </row>
    <row r="334" spans="1:8" s="1" customFormat="1" ht="12.75">
      <c r="A334" s="49"/>
      <c r="B334" s="90"/>
      <c r="G334" s="42"/>
      <c r="H334" s="41"/>
    </row>
    <row r="335" spans="1:8" s="1" customFormat="1" ht="12.75">
      <c r="A335" s="49"/>
      <c r="B335" s="90"/>
      <c r="G335" s="42"/>
      <c r="H335" s="41"/>
    </row>
    <row r="336" spans="1:8" s="1" customFormat="1" ht="12.75">
      <c r="A336" s="49"/>
      <c r="B336" s="90"/>
      <c r="G336" s="42"/>
      <c r="H336" s="41"/>
    </row>
    <row r="337" spans="1:8" s="1" customFormat="1" ht="12.75">
      <c r="A337" s="49"/>
      <c r="B337" s="90"/>
      <c r="G337" s="42"/>
      <c r="H337" s="41"/>
    </row>
    <row r="338" spans="1:8" s="1" customFormat="1" ht="12.75">
      <c r="A338" s="49"/>
      <c r="B338" s="90"/>
      <c r="G338" s="42"/>
      <c r="H338" s="41"/>
    </row>
    <row r="339" spans="1:8" s="1" customFormat="1" ht="12.75">
      <c r="A339" s="49"/>
      <c r="B339" s="90"/>
      <c r="G339" s="42"/>
      <c r="H339" s="41"/>
    </row>
    <row r="340" spans="1:8" s="1" customFormat="1" ht="12.75">
      <c r="A340" s="49"/>
      <c r="B340" s="90"/>
      <c r="G340" s="42"/>
      <c r="H340" s="41"/>
    </row>
    <row r="341" spans="1:8" s="1" customFormat="1" ht="12.75">
      <c r="A341" s="49"/>
      <c r="B341" s="90"/>
      <c r="G341" s="42"/>
      <c r="H341" s="41"/>
    </row>
    <row r="342" spans="1:8" s="1" customFormat="1" ht="12.75">
      <c r="A342" s="49"/>
      <c r="B342" s="90"/>
      <c r="G342" s="42"/>
      <c r="H342" s="41"/>
    </row>
    <row r="343" spans="1:8" s="1" customFormat="1" ht="12.75">
      <c r="A343" s="49"/>
      <c r="B343" s="90"/>
      <c r="G343" s="42"/>
      <c r="H343" s="41"/>
    </row>
    <row r="344" spans="1:8" s="1" customFormat="1" ht="12.75">
      <c r="A344" s="49"/>
      <c r="B344" s="90"/>
      <c r="G344" s="42"/>
      <c r="H344" s="41"/>
    </row>
    <row r="345" spans="1:8" s="1" customFormat="1" ht="12.75">
      <c r="A345" s="49"/>
      <c r="B345" s="90"/>
      <c r="G345" s="42"/>
      <c r="H345" s="41"/>
    </row>
    <row r="346" spans="1:8" s="1" customFormat="1" ht="12.75">
      <c r="A346" s="49"/>
      <c r="B346" s="90"/>
      <c r="G346" s="42"/>
      <c r="H346" s="41"/>
    </row>
    <row r="347" spans="1:8" s="1" customFormat="1" ht="12.75">
      <c r="A347" s="49"/>
      <c r="B347" s="90"/>
      <c r="G347" s="42"/>
      <c r="H347" s="41"/>
    </row>
    <row r="348" spans="1:8" s="1" customFormat="1" ht="12.75">
      <c r="A348" s="49"/>
      <c r="B348" s="90"/>
      <c r="G348" s="42"/>
      <c r="H348" s="41"/>
    </row>
    <row r="349" spans="1:8" s="1" customFormat="1" ht="12.75">
      <c r="A349" s="49"/>
      <c r="B349" s="90"/>
      <c r="G349" s="42"/>
      <c r="H349" s="41"/>
    </row>
    <row r="350" spans="1:8" s="1" customFormat="1" ht="12.75">
      <c r="A350" s="49"/>
      <c r="B350" s="90"/>
      <c r="G350" s="42"/>
      <c r="H350" s="41"/>
    </row>
    <row r="351" spans="1:8" s="1" customFormat="1" ht="12.75">
      <c r="A351" s="49"/>
      <c r="B351" s="90"/>
      <c r="G351" s="42"/>
      <c r="H351" s="41"/>
    </row>
    <row r="352" spans="1:8" s="1" customFormat="1" ht="12.75">
      <c r="A352" s="49"/>
      <c r="B352" s="90"/>
      <c r="G352" s="42"/>
      <c r="H352" s="41"/>
    </row>
    <row r="353" spans="1:8" s="1" customFormat="1" ht="12.75">
      <c r="A353" s="49"/>
      <c r="B353" s="90"/>
      <c r="G353" s="42"/>
      <c r="H353" s="41"/>
    </row>
    <row r="354" spans="1:8" s="1" customFormat="1" ht="12.75">
      <c r="A354" s="49"/>
      <c r="B354" s="90"/>
      <c r="G354" s="42"/>
      <c r="H354" s="41"/>
    </row>
    <row r="355" spans="1:8" s="1" customFormat="1" ht="12.75">
      <c r="A355" s="49"/>
      <c r="B355" s="90"/>
      <c r="G355" s="42"/>
      <c r="H355" s="41"/>
    </row>
    <row r="356" spans="1:8" s="1" customFormat="1" ht="12.75">
      <c r="A356" s="49"/>
      <c r="B356" s="90"/>
      <c r="G356" s="42"/>
      <c r="H356" s="41"/>
    </row>
    <row r="357" spans="1:8" s="1" customFormat="1" ht="12.75">
      <c r="A357" s="49"/>
      <c r="B357" s="90"/>
      <c r="G357" s="42"/>
      <c r="H357" s="41"/>
    </row>
    <row r="358" spans="1:8" s="1" customFormat="1" ht="12.75">
      <c r="A358" s="49"/>
      <c r="B358" s="90"/>
      <c r="G358" s="42"/>
      <c r="H358" s="41"/>
    </row>
    <row r="359" spans="1:8" s="1" customFormat="1" ht="12.75">
      <c r="A359" s="49"/>
      <c r="B359" s="90"/>
      <c r="G359" s="42"/>
      <c r="H359" s="41"/>
    </row>
    <row r="360" spans="1:8" s="1" customFormat="1" ht="12.75">
      <c r="A360" s="49"/>
      <c r="B360" s="90"/>
      <c r="G360" s="42"/>
      <c r="H360" s="41"/>
    </row>
    <row r="361" spans="1:8" s="1" customFormat="1" ht="12.75">
      <c r="A361" s="49"/>
      <c r="B361" s="90"/>
      <c r="G361" s="42"/>
      <c r="H361" s="41"/>
    </row>
    <row r="362" spans="1:8" s="1" customFormat="1" ht="12.75">
      <c r="A362" s="49"/>
      <c r="B362" s="90"/>
      <c r="G362" s="42"/>
      <c r="H362" s="41"/>
    </row>
    <row r="363" spans="1:8" s="1" customFormat="1" ht="12.75">
      <c r="A363" s="49"/>
      <c r="B363" s="90"/>
      <c r="G363" s="42"/>
      <c r="H363" s="41"/>
    </row>
    <row r="364" spans="1:8" s="1" customFormat="1" ht="12.75">
      <c r="A364" s="49"/>
      <c r="B364" s="90"/>
      <c r="G364" s="42"/>
      <c r="H364" s="41"/>
    </row>
    <row r="365" spans="1:8" s="1" customFormat="1" ht="12.75">
      <c r="A365" s="49"/>
      <c r="B365" s="90"/>
      <c r="G365" s="42"/>
      <c r="H365" s="41"/>
    </row>
    <row r="366" spans="1:8" s="1" customFormat="1" ht="12.75">
      <c r="A366" s="49"/>
      <c r="B366" s="90"/>
      <c r="G366" s="42"/>
      <c r="H366" s="41"/>
    </row>
    <row r="367" spans="1:8" s="1" customFormat="1" ht="12.75">
      <c r="A367" s="49"/>
      <c r="B367" s="90"/>
      <c r="G367" s="42"/>
      <c r="H367" s="41"/>
    </row>
    <row r="368" spans="1:8" s="1" customFormat="1" ht="12.75">
      <c r="A368" s="49"/>
      <c r="B368" s="90"/>
      <c r="G368" s="42"/>
      <c r="H368" s="41"/>
    </row>
    <row r="369" spans="1:8" s="1" customFormat="1" ht="12.75">
      <c r="A369" s="49"/>
      <c r="B369" s="90"/>
      <c r="G369" s="42"/>
      <c r="H369" s="41"/>
    </row>
    <row r="370" spans="1:8" s="1" customFormat="1" ht="12.75">
      <c r="A370" s="49"/>
      <c r="B370" s="90"/>
      <c r="G370" s="42"/>
      <c r="H370" s="41"/>
    </row>
    <row r="371" spans="1:8" s="1" customFormat="1" ht="12.75">
      <c r="A371" s="49"/>
      <c r="B371" s="90"/>
      <c r="G371" s="42"/>
      <c r="H371" s="41"/>
    </row>
    <row r="372" spans="1:8" s="1" customFormat="1" ht="12.75">
      <c r="A372" s="49"/>
      <c r="B372" s="90"/>
      <c r="G372" s="42"/>
      <c r="H372" s="41"/>
    </row>
    <row r="373" spans="1:8" s="1" customFormat="1" ht="12.75">
      <c r="A373" s="49"/>
      <c r="B373" s="90"/>
      <c r="G373" s="42"/>
      <c r="H373" s="41"/>
    </row>
    <row r="374" spans="1:8" s="1" customFormat="1" ht="12.75">
      <c r="A374" s="49"/>
      <c r="B374" s="90"/>
      <c r="G374" s="42"/>
      <c r="H374" s="41"/>
    </row>
    <row r="375" spans="1:8" s="1" customFormat="1" ht="12.75">
      <c r="A375" s="49"/>
      <c r="B375" s="90"/>
      <c r="G375" s="42"/>
      <c r="H375" s="41"/>
    </row>
    <row r="376" spans="1:8" s="1" customFormat="1" ht="12.75">
      <c r="A376" s="49"/>
      <c r="B376" s="90"/>
      <c r="G376" s="42"/>
      <c r="H376" s="41"/>
    </row>
    <row r="377" spans="1:8" s="1" customFormat="1" ht="12.75">
      <c r="A377" s="49"/>
      <c r="B377" s="90"/>
      <c r="G377" s="42"/>
      <c r="H377" s="41"/>
    </row>
    <row r="378" spans="1:8" s="1" customFormat="1" ht="12.75">
      <c r="A378" s="49"/>
      <c r="B378" s="90"/>
      <c r="G378" s="42"/>
      <c r="H378" s="41"/>
    </row>
    <row r="379" spans="1:8" s="1" customFormat="1" ht="12.75">
      <c r="A379" s="49"/>
      <c r="B379" s="90"/>
      <c r="G379" s="42"/>
      <c r="H379" s="41"/>
    </row>
    <row r="380" spans="1:8" s="1" customFormat="1" ht="12.75">
      <c r="A380" s="49"/>
      <c r="B380" s="90"/>
      <c r="G380" s="42"/>
      <c r="H380" s="41"/>
    </row>
    <row r="381" spans="1:8" s="1" customFormat="1" ht="12.75">
      <c r="A381" s="49"/>
      <c r="B381" s="90"/>
      <c r="G381" s="42"/>
      <c r="H381" s="41"/>
    </row>
    <row r="382" spans="1:8" s="1" customFormat="1" ht="12.75">
      <c r="A382" s="49"/>
      <c r="B382" s="90"/>
      <c r="G382" s="42"/>
      <c r="H382" s="41"/>
    </row>
    <row r="383" spans="1:8" s="1" customFormat="1" ht="12.75">
      <c r="A383" s="49"/>
      <c r="B383" s="90"/>
      <c r="G383" s="42"/>
      <c r="H383" s="41"/>
    </row>
    <row r="384" spans="1:8" s="1" customFormat="1" ht="12.75">
      <c r="A384" s="49"/>
      <c r="B384" s="90"/>
      <c r="G384" s="42"/>
      <c r="H384" s="41"/>
    </row>
    <row r="385" spans="1:8" s="1" customFormat="1" ht="12.75">
      <c r="A385" s="49"/>
      <c r="B385" s="90"/>
      <c r="G385" s="42"/>
      <c r="H385" s="41"/>
    </row>
    <row r="386" spans="1:8" s="1" customFormat="1" ht="12.75">
      <c r="A386" s="49"/>
      <c r="B386" s="90"/>
      <c r="G386" s="42"/>
      <c r="H386" s="41"/>
    </row>
    <row r="387" spans="1:8" s="1" customFormat="1" ht="12.75">
      <c r="A387" s="49"/>
      <c r="B387" s="90"/>
      <c r="G387" s="42"/>
      <c r="H387" s="41"/>
    </row>
    <row r="388" spans="1:8" s="1" customFormat="1" ht="12.75">
      <c r="A388" s="49"/>
      <c r="B388" s="90"/>
      <c r="G388" s="42"/>
      <c r="H388" s="41"/>
    </row>
    <row r="389" spans="1:8" s="1" customFormat="1" ht="12.75">
      <c r="A389" s="49"/>
      <c r="B389" s="90"/>
      <c r="G389" s="42"/>
      <c r="H389" s="41"/>
    </row>
    <row r="390" spans="1:8" s="1" customFormat="1" ht="12.75">
      <c r="A390" s="49"/>
      <c r="B390" s="90"/>
      <c r="G390" s="42"/>
      <c r="H390" s="41"/>
    </row>
    <row r="391" spans="1:8" s="1" customFormat="1" ht="12.75">
      <c r="A391" s="49"/>
      <c r="B391" s="90"/>
      <c r="G391" s="42"/>
      <c r="H391" s="41"/>
    </row>
    <row r="392" spans="1:8" s="1" customFormat="1" ht="12.75">
      <c r="A392" s="49"/>
      <c r="B392" s="90"/>
      <c r="G392" s="42"/>
      <c r="H392" s="41"/>
    </row>
    <row r="393" spans="1:8" s="1" customFormat="1" ht="12.75">
      <c r="A393" s="49"/>
      <c r="B393" s="90"/>
      <c r="G393" s="42"/>
      <c r="H393" s="41"/>
    </row>
    <row r="394" spans="1:8" s="1" customFormat="1" ht="12.75">
      <c r="A394" s="49"/>
      <c r="B394" s="90"/>
      <c r="G394" s="42"/>
      <c r="H394" s="41"/>
    </row>
    <row r="395" spans="1:8" s="1" customFormat="1" ht="12.75">
      <c r="A395" s="49"/>
      <c r="B395" s="90"/>
      <c r="G395" s="42"/>
      <c r="H395" s="41"/>
    </row>
    <row r="396" spans="1:8" s="1" customFormat="1" ht="12.75">
      <c r="A396" s="49"/>
      <c r="B396" s="90"/>
      <c r="G396" s="42"/>
      <c r="H396" s="41"/>
    </row>
    <row r="397" spans="1:8" s="1" customFormat="1" ht="12.75">
      <c r="A397" s="49"/>
      <c r="B397" s="90"/>
      <c r="G397" s="42"/>
      <c r="H397" s="41"/>
    </row>
    <row r="398" spans="1:8" s="1" customFormat="1" ht="12.75">
      <c r="A398" s="49"/>
      <c r="B398" s="90"/>
      <c r="G398" s="42"/>
      <c r="H398" s="41"/>
    </row>
    <row r="399" spans="1:8" s="1" customFormat="1" ht="12.75">
      <c r="A399" s="49"/>
      <c r="B399" s="90"/>
      <c r="G399" s="42"/>
      <c r="H399" s="41"/>
    </row>
    <row r="400" spans="1:8" s="1" customFormat="1" ht="12.75">
      <c r="A400" s="49"/>
      <c r="B400" s="90"/>
      <c r="G400" s="42"/>
      <c r="H400" s="41"/>
    </row>
    <row r="401" spans="1:8" s="1" customFormat="1" ht="12.75">
      <c r="A401" s="49"/>
      <c r="B401" s="90"/>
      <c r="G401" s="42"/>
      <c r="H401" s="41"/>
    </row>
    <row r="402" spans="1:8" s="1" customFormat="1" ht="12.75">
      <c r="A402" s="49"/>
      <c r="B402" s="90"/>
      <c r="G402" s="42"/>
      <c r="H402" s="41"/>
    </row>
    <row r="403" spans="1:8" s="1" customFormat="1" ht="12.75">
      <c r="A403" s="49"/>
      <c r="B403" s="90"/>
      <c r="G403" s="42"/>
      <c r="H403" s="41"/>
    </row>
    <row r="404" spans="1:8" s="1" customFormat="1" ht="12.75">
      <c r="A404" s="49"/>
      <c r="B404" s="90"/>
      <c r="G404" s="42"/>
      <c r="H404" s="41"/>
    </row>
    <row r="405" spans="1:8" s="1" customFormat="1" ht="12.75">
      <c r="A405" s="49"/>
      <c r="B405" s="90"/>
      <c r="G405" s="42"/>
      <c r="H405" s="41"/>
    </row>
    <row r="406" spans="1:8" s="1" customFormat="1" ht="12.75">
      <c r="A406" s="49"/>
      <c r="B406" s="90"/>
      <c r="G406" s="42"/>
      <c r="H406" s="41"/>
    </row>
    <row r="407" spans="1:8" s="1" customFormat="1" ht="12.75">
      <c r="A407" s="49"/>
      <c r="B407" s="90"/>
      <c r="G407" s="42"/>
      <c r="H407" s="41"/>
    </row>
    <row r="408" spans="1:8" s="1" customFormat="1" ht="12.75">
      <c r="A408" s="49"/>
      <c r="B408" s="90"/>
      <c r="G408" s="42"/>
      <c r="H408" s="41"/>
    </row>
    <row r="409" spans="1:8" s="1" customFormat="1" ht="12.75">
      <c r="A409" s="49"/>
      <c r="B409" s="90"/>
      <c r="G409" s="42"/>
      <c r="H409" s="41"/>
    </row>
    <row r="410" spans="1:8" s="1" customFormat="1" ht="12.75">
      <c r="A410" s="49"/>
      <c r="B410" s="90"/>
      <c r="G410" s="42"/>
      <c r="H410" s="41"/>
    </row>
    <row r="411" spans="1:8" s="1" customFormat="1" ht="12.75">
      <c r="A411" s="49"/>
      <c r="B411" s="90"/>
      <c r="G411" s="42"/>
      <c r="H411" s="41"/>
    </row>
    <row r="412" spans="1:8" s="1" customFormat="1" ht="12.75">
      <c r="A412" s="49"/>
      <c r="B412" s="90"/>
      <c r="G412" s="42"/>
      <c r="H412" s="41"/>
    </row>
    <row r="413" spans="1:8" s="1" customFormat="1" ht="12.75">
      <c r="A413" s="49"/>
      <c r="B413" s="90"/>
      <c r="G413" s="42"/>
      <c r="H413" s="41"/>
    </row>
    <row r="414" spans="1:8" s="1" customFormat="1" ht="12.75">
      <c r="A414" s="49"/>
      <c r="B414" s="90"/>
      <c r="G414" s="42"/>
      <c r="H414" s="41"/>
    </row>
    <row r="415" spans="1:8" s="1" customFormat="1" ht="12.75">
      <c r="A415" s="49"/>
      <c r="B415" s="90"/>
      <c r="G415" s="42"/>
      <c r="H415" s="41"/>
    </row>
    <row r="416" spans="1:8" s="1" customFormat="1" ht="12.75">
      <c r="A416" s="49"/>
      <c r="B416" s="90"/>
      <c r="G416" s="42"/>
      <c r="H416" s="41"/>
    </row>
    <row r="417" spans="1:8" s="1" customFormat="1" ht="12.75">
      <c r="A417" s="49"/>
      <c r="B417" s="90"/>
      <c r="G417" s="42"/>
      <c r="H417" s="41"/>
    </row>
    <row r="418" spans="1:8" s="1" customFormat="1" ht="12.75">
      <c r="A418" s="49"/>
      <c r="B418" s="90"/>
      <c r="G418" s="42"/>
      <c r="H418" s="41"/>
    </row>
    <row r="419" spans="1:8" s="1" customFormat="1" ht="12.75">
      <c r="A419" s="49"/>
      <c r="B419" s="90"/>
      <c r="G419" s="42"/>
      <c r="H419" s="41"/>
    </row>
    <row r="420" spans="1:8" s="1" customFormat="1" ht="12.75">
      <c r="A420" s="49"/>
      <c r="B420" s="90"/>
      <c r="G420" s="42"/>
      <c r="H420" s="41"/>
    </row>
    <row r="421" spans="1:8" s="1" customFormat="1" ht="12.75">
      <c r="A421" s="49"/>
      <c r="B421" s="90"/>
      <c r="G421" s="42"/>
      <c r="H421" s="41"/>
    </row>
    <row r="422" spans="1:8" s="1" customFormat="1" ht="12.75">
      <c r="A422" s="49"/>
      <c r="B422" s="90"/>
      <c r="G422" s="42"/>
      <c r="H422" s="41"/>
    </row>
    <row r="423" spans="1:8" s="1" customFormat="1" ht="12.75">
      <c r="A423" s="49"/>
      <c r="B423" s="90"/>
      <c r="G423" s="42"/>
      <c r="H423" s="41"/>
    </row>
    <row r="424" spans="1:8" s="1" customFormat="1" ht="12.75">
      <c r="A424" s="49"/>
      <c r="B424" s="90"/>
      <c r="G424" s="42"/>
      <c r="H424" s="41"/>
    </row>
    <row r="425" spans="1:8" s="1" customFormat="1" ht="12.75">
      <c r="A425" s="49"/>
      <c r="B425" s="90"/>
      <c r="G425" s="42"/>
      <c r="H425" s="41"/>
    </row>
    <row r="426" spans="1:8" s="1" customFormat="1" ht="12.75">
      <c r="A426" s="49"/>
      <c r="B426" s="90"/>
      <c r="G426" s="42"/>
      <c r="H426" s="41"/>
    </row>
    <row r="427" spans="1:8" s="1" customFormat="1" ht="12.75">
      <c r="A427" s="49"/>
      <c r="B427" s="90"/>
      <c r="G427" s="42"/>
      <c r="H427" s="41"/>
    </row>
    <row r="428" spans="1:8" s="1" customFormat="1" ht="12.75">
      <c r="A428" s="49"/>
      <c r="B428" s="90"/>
      <c r="G428" s="42"/>
      <c r="H428" s="41"/>
    </row>
    <row r="429" spans="1:8" s="1" customFormat="1" ht="12.75">
      <c r="A429" s="49"/>
      <c r="B429" s="90"/>
      <c r="G429" s="42"/>
      <c r="H429" s="41"/>
    </row>
    <row r="430" spans="1:8" s="1" customFormat="1" ht="12.75">
      <c r="A430" s="49"/>
      <c r="B430" s="90"/>
      <c r="G430" s="42"/>
      <c r="H430" s="41"/>
    </row>
    <row r="431" spans="1:8" s="1" customFormat="1" ht="12.75">
      <c r="A431" s="49"/>
      <c r="B431" s="90"/>
      <c r="G431" s="42"/>
      <c r="H431" s="41"/>
    </row>
    <row r="432" spans="1:8" s="1" customFormat="1" ht="12.75">
      <c r="A432" s="49"/>
      <c r="B432" s="90"/>
      <c r="G432" s="42"/>
      <c r="H432" s="41"/>
    </row>
    <row r="433" spans="1:8" s="1" customFormat="1" ht="12.75">
      <c r="A433" s="49"/>
      <c r="B433" s="90"/>
      <c r="G433" s="42"/>
      <c r="H433" s="41"/>
    </row>
    <row r="434" spans="1:8" s="1" customFormat="1" ht="12.75">
      <c r="A434" s="49"/>
      <c r="B434" s="90"/>
      <c r="G434" s="42"/>
      <c r="H434" s="41"/>
    </row>
    <row r="435" spans="1:8" s="1" customFormat="1" ht="12.75">
      <c r="A435" s="49"/>
      <c r="B435" s="90"/>
      <c r="G435" s="42"/>
      <c r="H435" s="41"/>
    </row>
    <row r="436" spans="1:8" s="1" customFormat="1" ht="12.75">
      <c r="A436" s="49"/>
      <c r="B436" s="90"/>
      <c r="G436" s="42"/>
      <c r="H436" s="41"/>
    </row>
    <row r="437" spans="1:8" s="1" customFormat="1" ht="12.75">
      <c r="A437" s="49"/>
      <c r="B437" s="90"/>
      <c r="G437" s="42"/>
      <c r="H437" s="41"/>
    </row>
    <row r="438" spans="1:8" s="1" customFormat="1" ht="12.75">
      <c r="A438" s="49"/>
      <c r="B438" s="90"/>
      <c r="G438" s="42"/>
      <c r="H438" s="41"/>
    </row>
    <row r="439" spans="1:8" s="1" customFormat="1" ht="12.75">
      <c r="A439" s="49"/>
      <c r="B439" s="90"/>
      <c r="G439" s="42"/>
      <c r="H439" s="41"/>
    </row>
    <row r="440" spans="1:8" s="1" customFormat="1" ht="12.75">
      <c r="A440" s="49"/>
      <c r="B440" s="90"/>
      <c r="G440" s="42"/>
      <c r="H440" s="41"/>
    </row>
    <row r="441" spans="1:8" s="1" customFormat="1" ht="12.75">
      <c r="A441" s="49"/>
      <c r="B441" s="90"/>
      <c r="G441" s="42"/>
      <c r="H441" s="41"/>
    </row>
    <row r="442" spans="1:8" s="1" customFormat="1" ht="12.75">
      <c r="A442" s="49"/>
      <c r="B442" s="90"/>
      <c r="G442" s="42"/>
      <c r="H442" s="41"/>
    </row>
    <row r="443" spans="1:8" s="1" customFormat="1" ht="12.75">
      <c r="A443" s="49"/>
      <c r="B443" s="90"/>
      <c r="G443" s="42"/>
      <c r="H443" s="41"/>
    </row>
    <row r="444" spans="1:8" s="1" customFormat="1" ht="12.75">
      <c r="A444" s="49"/>
      <c r="B444" s="90"/>
      <c r="G444" s="42"/>
      <c r="H444" s="41"/>
    </row>
    <row r="445" spans="1:8" s="1" customFormat="1" ht="12.75">
      <c r="A445" s="49"/>
      <c r="B445" s="90"/>
      <c r="G445" s="42"/>
      <c r="H445" s="41"/>
    </row>
    <row r="446" spans="1:8" s="1" customFormat="1" ht="12.75">
      <c r="A446" s="49"/>
      <c r="B446" s="90"/>
      <c r="G446" s="42"/>
      <c r="H446" s="41"/>
    </row>
    <row r="447" spans="1:8" s="1" customFormat="1" ht="12.75">
      <c r="A447" s="49"/>
      <c r="B447" s="90"/>
      <c r="G447" s="42"/>
      <c r="H447" s="41"/>
    </row>
    <row r="448" spans="1:8" s="1" customFormat="1" ht="12.75">
      <c r="A448" s="49"/>
      <c r="B448" s="90"/>
      <c r="G448" s="42"/>
      <c r="H448" s="41"/>
    </row>
    <row r="449" spans="2:8" ht="12.75">
      <c r="B449" s="90"/>
      <c r="C449" s="1"/>
      <c r="D449" s="1"/>
      <c r="E449" s="1"/>
      <c r="F449" s="1"/>
      <c r="G449" s="42"/>
      <c r="H449" s="41"/>
    </row>
  </sheetData>
  <sheetProtection/>
  <mergeCells count="5">
    <mergeCell ref="A1:H1"/>
    <mergeCell ref="A2:H2"/>
    <mergeCell ref="A210:C210"/>
    <mergeCell ref="A3:C3"/>
    <mergeCell ref="A4:C4"/>
  </mergeCells>
  <printOptions horizontalCentered="1"/>
  <pageMargins left="0.1968503937007874" right="0.1968503937007874" top="0.6299212598425197" bottom="0.5511811023622047" header="0.31496062992125984" footer="0.31496062992125984"/>
  <pageSetup firstPageNumber="541" useFirstPageNumber="1" fitToHeight="0" horizontalDpi="600" verticalDpi="600" orientation="portrait" paperSize="9" scale="85" r:id="rId1"/>
  <headerFooter scaleWithDoc="0" alignWithMargins="0">
    <oddFooter>&amp;C&amp;P</oddFooter>
  </headerFooter>
  <rowBreaks count="2" manualBreakCount="2">
    <brk id="143" max="9" man="1"/>
    <brk id="20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315"/>
  <sheetViews>
    <sheetView view="pageBreakPreview" zoomScaleSheetLayoutView="100" zoomScalePageLayoutView="0" workbookViewId="0" topLeftCell="A1">
      <selection activeCell="B35" sqref="B35"/>
    </sheetView>
  </sheetViews>
  <sheetFormatPr defaultColWidth="11.421875" defaultRowHeight="12.75"/>
  <cols>
    <col min="1" max="1" width="4.28125" style="139" customWidth="1"/>
    <col min="2" max="2" width="5.140625" style="177" customWidth="1"/>
    <col min="3" max="3" width="46.28125" style="178" customWidth="1"/>
    <col min="4" max="4" width="12.57421875" style="178" customWidth="1"/>
    <col min="5" max="5" width="12.7109375" style="178" customWidth="1"/>
    <col min="6" max="6" width="12.140625" style="178" customWidth="1"/>
    <col min="7" max="7" width="8.140625" style="179" customWidth="1"/>
    <col min="8" max="8" width="8.140625" style="180" customWidth="1"/>
    <col min="9" max="16384" width="11.421875" style="95" customWidth="1"/>
  </cols>
  <sheetData>
    <row r="1" spans="1:8" s="1" customFormat="1" ht="28.5" customHeight="1">
      <c r="A1" s="340" t="s">
        <v>140</v>
      </c>
      <c r="B1" s="340"/>
      <c r="C1" s="340"/>
      <c r="D1" s="340"/>
      <c r="E1" s="340"/>
      <c r="F1" s="340"/>
      <c r="G1" s="340"/>
      <c r="H1" s="340"/>
    </row>
    <row r="2" spans="1:8" s="1" customFormat="1" ht="28.5" customHeight="1">
      <c r="A2" s="336" t="s">
        <v>218</v>
      </c>
      <c r="B2" s="337"/>
      <c r="C2" s="337"/>
      <c r="D2" s="2" t="s">
        <v>226</v>
      </c>
      <c r="E2" s="2" t="s">
        <v>250</v>
      </c>
      <c r="F2" s="2" t="s">
        <v>240</v>
      </c>
      <c r="G2" s="3" t="s">
        <v>217</v>
      </c>
      <c r="H2" s="3" t="s">
        <v>217</v>
      </c>
    </row>
    <row r="3" spans="1:8" s="1" customFormat="1" ht="12.75" customHeight="1">
      <c r="A3" s="338">
        <v>1</v>
      </c>
      <c r="B3" s="339"/>
      <c r="C3" s="339"/>
      <c r="D3" s="4">
        <v>2</v>
      </c>
      <c r="E3" s="4">
        <v>3</v>
      </c>
      <c r="F3" s="4">
        <v>4</v>
      </c>
      <c r="G3" s="5" t="s">
        <v>256</v>
      </c>
      <c r="H3" s="5" t="s">
        <v>257</v>
      </c>
    </row>
    <row r="4" spans="1:8" s="1" customFormat="1" ht="21" customHeight="1">
      <c r="A4" s="130">
        <v>3</v>
      </c>
      <c r="B4" s="131"/>
      <c r="C4" s="132" t="s">
        <v>62</v>
      </c>
      <c r="D4" s="133">
        <f>D5+D16+D48+D57+D63</f>
        <v>1741302139</v>
      </c>
      <c r="E4" s="133">
        <f>E5+E16+E48+E57+E63</f>
        <v>2656430529</v>
      </c>
      <c r="F4" s="133">
        <f>F5+F16+F48+F57+F63</f>
        <v>2799884955</v>
      </c>
      <c r="G4" s="134">
        <f>F4/D4*100</f>
        <v>160.7925983831804</v>
      </c>
      <c r="H4" s="135">
        <f aca="true" t="shared" si="0" ref="H4:H40">F4/E4*100</f>
        <v>105.40027019091679</v>
      </c>
    </row>
    <row r="5" spans="1:8" s="1" customFormat="1" ht="13.5" customHeight="1">
      <c r="A5" s="33">
        <v>31</v>
      </c>
      <c r="B5" s="136"/>
      <c r="C5" s="137" t="s">
        <v>63</v>
      </c>
      <c r="D5" s="133">
        <f>D6+D11+D13</f>
        <v>129474192</v>
      </c>
      <c r="E5" s="133">
        <f>E6+E11+E13</f>
        <v>143950000</v>
      </c>
      <c r="F5" s="133">
        <f>F6+F11+F13</f>
        <v>140295848</v>
      </c>
      <c r="G5" s="134">
        <f>F5/D5*100</f>
        <v>108.35815681321263</v>
      </c>
      <c r="H5" s="135">
        <f t="shared" si="0"/>
        <v>97.46151302535603</v>
      </c>
    </row>
    <row r="6" spans="1:8" s="1" customFormat="1" ht="12.75">
      <c r="A6" s="33">
        <v>311</v>
      </c>
      <c r="B6" s="136"/>
      <c r="C6" s="138" t="s">
        <v>180</v>
      </c>
      <c r="D6" s="133">
        <f>SUM(D7:D10)</f>
        <v>109274338</v>
      </c>
      <c r="E6" s="133">
        <f>SUM(E7:E10)</f>
        <v>119350000</v>
      </c>
      <c r="F6" s="133">
        <f>SUM(F7:F10)</f>
        <v>116673213</v>
      </c>
      <c r="G6" s="134">
        <f>F6/D6*100</f>
        <v>106.77091724865906</v>
      </c>
      <c r="H6" s="135">
        <f t="shared" si="0"/>
        <v>97.75719564306661</v>
      </c>
    </row>
    <row r="7" spans="1:8" s="1" customFormat="1" ht="12.75">
      <c r="A7" s="139"/>
      <c r="B7" s="140">
        <v>3111</v>
      </c>
      <c r="C7" s="141" t="s">
        <v>64</v>
      </c>
      <c r="D7" s="143">
        <v>108374405</v>
      </c>
      <c r="E7" s="309">
        <v>117350000</v>
      </c>
      <c r="F7" s="143">
        <v>115295828</v>
      </c>
      <c r="G7" s="40">
        <f>F7/D7*100</f>
        <v>106.38658454457028</v>
      </c>
      <c r="H7" s="310">
        <f t="shared" si="0"/>
        <v>98.2495338730294</v>
      </c>
    </row>
    <row r="8" spans="1:8" s="1" customFormat="1" ht="12.75">
      <c r="A8" s="139"/>
      <c r="B8" s="140">
        <v>3112</v>
      </c>
      <c r="C8" s="141" t="s">
        <v>241</v>
      </c>
      <c r="D8" s="143">
        <v>0</v>
      </c>
      <c r="E8" s="309">
        <v>500000</v>
      </c>
      <c r="F8" s="143">
        <v>232030</v>
      </c>
      <c r="G8" s="40" t="s">
        <v>151</v>
      </c>
      <c r="H8" s="310">
        <f t="shared" si="0"/>
        <v>46.406</v>
      </c>
    </row>
    <row r="9" spans="1:8" s="1" customFormat="1" ht="12.75">
      <c r="A9" s="139"/>
      <c r="B9" s="140">
        <v>3113</v>
      </c>
      <c r="C9" s="141" t="s">
        <v>65</v>
      </c>
      <c r="D9" s="143">
        <v>493783</v>
      </c>
      <c r="E9" s="309">
        <v>800000</v>
      </c>
      <c r="F9" s="143">
        <v>533155</v>
      </c>
      <c r="G9" s="40">
        <f aca="true" t="shared" si="1" ref="G9:G35">F9/D9*100</f>
        <v>107.97354303408582</v>
      </c>
      <c r="H9" s="310">
        <f t="shared" si="0"/>
        <v>66.644375</v>
      </c>
    </row>
    <row r="10" spans="1:8" s="1" customFormat="1" ht="12.75">
      <c r="A10" s="139"/>
      <c r="B10" s="140">
        <v>3114</v>
      </c>
      <c r="C10" s="141" t="s">
        <v>66</v>
      </c>
      <c r="D10" s="143">
        <v>406150</v>
      </c>
      <c r="E10" s="309">
        <v>700000</v>
      </c>
      <c r="F10" s="143">
        <v>612200</v>
      </c>
      <c r="G10" s="40">
        <f t="shared" si="1"/>
        <v>150.7324879970454</v>
      </c>
      <c r="H10" s="310">
        <f t="shared" si="0"/>
        <v>87.45714285714286</v>
      </c>
    </row>
    <row r="11" spans="1:8" s="1" customFormat="1" ht="12.75">
      <c r="A11" s="33">
        <v>312</v>
      </c>
      <c r="B11" s="144"/>
      <c r="C11" s="70" t="s">
        <v>67</v>
      </c>
      <c r="D11" s="133">
        <f>D12</f>
        <v>1411125</v>
      </c>
      <c r="E11" s="133">
        <f>E12</f>
        <v>3600000</v>
      </c>
      <c r="F11" s="133">
        <f>F12</f>
        <v>3575831</v>
      </c>
      <c r="G11" s="134">
        <f t="shared" si="1"/>
        <v>253.40285233413056</v>
      </c>
      <c r="H11" s="135">
        <f t="shared" si="0"/>
        <v>99.32863888888889</v>
      </c>
    </row>
    <row r="12" spans="1:8" s="1" customFormat="1" ht="12.75">
      <c r="A12" s="139"/>
      <c r="B12" s="140">
        <v>3121</v>
      </c>
      <c r="C12" s="141" t="s">
        <v>67</v>
      </c>
      <c r="D12" s="145">
        <v>1411125</v>
      </c>
      <c r="E12" s="309">
        <v>3600000</v>
      </c>
      <c r="F12" s="145">
        <v>3575831</v>
      </c>
      <c r="G12" s="40">
        <f t="shared" si="1"/>
        <v>253.40285233413056</v>
      </c>
      <c r="H12" s="310">
        <f t="shared" si="0"/>
        <v>99.32863888888889</v>
      </c>
    </row>
    <row r="13" spans="1:8" s="1" customFormat="1" ht="12.75">
      <c r="A13" s="33">
        <v>313</v>
      </c>
      <c r="B13" s="144"/>
      <c r="C13" s="70" t="s">
        <v>68</v>
      </c>
      <c r="D13" s="133">
        <f>D14+D15</f>
        <v>18788729</v>
      </c>
      <c r="E13" s="133">
        <f>E14+E15</f>
        <v>21000000</v>
      </c>
      <c r="F13" s="133">
        <f>F14+F15</f>
        <v>20046804</v>
      </c>
      <c r="G13" s="134">
        <f t="shared" si="1"/>
        <v>106.69590263396742</v>
      </c>
      <c r="H13" s="135">
        <f t="shared" si="0"/>
        <v>95.46097142857143</v>
      </c>
    </row>
    <row r="14" spans="1:8" s="1" customFormat="1" ht="12.75">
      <c r="A14" s="139"/>
      <c r="B14" s="140">
        <v>3132</v>
      </c>
      <c r="C14" s="141" t="s">
        <v>178</v>
      </c>
      <c r="D14" s="145">
        <v>16931539</v>
      </c>
      <c r="E14" s="309">
        <v>18300000</v>
      </c>
      <c r="F14" s="145">
        <v>18065434</v>
      </c>
      <c r="G14" s="40">
        <f t="shared" si="1"/>
        <v>106.69693995330253</v>
      </c>
      <c r="H14" s="310">
        <f t="shared" si="0"/>
        <v>98.71821857923497</v>
      </c>
    </row>
    <row r="15" spans="1:8" s="1" customFormat="1" ht="12.75">
      <c r="A15" s="139"/>
      <c r="B15" s="140">
        <v>3133</v>
      </c>
      <c r="C15" s="141" t="s">
        <v>220</v>
      </c>
      <c r="D15" s="145">
        <v>1857190</v>
      </c>
      <c r="E15" s="309">
        <v>2700000</v>
      </c>
      <c r="F15" s="145">
        <v>1981370</v>
      </c>
      <c r="G15" s="40">
        <f t="shared" si="1"/>
        <v>106.68644565176422</v>
      </c>
      <c r="H15" s="310">
        <f t="shared" si="0"/>
        <v>73.38407407407408</v>
      </c>
    </row>
    <row r="16" spans="1:8" s="1" customFormat="1" ht="13.5" customHeight="1">
      <c r="A16" s="146">
        <v>32</v>
      </c>
      <c r="B16" s="144"/>
      <c r="C16" s="56" t="s">
        <v>2</v>
      </c>
      <c r="D16" s="133">
        <f>D17+D21+D28+D38+D40</f>
        <v>900828301</v>
      </c>
      <c r="E16" s="133">
        <f>E17+E21+E28+E38+E40</f>
        <v>1018822000</v>
      </c>
      <c r="F16" s="133">
        <f>F17+F21+F28+F38+F40</f>
        <v>978874677</v>
      </c>
      <c r="G16" s="134">
        <f t="shared" si="1"/>
        <v>108.66384591973426</v>
      </c>
      <c r="H16" s="135">
        <f t="shared" si="0"/>
        <v>96.07906749167175</v>
      </c>
    </row>
    <row r="17" spans="1:8" s="1" customFormat="1" ht="12.75">
      <c r="A17" s="146">
        <v>321</v>
      </c>
      <c r="B17" s="144"/>
      <c r="C17" s="56" t="s">
        <v>6</v>
      </c>
      <c r="D17" s="133">
        <f>D18+D19+D20</f>
        <v>7708320</v>
      </c>
      <c r="E17" s="133">
        <f>E18+E19+E20</f>
        <v>8334500</v>
      </c>
      <c r="F17" s="133">
        <f>F18+F19+F20</f>
        <v>8141252</v>
      </c>
      <c r="G17" s="134">
        <f t="shared" si="1"/>
        <v>105.61642485003217</v>
      </c>
      <c r="H17" s="135">
        <f t="shared" si="0"/>
        <v>97.68134861119442</v>
      </c>
    </row>
    <row r="18" spans="1:8" s="1" customFormat="1" ht="12.75">
      <c r="A18" s="146"/>
      <c r="B18" s="140">
        <v>3211</v>
      </c>
      <c r="C18" s="147" t="s">
        <v>69</v>
      </c>
      <c r="D18" s="145">
        <v>2368060</v>
      </c>
      <c r="E18" s="309">
        <v>2304000</v>
      </c>
      <c r="F18" s="145">
        <v>2302905</v>
      </c>
      <c r="G18" s="40">
        <f t="shared" si="1"/>
        <v>97.24859167419744</v>
      </c>
      <c r="H18" s="310">
        <f t="shared" si="0"/>
        <v>99.95247395833333</v>
      </c>
    </row>
    <row r="19" spans="1:8" s="1" customFormat="1" ht="12.75">
      <c r="A19" s="146"/>
      <c r="B19" s="140">
        <v>3212</v>
      </c>
      <c r="C19" s="147" t="s">
        <v>70</v>
      </c>
      <c r="D19" s="145">
        <v>4385188</v>
      </c>
      <c r="E19" s="309">
        <v>4800000</v>
      </c>
      <c r="F19" s="145">
        <v>4623195</v>
      </c>
      <c r="G19" s="40">
        <f t="shared" si="1"/>
        <v>105.42752100936153</v>
      </c>
      <c r="H19" s="310">
        <f t="shared" si="0"/>
        <v>96.3165625</v>
      </c>
    </row>
    <row r="20" spans="1:8" s="1" customFormat="1" ht="12.75">
      <c r="A20" s="146"/>
      <c r="B20" s="148" t="s">
        <v>4</v>
      </c>
      <c r="C20" s="66" t="s">
        <v>5</v>
      </c>
      <c r="D20" s="145">
        <v>955072</v>
      </c>
      <c r="E20" s="309">
        <v>1230500</v>
      </c>
      <c r="F20" s="145">
        <v>1215152</v>
      </c>
      <c r="G20" s="40">
        <f t="shared" si="1"/>
        <v>127.23145480131342</v>
      </c>
      <c r="H20" s="310">
        <f t="shared" si="0"/>
        <v>98.75270215359609</v>
      </c>
    </row>
    <row r="21" spans="1:8" s="1" customFormat="1" ht="12.75">
      <c r="A21" s="146">
        <v>322</v>
      </c>
      <c r="B21" s="148"/>
      <c r="C21" s="58" t="s">
        <v>71</v>
      </c>
      <c r="D21" s="133">
        <f>SUM(D22:D27)</f>
        <v>21109261</v>
      </c>
      <c r="E21" s="133">
        <f>SUM(E22:E27)</f>
        <v>24085000</v>
      </c>
      <c r="F21" s="133">
        <f>SUM(F22:F27)</f>
        <v>19471545</v>
      </c>
      <c r="G21" s="134">
        <f t="shared" si="1"/>
        <v>92.24171798340075</v>
      </c>
      <c r="H21" s="135">
        <f t="shared" si="0"/>
        <v>80.8451110649782</v>
      </c>
    </row>
    <row r="22" spans="1:8" s="1" customFormat="1" ht="12.75">
      <c r="A22" s="146"/>
      <c r="B22" s="148">
        <v>3221</v>
      </c>
      <c r="C22" s="141" t="s">
        <v>72</v>
      </c>
      <c r="D22" s="145">
        <v>4320821</v>
      </c>
      <c r="E22" s="309">
        <v>5100000</v>
      </c>
      <c r="F22" s="145">
        <v>3989416</v>
      </c>
      <c r="G22" s="40">
        <f t="shared" si="1"/>
        <v>92.33004560938765</v>
      </c>
      <c r="H22" s="310">
        <f t="shared" si="0"/>
        <v>78.2238431372549</v>
      </c>
    </row>
    <row r="23" spans="1:8" s="1" customFormat="1" ht="12.75">
      <c r="A23" s="146"/>
      <c r="B23" s="148">
        <v>3222</v>
      </c>
      <c r="C23" s="141" t="s">
        <v>73</v>
      </c>
      <c r="D23" s="143">
        <v>620625</v>
      </c>
      <c r="E23" s="309">
        <v>1200000</v>
      </c>
      <c r="F23" s="143">
        <v>1157019</v>
      </c>
      <c r="G23" s="40">
        <f t="shared" si="1"/>
        <v>186.42803625377644</v>
      </c>
      <c r="H23" s="310">
        <f t="shared" si="0"/>
        <v>96.41825</v>
      </c>
    </row>
    <row r="24" spans="1:8" s="1" customFormat="1" ht="12.75">
      <c r="A24" s="146"/>
      <c r="B24" s="148">
        <v>3223</v>
      </c>
      <c r="C24" s="141" t="s">
        <v>74</v>
      </c>
      <c r="D24" s="145">
        <v>13129822</v>
      </c>
      <c r="E24" s="309">
        <v>14400000</v>
      </c>
      <c r="F24" s="145">
        <v>12900057</v>
      </c>
      <c r="G24" s="40">
        <f t="shared" si="1"/>
        <v>98.25005243787768</v>
      </c>
      <c r="H24" s="310">
        <f t="shared" si="0"/>
        <v>89.58372916666667</v>
      </c>
    </row>
    <row r="25" spans="1:8" s="1" customFormat="1" ht="12.75">
      <c r="A25" s="146"/>
      <c r="B25" s="148">
        <v>3224</v>
      </c>
      <c r="C25" s="54" t="s">
        <v>7</v>
      </c>
      <c r="D25" s="145">
        <v>2268269</v>
      </c>
      <c r="E25" s="309">
        <v>2200000</v>
      </c>
      <c r="F25" s="145">
        <v>571583</v>
      </c>
      <c r="G25" s="40">
        <f t="shared" si="1"/>
        <v>25.199083530216214</v>
      </c>
      <c r="H25" s="310">
        <f t="shared" si="0"/>
        <v>25.981045454545455</v>
      </c>
    </row>
    <row r="26" spans="1:8" s="1" customFormat="1" ht="12.75">
      <c r="A26" s="139"/>
      <c r="B26" s="148" t="s">
        <v>8</v>
      </c>
      <c r="C26" s="54" t="s">
        <v>9</v>
      </c>
      <c r="D26" s="149">
        <v>167169</v>
      </c>
      <c r="E26" s="311">
        <v>335000</v>
      </c>
      <c r="F26" s="149">
        <v>157822</v>
      </c>
      <c r="G26" s="40">
        <f t="shared" si="1"/>
        <v>94.40865232190178</v>
      </c>
      <c r="H26" s="312">
        <f t="shared" si="0"/>
        <v>47.11104477611941</v>
      </c>
    </row>
    <row r="27" spans="1:8" s="1" customFormat="1" ht="12.75">
      <c r="A27" s="139"/>
      <c r="B27" s="148">
        <v>3227</v>
      </c>
      <c r="C27" s="54" t="s">
        <v>221</v>
      </c>
      <c r="D27" s="143">
        <v>602555</v>
      </c>
      <c r="E27" s="311">
        <v>850000</v>
      </c>
      <c r="F27" s="143">
        <v>695648</v>
      </c>
      <c r="G27" s="40">
        <f t="shared" si="1"/>
        <v>115.44970998498063</v>
      </c>
      <c r="H27" s="312">
        <f t="shared" si="0"/>
        <v>81.84094117647058</v>
      </c>
    </row>
    <row r="28" spans="1:8" s="1" customFormat="1" ht="12.75">
      <c r="A28" s="146">
        <v>323</v>
      </c>
      <c r="B28" s="150"/>
      <c r="C28" s="58" t="s">
        <v>10</v>
      </c>
      <c r="D28" s="133">
        <f>SUM(D29:D37)</f>
        <v>864871918</v>
      </c>
      <c r="E28" s="133">
        <f>SUM(E29:E37)</f>
        <v>975917500</v>
      </c>
      <c r="F28" s="133">
        <f>SUM(F29:F37)</f>
        <v>943320055</v>
      </c>
      <c r="G28" s="134">
        <f t="shared" si="1"/>
        <v>109.07049186906308</v>
      </c>
      <c r="H28" s="135">
        <f t="shared" si="0"/>
        <v>96.65981550694602</v>
      </c>
    </row>
    <row r="29" spans="1:8" s="1" customFormat="1" ht="12.75">
      <c r="A29" s="146"/>
      <c r="B29" s="151">
        <v>3231</v>
      </c>
      <c r="C29" s="141" t="s">
        <v>75</v>
      </c>
      <c r="D29" s="145">
        <v>14852629</v>
      </c>
      <c r="E29" s="309">
        <v>15510000</v>
      </c>
      <c r="F29" s="145">
        <v>14953547</v>
      </c>
      <c r="G29" s="40">
        <f t="shared" si="1"/>
        <v>100.67946220160755</v>
      </c>
      <c r="H29" s="310">
        <f t="shared" si="0"/>
        <v>96.41229529335912</v>
      </c>
    </row>
    <row r="30" spans="1:8" s="1" customFormat="1" ht="12.75">
      <c r="A30" s="146"/>
      <c r="B30" s="151">
        <v>3232</v>
      </c>
      <c r="C30" s="141" t="s">
        <v>11</v>
      </c>
      <c r="D30" s="145">
        <v>703827342</v>
      </c>
      <c r="E30" s="309">
        <v>779550000</v>
      </c>
      <c r="F30" s="145">
        <v>759933322</v>
      </c>
      <c r="G30" s="40">
        <f t="shared" si="1"/>
        <v>107.97155447820042</v>
      </c>
      <c r="H30" s="310">
        <f t="shared" si="0"/>
        <v>97.48358950676672</v>
      </c>
    </row>
    <row r="31" spans="1:8" s="1" customFormat="1" ht="12.75">
      <c r="A31" s="139"/>
      <c r="B31" s="151">
        <v>3233</v>
      </c>
      <c r="C31" s="147" t="s">
        <v>76</v>
      </c>
      <c r="D31" s="145">
        <v>360049</v>
      </c>
      <c r="E31" s="309">
        <v>500000</v>
      </c>
      <c r="F31" s="145">
        <v>380806</v>
      </c>
      <c r="G31" s="40">
        <f t="shared" si="1"/>
        <v>105.7650486461565</v>
      </c>
      <c r="H31" s="310">
        <f t="shared" si="0"/>
        <v>76.1612</v>
      </c>
    </row>
    <row r="32" spans="1:8" s="1" customFormat="1" ht="12.75">
      <c r="A32" s="139"/>
      <c r="B32" s="151">
        <v>3234</v>
      </c>
      <c r="C32" s="147" t="s">
        <v>77</v>
      </c>
      <c r="D32" s="145">
        <v>2298193</v>
      </c>
      <c r="E32" s="309">
        <v>755000</v>
      </c>
      <c r="F32" s="145">
        <v>546677</v>
      </c>
      <c r="G32" s="40">
        <f t="shared" si="1"/>
        <v>23.787253724991768</v>
      </c>
      <c r="H32" s="310">
        <f t="shared" si="0"/>
        <v>72.40754966887417</v>
      </c>
    </row>
    <row r="33" spans="1:8" s="1" customFormat="1" ht="12.75">
      <c r="A33" s="139"/>
      <c r="B33" s="151">
        <v>3235</v>
      </c>
      <c r="C33" s="147" t="s">
        <v>78</v>
      </c>
      <c r="D33" s="145">
        <v>5836451</v>
      </c>
      <c r="E33" s="309">
        <v>12597500</v>
      </c>
      <c r="F33" s="145">
        <v>11192500</v>
      </c>
      <c r="G33" s="40">
        <f t="shared" si="1"/>
        <v>191.7689362936483</v>
      </c>
      <c r="H33" s="310">
        <f t="shared" si="0"/>
        <v>88.84699345108157</v>
      </c>
    </row>
    <row r="34" spans="1:8" s="1" customFormat="1" ht="12.75">
      <c r="A34" s="139"/>
      <c r="B34" s="151">
        <v>3236</v>
      </c>
      <c r="C34" s="147" t="s">
        <v>233</v>
      </c>
      <c r="D34" s="145">
        <v>345045</v>
      </c>
      <c r="E34" s="309">
        <v>385000</v>
      </c>
      <c r="F34" s="145">
        <v>380223</v>
      </c>
      <c r="G34" s="40">
        <f t="shared" si="1"/>
        <v>110.19519193148719</v>
      </c>
      <c r="H34" s="310">
        <f t="shared" si="0"/>
        <v>98.75922077922078</v>
      </c>
    </row>
    <row r="35" spans="1:8" s="1" customFormat="1" ht="12.75">
      <c r="A35" s="139"/>
      <c r="B35" s="151">
        <v>3237</v>
      </c>
      <c r="C35" s="54" t="s">
        <v>12</v>
      </c>
      <c r="D35" s="145">
        <v>87708867</v>
      </c>
      <c r="E35" s="309">
        <v>13895000</v>
      </c>
      <c r="F35" s="145">
        <v>11175939</v>
      </c>
      <c r="G35" s="40">
        <f t="shared" si="1"/>
        <v>12.742085700411568</v>
      </c>
      <c r="H35" s="310">
        <f t="shared" si="0"/>
        <v>80.43137099676142</v>
      </c>
    </row>
    <row r="36" spans="1:8" s="1" customFormat="1" ht="12.75">
      <c r="A36" s="139"/>
      <c r="B36" s="151">
        <v>3238</v>
      </c>
      <c r="C36" s="54" t="s">
        <v>242</v>
      </c>
      <c r="D36" s="145">
        <v>0</v>
      </c>
      <c r="E36" s="309">
        <v>7000000</v>
      </c>
      <c r="F36" s="145">
        <v>3047052</v>
      </c>
      <c r="G36" s="40" t="s">
        <v>151</v>
      </c>
      <c r="H36" s="310">
        <f t="shared" si="0"/>
        <v>43.529314285714285</v>
      </c>
    </row>
    <row r="37" spans="1:8" s="1" customFormat="1" ht="13.5" customHeight="1">
      <c r="A37" s="139"/>
      <c r="B37" s="151">
        <v>3239</v>
      </c>
      <c r="C37" s="54" t="s">
        <v>79</v>
      </c>
      <c r="D37" s="145">
        <v>49643342</v>
      </c>
      <c r="E37" s="309">
        <v>145725000</v>
      </c>
      <c r="F37" s="145">
        <v>141709989</v>
      </c>
      <c r="G37" s="40">
        <f>F37/D37*100</f>
        <v>285.45618262364366</v>
      </c>
      <c r="H37" s="310">
        <f t="shared" si="0"/>
        <v>97.24480288214103</v>
      </c>
    </row>
    <row r="38" spans="1:8" s="168" customFormat="1" ht="13.5" customHeight="1">
      <c r="A38" s="33">
        <v>324</v>
      </c>
      <c r="B38" s="136"/>
      <c r="C38" s="157" t="s">
        <v>243</v>
      </c>
      <c r="D38" s="183">
        <f>D39</f>
        <v>0</v>
      </c>
      <c r="E38" s="183">
        <f>E39</f>
        <v>300000</v>
      </c>
      <c r="F38" s="183">
        <f>F39</f>
        <v>245111</v>
      </c>
      <c r="G38" s="161" t="s">
        <v>151</v>
      </c>
      <c r="H38" s="184">
        <f t="shared" si="0"/>
        <v>81.70366666666666</v>
      </c>
    </row>
    <row r="39" spans="1:8" s="1" customFormat="1" ht="13.5" customHeight="1">
      <c r="A39" s="139"/>
      <c r="B39" s="151">
        <v>3241</v>
      </c>
      <c r="C39" s="54" t="s">
        <v>243</v>
      </c>
      <c r="D39" s="145">
        <v>0</v>
      </c>
      <c r="E39" s="309">
        <v>300000</v>
      </c>
      <c r="F39" s="145">
        <v>245111</v>
      </c>
      <c r="G39" s="40" t="s">
        <v>151</v>
      </c>
      <c r="H39" s="310">
        <f t="shared" si="0"/>
        <v>81.70366666666666</v>
      </c>
    </row>
    <row r="40" spans="1:8" s="1" customFormat="1" ht="13.5" customHeight="1">
      <c r="A40" s="33">
        <v>329</v>
      </c>
      <c r="B40" s="151"/>
      <c r="C40" s="152" t="s">
        <v>81</v>
      </c>
      <c r="D40" s="133">
        <f>SUM(D41:D47)</f>
        <v>7138802</v>
      </c>
      <c r="E40" s="133">
        <f>SUM(E41:E47)</f>
        <v>10185000</v>
      </c>
      <c r="F40" s="133">
        <f>SUM(F41:F47)</f>
        <v>7696714</v>
      </c>
      <c r="G40" s="134">
        <f aca="true" t="shared" si="2" ref="G40:G45">F40/D40*100</f>
        <v>107.81520484809637</v>
      </c>
      <c r="H40" s="135">
        <f t="shared" si="0"/>
        <v>75.5691114383898</v>
      </c>
    </row>
    <row r="41" spans="1:8" s="1" customFormat="1" ht="12.75" customHeight="1">
      <c r="A41" s="139"/>
      <c r="B41" s="151">
        <v>3291</v>
      </c>
      <c r="C41" s="153" t="s">
        <v>260</v>
      </c>
      <c r="D41" s="143">
        <v>234642</v>
      </c>
      <c r="E41" s="313">
        <v>300000</v>
      </c>
      <c r="F41" s="143">
        <v>189542</v>
      </c>
      <c r="G41" s="40">
        <f t="shared" si="2"/>
        <v>80.77922963493322</v>
      </c>
      <c r="H41" s="310">
        <f aca="true" t="shared" si="3" ref="H41:H61">F41/E41*100</f>
        <v>63.18066666666666</v>
      </c>
    </row>
    <row r="42" spans="1:8" s="1" customFormat="1" ht="13.5" customHeight="1">
      <c r="A42" s="139"/>
      <c r="B42" s="151">
        <v>3292</v>
      </c>
      <c r="C42" s="154" t="s">
        <v>82</v>
      </c>
      <c r="D42" s="145">
        <v>1623294</v>
      </c>
      <c r="E42" s="313">
        <v>1677000</v>
      </c>
      <c r="F42" s="145">
        <v>1365202</v>
      </c>
      <c r="G42" s="40">
        <f t="shared" si="2"/>
        <v>84.10072359042786</v>
      </c>
      <c r="H42" s="310">
        <f t="shared" si="3"/>
        <v>81.40739415623136</v>
      </c>
    </row>
    <row r="43" spans="1:8" s="1" customFormat="1" ht="13.5" customHeight="1">
      <c r="A43" s="139"/>
      <c r="B43" s="151">
        <v>3293</v>
      </c>
      <c r="C43" s="154" t="s">
        <v>83</v>
      </c>
      <c r="D43" s="143">
        <v>559056</v>
      </c>
      <c r="E43" s="313">
        <v>503000</v>
      </c>
      <c r="F43" s="143">
        <v>486228</v>
      </c>
      <c r="G43" s="40">
        <f t="shared" si="2"/>
        <v>86.97304026788014</v>
      </c>
      <c r="H43" s="310">
        <f t="shared" si="3"/>
        <v>96.66560636182902</v>
      </c>
    </row>
    <row r="44" spans="1:8" s="1" customFormat="1" ht="13.5" customHeight="1">
      <c r="A44" s="139"/>
      <c r="B44" s="151">
        <v>3294</v>
      </c>
      <c r="C44" s="154" t="s">
        <v>234</v>
      </c>
      <c r="D44" s="145">
        <v>270566</v>
      </c>
      <c r="E44" s="313">
        <v>300000</v>
      </c>
      <c r="F44" s="145">
        <v>294187</v>
      </c>
      <c r="G44" s="40">
        <f t="shared" si="2"/>
        <v>108.73021739612516</v>
      </c>
      <c r="H44" s="310">
        <f t="shared" si="3"/>
        <v>98.06233333333333</v>
      </c>
    </row>
    <row r="45" spans="1:8" s="1" customFormat="1" ht="13.5" customHeight="1">
      <c r="A45" s="139"/>
      <c r="B45" s="151">
        <v>3295</v>
      </c>
      <c r="C45" s="154" t="s">
        <v>181</v>
      </c>
      <c r="D45" s="145">
        <v>2097450</v>
      </c>
      <c r="E45" s="313">
        <v>2375000</v>
      </c>
      <c r="F45" s="145">
        <v>2031739</v>
      </c>
      <c r="G45" s="40">
        <f t="shared" si="2"/>
        <v>96.8671005268302</v>
      </c>
      <c r="H45" s="310">
        <f t="shared" si="3"/>
        <v>85.5469052631579</v>
      </c>
    </row>
    <row r="46" spans="1:8" s="1" customFormat="1" ht="13.5" customHeight="1">
      <c r="A46" s="139"/>
      <c r="B46" s="151">
        <v>3296</v>
      </c>
      <c r="C46" s="154" t="s">
        <v>244</v>
      </c>
      <c r="D46" s="145">
        <v>0</v>
      </c>
      <c r="E46" s="313">
        <v>3160000</v>
      </c>
      <c r="F46" s="145">
        <v>2592971</v>
      </c>
      <c r="G46" s="40" t="s">
        <v>151</v>
      </c>
      <c r="H46" s="310">
        <f t="shared" si="3"/>
        <v>82.05604430379748</v>
      </c>
    </row>
    <row r="47" spans="1:8" s="1" customFormat="1" ht="13.5" customHeight="1">
      <c r="A47" s="139"/>
      <c r="B47" s="151">
        <v>3299</v>
      </c>
      <c r="C47" s="141" t="s">
        <v>81</v>
      </c>
      <c r="D47" s="145">
        <v>2353794</v>
      </c>
      <c r="E47" s="313">
        <v>1870000</v>
      </c>
      <c r="F47" s="145">
        <v>736845</v>
      </c>
      <c r="G47" s="40">
        <f aca="true" t="shared" si="4" ref="G47:G54">F47/D47*100</f>
        <v>31.30456615999531</v>
      </c>
      <c r="H47" s="310">
        <f t="shared" si="3"/>
        <v>39.40347593582887</v>
      </c>
    </row>
    <row r="48" spans="1:8" s="1" customFormat="1" ht="13.5" customHeight="1">
      <c r="A48" s="146">
        <v>34</v>
      </c>
      <c r="B48" s="150"/>
      <c r="C48" s="56" t="s">
        <v>15</v>
      </c>
      <c r="D48" s="133">
        <f>D49+D53</f>
        <v>76620600</v>
      </c>
      <c r="E48" s="133">
        <f>E49+E53</f>
        <v>62380000</v>
      </c>
      <c r="F48" s="133">
        <f>F49+F53</f>
        <v>58584983</v>
      </c>
      <c r="G48" s="134">
        <f t="shared" si="4"/>
        <v>76.46113838837076</v>
      </c>
      <c r="H48" s="135">
        <f t="shared" si="3"/>
        <v>93.91629208079513</v>
      </c>
    </row>
    <row r="49" spans="1:8" s="1" customFormat="1" ht="13.5" customHeight="1">
      <c r="A49" s="146">
        <v>342</v>
      </c>
      <c r="B49" s="150"/>
      <c r="C49" s="58" t="s">
        <v>198</v>
      </c>
      <c r="D49" s="133">
        <f>D50+D51+D52</f>
        <v>75486068</v>
      </c>
      <c r="E49" s="133">
        <f>E50+E51+E52</f>
        <v>61000000</v>
      </c>
      <c r="F49" s="133">
        <f>F50+F51+F52</f>
        <v>57527678</v>
      </c>
      <c r="G49" s="134">
        <f t="shared" si="4"/>
        <v>76.2096629539639</v>
      </c>
      <c r="H49" s="135">
        <f t="shared" si="3"/>
        <v>94.30766885245902</v>
      </c>
    </row>
    <row r="50" spans="1:8" s="1" customFormat="1" ht="24" customHeight="1">
      <c r="A50" s="146"/>
      <c r="B50" s="148" t="s">
        <v>14</v>
      </c>
      <c r="C50" s="60" t="s">
        <v>199</v>
      </c>
      <c r="D50" s="145">
        <v>7739040</v>
      </c>
      <c r="E50" s="309">
        <v>7600000</v>
      </c>
      <c r="F50" s="145">
        <v>7576783</v>
      </c>
      <c r="G50" s="40">
        <f t="shared" si="4"/>
        <v>97.90339628687796</v>
      </c>
      <c r="H50" s="310">
        <f t="shared" si="3"/>
        <v>99.69451315789473</v>
      </c>
    </row>
    <row r="51" spans="1:8" s="1" customFormat="1" ht="24" customHeight="1">
      <c r="A51" s="139"/>
      <c r="B51" s="148" t="s">
        <v>80</v>
      </c>
      <c r="C51" s="60" t="s">
        <v>185</v>
      </c>
      <c r="D51" s="145">
        <v>53457213</v>
      </c>
      <c r="E51" s="309">
        <v>37700000</v>
      </c>
      <c r="F51" s="145">
        <v>36207741</v>
      </c>
      <c r="G51" s="40">
        <f t="shared" si="4"/>
        <v>67.73218985434201</v>
      </c>
      <c r="H51" s="310">
        <f t="shared" si="3"/>
        <v>96.04175331564987</v>
      </c>
    </row>
    <row r="52" spans="1:8" s="1" customFormat="1" ht="14.25" customHeight="1">
      <c r="A52" s="139"/>
      <c r="B52" s="148">
        <v>3428</v>
      </c>
      <c r="C52" s="153" t="s">
        <v>209</v>
      </c>
      <c r="D52" s="145">
        <v>14289815</v>
      </c>
      <c r="E52" s="309">
        <v>15700000</v>
      </c>
      <c r="F52" s="145">
        <v>13743154</v>
      </c>
      <c r="G52" s="40">
        <f t="shared" si="4"/>
        <v>96.17447111806557</v>
      </c>
      <c r="H52" s="310">
        <f t="shared" si="3"/>
        <v>87.53601273885351</v>
      </c>
    </row>
    <row r="53" spans="1:8" s="1" customFormat="1" ht="13.5" customHeight="1">
      <c r="A53" s="33">
        <v>343</v>
      </c>
      <c r="B53" s="151"/>
      <c r="C53" s="152" t="s">
        <v>93</v>
      </c>
      <c r="D53" s="133">
        <f>SUM(D54:D56)</f>
        <v>1134532</v>
      </c>
      <c r="E53" s="133">
        <f>SUM(E54:E56)</f>
        <v>1380000</v>
      </c>
      <c r="F53" s="133">
        <f>SUM(F54:F56)</f>
        <v>1057305</v>
      </c>
      <c r="G53" s="134">
        <f t="shared" si="4"/>
        <v>93.19305228940215</v>
      </c>
      <c r="H53" s="135">
        <f t="shared" si="3"/>
        <v>76.61630434782609</v>
      </c>
    </row>
    <row r="54" spans="1:8" s="1" customFormat="1" ht="13.5" customHeight="1">
      <c r="A54" s="139"/>
      <c r="B54" s="155">
        <v>3431</v>
      </c>
      <c r="C54" s="153" t="s">
        <v>94</v>
      </c>
      <c r="D54" s="145">
        <v>1130595</v>
      </c>
      <c r="E54" s="313">
        <v>1225000</v>
      </c>
      <c r="F54" s="145">
        <v>877798</v>
      </c>
      <c r="G54" s="40">
        <f t="shared" si="4"/>
        <v>77.64035751086817</v>
      </c>
      <c r="H54" s="310">
        <f t="shared" si="3"/>
        <v>71.65697959183673</v>
      </c>
    </row>
    <row r="55" spans="1:8" s="1" customFormat="1" ht="13.5" customHeight="1">
      <c r="A55" s="139"/>
      <c r="B55" s="139">
        <v>3432</v>
      </c>
      <c r="C55" s="153" t="s">
        <v>225</v>
      </c>
      <c r="D55" s="145">
        <v>0</v>
      </c>
      <c r="E55" s="313">
        <v>100000</v>
      </c>
      <c r="F55" s="145">
        <v>177248</v>
      </c>
      <c r="G55" s="40" t="s">
        <v>151</v>
      </c>
      <c r="H55" s="310">
        <f t="shared" si="3"/>
        <v>177.24800000000002</v>
      </c>
    </row>
    <row r="56" spans="1:8" s="1" customFormat="1" ht="13.5" customHeight="1">
      <c r="A56" s="139"/>
      <c r="B56" s="155">
        <v>3433</v>
      </c>
      <c r="C56" s="153" t="s">
        <v>95</v>
      </c>
      <c r="D56" s="145">
        <v>3937</v>
      </c>
      <c r="E56" s="313">
        <v>55000</v>
      </c>
      <c r="F56" s="145">
        <v>2259</v>
      </c>
      <c r="G56" s="40">
        <f>F56/D56*100</f>
        <v>57.37871475742951</v>
      </c>
      <c r="H56" s="310">
        <f t="shared" si="3"/>
        <v>4.107272727272727</v>
      </c>
    </row>
    <row r="57" spans="1:8" s="1" customFormat="1" ht="13.5" customHeight="1">
      <c r="A57" s="146">
        <v>36</v>
      </c>
      <c r="B57" s="156"/>
      <c r="C57" s="13" t="s">
        <v>84</v>
      </c>
      <c r="D57" s="133">
        <f>D58+D60</f>
        <v>38854742</v>
      </c>
      <c r="E57" s="133">
        <f>E58+E60</f>
        <v>38469106</v>
      </c>
      <c r="F57" s="133">
        <f>F58+F60</f>
        <v>33270859</v>
      </c>
      <c r="G57" s="134">
        <f>F57/D57*100</f>
        <v>85.6288249192338</v>
      </c>
      <c r="H57" s="135">
        <f t="shared" si="3"/>
        <v>86.48721652122615</v>
      </c>
    </row>
    <row r="58" spans="1:8" s="1" customFormat="1" ht="13.5" customHeight="1">
      <c r="A58" s="146">
        <v>361</v>
      </c>
      <c r="B58" s="156"/>
      <c r="C58" s="13" t="s">
        <v>245</v>
      </c>
      <c r="D58" s="133">
        <f>D59</f>
        <v>0</v>
      </c>
      <c r="E58" s="133">
        <f>E59</f>
        <v>750000</v>
      </c>
      <c r="F58" s="133">
        <f>F59</f>
        <v>237488</v>
      </c>
      <c r="G58" s="134" t="s">
        <v>151</v>
      </c>
      <c r="H58" s="135">
        <f t="shared" si="3"/>
        <v>31.665066666666668</v>
      </c>
    </row>
    <row r="59" spans="1:8" s="21" customFormat="1" ht="13.5" customHeight="1">
      <c r="A59" s="155"/>
      <c r="B59" s="298">
        <v>3612</v>
      </c>
      <c r="C59" s="28" t="s">
        <v>246</v>
      </c>
      <c r="D59" s="143">
        <v>0</v>
      </c>
      <c r="E59" s="314">
        <v>750000</v>
      </c>
      <c r="F59" s="143">
        <v>237488</v>
      </c>
      <c r="G59" s="134" t="s">
        <v>151</v>
      </c>
      <c r="H59" s="315">
        <f t="shared" si="3"/>
        <v>31.665066666666668</v>
      </c>
    </row>
    <row r="60" spans="1:8" s="1" customFormat="1" ht="13.5" customHeight="1">
      <c r="A60" s="146">
        <v>363</v>
      </c>
      <c r="B60" s="156"/>
      <c r="C60" s="157" t="s">
        <v>200</v>
      </c>
      <c r="D60" s="133">
        <f>D61+D62</f>
        <v>38854742</v>
      </c>
      <c r="E60" s="133">
        <f>E61+E62</f>
        <v>37719106</v>
      </c>
      <c r="F60" s="133">
        <f>F61+F62</f>
        <v>33033371</v>
      </c>
      <c r="G60" s="134">
        <f aca="true" t="shared" si="5" ref="G60:G85">F60/D60*100</f>
        <v>85.01760480097899</v>
      </c>
      <c r="H60" s="135">
        <f t="shared" si="3"/>
        <v>87.57729040555733</v>
      </c>
    </row>
    <row r="61" spans="1:8" s="1" customFormat="1" ht="13.5" customHeight="1">
      <c r="A61" s="139"/>
      <c r="B61" s="148">
        <v>3631</v>
      </c>
      <c r="C61" s="154" t="s">
        <v>224</v>
      </c>
      <c r="D61" s="145">
        <v>1069789</v>
      </c>
      <c r="E61" s="313">
        <v>3000000</v>
      </c>
      <c r="F61" s="145">
        <v>2566784</v>
      </c>
      <c r="G61" s="158">
        <f t="shared" si="5"/>
        <v>239.93366916279751</v>
      </c>
      <c r="H61" s="315">
        <f t="shared" si="3"/>
        <v>85.55946666666667</v>
      </c>
    </row>
    <row r="62" spans="1:8" s="1" customFormat="1" ht="14.25" customHeight="1">
      <c r="A62" s="139"/>
      <c r="B62" s="148" t="s">
        <v>16</v>
      </c>
      <c r="C62" s="54" t="s">
        <v>191</v>
      </c>
      <c r="D62" s="145">
        <v>37784953</v>
      </c>
      <c r="E62" s="313">
        <v>34719106</v>
      </c>
      <c r="F62" s="145">
        <v>30466587</v>
      </c>
      <c r="G62" s="40">
        <f t="shared" si="5"/>
        <v>80.63153340431573</v>
      </c>
      <c r="H62" s="315">
        <f aca="true" t="shared" si="6" ref="H62:H69">F62/E62*100</f>
        <v>87.7516460245261</v>
      </c>
    </row>
    <row r="63" spans="1:8" s="1" customFormat="1" ht="13.5" customHeight="1">
      <c r="A63" s="33">
        <v>38</v>
      </c>
      <c r="B63" s="150"/>
      <c r="C63" s="160" t="s">
        <v>85</v>
      </c>
      <c r="D63" s="133">
        <f>D64+D66+D68</f>
        <v>595524304</v>
      </c>
      <c r="E63" s="133">
        <f>E64+E66+E68</f>
        <v>1392809423</v>
      </c>
      <c r="F63" s="133">
        <f>F64+F66+F68</f>
        <v>1588858588</v>
      </c>
      <c r="G63" s="134">
        <f t="shared" si="5"/>
        <v>266.7999571684987</v>
      </c>
      <c r="H63" s="135">
        <f t="shared" si="6"/>
        <v>114.07580690958608</v>
      </c>
    </row>
    <row r="64" spans="1:8" s="1" customFormat="1" ht="13.5" customHeight="1">
      <c r="A64" s="33">
        <v>381</v>
      </c>
      <c r="B64" s="150"/>
      <c r="C64" s="160" t="s">
        <v>55</v>
      </c>
      <c r="D64" s="133">
        <f>D65</f>
        <v>611591</v>
      </c>
      <c r="E64" s="133">
        <f>E65</f>
        <v>920000</v>
      </c>
      <c r="F64" s="133">
        <f>F65</f>
        <v>686177</v>
      </c>
      <c r="G64" s="134">
        <f t="shared" si="5"/>
        <v>112.1954050991594</v>
      </c>
      <c r="H64" s="135">
        <f t="shared" si="6"/>
        <v>74.58445652173913</v>
      </c>
    </row>
    <row r="65" spans="1:8" s="1" customFormat="1" ht="13.5" customHeight="1">
      <c r="A65" s="139"/>
      <c r="B65" s="140">
        <v>3811</v>
      </c>
      <c r="C65" s="147" t="s">
        <v>17</v>
      </c>
      <c r="D65" s="145">
        <v>611591</v>
      </c>
      <c r="E65" s="309">
        <v>920000</v>
      </c>
      <c r="F65" s="145">
        <v>686177</v>
      </c>
      <c r="G65" s="40">
        <f t="shared" si="5"/>
        <v>112.1954050991594</v>
      </c>
      <c r="H65" s="310">
        <f t="shared" si="6"/>
        <v>74.58445652173913</v>
      </c>
    </row>
    <row r="66" spans="1:8" s="1" customFormat="1" ht="13.5" customHeight="1">
      <c r="A66" s="33">
        <v>383</v>
      </c>
      <c r="B66" s="150"/>
      <c r="C66" s="160" t="s">
        <v>86</v>
      </c>
      <c r="D66" s="133">
        <f>D67</f>
        <v>559439</v>
      </c>
      <c r="E66" s="133">
        <f>E67</f>
        <v>1300000</v>
      </c>
      <c r="F66" s="133">
        <f>F67</f>
        <v>312133</v>
      </c>
      <c r="G66" s="161">
        <f t="shared" si="5"/>
        <v>55.79392927557786</v>
      </c>
      <c r="H66" s="135">
        <f t="shared" si="6"/>
        <v>24.01023076923077</v>
      </c>
    </row>
    <row r="67" spans="1:8" s="1" customFormat="1" ht="13.5" customHeight="1">
      <c r="A67" s="139"/>
      <c r="B67" s="140">
        <v>3831</v>
      </c>
      <c r="C67" s="147" t="s">
        <v>87</v>
      </c>
      <c r="D67" s="145">
        <v>559439</v>
      </c>
      <c r="E67" s="313">
        <v>1300000</v>
      </c>
      <c r="F67" s="145">
        <v>312133</v>
      </c>
      <c r="G67" s="40">
        <f t="shared" si="5"/>
        <v>55.79392927557786</v>
      </c>
      <c r="H67" s="310">
        <f t="shared" si="6"/>
        <v>24.01023076923077</v>
      </c>
    </row>
    <row r="68" spans="1:8" s="1" customFormat="1" ht="13.5">
      <c r="A68" s="33">
        <v>386</v>
      </c>
      <c r="B68" s="162"/>
      <c r="C68" s="160" t="s">
        <v>88</v>
      </c>
      <c r="D68" s="133">
        <f>D69</f>
        <v>594353274</v>
      </c>
      <c r="E68" s="133">
        <f>E69</f>
        <v>1390589423</v>
      </c>
      <c r="F68" s="133">
        <f>F69</f>
        <v>1587860278</v>
      </c>
      <c r="G68" s="134">
        <f t="shared" si="5"/>
        <v>267.15765647485944</v>
      </c>
      <c r="H68" s="135">
        <f t="shared" si="6"/>
        <v>114.18613227867186</v>
      </c>
    </row>
    <row r="69" spans="1:8" s="1" customFormat="1" ht="24" customHeight="1">
      <c r="A69" s="139"/>
      <c r="B69" s="163">
        <v>3861</v>
      </c>
      <c r="C69" s="164" t="s">
        <v>229</v>
      </c>
      <c r="D69" s="145">
        <v>594353274</v>
      </c>
      <c r="E69" s="309">
        <v>1390589423</v>
      </c>
      <c r="F69" s="145">
        <v>1587860278</v>
      </c>
      <c r="G69" s="40">
        <f t="shared" si="5"/>
        <v>267.15765647485944</v>
      </c>
      <c r="H69" s="310">
        <f t="shared" si="6"/>
        <v>114.18613227867186</v>
      </c>
    </row>
    <row r="70" spans="1:8" s="1" customFormat="1" ht="24" customHeight="1">
      <c r="A70" s="130">
        <v>4</v>
      </c>
      <c r="B70" s="131"/>
      <c r="C70" s="165" t="s">
        <v>89</v>
      </c>
      <c r="D70" s="133">
        <f>D71+D74+D88</f>
        <v>847160159</v>
      </c>
      <c r="E70" s="133">
        <f>E71+E74+E88</f>
        <v>648231894</v>
      </c>
      <c r="F70" s="133">
        <f>F71+F74+F88</f>
        <v>562048659</v>
      </c>
      <c r="G70" s="134">
        <f t="shared" si="5"/>
        <v>66.34502968877223</v>
      </c>
      <c r="H70" s="135">
        <f aca="true" t="shared" si="7" ref="H70:H82">F70/E70*100</f>
        <v>86.70487586345142</v>
      </c>
    </row>
    <row r="71" spans="1:8" s="1" customFormat="1" ht="12.75" customHeight="1">
      <c r="A71" s="146">
        <v>41</v>
      </c>
      <c r="B71" s="166"/>
      <c r="C71" s="58" t="s">
        <v>18</v>
      </c>
      <c r="D71" s="133">
        <f aca="true" t="shared" si="8" ref="D71:F72">D72</f>
        <v>11548494</v>
      </c>
      <c r="E71" s="133">
        <f t="shared" si="8"/>
        <v>11550000</v>
      </c>
      <c r="F71" s="133">
        <f t="shared" si="8"/>
        <v>9822606</v>
      </c>
      <c r="G71" s="134">
        <f t="shared" si="5"/>
        <v>85.05529811939115</v>
      </c>
      <c r="H71" s="135">
        <f t="shared" si="7"/>
        <v>85.0442077922078</v>
      </c>
    </row>
    <row r="72" spans="1:8" s="1" customFormat="1" ht="13.5">
      <c r="A72" s="146">
        <v>411</v>
      </c>
      <c r="B72" s="166"/>
      <c r="C72" s="56" t="s">
        <v>90</v>
      </c>
      <c r="D72" s="133">
        <f t="shared" si="8"/>
        <v>11548494</v>
      </c>
      <c r="E72" s="133">
        <f t="shared" si="8"/>
        <v>11550000</v>
      </c>
      <c r="F72" s="133">
        <f t="shared" si="8"/>
        <v>9822606</v>
      </c>
      <c r="G72" s="134">
        <f t="shared" si="5"/>
        <v>85.05529811939115</v>
      </c>
      <c r="H72" s="135">
        <f t="shared" si="7"/>
        <v>85.0442077922078</v>
      </c>
    </row>
    <row r="73" spans="1:8" s="1" customFormat="1" ht="12.75">
      <c r="A73" s="146"/>
      <c r="B73" s="140">
        <v>4111</v>
      </c>
      <c r="C73" s="141" t="s">
        <v>58</v>
      </c>
      <c r="D73" s="143">
        <v>11548494</v>
      </c>
      <c r="E73" s="309">
        <v>11550000</v>
      </c>
      <c r="F73" s="143">
        <v>9822606</v>
      </c>
      <c r="G73" s="40">
        <f t="shared" si="5"/>
        <v>85.05529811939115</v>
      </c>
      <c r="H73" s="310">
        <f t="shared" si="7"/>
        <v>85.0442077922078</v>
      </c>
    </row>
    <row r="74" spans="1:8" s="1" customFormat="1" ht="12.75">
      <c r="A74" s="146">
        <v>42</v>
      </c>
      <c r="B74" s="150"/>
      <c r="C74" s="58" t="s">
        <v>19</v>
      </c>
      <c r="D74" s="133">
        <f>D75+D78+D83+D86</f>
        <v>658205494</v>
      </c>
      <c r="E74" s="133">
        <f>E75+E78+E83+E86</f>
        <v>472991894</v>
      </c>
      <c r="F74" s="133">
        <f>F75+F78+F83+F86</f>
        <v>410739988</v>
      </c>
      <c r="G74" s="134">
        <f t="shared" si="5"/>
        <v>62.403002063060875</v>
      </c>
      <c r="H74" s="135">
        <f t="shared" si="7"/>
        <v>86.83869495657784</v>
      </c>
    </row>
    <row r="75" spans="1:8" s="1" customFormat="1" ht="12.75">
      <c r="A75" s="146">
        <v>421</v>
      </c>
      <c r="B75" s="150"/>
      <c r="C75" s="56" t="s">
        <v>20</v>
      </c>
      <c r="D75" s="133">
        <f>D76+D77</f>
        <v>643504686</v>
      </c>
      <c r="E75" s="133">
        <f>E76+E77</f>
        <v>450435894</v>
      </c>
      <c r="F75" s="133">
        <f>F76+F77</f>
        <v>390122518</v>
      </c>
      <c r="G75" s="134">
        <f t="shared" si="5"/>
        <v>60.62465845042813</v>
      </c>
      <c r="H75" s="135">
        <f t="shared" si="7"/>
        <v>86.60999782579493</v>
      </c>
    </row>
    <row r="76" spans="1:8" s="1" customFormat="1" ht="12.75">
      <c r="A76" s="146"/>
      <c r="B76" s="148" t="s">
        <v>21</v>
      </c>
      <c r="C76" s="54" t="s">
        <v>22</v>
      </c>
      <c r="D76" s="145">
        <v>31253309</v>
      </c>
      <c r="E76" s="309">
        <v>6500000</v>
      </c>
      <c r="F76" s="145">
        <v>5373505</v>
      </c>
      <c r="G76" s="40">
        <f t="shared" si="5"/>
        <v>17.19339542574516</v>
      </c>
      <c r="H76" s="310">
        <f>F76/E76*100</f>
        <v>82.6693076923077</v>
      </c>
    </row>
    <row r="77" spans="1:8" s="1" customFormat="1" ht="12.75">
      <c r="A77" s="139"/>
      <c r="B77" s="148" t="s">
        <v>23</v>
      </c>
      <c r="C77" s="54" t="s">
        <v>24</v>
      </c>
      <c r="D77" s="145">
        <v>612251377</v>
      </c>
      <c r="E77" s="309">
        <v>443935894</v>
      </c>
      <c r="F77" s="145">
        <v>384749013</v>
      </c>
      <c r="G77" s="40">
        <f t="shared" si="5"/>
        <v>62.841673772176755</v>
      </c>
      <c r="H77" s="310">
        <f>F77/E77*100</f>
        <v>86.66769643997293</v>
      </c>
    </row>
    <row r="78" spans="1:8" s="1" customFormat="1" ht="12.75">
      <c r="A78" s="146">
        <v>422</v>
      </c>
      <c r="B78" s="150"/>
      <c r="C78" s="56" t="s">
        <v>29</v>
      </c>
      <c r="D78" s="133">
        <f>SUM(D79:D82)</f>
        <v>9110797</v>
      </c>
      <c r="E78" s="133">
        <f>SUM(E79:E82)</f>
        <v>14656000</v>
      </c>
      <c r="F78" s="133">
        <f>SUM(F79:F82)</f>
        <v>13894930</v>
      </c>
      <c r="G78" s="134">
        <f t="shared" si="5"/>
        <v>152.5105871637794</v>
      </c>
      <c r="H78" s="135">
        <f t="shared" si="7"/>
        <v>94.8071097161572</v>
      </c>
    </row>
    <row r="79" spans="1:8" s="1" customFormat="1" ht="12.75">
      <c r="A79" s="139"/>
      <c r="B79" s="167" t="s">
        <v>25</v>
      </c>
      <c r="C79" s="79" t="s">
        <v>26</v>
      </c>
      <c r="D79" s="145">
        <v>5006716</v>
      </c>
      <c r="E79" s="313">
        <v>3300000</v>
      </c>
      <c r="F79" s="145">
        <v>3019489</v>
      </c>
      <c r="G79" s="40">
        <f t="shared" si="5"/>
        <v>60.30877325576286</v>
      </c>
      <c r="H79" s="310">
        <f t="shared" si="7"/>
        <v>91.49966666666667</v>
      </c>
    </row>
    <row r="80" spans="1:8" s="1" customFormat="1" ht="12.75">
      <c r="A80" s="139"/>
      <c r="B80" s="148" t="s">
        <v>27</v>
      </c>
      <c r="C80" s="54" t="s">
        <v>28</v>
      </c>
      <c r="D80" s="145">
        <v>79444</v>
      </c>
      <c r="E80" s="313">
        <v>100000</v>
      </c>
      <c r="F80" s="145">
        <v>69554</v>
      </c>
      <c r="G80" s="40">
        <f t="shared" si="5"/>
        <v>87.55097930617794</v>
      </c>
      <c r="H80" s="310">
        <f t="shared" si="7"/>
        <v>69.554</v>
      </c>
    </row>
    <row r="81" spans="1:8" s="1" customFormat="1" ht="12.75">
      <c r="A81" s="139"/>
      <c r="B81" s="148">
        <v>4224</v>
      </c>
      <c r="C81" s="154" t="s">
        <v>152</v>
      </c>
      <c r="D81" s="145">
        <v>695322</v>
      </c>
      <c r="E81" s="313">
        <v>5856000</v>
      </c>
      <c r="F81" s="145">
        <v>5836847</v>
      </c>
      <c r="G81" s="40">
        <f t="shared" si="5"/>
        <v>839.4451779175691</v>
      </c>
      <c r="H81" s="310">
        <f t="shared" si="7"/>
        <v>99.6729337431694</v>
      </c>
    </row>
    <row r="82" spans="1:8" s="1" customFormat="1" ht="12.75" customHeight="1">
      <c r="A82" s="139"/>
      <c r="B82" s="148" t="s">
        <v>30</v>
      </c>
      <c r="C82" s="54" t="s">
        <v>1</v>
      </c>
      <c r="D82" s="145">
        <v>3329315</v>
      </c>
      <c r="E82" s="313">
        <v>5400000</v>
      </c>
      <c r="F82" s="145">
        <v>4969040</v>
      </c>
      <c r="G82" s="40">
        <f t="shared" si="5"/>
        <v>149.25112222784566</v>
      </c>
      <c r="H82" s="310">
        <f t="shared" si="7"/>
        <v>92.01925925925926</v>
      </c>
    </row>
    <row r="83" spans="1:8" s="1" customFormat="1" ht="12.75" customHeight="1">
      <c r="A83" s="146">
        <v>423</v>
      </c>
      <c r="B83" s="150"/>
      <c r="C83" s="56" t="s">
        <v>31</v>
      </c>
      <c r="D83" s="133">
        <f>D84+D85</f>
        <v>141056</v>
      </c>
      <c r="E83" s="133">
        <f>E84+E85</f>
        <v>400000</v>
      </c>
      <c r="F83" s="133">
        <f>F84+F85</f>
        <v>399736</v>
      </c>
      <c r="G83" s="161">
        <f t="shared" si="5"/>
        <v>283.3881578947369</v>
      </c>
      <c r="H83" s="135">
        <f aca="true" t="shared" si="9" ref="H83:H90">F83/E83*100</f>
        <v>99.934</v>
      </c>
    </row>
    <row r="84" spans="1:8" s="168" customFormat="1" ht="12.75">
      <c r="A84" s="139"/>
      <c r="B84" s="148" t="s">
        <v>33</v>
      </c>
      <c r="C84" s="54" t="s">
        <v>32</v>
      </c>
      <c r="D84" s="145">
        <v>0</v>
      </c>
      <c r="E84" s="313">
        <v>400000</v>
      </c>
      <c r="F84" s="145">
        <v>399736</v>
      </c>
      <c r="G84" s="40" t="s">
        <v>151</v>
      </c>
      <c r="H84" s="315">
        <f t="shared" si="9"/>
        <v>99.934</v>
      </c>
    </row>
    <row r="85" spans="1:8" s="1" customFormat="1" ht="12.75">
      <c r="A85" s="139"/>
      <c r="B85" s="148">
        <v>4233</v>
      </c>
      <c r="C85" s="154" t="s">
        <v>215</v>
      </c>
      <c r="D85" s="145">
        <v>141056</v>
      </c>
      <c r="E85" s="309">
        <v>0</v>
      </c>
      <c r="F85" s="145">
        <v>0</v>
      </c>
      <c r="G85" s="40">
        <f t="shared" si="5"/>
        <v>0</v>
      </c>
      <c r="H85" s="315" t="s">
        <v>151</v>
      </c>
    </row>
    <row r="86" spans="1:8" s="1" customFormat="1" ht="13.5" customHeight="1">
      <c r="A86" s="33">
        <v>426</v>
      </c>
      <c r="B86" s="169"/>
      <c r="C86" s="170" t="s">
        <v>147</v>
      </c>
      <c r="D86" s="133">
        <f>D87</f>
        <v>5448955</v>
      </c>
      <c r="E86" s="133">
        <f>E87</f>
        <v>7500000</v>
      </c>
      <c r="F86" s="133">
        <f>F87</f>
        <v>6322804</v>
      </c>
      <c r="G86" s="134">
        <f>F86/D86*100</f>
        <v>116.03700159021318</v>
      </c>
      <c r="H86" s="135">
        <f t="shared" si="9"/>
        <v>84.30405333333333</v>
      </c>
    </row>
    <row r="87" spans="1:8" s="1" customFormat="1" ht="12.75" customHeight="1">
      <c r="A87" s="139"/>
      <c r="B87" s="171">
        <v>4262</v>
      </c>
      <c r="C87" s="172" t="s">
        <v>146</v>
      </c>
      <c r="D87" s="145">
        <v>5448955</v>
      </c>
      <c r="E87" s="309">
        <v>7500000</v>
      </c>
      <c r="F87" s="145">
        <v>6322804</v>
      </c>
      <c r="G87" s="40">
        <f>F87/D87*100</f>
        <v>116.03700159021318</v>
      </c>
      <c r="H87" s="310">
        <f t="shared" si="9"/>
        <v>84.30405333333333</v>
      </c>
    </row>
    <row r="88" spans="1:8" s="1" customFormat="1" ht="12.75" customHeight="1">
      <c r="A88" s="146">
        <v>45</v>
      </c>
      <c r="B88" s="173"/>
      <c r="C88" s="83" t="s">
        <v>34</v>
      </c>
      <c r="D88" s="133">
        <f aca="true" t="shared" si="10" ref="D88:F89">D89</f>
        <v>177406171</v>
      </c>
      <c r="E88" s="133">
        <f t="shared" si="10"/>
        <v>163690000</v>
      </c>
      <c r="F88" s="133">
        <f t="shared" si="10"/>
        <v>141486065</v>
      </c>
      <c r="G88" s="134">
        <f>F88/D88*100</f>
        <v>79.75261751182263</v>
      </c>
      <c r="H88" s="135">
        <f t="shared" si="9"/>
        <v>86.43537479381757</v>
      </c>
    </row>
    <row r="89" spans="1:8" s="1" customFormat="1" ht="12.75">
      <c r="A89" s="146">
        <v>451</v>
      </c>
      <c r="B89" s="173"/>
      <c r="C89" s="56" t="s">
        <v>0</v>
      </c>
      <c r="D89" s="133">
        <f t="shared" si="10"/>
        <v>177406171</v>
      </c>
      <c r="E89" s="133">
        <f t="shared" si="10"/>
        <v>163690000</v>
      </c>
      <c r="F89" s="133">
        <f t="shared" si="10"/>
        <v>141486065</v>
      </c>
      <c r="G89" s="134">
        <f>F89/D89*100</f>
        <v>79.75261751182263</v>
      </c>
      <c r="H89" s="135">
        <f t="shared" si="9"/>
        <v>86.43537479381757</v>
      </c>
    </row>
    <row r="90" spans="1:8" s="1" customFormat="1" ht="12.75">
      <c r="A90" s="139"/>
      <c r="B90" s="148" t="s">
        <v>35</v>
      </c>
      <c r="C90" s="66" t="s">
        <v>0</v>
      </c>
      <c r="D90" s="142">
        <v>177406171</v>
      </c>
      <c r="E90" s="309">
        <v>163690000</v>
      </c>
      <c r="F90" s="145">
        <v>141486065</v>
      </c>
      <c r="G90" s="40">
        <f>F90/D90*100</f>
        <v>79.75261751182263</v>
      </c>
      <c r="H90" s="310">
        <f t="shared" si="9"/>
        <v>86.43537479381757</v>
      </c>
    </row>
    <row r="91" spans="1:8" s="1" customFormat="1" ht="12.75">
      <c r="A91" s="139"/>
      <c r="B91" s="139"/>
      <c r="G91" s="42"/>
      <c r="H91" s="174"/>
    </row>
    <row r="92" spans="1:8" s="1" customFormat="1" ht="12.75">
      <c r="A92" s="139"/>
      <c r="B92" s="139"/>
      <c r="G92" s="42"/>
      <c r="H92" s="174"/>
    </row>
    <row r="93" spans="1:8" s="1" customFormat="1" ht="12.75">
      <c r="A93" s="139"/>
      <c r="B93" s="139"/>
      <c r="E93" s="170"/>
      <c r="F93" s="170"/>
      <c r="G93" s="175"/>
      <c r="H93" s="176"/>
    </row>
    <row r="94" spans="1:8" s="1" customFormat="1" ht="12.75">
      <c r="A94" s="139"/>
      <c r="B94" s="139"/>
      <c r="G94" s="42"/>
      <c r="H94" s="174"/>
    </row>
    <row r="95" spans="1:8" s="1" customFormat="1" ht="12.75">
      <c r="A95" s="139"/>
      <c r="B95" s="139"/>
      <c r="G95" s="42"/>
      <c r="H95" s="174"/>
    </row>
    <row r="96" spans="1:8" s="1" customFormat="1" ht="12.75">
      <c r="A96" s="139"/>
      <c r="B96" s="139"/>
      <c r="G96" s="42"/>
      <c r="H96" s="174"/>
    </row>
    <row r="97" spans="1:8" s="1" customFormat="1" ht="12.75">
      <c r="A97" s="139"/>
      <c r="B97" s="139"/>
      <c r="G97" s="42"/>
      <c r="H97" s="174"/>
    </row>
    <row r="98" spans="1:8" s="1" customFormat="1" ht="12.75">
      <c r="A98" s="139"/>
      <c r="B98" s="139"/>
      <c r="G98" s="42"/>
      <c r="H98" s="174"/>
    </row>
    <row r="99" spans="1:8" s="1" customFormat="1" ht="12.75">
      <c r="A99" s="139"/>
      <c r="B99" s="139"/>
      <c r="G99" s="42"/>
      <c r="H99" s="174"/>
    </row>
    <row r="100" spans="1:8" s="1" customFormat="1" ht="12.75">
      <c r="A100" s="139"/>
      <c r="B100" s="139"/>
      <c r="G100" s="42"/>
      <c r="H100" s="174"/>
    </row>
    <row r="101" spans="1:8" s="1" customFormat="1" ht="12.75">
      <c r="A101" s="139"/>
      <c r="B101" s="139"/>
      <c r="G101" s="42"/>
      <c r="H101" s="174"/>
    </row>
    <row r="102" spans="1:8" s="1" customFormat="1" ht="12.75">
      <c r="A102" s="139"/>
      <c r="B102" s="139"/>
      <c r="G102" s="42"/>
      <c r="H102" s="174"/>
    </row>
    <row r="103" spans="1:8" s="1" customFormat="1" ht="12.75">
      <c r="A103" s="139"/>
      <c r="B103" s="139"/>
      <c r="G103" s="42"/>
      <c r="H103" s="174"/>
    </row>
    <row r="104" spans="1:8" s="1" customFormat="1" ht="12.75">
      <c r="A104" s="139"/>
      <c r="B104" s="139"/>
      <c r="G104" s="42"/>
      <c r="H104" s="174"/>
    </row>
    <row r="105" spans="1:8" s="1" customFormat="1" ht="12.75">
      <c r="A105" s="139"/>
      <c r="B105" s="139"/>
      <c r="G105" s="42"/>
      <c r="H105" s="174"/>
    </row>
    <row r="106" spans="1:8" s="1" customFormat="1" ht="12.75">
      <c r="A106" s="139"/>
      <c r="B106" s="139"/>
      <c r="G106" s="42"/>
      <c r="H106" s="174"/>
    </row>
    <row r="107" spans="1:8" s="1" customFormat="1" ht="12.75">
      <c r="A107" s="139"/>
      <c r="B107" s="139"/>
      <c r="G107" s="42"/>
      <c r="H107" s="174"/>
    </row>
    <row r="108" spans="1:8" s="1" customFormat="1" ht="12.75">
      <c r="A108" s="139"/>
      <c r="B108" s="139"/>
      <c r="G108" s="42"/>
      <c r="H108" s="174"/>
    </row>
    <row r="109" spans="1:8" s="1" customFormat="1" ht="12.75">
      <c r="A109" s="139"/>
      <c r="B109" s="139"/>
      <c r="G109" s="42"/>
      <c r="H109" s="174"/>
    </row>
    <row r="110" spans="1:8" s="1" customFormat="1" ht="12.75">
      <c r="A110" s="139"/>
      <c r="B110" s="139"/>
      <c r="G110" s="42"/>
      <c r="H110" s="174"/>
    </row>
    <row r="111" spans="1:8" s="1" customFormat="1" ht="12.75">
      <c r="A111" s="139"/>
      <c r="B111" s="139"/>
      <c r="G111" s="42"/>
      <c r="H111" s="174"/>
    </row>
    <row r="112" spans="1:8" s="1" customFormat="1" ht="12.75">
      <c r="A112" s="139"/>
      <c r="B112" s="139"/>
      <c r="G112" s="42"/>
      <c r="H112" s="174"/>
    </row>
    <row r="113" spans="1:8" s="1" customFormat="1" ht="12.75">
      <c r="A113" s="139"/>
      <c r="B113" s="139"/>
      <c r="G113" s="42"/>
      <c r="H113" s="174"/>
    </row>
    <row r="114" spans="1:8" s="1" customFormat="1" ht="12.75">
      <c r="A114" s="139"/>
      <c r="B114" s="139"/>
      <c r="G114" s="42"/>
      <c r="H114" s="174"/>
    </row>
    <row r="115" spans="1:8" s="1" customFormat="1" ht="12.75">
      <c r="A115" s="139"/>
      <c r="B115" s="139"/>
      <c r="G115" s="42"/>
      <c r="H115" s="174"/>
    </row>
    <row r="116" spans="1:8" s="1" customFormat="1" ht="12.75">
      <c r="A116" s="139"/>
      <c r="B116" s="139"/>
      <c r="G116" s="42"/>
      <c r="H116" s="174"/>
    </row>
    <row r="117" spans="1:8" s="1" customFormat="1" ht="12.75">
      <c r="A117" s="139"/>
      <c r="B117" s="139"/>
      <c r="G117" s="42"/>
      <c r="H117" s="174"/>
    </row>
    <row r="118" spans="1:8" s="1" customFormat="1" ht="12.75">
      <c r="A118" s="139"/>
      <c r="B118" s="139"/>
      <c r="G118" s="42"/>
      <c r="H118" s="174"/>
    </row>
    <row r="119" spans="1:8" s="1" customFormat="1" ht="12.75">
      <c r="A119" s="139"/>
      <c r="B119" s="139"/>
      <c r="G119" s="42"/>
      <c r="H119" s="174"/>
    </row>
    <row r="120" spans="1:8" s="1" customFormat="1" ht="12.75">
      <c r="A120" s="139"/>
      <c r="B120" s="139"/>
      <c r="G120" s="42"/>
      <c r="H120" s="174"/>
    </row>
    <row r="121" spans="1:8" s="1" customFormat="1" ht="12.75">
      <c r="A121" s="139"/>
      <c r="B121" s="139"/>
      <c r="G121" s="42"/>
      <c r="H121" s="174"/>
    </row>
    <row r="122" spans="1:8" s="1" customFormat="1" ht="12.75">
      <c r="A122" s="139"/>
      <c r="B122" s="139"/>
      <c r="G122" s="42"/>
      <c r="H122" s="174"/>
    </row>
    <row r="123" spans="1:8" s="1" customFormat="1" ht="12.75">
      <c r="A123" s="139"/>
      <c r="B123" s="139"/>
      <c r="G123" s="42"/>
      <c r="H123" s="174"/>
    </row>
    <row r="124" spans="1:8" s="1" customFormat="1" ht="12.75">
      <c r="A124" s="139"/>
      <c r="B124" s="139"/>
      <c r="G124" s="42"/>
      <c r="H124" s="174"/>
    </row>
    <row r="125" spans="1:8" s="1" customFormat="1" ht="12.75">
      <c r="A125" s="139"/>
      <c r="B125" s="139"/>
      <c r="G125" s="42"/>
      <c r="H125" s="174"/>
    </row>
    <row r="126" spans="1:8" s="1" customFormat="1" ht="12.75">
      <c r="A126" s="139"/>
      <c r="B126" s="139"/>
      <c r="G126" s="42"/>
      <c r="H126" s="174"/>
    </row>
    <row r="127" spans="1:8" s="1" customFormat="1" ht="12.75">
      <c r="A127" s="139"/>
      <c r="B127" s="139"/>
      <c r="G127" s="42"/>
      <c r="H127" s="174"/>
    </row>
    <row r="128" spans="1:8" s="1" customFormat="1" ht="12.75">
      <c r="A128" s="139"/>
      <c r="B128" s="139"/>
      <c r="G128" s="42"/>
      <c r="H128" s="174"/>
    </row>
    <row r="129" spans="1:8" s="1" customFormat="1" ht="12.75">
      <c r="A129" s="139"/>
      <c r="B129" s="139"/>
      <c r="G129" s="42"/>
      <c r="H129" s="174"/>
    </row>
    <row r="130" spans="1:8" s="1" customFormat="1" ht="12.75">
      <c r="A130" s="139"/>
      <c r="B130" s="139"/>
      <c r="G130" s="42"/>
      <c r="H130" s="174"/>
    </row>
    <row r="131" spans="1:8" s="1" customFormat="1" ht="12.75">
      <c r="A131" s="139"/>
      <c r="B131" s="139"/>
      <c r="G131" s="42"/>
      <c r="H131" s="174"/>
    </row>
    <row r="132" spans="1:8" s="1" customFormat="1" ht="12.75">
      <c r="A132" s="139"/>
      <c r="B132" s="139"/>
      <c r="G132" s="42"/>
      <c r="H132" s="174"/>
    </row>
    <row r="133" spans="1:8" s="1" customFormat="1" ht="12.75">
      <c r="A133" s="139"/>
      <c r="B133" s="139"/>
      <c r="G133" s="42"/>
      <c r="H133" s="174"/>
    </row>
    <row r="134" spans="1:8" s="1" customFormat="1" ht="12.75">
      <c r="A134" s="139"/>
      <c r="B134" s="139"/>
      <c r="G134" s="42"/>
      <c r="H134" s="174"/>
    </row>
    <row r="135" spans="1:8" s="1" customFormat="1" ht="12.75">
      <c r="A135" s="139"/>
      <c r="B135" s="139"/>
      <c r="G135" s="42"/>
      <c r="H135" s="174"/>
    </row>
    <row r="136" spans="1:8" s="1" customFormat="1" ht="12.75">
      <c r="A136" s="139"/>
      <c r="B136" s="139"/>
      <c r="G136" s="42"/>
      <c r="H136" s="174"/>
    </row>
    <row r="137" spans="1:8" s="1" customFormat="1" ht="12.75">
      <c r="A137" s="139"/>
      <c r="B137" s="139"/>
      <c r="G137" s="42"/>
      <c r="H137" s="174"/>
    </row>
    <row r="138" spans="1:8" s="1" customFormat="1" ht="12.75">
      <c r="A138" s="139"/>
      <c r="B138" s="139"/>
      <c r="G138" s="42"/>
      <c r="H138" s="174"/>
    </row>
    <row r="139" spans="1:8" s="1" customFormat="1" ht="12.75">
      <c r="A139" s="139"/>
      <c r="B139" s="139"/>
      <c r="G139" s="42"/>
      <c r="H139" s="174"/>
    </row>
    <row r="140" spans="1:8" s="1" customFormat="1" ht="12.75">
      <c r="A140" s="139"/>
      <c r="B140" s="139"/>
      <c r="G140" s="42"/>
      <c r="H140" s="174"/>
    </row>
    <row r="141" spans="1:8" s="1" customFormat="1" ht="12.75">
      <c r="A141" s="139"/>
      <c r="B141" s="139"/>
      <c r="G141" s="42"/>
      <c r="H141" s="174"/>
    </row>
    <row r="142" spans="1:8" s="1" customFormat="1" ht="12.75">
      <c r="A142" s="139"/>
      <c r="B142" s="139"/>
      <c r="G142" s="42"/>
      <c r="H142" s="174"/>
    </row>
    <row r="143" spans="1:8" s="1" customFormat="1" ht="12.75">
      <c r="A143" s="139"/>
      <c r="B143" s="139"/>
      <c r="G143" s="42"/>
      <c r="H143" s="174"/>
    </row>
    <row r="144" spans="1:8" s="1" customFormat="1" ht="12.75">
      <c r="A144" s="139"/>
      <c r="B144" s="139"/>
      <c r="G144" s="42"/>
      <c r="H144" s="174"/>
    </row>
    <row r="145" spans="1:8" s="1" customFormat="1" ht="12.75">
      <c r="A145" s="139"/>
      <c r="B145" s="139"/>
      <c r="G145" s="42"/>
      <c r="H145" s="174"/>
    </row>
    <row r="146" spans="1:8" s="1" customFormat="1" ht="12.75">
      <c r="A146" s="139"/>
      <c r="B146" s="139"/>
      <c r="G146" s="42"/>
      <c r="H146" s="174"/>
    </row>
    <row r="147" spans="1:8" s="1" customFormat="1" ht="12.75">
      <c r="A147" s="139"/>
      <c r="B147" s="139"/>
      <c r="G147" s="42"/>
      <c r="H147" s="174"/>
    </row>
    <row r="148" spans="1:8" s="1" customFormat="1" ht="12.75">
      <c r="A148" s="139"/>
      <c r="B148" s="139"/>
      <c r="G148" s="42"/>
      <c r="H148" s="174"/>
    </row>
    <row r="149" spans="1:8" s="1" customFormat="1" ht="12.75">
      <c r="A149" s="139"/>
      <c r="B149" s="139"/>
      <c r="G149" s="42"/>
      <c r="H149" s="174"/>
    </row>
    <row r="150" spans="1:8" s="1" customFormat="1" ht="12.75">
      <c r="A150" s="139"/>
      <c r="B150" s="139"/>
      <c r="G150" s="42"/>
      <c r="H150" s="174"/>
    </row>
    <row r="151" spans="1:8" s="1" customFormat="1" ht="12.75">
      <c r="A151" s="139"/>
      <c r="B151" s="139"/>
      <c r="G151" s="42"/>
      <c r="H151" s="174"/>
    </row>
    <row r="152" spans="1:8" s="1" customFormat="1" ht="12.75">
      <c r="A152" s="139"/>
      <c r="B152" s="139"/>
      <c r="G152" s="42"/>
      <c r="H152" s="174"/>
    </row>
    <row r="153" spans="1:8" s="1" customFormat="1" ht="12.75">
      <c r="A153" s="139"/>
      <c r="B153" s="139"/>
      <c r="G153" s="42"/>
      <c r="H153" s="174"/>
    </row>
    <row r="154" spans="1:8" s="1" customFormat="1" ht="12.75">
      <c r="A154" s="139"/>
      <c r="B154" s="139"/>
      <c r="G154" s="42"/>
      <c r="H154" s="174"/>
    </row>
    <row r="155" spans="1:8" s="1" customFormat="1" ht="12.75">
      <c r="A155" s="139"/>
      <c r="B155" s="139"/>
      <c r="G155" s="42"/>
      <c r="H155" s="174"/>
    </row>
    <row r="156" spans="1:8" s="1" customFormat="1" ht="12.75">
      <c r="A156" s="139"/>
      <c r="B156" s="139"/>
      <c r="G156" s="42"/>
      <c r="H156" s="174"/>
    </row>
    <row r="157" spans="1:8" s="1" customFormat="1" ht="12.75">
      <c r="A157" s="139"/>
      <c r="B157" s="139"/>
      <c r="G157" s="42"/>
      <c r="H157" s="174"/>
    </row>
    <row r="158" spans="1:8" s="1" customFormat="1" ht="12.75">
      <c r="A158" s="139"/>
      <c r="B158" s="139"/>
      <c r="G158" s="42"/>
      <c r="H158" s="174"/>
    </row>
    <row r="159" spans="1:8" s="1" customFormat="1" ht="12.75">
      <c r="A159" s="139"/>
      <c r="B159" s="139"/>
      <c r="G159" s="42"/>
      <c r="H159" s="174"/>
    </row>
    <row r="160" spans="1:8" s="1" customFormat="1" ht="12.75">
      <c r="A160" s="139"/>
      <c r="B160" s="139"/>
      <c r="G160" s="42"/>
      <c r="H160" s="174"/>
    </row>
    <row r="161" spans="1:8" s="1" customFormat="1" ht="12.75">
      <c r="A161" s="139"/>
      <c r="B161" s="139"/>
      <c r="G161" s="42"/>
      <c r="H161" s="174"/>
    </row>
    <row r="162" spans="1:8" s="1" customFormat="1" ht="12.75">
      <c r="A162" s="139"/>
      <c r="B162" s="139"/>
      <c r="G162" s="42"/>
      <c r="H162" s="174"/>
    </row>
    <row r="163" spans="1:8" s="1" customFormat="1" ht="12.75">
      <c r="A163" s="139"/>
      <c r="B163" s="139"/>
      <c r="G163" s="42"/>
      <c r="H163" s="174"/>
    </row>
    <row r="164" spans="1:8" s="1" customFormat="1" ht="12.75">
      <c r="A164" s="139"/>
      <c r="B164" s="139"/>
      <c r="G164" s="42"/>
      <c r="H164" s="174"/>
    </row>
    <row r="165" spans="1:8" s="1" customFormat="1" ht="12.75">
      <c r="A165" s="139"/>
      <c r="B165" s="139"/>
      <c r="G165" s="42"/>
      <c r="H165" s="174"/>
    </row>
    <row r="166" spans="1:8" s="1" customFormat="1" ht="12.75">
      <c r="A166" s="139"/>
      <c r="B166" s="139"/>
      <c r="G166" s="42"/>
      <c r="H166" s="174"/>
    </row>
    <row r="167" spans="1:8" s="1" customFormat="1" ht="12.75">
      <c r="A167" s="139"/>
      <c r="B167" s="139"/>
      <c r="G167" s="42"/>
      <c r="H167" s="174"/>
    </row>
    <row r="168" spans="1:8" s="1" customFormat="1" ht="12.75">
      <c r="A168" s="139"/>
      <c r="B168" s="139"/>
      <c r="G168" s="42"/>
      <c r="H168" s="174"/>
    </row>
    <row r="169" spans="1:8" s="1" customFormat="1" ht="12.75">
      <c r="A169" s="139"/>
      <c r="B169" s="139"/>
      <c r="G169" s="42"/>
      <c r="H169" s="174"/>
    </row>
    <row r="170" spans="1:8" s="1" customFormat="1" ht="12.75">
      <c r="A170" s="139"/>
      <c r="B170" s="139"/>
      <c r="G170" s="42"/>
      <c r="H170" s="174"/>
    </row>
    <row r="171" spans="1:8" s="1" customFormat="1" ht="12.75">
      <c r="A171" s="139"/>
      <c r="B171" s="139"/>
      <c r="G171" s="42"/>
      <c r="H171" s="174"/>
    </row>
    <row r="172" spans="1:8" s="1" customFormat="1" ht="12.75">
      <c r="A172" s="139"/>
      <c r="B172" s="139"/>
      <c r="G172" s="42"/>
      <c r="H172" s="174"/>
    </row>
    <row r="173" spans="1:8" s="1" customFormat="1" ht="12.75">
      <c r="A173" s="139"/>
      <c r="B173" s="139"/>
      <c r="G173" s="42"/>
      <c r="H173" s="174"/>
    </row>
    <row r="174" spans="1:8" s="1" customFormat="1" ht="12.75">
      <c r="A174" s="139"/>
      <c r="B174" s="139"/>
      <c r="G174" s="42"/>
      <c r="H174" s="174"/>
    </row>
    <row r="175" spans="1:8" s="1" customFormat="1" ht="12.75">
      <c r="A175" s="139"/>
      <c r="B175" s="139"/>
      <c r="G175" s="42"/>
      <c r="H175" s="174"/>
    </row>
    <row r="176" spans="1:8" s="1" customFormat="1" ht="12.75">
      <c r="A176" s="139"/>
      <c r="B176" s="139"/>
      <c r="G176" s="42"/>
      <c r="H176" s="174"/>
    </row>
    <row r="177" spans="1:8" s="1" customFormat="1" ht="12.75">
      <c r="A177" s="139"/>
      <c r="B177" s="139"/>
      <c r="G177" s="42"/>
      <c r="H177" s="174"/>
    </row>
    <row r="178" spans="1:8" s="1" customFormat="1" ht="12.75">
      <c r="A178" s="139"/>
      <c r="B178" s="139"/>
      <c r="G178" s="42"/>
      <c r="H178" s="174"/>
    </row>
    <row r="179" spans="1:8" s="1" customFormat="1" ht="12.75">
      <c r="A179" s="139"/>
      <c r="B179" s="139"/>
      <c r="G179" s="42"/>
      <c r="H179" s="174"/>
    </row>
    <row r="180" spans="1:8" s="1" customFormat="1" ht="12.75">
      <c r="A180" s="139"/>
      <c r="B180" s="139"/>
      <c r="G180" s="42"/>
      <c r="H180" s="174"/>
    </row>
    <row r="181" spans="1:8" s="1" customFormat="1" ht="12.75">
      <c r="A181" s="139"/>
      <c r="B181" s="139"/>
      <c r="G181" s="42"/>
      <c r="H181" s="174"/>
    </row>
    <row r="182" spans="1:8" s="1" customFormat="1" ht="12.75">
      <c r="A182" s="139"/>
      <c r="B182" s="139"/>
      <c r="G182" s="42"/>
      <c r="H182" s="174"/>
    </row>
    <row r="183" spans="1:8" s="1" customFormat="1" ht="12.75">
      <c r="A183" s="139"/>
      <c r="B183" s="139"/>
      <c r="G183" s="42"/>
      <c r="H183" s="174"/>
    </row>
    <row r="184" spans="1:8" s="1" customFormat="1" ht="12.75">
      <c r="A184" s="139"/>
      <c r="B184" s="139"/>
      <c r="G184" s="42"/>
      <c r="H184" s="174"/>
    </row>
    <row r="185" spans="1:8" s="1" customFormat="1" ht="12.75">
      <c r="A185" s="139"/>
      <c r="B185" s="139"/>
      <c r="G185" s="42"/>
      <c r="H185" s="174"/>
    </row>
    <row r="186" spans="1:8" s="1" customFormat="1" ht="12.75">
      <c r="A186" s="139"/>
      <c r="B186" s="139"/>
      <c r="G186" s="42"/>
      <c r="H186" s="174"/>
    </row>
    <row r="187" spans="1:8" s="1" customFormat="1" ht="12.75">
      <c r="A187" s="139"/>
      <c r="B187" s="139"/>
      <c r="G187" s="42"/>
      <c r="H187" s="174"/>
    </row>
    <row r="188" spans="1:8" s="1" customFormat="1" ht="12.75">
      <c r="A188" s="139"/>
      <c r="B188" s="139"/>
      <c r="G188" s="42"/>
      <c r="H188" s="174"/>
    </row>
    <row r="189" spans="1:8" s="1" customFormat="1" ht="12.75">
      <c r="A189" s="139"/>
      <c r="B189" s="139"/>
      <c r="G189" s="42"/>
      <c r="H189" s="174"/>
    </row>
    <row r="190" spans="1:8" s="1" customFormat="1" ht="12.75">
      <c r="A190" s="139"/>
      <c r="B190" s="139"/>
      <c r="G190" s="42"/>
      <c r="H190" s="174"/>
    </row>
    <row r="191" spans="1:8" s="1" customFormat="1" ht="12.75">
      <c r="A191" s="139"/>
      <c r="B191" s="139"/>
      <c r="G191" s="42"/>
      <c r="H191" s="174"/>
    </row>
    <row r="192" spans="1:8" s="1" customFormat="1" ht="12.75">
      <c r="A192" s="139"/>
      <c r="B192" s="139"/>
      <c r="G192" s="42"/>
      <c r="H192" s="174"/>
    </row>
    <row r="193" spans="1:8" s="1" customFormat="1" ht="12.75">
      <c r="A193" s="139"/>
      <c r="B193" s="139"/>
      <c r="G193" s="42"/>
      <c r="H193" s="174"/>
    </row>
    <row r="194" spans="1:8" s="1" customFormat="1" ht="12.75">
      <c r="A194" s="139"/>
      <c r="B194" s="139"/>
      <c r="G194" s="42"/>
      <c r="H194" s="174"/>
    </row>
    <row r="195" spans="1:8" s="1" customFormat="1" ht="12.75">
      <c r="A195" s="139"/>
      <c r="B195" s="139"/>
      <c r="G195" s="42"/>
      <c r="H195" s="174"/>
    </row>
    <row r="196" spans="1:8" s="1" customFormat="1" ht="12.75">
      <c r="A196" s="139"/>
      <c r="B196" s="139"/>
      <c r="G196" s="42"/>
      <c r="H196" s="174"/>
    </row>
    <row r="197" spans="1:8" s="1" customFormat="1" ht="12.75">
      <c r="A197" s="139"/>
      <c r="B197" s="139"/>
      <c r="G197" s="42"/>
      <c r="H197" s="174"/>
    </row>
    <row r="198" spans="1:8" s="1" customFormat="1" ht="12.75">
      <c r="A198" s="139"/>
      <c r="B198" s="139"/>
      <c r="G198" s="42"/>
      <c r="H198" s="174"/>
    </row>
    <row r="199" spans="1:8" s="1" customFormat="1" ht="12.75">
      <c r="A199" s="139"/>
      <c r="B199" s="139"/>
      <c r="G199" s="42"/>
      <c r="H199" s="174"/>
    </row>
    <row r="200" spans="1:8" s="1" customFormat="1" ht="12.75">
      <c r="A200" s="139"/>
      <c r="B200" s="139"/>
      <c r="G200" s="42"/>
      <c r="H200" s="174"/>
    </row>
    <row r="201" spans="1:8" s="1" customFormat="1" ht="12.75">
      <c r="A201" s="139"/>
      <c r="B201" s="139"/>
      <c r="G201" s="42"/>
      <c r="H201" s="174"/>
    </row>
    <row r="202" spans="1:8" s="1" customFormat="1" ht="12.75">
      <c r="A202" s="139"/>
      <c r="B202" s="139"/>
      <c r="G202" s="42"/>
      <c r="H202" s="174"/>
    </row>
    <row r="203" spans="1:8" s="1" customFormat="1" ht="12.75">
      <c r="A203" s="139"/>
      <c r="B203" s="139"/>
      <c r="G203" s="42"/>
      <c r="H203" s="174"/>
    </row>
    <row r="204" spans="1:8" s="1" customFormat="1" ht="12.75">
      <c r="A204" s="139"/>
      <c r="B204" s="139"/>
      <c r="G204" s="42"/>
      <c r="H204" s="174"/>
    </row>
    <row r="205" spans="1:8" s="1" customFormat="1" ht="12.75">
      <c r="A205" s="139"/>
      <c r="B205" s="139"/>
      <c r="G205" s="42"/>
      <c r="H205" s="174"/>
    </row>
    <row r="206" spans="1:8" s="1" customFormat="1" ht="12.75">
      <c r="A206" s="139"/>
      <c r="B206" s="139"/>
      <c r="G206" s="42"/>
      <c r="H206" s="174"/>
    </row>
    <row r="207" spans="1:8" s="1" customFormat="1" ht="12.75">
      <c r="A207" s="139"/>
      <c r="B207" s="139"/>
      <c r="G207" s="42"/>
      <c r="H207" s="174"/>
    </row>
    <row r="208" spans="1:8" s="1" customFormat="1" ht="12.75">
      <c r="A208" s="139"/>
      <c r="B208" s="139"/>
      <c r="G208" s="42"/>
      <c r="H208" s="174"/>
    </row>
    <row r="209" spans="1:8" s="1" customFormat="1" ht="12.75">
      <c r="A209" s="139"/>
      <c r="B209" s="139"/>
      <c r="G209" s="42"/>
      <c r="H209" s="174"/>
    </row>
    <row r="210" spans="1:8" s="1" customFormat="1" ht="12.75">
      <c r="A210" s="139"/>
      <c r="B210" s="139"/>
      <c r="G210" s="42"/>
      <c r="H210" s="174"/>
    </row>
    <row r="211" spans="1:8" s="1" customFormat="1" ht="12.75">
      <c r="A211" s="139"/>
      <c r="B211" s="139"/>
      <c r="G211" s="42"/>
      <c r="H211" s="174"/>
    </row>
    <row r="212" spans="1:8" s="1" customFormat="1" ht="12.75">
      <c r="A212" s="139"/>
      <c r="B212" s="139"/>
      <c r="G212" s="42"/>
      <c r="H212" s="174"/>
    </row>
    <row r="213" spans="1:8" s="1" customFormat="1" ht="12.75">
      <c r="A213" s="139"/>
      <c r="B213" s="139"/>
      <c r="G213" s="42"/>
      <c r="H213" s="174"/>
    </row>
    <row r="214" spans="1:8" s="1" customFormat="1" ht="12.75">
      <c r="A214" s="139"/>
      <c r="B214" s="139"/>
      <c r="G214" s="42"/>
      <c r="H214" s="174"/>
    </row>
    <row r="215" spans="1:8" s="1" customFormat="1" ht="12.75">
      <c r="A215" s="139"/>
      <c r="B215" s="139"/>
      <c r="G215" s="42"/>
      <c r="H215" s="174"/>
    </row>
    <row r="216" spans="1:8" s="1" customFormat="1" ht="12.75">
      <c r="A216" s="139"/>
      <c r="B216" s="139"/>
      <c r="G216" s="42"/>
      <c r="H216" s="174"/>
    </row>
    <row r="217" spans="1:8" s="1" customFormat="1" ht="12.75">
      <c r="A217" s="139"/>
      <c r="B217" s="139"/>
      <c r="G217" s="42"/>
      <c r="H217" s="174"/>
    </row>
    <row r="218" spans="1:8" s="1" customFormat="1" ht="12.75">
      <c r="A218" s="139"/>
      <c r="B218" s="139"/>
      <c r="G218" s="42"/>
      <c r="H218" s="174"/>
    </row>
    <row r="219" spans="1:8" s="1" customFormat="1" ht="12.75">
      <c r="A219" s="139"/>
      <c r="B219" s="139"/>
      <c r="G219" s="42"/>
      <c r="H219" s="174"/>
    </row>
    <row r="220" spans="1:8" s="1" customFormat="1" ht="12.75">
      <c r="A220" s="139"/>
      <c r="B220" s="139"/>
      <c r="G220" s="42"/>
      <c r="H220" s="174"/>
    </row>
    <row r="221" spans="1:8" s="1" customFormat="1" ht="12.75">
      <c r="A221" s="139"/>
      <c r="B221" s="139"/>
      <c r="G221" s="42"/>
      <c r="H221" s="174"/>
    </row>
    <row r="222" spans="1:8" s="1" customFormat="1" ht="12.75">
      <c r="A222" s="139"/>
      <c r="B222" s="139"/>
      <c r="G222" s="42"/>
      <c r="H222" s="174"/>
    </row>
    <row r="223" spans="1:8" s="1" customFormat="1" ht="12.75">
      <c r="A223" s="139"/>
      <c r="B223" s="139"/>
      <c r="G223" s="42"/>
      <c r="H223" s="174"/>
    </row>
    <row r="224" spans="1:8" s="1" customFormat="1" ht="12.75">
      <c r="A224" s="139"/>
      <c r="B224" s="139"/>
      <c r="G224" s="42"/>
      <c r="H224" s="174"/>
    </row>
    <row r="225" spans="1:8" s="1" customFormat="1" ht="12.75">
      <c r="A225" s="139"/>
      <c r="B225" s="139"/>
      <c r="G225" s="42"/>
      <c r="H225" s="174"/>
    </row>
    <row r="226" spans="1:8" s="1" customFormat="1" ht="12.75">
      <c r="A226" s="139"/>
      <c r="B226" s="139"/>
      <c r="G226" s="42"/>
      <c r="H226" s="174"/>
    </row>
    <row r="227" spans="1:8" s="1" customFormat="1" ht="12.75">
      <c r="A227" s="139"/>
      <c r="B227" s="139"/>
      <c r="G227" s="42"/>
      <c r="H227" s="174"/>
    </row>
    <row r="228" spans="1:8" s="1" customFormat="1" ht="12.75">
      <c r="A228" s="139"/>
      <c r="B228" s="139"/>
      <c r="G228" s="42"/>
      <c r="H228" s="174"/>
    </row>
    <row r="229" spans="1:8" s="1" customFormat="1" ht="12.75">
      <c r="A229" s="139"/>
      <c r="B229" s="139"/>
      <c r="G229" s="42"/>
      <c r="H229" s="174"/>
    </row>
    <row r="230" spans="1:8" s="1" customFormat="1" ht="12.75">
      <c r="A230" s="139"/>
      <c r="B230" s="139"/>
      <c r="G230" s="42"/>
      <c r="H230" s="174"/>
    </row>
    <row r="231" spans="1:8" s="1" customFormat="1" ht="12.75">
      <c r="A231" s="139"/>
      <c r="B231" s="139"/>
      <c r="G231" s="42"/>
      <c r="H231" s="174"/>
    </row>
    <row r="232" spans="1:8" s="1" customFormat="1" ht="12.75">
      <c r="A232" s="139"/>
      <c r="B232" s="139"/>
      <c r="G232" s="42"/>
      <c r="H232" s="174"/>
    </row>
    <row r="233" spans="1:8" s="1" customFormat="1" ht="12.75">
      <c r="A233" s="139"/>
      <c r="B233" s="139"/>
      <c r="G233" s="42"/>
      <c r="H233" s="174"/>
    </row>
    <row r="234" spans="1:8" s="1" customFormat="1" ht="12.75">
      <c r="A234" s="139"/>
      <c r="B234" s="139"/>
      <c r="G234" s="42"/>
      <c r="H234" s="174"/>
    </row>
    <row r="235" spans="1:8" s="1" customFormat="1" ht="12.75">
      <c r="A235" s="139"/>
      <c r="B235" s="139"/>
      <c r="G235" s="42"/>
      <c r="H235" s="174"/>
    </row>
    <row r="236" spans="1:8" s="1" customFormat="1" ht="12.75">
      <c r="A236" s="139"/>
      <c r="B236" s="139"/>
      <c r="G236" s="42"/>
      <c r="H236" s="174"/>
    </row>
    <row r="237" spans="1:8" s="1" customFormat="1" ht="12.75">
      <c r="A237" s="139"/>
      <c r="B237" s="139"/>
      <c r="G237" s="42"/>
      <c r="H237" s="174"/>
    </row>
    <row r="238" spans="1:8" s="1" customFormat="1" ht="12.75">
      <c r="A238" s="139"/>
      <c r="B238" s="139"/>
      <c r="G238" s="42"/>
      <c r="H238" s="174"/>
    </row>
    <row r="239" spans="1:8" s="1" customFormat="1" ht="12.75">
      <c r="A239" s="139"/>
      <c r="B239" s="139"/>
      <c r="G239" s="42"/>
      <c r="H239" s="174"/>
    </row>
    <row r="240" spans="1:8" s="1" customFormat="1" ht="12.75">
      <c r="A240" s="139"/>
      <c r="B240" s="139"/>
      <c r="G240" s="42"/>
      <c r="H240" s="174"/>
    </row>
    <row r="241" spans="1:8" s="1" customFormat="1" ht="12.75">
      <c r="A241" s="139"/>
      <c r="B241" s="139"/>
      <c r="G241" s="42"/>
      <c r="H241" s="174"/>
    </row>
    <row r="242" spans="1:8" s="1" customFormat="1" ht="12.75">
      <c r="A242" s="139"/>
      <c r="B242" s="139"/>
      <c r="G242" s="42"/>
      <c r="H242" s="174"/>
    </row>
    <row r="243" spans="1:8" s="1" customFormat="1" ht="12.75">
      <c r="A243" s="139"/>
      <c r="B243" s="139"/>
      <c r="G243" s="42"/>
      <c r="H243" s="174"/>
    </row>
    <row r="244" spans="1:8" s="1" customFormat="1" ht="12.75">
      <c r="A244" s="139"/>
      <c r="B244" s="139"/>
      <c r="G244" s="42"/>
      <c r="H244" s="174"/>
    </row>
    <row r="245" spans="1:8" s="1" customFormat="1" ht="12.75">
      <c r="A245" s="139"/>
      <c r="B245" s="139"/>
      <c r="G245" s="42"/>
      <c r="H245" s="174"/>
    </row>
    <row r="246" spans="1:8" s="1" customFormat="1" ht="12.75">
      <c r="A246" s="139"/>
      <c r="B246" s="139"/>
      <c r="G246" s="42"/>
      <c r="H246" s="174"/>
    </row>
    <row r="247" spans="1:8" s="1" customFormat="1" ht="12.75">
      <c r="A247" s="139"/>
      <c r="B247" s="139"/>
      <c r="G247" s="42"/>
      <c r="H247" s="174"/>
    </row>
    <row r="248" spans="1:8" s="1" customFormat="1" ht="12.75">
      <c r="A248" s="139"/>
      <c r="B248" s="139"/>
      <c r="G248" s="42"/>
      <c r="H248" s="174"/>
    </row>
    <row r="249" spans="1:8" s="1" customFormat="1" ht="12.75">
      <c r="A249" s="139"/>
      <c r="B249" s="139"/>
      <c r="G249" s="42"/>
      <c r="H249" s="174"/>
    </row>
    <row r="250" spans="1:8" s="1" customFormat="1" ht="12.75">
      <c r="A250" s="139"/>
      <c r="B250" s="139"/>
      <c r="G250" s="42"/>
      <c r="H250" s="174"/>
    </row>
    <row r="251" spans="1:8" s="1" customFormat="1" ht="12.75">
      <c r="A251" s="139"/>
      <c r="B251" s="139"/>
      <c r="G251" s="42"/>
      <c r="H251" s="174"/>
    </row>
    <row r="252" spans="1:8" s="1" customFormat="1" ht="12.75">
      <c r="A252" s="139"/>
      <c r="B252" s="139"/>
      <c r="G252" s="42"/>
      <c r="H252" s="174"/>
    </row>
    <row r="253" spans="1:8" s="1" customFormat="1" ht="12.75">
      <c r="A253" s="139"/>
      <c r="B253" s="139"/>
      <c r="G253" s="42"/>
      <c r="H253" s="174"/>
    </row>
    <row r="254" spans="1:8" s="1" customFormat="1" ht="12.75">
      <c r="A254" s="139"/>
      <c r="B254" s="139"/>
      <c r="G254" s="42"/>
      <c r="H254" s="174"/>
    </row>
    <row r="255" spans="1:8" s="1" customFormat="1" ht="12.75">
      <c r="A255" s="139"/>
      <c r="B255" s="139"/>
      <c r="G255" s="42"/>
      <c r="H255" s="174"/>
    </row>
    <row r="256" spans="1:8" s="1" customFormat="1" ht="12.75">
      <c r="A256" s="139"/>
      <c r="B256" s="139"/>
      <c r="G256" s="42"/>
      <c r="H256" s="174"/>
    </row>
    <row r="257" spans="1:8" s="1" customFormat="1" ht="12.75">
      <c r="A257" s="139"/>
      <c r="B257" s="139"/>
      <c r="G257" s="42"/>
      <c r="H257" s="174"/>
    </row>
    <row r="258" spans="1:8" s="1" customFormat="1" ht="12.75">
      <c r="A258" s="139"/>
      <c r="B258" s="139"/>
      <c r="G258" s="42"/>
      <c r="H258" s="174"/>
    </row>
    <row r="259" spans="1:8" s="1" customFormat="1" ht="12.75">
      <c r="A259" s="139"/>
      <c r="B259" s="139"/>
      <c r="G259" s="42"/>
      <c r="H259" s="174"/>
    </row>
    <row r="260" spans="1:8" s="1" customFormat="1" ht="12.75">
      <c r="A260" s="139"/>
      <c r="B260" s="139"/>
      <c r="G260" s="42"/>
      <c r="H260" s="174"/>
    </row>
    <row r="261" spans="1:8" s="1" customFormat="1" ht="12.75">
      <c r="A261" s="139"/>
      <c r="B261" s="139"/>
      <c r="G261" s="42"/>
      <c r="H261" s="174"/>
    </row>
    <row r="262" spans="1:8" s="1" customFormat="1" ht="12.75">
      <c r="A262" s="139"/>
      <c r="B262" s="139"/>
      <c r="G262" s="42"/>
      <c r="H262" s="174"/>
    </row>
    <row r="263" spans="1:8" s="1" customFormat="1" ht="12.75">
      <c r="A263" s="139"/>
      <c r="B263" s="139"/>
      <c r="G263" s="42"/>
      <c r="H263" s="174"/>
    </row>
    <row r="264" spans="1:8" s="1" customFormat="1" ht="12.75">
      <c r="A264" s="139"/>
      <c r="B264" s="139"/>
      <c r="G264" s="42"/>
      <c r="H264" s="174"/>
    </row>
    <row r="265" spans="1:8" s="1" customFormat="1" ht="12.75">
      <c r="A265" s="139"/>
      <c r="B265" s="139"/>
      <c r="G265" s="42"/>
      <c r="H265" s="174"/>
    </row>
    <row r="266" spans="1:8" s="1" customFormat="1" ht="12.75">
      <c r="A266" s="139"/>
      <c r="B266" s="139"/>
      <c r="G266" s="42"/>
      <c r="H266" s="174"/>
    </row>
    <row r="267" spans="1:8" s="1" customFormat="1" ht="12.75">
      <c r="A267" s="139"/>
      <c r="B267" s="139"/>
      <c r="G267" s="42"/>
      <c r="H267" s="174"/>
    </row>
    <row r="268" spans="1:8" s="1" customFormat="1" ht="12.75">
      <c r="A268" s="139"/>
      <c r="B268" s="139"/>
      <c r="G268" s="42"/>
      <c r="H268" s="174"/>
    </row>
    <row r="269" spans="1:8" s="1" customFormat="1" ht="12.75">
      <c r="A269" s="139"/>
      <c r="B269" s="139"/>
      <c r="G269" s="42"/>
      <c r="H269" s="174"/>
    </row>
    <row r="270" spans="1:8" s="1" customFormat="1" ht="12.75">
      <c r="A270" s="139"/>
      <c r="B270" s="139"/>
      <c r="G270" s="42"/>
      <c r="H270" s="174"/>
    </row>
    <row r="271" spans="1:8" s="1" customFormat="1" ht="12.75">
      <c r="A271" s="139"/>
      <c r="B271" s="139"/>
      <c r="G271" s="42"/>
      <c r="H271" s="174"/>
    </row>
    <row r="272" spans="1:8" s="1" customFormat="1" ht="12.75">
      <c r="A272" s="139"/>
      <c r="B272" s="139"/>
      <c r="G272" s="42"/>
      <c r="H272" s="174"/>
    </row>
    <row r="273" spans="1:8" s="1" customFormat="1" ht="12.75">
      <c r="A273" s="139"/>
      <c r="B273" s="139"/>
      <c r="G273" s="42"/>
      <c r="H273" s="174"/>
    </row>
    <row r="274" spans="1:8" s="1" customFormat="1" ht="12.75">
      <c r="A274" s="139"/>
      <c r="B274" s="139"/>
      <c r="G274" s="42"/>
      <c r="H274" s="174"/>
    </row>
    <row r="275" spans="1:8" s="1" customFormat="1" ht="12.75">
      <c r="A275" s="139"/>
      <c r="B275" s="139"/>
      <c r="G275" s="42"/>
      <c r="H275" s="174"/>
    </row>
    <row r="276" spans="1:8" s="1" customFormat="1" ht="12.75">
      <c r="A276" s="139"/>
      <c r="B276" s="139"/>
      <c r="G276" s="42"/>
      <c r="H276" s="174"/>
    </row>
    <row r="277" spans="1:8" s="1" customFormat="1" ht="12.75">
      <c r="A277" s="139"/>
      <c r="B277" s="139"/>
      <c r="G277" s="42"/>
      <c r="H277" s="174"/>
    </row>
    <row r="278" spans="1:8" s="1" customFormat="1" ht="12.75">
      <c r="A278" s="139"/>
      <c r="B278" s="139"/>
      <c r="G278" s="42"/>
      <c r="H278" s="174"/>
    </row>
    <row r="279" spans="1:8" s="1" customFormat="1" ht="12.75">
      <c r="A279" s="139"/>
      <c r="B279" s="139"/>
      <c r="G279" s="42"/>
      <c r="H279" s="174"/>
    </row>
    <row r="280" spans="1:8" s="1" customFormat="1" ht="12.75">
      <c r="A280" s="139"/>
      <c r="B280" s="139"/>
      <c r="G280" s="42"/>
      <c r="H280" s="174"/>
    </row>
    <row r="281" spans="1:8" s="1" customFormat="1" ht="12.75">
      <c r="A281" s="139"/>
      <c r="B281" s="139"/>
      <c r="G281" s="42"/>
      <c r="H281" s="174"/>
    </row>
    <row r="282" spans="1:8" s="1" customFormat="1" ht="12.75">
      <c r="A282" s="139"/>
      <c r="B282" s="139"/>
      <c r="G282" s="42"/>
      <c r="H282" s="174"/>
    </row>
    <row r="283" spans="1:8" s="1" customFormat="1" ht="12.75">
      <c r="A283" s="139"/>
      <c r="B283" s="139"/>
      <c r="G283" s="42"/>
      <c r="H283" s="174"/>
    </row>
    <row r="284" spans="1:8" s="1" customFormat="1" ht="12.75">
      <c r="A284" s="139"/>
      <c r="B284" s="139"/>
      <c r="G284" s="42"/>
      <c r="H284" s="174"/>
    </row>
    <row r="285" spans="1:8" s="1" customFormat="1" ht="12.75">
      <c r="A285" s="139"/>
      <c r="B285" s="139"/>
      <c r="G285" s="42"/>
      <c r="H285" s="174"/>
    </row>
    <row r="286" spans="1:8" s="1" customFormat="1" ht="12.75">
      <c r="A286" s="139"/>
      <c r="B286" s="139"/>
      <c r="G286" s="42"/>
      <c r="H286" s="174"/>
    </row>
    <row r="287" spans="1:8" s="1" customFormat="1" ht="12.75">
      <c r="A287" s="139"/>
      <c r="B287" s="139"/>
      <c r="G287" s="42"/>
      <c r="H287" s="174"/>
    </row>
    <row r="288" spans="1:8" s="1" customFormat="1" ht="12.75">
      <c r="A288" s="139"/>
      <c r="B288" s="139"/>
      <c r="G288" s="42"/>
      <c r="H288" s="174"/>
    </row>
    <row r="289" spans="1:8" s="1" customFormat="1" ht="12.75">
      <c r="A289" s="139"/>
      <c r="B289" s="139"/>
      <c r="G289" s="42"/>
      <c r="H289" s="174"/>
    </row>
    <row r="290" spans="1:8" s="1" customFormat="1" ht="12.75">
      <c r="A290" s="139"/>
      <c r="B290" s="139"/>
      <c r="G290" s="42"/>
      <c r="H290" s="174"/>
    </row>
    <row r="291" spans="1:8" s="1" customFormat="1" ht="12.75">
      <c r="A291" s="139"/>
      <c r="B291" s="139"/>
      <c r="G291" s="42"/>
      <c r="H291" s="174"/>
    </row>
    <row r="292" spans="1:8" s="1" customFormat="1" ht="12.75">
      <c r="A292" s="139"/>
      <c r="B292" s="139"/>
      <c r="G292" s="42"/>
      <c r="H292" s="174"/>
    </row>
    <row r="293" spans="1:8" s="1" customFormat="1" ht="12.75">
      <c r="A293" s="139"/>
      <c r="B293" s="139"/>
      <c r="G293" s="42"/>
      <c r="H293" s="174"/>
    </row>
    <row r="294" spans="1:8" s="1" customFormat="1" ht="12.75">
      <c r="A294" s="139"/>
      <c r="B294" s="139"/>
      <c r="G294" s="42"/>
      <c r="H294" s="174"/>
    </row>
    <row r="295" spans="1:8" s="1" customFormat="1" ht="12.75">
      <c r="A295" s="139"/>
      <c r="B295" s="139"/>
      <c r="G295" s="42"/>
      <c r="H295" s="174"/>
    </row>
    <row r="296" spans="1:8" s="1" customFormat="1" ht="12.75">
      <c r="A296" s="139"/>
      <c r="B296" s="139"/>
      <c r="G296" s="42"/>
      <c r="H296" s="174"/>
    </row>
    <row r="297" spans="1:8" s="1" customFormat="1" ht="12.75">
      <c r="A297" s="139"/>
      <c r="B297" s="139"/>
      <c r="G297" s="42"/>
      <c r="H297" s="174"/>
    </row>
    <row r="298" spans="1:8" s="1" customFormat="1" ht="12.75">
      <c r="A298" s="139"/>
      <c r="B298" s="139"/>
      <c r="G298" s="42"/>
      <c r="H298" s="174"/>
    </row>
    <row r="299" spans="1:8" s="1" customFormat="1" ht="12.75">
      <c r="A299" s="139"/>
      <c r="B299" s="139"/>
      <c r="G299" s="42"/>
      <c r="H299" s="174"/>
    </row>
    <row r="300" spans="1:8" s="1" customFormat="1" ht="12.75">
      <c r="A300" s="139"/>
      <c r="B300" s="139"/>
      <c r="G300" s="42"/>
      <c r="H300" s="174"/>
    </row>
    <row r="301" spans="1:8" s="1" customFormat="1" ht="12.75">
      <c r="A301" s="139"/>
      <c r="B301" s="139"/>
      <c r="G301" s="42"/>
      <c r="H301" s="174"/>
    </row>
    <row r="302" spans="1:8" s="1" customFormat="1" ht="12.75">
      <c r="A302" s="139"/>
      <c r="B302" s="139"/>
      <c r="G302" s="42"/>
      <c r="H302" s="174"/>
    </row>
    <row r="303" spans="1:8" s="1" customFormat="1" ht="12.75">
      <c r="A303" s="139"/>
      <c r="B303" s="139"/>
      <c r="G303" s="42"/>
      <c r="H303" s="174"/>
    </row>
    <row r="304" spans="1:8" s="1" customFormat="1" ht="12.75">
      <c r="A304" s="139"/>
      <c r="B304" s="139"/>
      <c r="G304" s="42"/>
      <c r="H304" s="174"/>
    </row>
    <row r="305" spans="1:8" s="1" customFormat="1" ht="12.75">
      <c r="A305" s="139"/>
      <c r="B305" s="139"/>
      <c r="G305" s="42"/>
      <c r="H305" s="174"/>
    </row>
    <row r="306" spans="1:8" s="1" customFormat="1" ht="12.75">
      <c r="A306" s="139"/>
      <c r="B306" s="139"/>
      <c r="G306" s="42"/>
      <c r="H306" s="174"/>
    </row>
    <row r="307" spans="1:8" s="1" customFormat="1" ht="12.75">
      <c r="A307" s="139"/>
      <c r="B307" s="139"/>
      <c r="G307" s="42"/>
      <c r="H307" s="174"/>
    </row>
    <row r="308" spans="1:8" s="1" customFormat="1" ht="12.75">
      <c r="A308" s="139"/>
      <c r="B308" s="139"/>
      <c r="G308" s="42"/>
      <c r="H308" s="174"/>
    </row>
    <row r="309" spans="1:8" s="1" customFormat="1" ht="12.75">
      <c r="A309" s="139"/>
      <c r="B309" s="139"/>
      <c r="G309" s="42"/>
      <c r="H309" s="174"/>
    </row>
    <row r="310" spans="1:8" s="1" customFormat="1" ht="12.75">
      <c r="A310" s="139"/>
      <c r="B310" s="139"/>
      <c r="G310" s="42"/>
      <c r="H310" s="174"/>
    </row>
    <row r="311" spans="1:8" s="1" customFormat="1" ht="12.75">
      <c r="A311" s="139"/>
      <c r="B311" s="139"/>
      <c r="G311" s="42"/>
      <c r="H311" s="174"/>
    </row>
    <row r="312" spans="1:8" s="1" customFormat="1" ht="12.75">
      <c r="A312" s="139"/>
      <c r="B312" s="139"/>
      <c r="G312" s="42"/>
      <c r="H312" s="174"/>
    </row>
    <row r="313" spans="1:8" s="1" customFormat="1" ht="12.75">
      <c r="A313" s="139"/>
      <c r="B313" s="139"/>
      <c r="G313" s="42"/>
      <c r="H313" s="174"/>
    </row>
    <row r="314" spans="2:8" ht="12.75">
      <c r="B314" s="139"/>
      <c r="C314" s="1"/>
      <c r="D314" s="1"/>
      <c r="E314" s="1"/>
      <c r="F314" s="1"/>
      <c r="G314" s="42"/>
      <c r="H314" s="174"/>
    </row>
    <row r="315" spans="2:8" ht="12.75">
      <c r="B315" s="139"/>
      <c r="C315" s="1"/>
      <c r="D315" s="1"/>
      <c r="E315" s="1"/>
      <c r="F315" s="1"/>
      <c r="G315" s="42"/>
      <c r="H315" s="174"/>
    </row>
  </sheetData>
  <sheetProtection/>
  <mergeCells count="3">
    <mergeCell ref="A1:H1"/>
    <mergeCell ref="A2:C2"/>
    <mergeCell ref="A3:C3"/>
  </mergeCells>
  <printOptions horizontalCentered="1"/>
  <pageMargins left="0.1968503937007874" right="0.1968503937007874" top="0.6299212598425197" bottom="0.5511811023622047" header="0.31496062992125984" footer="0.31496062992125984"/>
  <pageSetup firstPageNumber="542" useFirstPageNumber="1" horizontalDpi="600" verticalDpi="600" orientation="portrait" paperSize="9" scale="85" r:id="rId1"/>
  <headerFooter scaleWithDoc="0" alignWithMargins="0">
    <oddFooter>&amp;C&amp;P</oddFooter>
  </headerFooter>
  <ignoredErrors>
    <ignoredError sqref="B20 B26 B50:B51 B62 B79:B80 B82 B84 B76:B77 B9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SheetLayoutView="100" zoomScalePageLayoutView="0" workbookViewId="0" topLeftCell="A1">
      <selection activeCell="B35" sqref="B35"/>
    </sheetView>
  </sheetViews>
  <sheetFormatPr defaultColWidth="11.421875" defaultRowHeight="12.75"/>
  <cols>
    <col min="1" max="1" width="4.7109375" style="190" customWidth="1"/>
    <col min="2" max="2" width="5.140625" style="190" customWidth="1"/>
    <col min="3" max="3" width="48.140625" style="190" customWidth="1"/>
    <col min="4" max="4" width="12.28125" style="190" customWidth="1"/>
    <col min="5" max="6" width="12.28125" style="181" customWidth="1"/>
    <col min="7" max="7" width="8.00390625" style="181" customWidth="1"/>
    <col min="8" max="8" width="8.00390625" style="191" customWidth="1"/>
    <col min="9" max="16384" width="11.421875" style="181" customWidth="1"/>
  </cols>
  <sheetData>
    <row r="1" spans="1:8" ht="28.5" customHeight="1">
      <c r="A1" s="341" t="s">
        <v>45</v>
      </c>
      <c r="B1" s="342"/>
      <c r="C1" s="342"/>
      <c r="D1" s="342"/>
      <c r="E1" s="343"/>
      <c r="F1" s="343"/>
      <c r="G1" s="343"/>
      <c r="H1" s="343"/>
    </row>
    <row r="2" spans="1:8" s="1" customFormat="1" ht="28.5" customHeight="1">
      <c r="A2" s="336" t="s">
        <v>218</v>
      </c>
      <c r="B2" s="337"/>
      <c r="C2" s="337"/>
      <c r="D2" s="2" t="s">
        <v>226</v>
      </c>
      <c r="E2" s="2" t="s">
        <v>250</v>
      </c>
      <c r="F2" s="2" t="s">
        <v>240</v>
      </c>
      <c r="G2" s="3" t="s">
        <v>217</v>
      </c>
      <c r="H2" s="3" t="s">
        <v>217</v>
      </c>
    </row>
    <row r="3" spans="1:8" s="1" customFormat="1" ht="12.75" customHeight="1">
      <c r="A3" s="338">
        <v>1</v>
      </c>
      <c r="B3" s="339"/>
      <c r="C3" s="339"/>
      <c r="D3" s="4">
        <v>2</v>
      </c>
      <c r="E3" s="4">
        <v>3</v>
      </c>
      <c r="F3" s="4">
        <v>4</v>
      </c>
      <c r="G3" s="5" t="s">
        <v>256</v>
      </c>
      <c r="H3" s="5" t="s">
        <v>257</v>
      </c>
    </row>
    <row r="4" spans="1:8" ht="24" customHeight="1">
      <c r="A4" s="182"/>
      <c r="B4" s="33"/>
      <c r="C4" s="182" t="s">
        <v>92</v>
      </c>
      <c r="D4" s="183">
        <f>D5-D10</f>
        <v>-55565140</v>
      </c>
      <c r="E4" s="183">
        <f>E5-E10</f>
        <v>-207703069</v>
      </c>
      <c r="F4" s="183">
        <f>F5-F10</f>
        <v>-206630694</v>
      </c>
      <c r="G4" s="161">
        <f aca="true" t="shared" si="0" ref="G4:G17">F4/D4*100</f>
        <v>371.87109399886333</v>
      </c>
      <c r="H4" s="184">
        <f>F4/E4*100</f>
        <v>99.48369804781267</v>
      </c>
    </row>
    <row r="5" spans="1:8" ht="24.75" customHeight="1">
      <c r="A5" s="186">
        <v>8</v>
      </c>
      <c r="B5" s="33"/>
      <c r="C5" s="185" t="s">
        <v>36</v>
      </c>
      <c r="D5" s="183">
        <f>D6</f>
        <v>439736965</v>
      </c>
      <c r="E5" s="183">
        <f>E6</f>
        <v>308031000</v>
      </c>
      <c r="F5" s="183">
        <f>F6</f>
        <v>308030788</v>
      </c>
      <c r="G5" s="161">
        <f t="shared" si="0"/>
        <v>70.04887296659265</v>
      </c>
      <c r="H5" s="184">
        <f>F5/E5*100</f>
        <v>99.99993117575828</v>
      </c>
    </row>
    <row r="6" spans="1:8" ht="18" customHeight="1">
      <c r="A6" s="186">
        <v>84</v>
      </c>
      <c r="B6" s="33"/>
      <c r="C6" s="14" t="s">
        <v>91</v>
      </c>
      <c r="D6" s="183">
        <f>+D7</f>
        <v>439736965</v>
      </c>
      <c r="E6" s="183">
        <f>+E7</f>
        <v>308031000</v>
      </c>
      <c r="F6" s="183">
        <f>+F7</f>
        <v>308030788</v>
      </c>
      <c r="G6" s="161">
        <f t="shared" si="0"/>
        <v>70.04887296659265</v>
      </c>
      <c r="H6" s="184">
        <f>F6/E6*100</f>
        <v>99.99993117575828</v>
      </c>
    </row>
    <row r="7" spans="1:8" ht="13.5" customHeight="1">
      <c r="A7" s="33">
        <v>847</v>
      </c>
      <c r="B7" s="33"/>
      <c r="C7" s="14" t="s">
        <v>175</v>
      </c>
      <c r="D7" s="183">
        <f>D8</f>
        <v>439736965</v>
      </c>
      <c r="E7" s="183">
        <f>E8</f>
        <v>308031000</v>
      </c>
      <c r="F7" s="183">
        <f>F8</f>
        <v>308030788</v>
      </c>
      <c r="G7" s="161">
        <f t="shared" si="0"/>
        <v>70.04887296659265</v>
      </c>
      <c r="H7" s="184">
        <f aca="true" t="shared" si="1" ref="H7:H15">F7/E7*100</f>
        <v>99.99993117575828</v>
      </c>
    </row>
    <row r="8" spans="1:8" ht="13.5" customHeight="1">
      <c r="A8" s="186"/>
      <c r="B8" s="155">
        <v>8471</v>
      </c>
      <c r="C8" s="15" t="s">
        <v>193</v>
      </c>
      <c r="D8" s="187">
        <v>439736965</v>
      </c>
      <c r="E8" s="316">
        <v>308031000</v>
      </c>
      <c r="F8" s="297">
        <v>308030788</v>
      </c>
      <c r="G8" s="158">
        <f t="shared" si="0"/>
        <v>70.04887296659265</v>
      </c>
      <c r="H8" s="315">
        <f t="shared" si="1"/>
        <v>99.99993117575828</v>
      </c>
    </row>
    <row r="9" spans="1:8" ht="12" customHeight="1">
      <c r="A9" s="186"/>
      <c r="B9" s="155"/>
      <c r="C9" s="15"/>
      <c r="D9" s="187"/>
      <c r="E9" s="316"/>
      <c r="F9" s="297"/>
      <c r="G9" s="158"/>
      <c r="H9" s="315"/>
    </row>
    <row r="10" spans="1:8" ht="25.5">
      <c r="A10" s="33">
        <v>5</v>
      </c>
      <c r="B10" s="33"/>
      <c r="C10" s="188" t="s">
        <v>37</v>
      </c>
      <c r="D10" s="183">
        <f>D11</f>
        <v>495302105</v>
      </c>
      <c r="E10" s="183">
        <f>E11</f>
        <v>515734069</v>
      </c>
      <c r="F10" s="183">
        <f>F11</f>
        <v>514661482</v>
      </c>
      <c r="G10" s="161">
        <f t="shared" si="0"/>
        <v>103.9085997827528</v>
      </c>
      <c r="H10" s="184">
        <f t="shared" si="1"/>
        <v>99.79202711930981</v>
      </c>
    </row>
    <row r="11" spans="1:8" ht="12.75" customHeight="1">
      <c r="A11" s="33">
        <v>54</v>
      </c>
      <c r="B11" s="155"/>
      <c r="C11" s="14" t="s">
        <v>186</v>
      </c>
      <c r="D11" s="183">
        <f>D12+D14+D16</f>
        <v>495302105</v>
      </c>
      <c r="E11" s="183">
        <f>E12+E14+E16</f>
        <v>515734069</v>
      </c>
      <c r="F11" s="183">
        <f>F12+F14+F16</f>
        <v>514661482</v>
      </c>
      <c r="G11" s="161">
        <f t="shared" si="0"/>
        <v>103.9085997827528</v>
      </c>
      <c r="H11" s="184">
        <f t="shared" si="1"/>
        <v>99.79202711930981</v>
      </c>
    </row>
    <row r="12" spans="1:8" ht="24.75" customHeight="1">
      <c r="A12" s="33">
        <v>542</v>
      </c>
      <c r="B12" s="33"/>
      <c r="C12" s="34" t="s">
        <v>261</v>
      </c>
      <c r="D12" s="183">
        <f>D13</f>
        <v>2624613</v>
      </c>
      <c r="E12" s="183">
        <f>E13</f>
        <v>2600000</v>
      </c>
      <c r="F12" s="183">
        <f>F13</f>
        <v>2590933</v>
      </c>
      <c r="G12" s="161">
        <f t="shared" si="0"/>
        <v>98.71676319518345</v>
      </c>
      <c r="H12" s="184">
        <f t="shared" si="1"/>
        <v>99.65126923076923</v>
      </c>
    </row>
    <row r="13" spans="1:8" ht="24.75" customHeight="1">
      <c r="A13" s="155"/>
      <c r="B13" s="155">
        <v>5422</v>
      </c>
      <c r="C13" s="28" t="s">
        <v>194</v>
      </c>
      <c r="D13" s="143">
        <v>2624613</v>
      </c>
      <c r="E13" s="316">
        <v>2600000</v>
      </c>
      <c r="F13" s="297">
        <v>2590933</v>
      </c>
      <c r="G13" s="158">
        <f t="shared" si="0"/>
        <v>98.71676319518345</v>
      </c>
      <c r="H13" s="315">
        <f t="shared" si="1"/>
        <v>99.65126923076923</v>
      </c>
    </row>
    <row r="14" spans="1:8" ht="24.75" customHeight="1">
      <c r="A14" s="33">
        <v>544</v>
      </c>
      <c r="B14" s="33"/>
      <c r="C14" s="14" t="s">
        <v>195</v>
      </c>
      <c r="D14" s="183">
        <f>+D15</f>
        <v>391847750</v>
      </c>
      <c r="E14" s="183">
        <f>+E15</f>
        <v>350634069</v>
      </c>
      <c r="F14" s="183">
        <f>+F15</f>
        <v>350687093</v>
      </c>
      <c r="G14" s="161">
        <f t="shared" si="0"/>
        <v>89.4957526233084</v>
      </c>
      <c r="H14" s="184">
        <f t="shared" si="1"/>
        <v>100.015122318305</v>
      </c>
    </row>
    <row r="15" spans="1:8" ht="24.75" customHeight="1">
      <c r="A15" s="33"/>
      <c r="B15" s="155">
        <v>5443</v>
      </c>
      <c r="C15" s="15" t="s">
        <v>197</v>
      </c>
      <c r="D15" s="143">
        <v>391847750</v>
      </c>
      <c r="E15" s="309">
        <v>350634069</v>
      </c>
      <c r="F15" s="297">
        <v>350687093</v>
      </c>
      <c r="G15" s="158">
        <f t="shared" si="0"/>
        <v>89.4957526233084</v>
      </c>
      <c r="H15" s="315">
        <f t="shared" si="1"/>
        <v>100.015122318305</v>
      </c>
    </row>
    <row r="16" spans="1:8" ht="12.75">
      <c r="A16" s="33">
        <v>547</v>
      </c>
      <c r="B16" s="189"/>
      <c r="C16" s="14" t="s">
        <v>176</v>
      </c>
      <c r="D16" s="183">
        <f>D17</f>
        <v>100829742</v>
      </c>
      <c r="E16" s="183">
        <f>E17</f>
        <v>162500000</v>
      </c>
      <c r="F16" s="183">
        <f>F17</f>
        <v>161383456</v>
      </c>
      <c r="G16" s="161">
        <f t="shared" si="0"/>
        <v>160.05540904785812</v>
      </c>
      <c r="H16" s="184">
        <f>F16/E16*100</f>
        <v>99.312896</v>
      </c>
    </row>
    <row r="17" spans="1:8" ht="12.75" customHeight="1">
      <c r="A17" s="189"/>
      <c r="B17" s="155">
        <v>5471</v>
      </c>
      <c r="C17" s="15" t="s">
        <v>196</v>
      </c>
      <c r="D17" s="187">
        <v>100829742</v>
      </c>
      <c r="E17" s="309">
        <v>162500000</v>
      </c>
      <c r="F17" s="143">
        <v>161383456</v>
      </c>
      <c r="G17" s="158">
        <f t="shared" si="0"/>
        <v>160.05540904785812</v>
      </c>
      <c r="H17" s="315">
        <f>F17/E17*100</f>
        <v>99.312896</v>
      </c>
    </row>
    <row r="18" ht="19.5" customHeight="1"/>
  </sheetData>
  <sheetProtection/>
  <mergeCells count="3">
    <mergeCell ref="A1:H1"/>
    <mergeCell ref="A2:C2"/>
    <mergeCell ref="A3:C3"/>
  </mergeCells>
  <printOptions horizontalCentered="1"/>
  <pageMargins left="0.1968503937007874" right="0.1968503937007874" top="0.6299212598425197" bottom="0.5511811023622047" header="0.31496062992125984" footer="0.31496062992125984"/>
  <pageSetup firstPageNumber="544" useFirstPageNumber="1" horizontalDpi="600" verticalDpi="600" orientation="portrait" paperSize="9" scale="85" r:id="rId1"/>
  <headerFooter scaleWithDoc="0"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943"/>
  <sheetViews>
    <sheetView tabSelected="1" view="pageBreakPreview" zoomScaleSheetLayoutView="100" zoomScalePageLayoutView="0" workbookViewId="0" topLeftCell="A1">
      <selection activeCell="B35" sqref="B35"/>
    </sheetView>
  </sheetViews>
  <sheetFormatPr defaultColWidth="11.421875" defaultRowHeight="12.75"/>
  <cols>
    <col min="1" max="1" width="8.28125" style="260" customWidth="1"/>
    <col min="2" max="2" width="54.7109375" style="261" customWidth="1"/>
    <col min="3" max="3" width="13.7109375" style="259" customWidth="1"/>
    <col min="4" max="4" width="12.7109375" style="259" bestFit="1" customWidth="1"/>
    <col min="5" max="5" width="8.140625" style="256" bestFit="1" customWidth="1"/>
    <col min="6" max="6" width="16.28125" style="261" customWidth="1"/>
    <col min="7" max="7" width="4.00390625" style="261" customWidth="1"/>
    <col min="8" max="8" width="12.7109375" style="261" customWidth="1"/>
    <col min="9" max="9" width="2.57421875" style="261" customWidth="1"/>
    <col min="10" max="10" width="14.7109375" style="261" customWidth="1"/>
    <col min="11" max="16384" width="11.421875" style="261" customWidth="1"/>
  </cols>
  <sheetData>
    <row r="1" spans="1:6" ht="25.5" customHeight="1">
      <c r="A1" s="344" t="s">
        <v>113</v>
      </c>
      <c r="B1" s="344"/>
      <c r="C1" s="344"/>
      <c r="D1" s="344"/>
      <c r="E1" s="345"/>
      <c r="F1" s="21"/>
    </row>
    <row r="2" spans="1:6" ht="28.5" customHeight="1">
      <c r="A2" s="346" t="s">
        <v>218</v>
      </c>
      <c r="B2" s="347"/>
      <c r="C2" s="2" t="s">
        <v>249</v>
      </c>
      <c r="D2" s="2" t="s">
        <v>240</v>
      </c>
      <c r="E2" s="3" t="s">
        <v>217</v>
      </c>
      <c r="F2" s="276"/>
    </row>
    <row r="3" spans="1:6" ht="12.75" customHeight="1">
      <c r="A3" s="348" t="s">
        <v>219</v>
      </c>
      <c r="B3" s="349"/>
      <c r="C3" s="277">
        <v>2</v>
      </c>
      <c r="D3" s="277">
        <v>3</v>
      </c>
      <c r="E3" s="278" t="s">
        <v>258</v>
      </c>
      <c r="F3" s="276"/>
    </row>
    <row r="4" spans="1:10" s="118" customFormat="1" ht="22.5" customHeight="1">
      <c r="A4" s="182" t="s">
        <v>159</v>
      </c>
      <c r="B4" s="192" t="s">
        <v>114</v>
      </c>
      <c r="C4" s="183">
        <f>C6+C84+C111+C220</f>
        <v>3820396492</v>
      </c>
      <c r="D4" s="183">
        <f>D6+D84+D111+D220</f>
        <v>3876595096.14</v>
      </c>
      <c r="E4" s="184">
        <f>D4/C4*100</f>
        <v>101.47101496553252</v>
      </c>
      <c r="F4" s="170">
        <f>'rashodi-opći dio'!E4+'rashodi-opći dio'!E70+'račun financiranja'!E10</f>
        <v>3820396492</v>
      </c>
      <c r="G4" s="170"/>
      <c r="H4" s="170">
        <f>'rashodi-opći dio'!F4+'rashodi-opći dio'!F70+'račun financiranja'!F10</f>
        <v>3876595096</v>
      </c>
      <c r="I4" s="168"/>
      <c r="J4" s="170"/>
    </row>
    <row r="5" spans="1:10" s="118" customFormat="1" ht="12.75" customHeight="1">
      <c r="A5" s="182"/>
      <c r="B5" s="192"/>
      <c r="C5" s="183"/>
      <c r="D5" s="183"/>
      <c r="E5" s="184"/>
      <c r="F5" s="193"/>
      <c r="G5" s="168"/>
      <c r="H5" s="170"/>
      <c r="I5" s="168"/>
      <c r="J5" s="170"/>
    </row>
    <row r="6" spans="1:6" s="279" customFormat="1" ht="12.75">
      <c r="A6" s="186">
        <v>100</v>
      </c>
      <c r="B6" s="14" t="s">
        <v>138</v>
      </c>
      <c r="C6" s="183">
        <f>C8+C59+C67+C74+C79</f>
        <v>244618000</v>
      </c>
      <c r="D6" s="183">
        <f>D8+D59+D67+D74+D79</f>
        <v>225945857</v>
      </c>
      <c r="E6" s="184">
        <f>D6/C6*100</f>
        <v>92.36681560637402</v>
      </c>
      <c r="F6" s="194"/>
    </row>
    <row r="7" spans="1:6" ht="12.75">
      <c r="A7" s="195"/>
      <c r="B7" s="21"/>
      <c r="C7" s="183"/>
      <c r="D7" s="183"/>
      <c r="E7" s="184"/>
      <c r="F7" s="196"/>
    </row>
    <row r="8" spans="1:6" ht="12.75">
      <c r="A8" s="197" t="s">
        <v>97</v>
      </c>
      <c r="B8" s="25" t="s">
        <v>98</v>
      </c>
      <c r="C8" s="183">
        <f>C10+C21+C50+C55</f>
        <v>215562000</v>
      </c>
      <c r="D8" s="183">
        <f>D10+D21+D50+D55</f>
        <v>199954882</v>
      </c>
      <c r="E8" s="184">
        <f aca="true" t="shared" si="0" ref="E8:E39">D8/C8*100</f>
        <v>92.75980089255064</v>
      </c>
      <c r="F8" s="196"/>
    </row>
    <row r="9" spans="1:6" ht="12.75" customHeight="1" hidden="1">
      <c r="A9" s="198">
        <v>3</v>
      </c>
      <c r="B9" s="25" t="s">
        <v>62</v>
      </c>
      <c r="C9" s="183">
        <f>C10+C21+C50+C55</f>
        <v>215562000</v>
      </c>
      <c r="D9" s="183">
        <f>D10+D21+D50+D55</f>
        <v>199954882</v>
      </c>
      <c r="E9" s="184">
        <f t="shared" si="0"/>
        <v>92.75980089255064</v>
      </c>
      <c r="F9" s="196"/>
    </row>
    <row r="10" spans="1:6" ht="12.75">
      <c r="A10" s="198">
        <v>31</v>
      </c>
      <c r="B10" s="25" t="s">
        <v>63</v>
      </c>
      <c r="C10" s="183">
        <f>C11+C16+C18</f>
        <v>143950000</v>
      </c>
      <c r="D10" s="183">
        <f>D11+D16+D18</f>
        <v>140295848</v>
      </c>
      <c r="E10" s="184">
        <f t="shared" si="0"/>
        <v>97.46151302535603</v>
      </c>
      <c r="F10" s="196"/>
    </row>
    <row r="11" spans="1:6" ht="12.75">
      <c r="A11" s="198">
        <v>311</v>
      </c>
      <c r="B11" s="25" t="s">
        <v>180</v>
      </c>
      <c r="C11" s="183">
        <f>SUM(C12:C15)</f>
        <v>119350000</v>
      </c>
      <c r="D11" s="183">
        <f>SUM(D12:D15)</f>
        <v>116673213</v>
      </c>
      <c r="E11" s="184">
        <f t="shared" si="0"/>
        <v>97.75719564306661</v>
      </c>
      <c r="F11" s="196"/>
    </row>
    <row r="12" spans="1:6" ht="12.75">
      <c r="A12" s="199">
        <v>3111</v>
      </c>
      <c r="B12" s="200" t="s">
        <v>64</v>
      </c>
      <c r="C12" s="316">
        <v>117350000</v>
      </c>
      <c r="D12" s="143">
        <v>115295828</v>
      </c>
      <c r="E12" s="315">
        <f t="shared" si="0"/>
        <v>98.2495338730294</v>
      </c>
      <c r="F12" s="201"/>
    </row>
    <row r="13" spans="1:6" ht="12.75">
      <c r="A13" s="199">
        <v>3112</v>
      </c>
      <c r="B13" s="200" t="s">
        <v>241</v>
      </c>
      <c r="C13" s="316">
        <v>500000</v>
      </c>
      <c r="D13" s="143">
        <v>232030</v>
      </c>
      <c r="E13" s="315">
        <f t="shared" si="0"/>
        <v>46.406</v>
      </c>
      <c r="F13" s="201"/>
    </row>
    <row r="14" spans="1:6" ht="12.75">
      <c r="A14" s="199">
        <v>3113</v>
      </c>
      <c r="B14" s="200" t="s">
        <v>177</v>
      </c>
      <c r="C14" s="316">
        <v>800000</v>
      </c>
      <c r="D14" s="143">
        <v>533155</v>
      </c>
      <c r="E14" s="315">
        <f t="shared" si="0"/>
        <v>66.644375</v>
      </c>
      <c r="F14" s="201"/>
    </row>
    <row r="15" spans="1:6" ht="12.75">
      <c r="A15" s="199">
        <v>3114</v>
      </c>
      <c r="B15" s="200" t="s">
        <v>66</v>
      </c>
      <c r="C15" s="316">
        <v>700000</v>
      </c>
      <c r="D15" s="143">
        <v>612200</v>
      </c>
      <c r="E15" s="315">
        <f t="shared" si="0"/>
        <v>87.45714285714286</v>
      </c>
      <c r="F15" s="201"/>
    </row>
    <row r="16" spans="1:6" ht="12.75">
      <c r="A16" s="198">
        <v>312</v>
      </c>
      <c r="B16" s="25" t="s">
        <v>67</v>
      </c>
      <c r="C16" s="183">
        <f>C17</f>
        <v>3600000</v>
      </c>
      <c r="D16" s="183">
        <f>D17</f>
        <v>3575831</v>
      </c>
      <c r="E16" s="184">
        <f t="shared" si="0"/>
        <v>99.32863888888889</v>
      </c>
      <c r="F16" s="170"/>
    </row>
    <row r="17" spans="1:6" ht="12.75">
      <c r="A17" s="202">
        <v>3121</v>
      </c>
      <c r="B17" s="203" t="s">
        <v>67</v>
      </c>
      <c r="C17" s="316">
        <v>3600000</v>
      </c>
      <c r="D17" s="143">
        <v>3575831</v>
      </c>
      <c r="E17" s="315">
        <f t="shared" si="0"/>
        <v>99.32863888888889</v>
      </c>
      <c r="F17" s="201"/>
    </row>
    <row r="18" spans="1:6" ht="12.75">
      <c r="A18" s="198">
        <v>313</v>
      </c>
      <c r="B18" s="25" t="s">
        <v>68</v>
      </c>
      <c r="C18" s="183">
        <f>SUM(C19:C20)</f>
        <v>21000000</v>
      </c>
      <c r="D18" s="183">
        <f>SUM(D19:D20)</f>
        <v>20046804</v>
      </c>
      <c r="E18" s="184">
        <f t="shared" si="0"/>
        <v>95.46097142857143</v>
      </c>
      <c r="F18" s="201"/>
    </row>
    <row r="19" spans="1:6" ht="12.75">
      <c r="A19" s="202">
        <v>3132</v>
      </c>
      <c r="B19" s="203" t="s">
        <v>178</v>
      </c>
      <c r="C19" s="316">
        <v>18300000</v>
      </c>
      <c r="D19" s="143">
        <v>18065434</v>
      </c>
      <c r="E19" s="315">
        <f t="shared" si="0"/>
        <v>98.71821857923497</v>
      </c>
      <c r="F19" s="201"/>
    </row>
    <row r="20" spans="1:6" ht="12.75">
      <c r="A20" s="202">
        <v>3133</v>
      </c>
      <c r="B20" s="203" t="s">
        <v>179</v>
      </c>
      <c r="C20" s="316">
        <v>2700000</v>
      </c>
      <c r="D20" s="143">
        <v>1981370</v>
      </c>
      <c r="E20" s="315">
        <f t="shared" si="0"/>
        <v>73.38407407407408</v>
      </c>
      <c r="F20" s="201"/>
    </row>
    <row r="21" spans="1:6" s="280" customFormat="1" ht="12.75">
      <c r="A21" s="198">
        <v>32</v>
      </c>
      <c r="B21" s="204" t="s">
        <v>2</v>
      </c>
      <c r="C21" s="183">
        <f>C22+C26+C31+C41+C43</f>
        <v>69962000</v>
      </c>
      <c r="D21" s="183">
        <f>D22+D26+D31+D41+D43</f>
        <v>58434162</v>
      </c>
      <c r="E21" s="184">
        <f t="shared" si="0"/>
        <v>83.52271518824504</v>
      </c>
      <c r="F21" s="196"/>
    </row>
    <row r="22" spans="1:6" ht="12.75">
      <c r="A22" s="198">
        <v>321</v>
      </c>
      <c r="B22" s="25" t="s">
        <v>6</v>
      </c>
      <c r="C22" s="183">
        <f>SUM(C23:C25)</f>
        <v>8334500</v>
      </c>
      <c r="D22" s="183">
        <f>SUM(D23:D25)</f>
        <v>8141252</v>
      </c>
      <c r="E22" s="184">
        <f t="shared" si="0"/>
        <v>97.68134861119442</v>
      </c>
      <c r="F22" s="201"/>
    </row>
    <row r="23" spans="1:6" ht="12.75">
      <c r="A23" s="202">
        <v>3211</v>
      </c>
      <c r="B23" s="205" t="s">
        <v>69</v>
      </c>
      <c r="C23" s="316">
        <v>2304000</v>
      </c>
      <c r="D23" s="143">
        <v>2302905</v>
      </c>
      <c r="E23" s="315">
        <f t="shared" si="0"/>
        <v>99.95247395833333</v>
      </c>
      <c r="F23" s="201"/>
    </row>
    <row r="24" spans="1:6" ht="12.75">
      <c r="A24" s="202">
        <v>3212</v>
      </c>
      <c r="B24" s="205" t="s">
        <v>70</v>
      </c>
      <c r="C24" s="316">
        <v>4800000</v>
      </c>
      <c r="D24" s="143">
        <v>4623195</v>
      </c>
      <c r="E24" s="315">
        <f t="shared" si="0"/>
        <v>96.3165625</v>
      </c>
      <c r="F24" s="201"/>
    </row>
    <row r="25" spans="1:6" ht="12.75">
      <c r="A25" s="281" t="s">
        <v>4</v>
      </c>
      <c r="B25" s="205" t="s">
        <v>5</v>
      </c>
      <c r="C25" s="316">
        <v>1230500</v>
      </c>
      <c r="D25" s="143">
        <v>1215152</v>
      </c>
      <c r="E25" s="315">
        <f t="shared" si="0"/>
        <v>98.75270215359609</v>
      </c>
      <c r="F25" s="201"/>
    </row>
    <row r="26" spans="1:6" ht="12.75">
      <c r="A26" s="198">
        <v>322</v>
      </c>
      <c r="B26" s="25" t="s">
        <v>71</v>
      </c>
      <c r="C26" s="183">
        <f>SUM(C27:C30)</f>
        <v>8600000</v>
      </c>
      <c r="D26" s="183">
        <f>SUM(D27:D30)</f>
        <v>7826806</v>
      </c>
      <c r="E26" s="184">
        <f t="shared" si="0"/>
        <v>91.00937209302326</v>
      </c>
      <c r="F26" s="201"/>
    </row>
    <row r="27" spans="1:6" ht="12.75">
      <c r="A27" s="206">
        <v>3221</v>
      </c>
      <c r="B27" s="200" t="s">
        <v>72</v>
      </c>
      <c r="C27" s="316">
        <v>2600000</v>
      </c>
      <c r="D27" s="143">
        <v>2105641</v>
      </c>
      <c r="E27" s="315">
        <f t="shared" si="0"/>
        <v>80.9861923076923</v>
      </c>
      <c r="F27" s="201"/>
    </row>
    <row r="28" spans="1:6" ht="12.75">
      <c r="A28" s="206">
        <v>3223</v>
      </c>
      <c r="B28" s="200" t="s">
        <v>74</v>
      </c>
      <c r="C28" s="316">
        <v>5600000</v>
      </c>
      <c r="D28" s="143">
        <v>5454588</v>
      </c>
      <c r="E28" s="315">
        <f t="shared" si="0"/>
        <v>97.40335714285713</v>
      </c>
      <c r="F28" s="201"/>
    </row>
    <row r="29" spans="1:6" ht="12.75">
      <c r="A29" s="206">
        <v>3224</v>
      </c>
      <c r="B29" s="207" t="s">
        <v>7</v>
      </c>
      <c r="C29" s="316">
        <v>200000</v>
      </c>
      <c r="D29" s="143">
        <v>108755</v>
      </c>
      <c r="E29" s="315">
        <f t="shared" si="0"/>
        <v>54.3775</v>
      </c>
      <c r="F29" s="201"/>
    </row>
    <row r="30" spans="1:6" ht="12.75">
      <c r="A30" s="206" t="s">
        <v>8</v>
      </c>
      <c r="B30" s="207" t="s">
        <v>9</v>
      </c>
      <c r="C30" s="316">
        <v>200000</v>
      </c>
      <c r="D30" s="143">
        <v>157822</v>
      </c>
      <c r="E30" s="315">
        <f t="shared" si="0"/>
        <v>78.911</v>
      </c>
      <c r="F30" s="201"/>
    </row>
    <row r="31" spans="1:6" ht="12.75">
      <c r="A31" s="198">
        <v>323</v>
      </c>
      <c r="B31" s="25" t="s">
        <v>10</v>
      </c>
      <c r="C31" s="183">
        <f>SUM(C32:C40)</f>
        <v>47197500</v>
      </c>
      <c r="D31" s="183">
        <f>SUM(D32:D40)</f>
        <v>37661459</v>
      </c>
      <c r="E31" s="184">
        <f t="shared" si="0"/>
        <v>79.79545314900153</v>
      </c>
      <c r="F31" s="201"/>
    </row>
    <row r="32" spans="1:6" ht="12.75">
      <c r="A32" s="199">
        <v>3231</v>
      </c>
      <c r="B32" s="172" t="s">
        <v>75</v>
      </c>
      <c r="C32" s="316">
        <v>5260000</v>
      </c>
      <c r="D32" s="143">
        <v>4610947</v>
      </c>
      <c r="E32" s="315">
        <f t="shared" si="0"/>
        <v>87.66058935361217</v>
      </c>
      <c r="F32" s="201"/>
    </row>
    <row r="33" spans="1:6" ht="12.75">
      <c r="A33" s="199">
        <v>3232</v>
      </c>
      <c r="B33" s="207" t="s">
        <v>11</v>
      </c>
      <c r="C33" s="316">
        <v>14200000</v>
      </c>
      <c r="D33" s="143">
        <v>13026537</v>
      </c>
      <c r="E33" s="315">
        <f t="shared" si="0"/>
        <v>91.73617605633802</v>
      </c>
      <c r="F33" s="201"/>
    </row>
    <row r="34" spans="1:6" ht="12.75">
      <c r="A34" s="199">
        <v>3233</v>
      </c>
      <c r="B34" s="208" t="s">
        <v>76</v>
      </c>
      <c r="C34" s="316">
        <v>500000</v>
      </c>
      <c r="D34" s="143">
        <v>380806</v>
      </c>
      <c r="E34" s="315">
        <f t="shared" si="0"/>
        <v>76.1612</v>
      </c>
      <c r="F34" s="201"/>
    </row>
    <row r="35" spans="1:6" ht="12.75">
      <c r="A35" s="199">
        <v>3234</v>
      </c>
      <c r="B35" s="208" t="s">
        <v>77</v>
      </c>
      <c r="C35" s="316">
        <v>550000</v>
      </c>
      <c r="D35" s="143">
        <v>446755</v>
      </c>
      <c r="E35" s="315">
        <f t="shared" si="0"/>
        <v>81.22818181818182</v>
      </c>
      <c r="F35" s="201"/>
    </row>
    <row r="36" spans="1:6" ht="12.75">
      <c r="A36" s="199">
        <v>3235</v>
      </c>
      <c r="B36" s="208" t="s">
        <v>78</v>
      </c>
      <c r="C36" s="316">
        <v>11297500</v>
      </c>
      <c r="D36" s="143">
        <v>10139142</v>
      </c>
      <c r="E36" s="315">
        <f t="shared" si="0"/>
        <v>89.7467758353618</v>
      </c>
      <c r="F36" s="201"/>
    </row>
    <row r="37" spans="1:6" ht="12.75">
      <c r="A37" s="199">
        <v>3236</v>
      </c>
      <c r="B37" s="208" t="s">
        <v>233</v>
      </c>
      <c r="C37" s="316">
        <v>385000</v>
      </c>
      <c r="D37" s="143">
        <v>380223</v>
      </c>
      <c r="E37" s="315">
        <f t="shared" si="0"/>
        <v>98.75922077922078</v>
      </c>
      <c r="F37" s="201"/>
    </row>
    <row r="38" spans="1:6" ht="12.75">
      <c r="A38" s="199">
        <v>3237</v>
      </c>
      <c r="B38" s="207" t="s">
        <v>12</v>
      </c>
      <c r="C38" s="316">
        <v>4895000</v>
      </c>
      <c r="D38" s="143">
        <v>2833213</v>
      </c>
      <c r="E38" s="315">
        <f t="shared" si="0"/>
        <v>57.87973442288049</v>
      </c>
      <c r="F38" s="201"/>
    </row>
    <row r="39" spans="1:6" ht="12.75">
      <c r="A39" s="199">
        <v>3238</v>
      </c>
      <c r="B39" s="207" t="s">
        <v>242</v>
      </c>
      <c r="C39" s="316">
        <v>7000000</v>
      </c>
      <c r="D39" s="143">
        <v>3047052</v>
      </c>
      <c r="E39" s="315">
        <f t="shared" si="0"/>
        <v>43.529314285714285</v>
      </c>
      <c r="F39" s="201"/>
    </row>
    <row r="40" spans="1:6" ht="12.75">
      <c r="A40" s="199">
        <v>3239</v>
      </c>
      <c r="B40" s="207" t="s">
        <v>79</v>
      </c>
      <c r="C40" s="316">
        <v>3110000</v>
      </c>
      <c r="D40" s="143">
        <v>2796784</v>
      </c>
      <c r="E40" s="315">
        <f aca="true" t="shared" si="1" ref="E40:E57">D40/C40*100</f>
        <v>89.92874598070739</v>
      </c>
      <c r="F40" s="201"/>
    </row>
    <row r="41" spans="1:6" ht="12.75">
      <c r="A41" s="197">
        <v>324</v>
      </c>
      <c r="B41" s="254" t="s">
        <v>243</v>
      </c>
      <c r="C41" s="255">
        <f>+C42</f>
        <v>300000</v>
      </c>
      <c r="D41" s="255">
        <f>+D42</f>
        <v>245111</v>
      </c>
      <c r="E41" s="184">
        <f t="shared" si="1"/>
        <v>81.70366666666666</v>
      </c>
      <c r="F41" s="201"/>
    </row>
    <row r="42" spans="1:6" ht="12.75">
      <c r="A42" s="199">
        <v>3241</v>
      </c>
      <c r="B42" s="207" t="s">
        <v>243</v>
      </c>
      <c r="C42" s="316">
        <v>300000</v>
      </c>
      <c r="D42" s="143">
        <v>245111</v>
      </c>
      <c r="E42" s="315">
        <f t="shared" si="1"/>
        <v>81.70366666666666</v>
      </c>
      <c r="F42" s="201"/>
    </row>
    <row r="43" spans="1:6" ht="12.75">
      <c r="A43" s="198">
        <v>329</v>
      </c>
      <c r="B43" s="25" t="s">
        <v>81</v>
      </c>
      <c r="C43" s="183">
        <f>SUM(C44:C49)</f>
        <v>5530000</v>
      </c>
      <c r="D43" s="183">
        <f>SUM(D44:D49)</f>
        <v>4559534</v>
      </c>
      <c r="E43" s="184">
        <f t="shared" si="1"/>
        <v>82.45088607594937</v>
      </c>
      <c r="F43" s="201"/>
    </row>
    <row r="44" spans="1:6" ht="12.75">
      <c r="A44" s="199">
        <v>3291</v>
      </c>
      <c r="B44" s="200" t="s">
        <v>142</v>
      </c>
      <c r="C44" s="316">
        <v>300000</v>
      </c>
      <c r="D44" s="143">
        <v>189542</v>
      </c>
      <c r="E44" s="315">
        <f t="shared" si="1"/>
        <v>63.18066666666666</v>
      </c>
      <c r="F44" s="201"/>
    </row>
    <row r="45" spans="1:6" ht="12.75">
      <c r="A45" s="199">
        <v>3292</v>
      </c>
      <c r="B45" s="200" t="s">
        <v>82</v>
      </c>
      <c r="C45" s="316">
        <v>1627000</v>
      </c>
      <c r="D45" s="143">
        <v>1350369</v>
      </c>
      <c r="E45" s="315">
        <f t="shared" si="1"/>
        <v>82.99748002458513</v>
      </c>
      <c r="F45" s="201"/>
    </row>
    <row r="46" spans="1:6" ht="12.75">
      <c r="A46" s="199">
        <v>3293</v>
      </c>
      <c r="B46" s="200" t="s">
        <v>83</v>
      </c>
      <c r="C46" s="316">
        <v>503000</v>
      </c>
      <c r="D46" s="143">
        <v>486228</v>
      </c>
      <c r="E46" s="315">
        <f t="shared" si="1"/>
        <v>96.66560636182902</v>
      </c>
      <c r="F46" s="201"/>
    </row>
    <row r="47" spans="1:6" ht="12.75">
      <c r="A47" s="199">
        <v>3294</v>
      </c>
      <c r="B47" s="200" t="s">
        <v>234</v>
      </c>
      <c r="C47" s="316">
        <v>300000</v>
      </c>
      <c r="D47" s="143">
        <v>294187</v>
      </c>
      <c r="E47" s="315">
        <f t="shared" si="1"/>
        <v>98.06233333333333</v>
      </c>
      <c r="F47" s="201"/>
    </row>
    <row r="48" spans="1:6" ht="12.75">
      <c r="A48" s="199">
        <v>3295</v>
      </c>
      <c r="B48" s="200" t="s">
        <v>181</v>
      </c>
      <c r="C48" s="316">
        <v>2000000</v>
      </c>
      <c r="D48" s="143">
        <v>1763800</v>
      </c>
      <c r="E48" s="315">
        <f t="shared" si="1"/>
        <v>88.19</v>
      </c>
      <c r="F48" s="201"/>
    </row>
    <row r="49" spans="1:6" ht="12.75">
      <c r="A49" s="199">
        <v>3299</v>
      </c>
      <c r="B49" s="200" t="s">
        <v>81</v>
      </c>
      <c r="C49" s="316">
        <v>800000</v>
      </c>
      <c r="D49" s="143">
        <v>475408</v>
      </c>
      <c r="E49" s="315">
        <f t="shared" si="1"/>
        <v>59.426</v>
      </c>
      <c r="F49" s="201"/>
    </row>
    <row r="50" spans="1:6" ht="12.75">
      <c r="A50" s="198">
        <v>34</v>
      </c>
      <c r="B50" s="25" t="s">
        <v>166</v>
      </c>
      <c r="C50" s="183">
        <f>C51</f>
        <v>1350000</v>
      </c>
      <c r="D50" s="183">
        <f>D51</f>
        <v>1033695</v>
      </c>
      <c r="E50" s="184">
        <f t="shared" si="1"/>
        <v>76.57000000000001</v>
      </c>
      <c r="F50" s="201"/>
    </row>
    <row r="51" spans="1:6" ht="12.75">
      <c r="A51" s="198">
        <v>343</v>
      </c>
      <c r="B51" s="25" t="s">
        <v>93</v>
      </c>
      <c r="C51" s="183">
        <f>SUM(C52:C54)</f>
        <v>1350000</v>
      </c>
      <c r="D51" s="183">
        <f>SUM(D52:D54)</f>
        <v>1033695</v>
      </c>
      <c r="E51" s="184">
        <f t="shared" si="1"/>
        <v>76.57000000000001</v>
      </c>
      <c r="F51" s="201"/>
    </row>
    <row r="52" spans="1:6" ht="12.75">
      <c r="A52" s="195">
        <v>3431</v>
      </c>
      <c r="B52" s="209" t="s">
        <v>94</v>
      </c>
      <c r="C52" s="316">
        <v>1200000</v>
      </c>
      <c r="D52" s="143">
        <v>854188</v>
      </c>
      <c r="E52" s="315">
        <f t="shared" si="1"/>
        <v>71.18233333333333</v>
      </c>
      <c r="F52" s="201"/>
    </row>
    <row r="53" spans="1:6" ht="12.75" customHeight="1">
      <c r="A53" s="195">
        <v>3432</v>
      </c>
      <c r="B53" s="209" t="s">
        <v>225</v>
      </c>
      <c r="C53" s="314">
        <v>100000</v>
      </c>
      <c r="D53" s="143">
        <v>177248</v>
      </c>
      <c r="E53" s="315">
        <f t="shared" si="1"/>
        <v>177.24800000000002</v>
      </c>
      <c r="F53" s="201"/>
    </row>
    <row r="54" spans="1:6" ht="12.75">
      <c r="A54" s="195">
        <v>3433</v>
      </c>
      <c r="B54" s="209" t="s">
        <v>95</v>
      </c>
      <c r="C54" s="314">
        <v>50000</v>
      </c>
      <c r="D54" s="143">
        <v>2259</v>
      </c>
      <c r="E54" s="315">
        <f t="shared" si="1"/>
        <v>4.518</v>
      </c>
      <c r="F54" s="201"/>
    </row>
    <row r="55" spans="1:6" ht="12.75">
      <c r="A55" s="198">
        <v>38</v>
      </c>
      <c r="B55" s="25" t="s">
        <v>182</v>
      </c>
      <c r="C55" s="183">
        <f>C56</f>
        <v>300000</v>
      </c>
      <c r="D55" s="183">
        <f>D56</f>
        <v>191177</v>
      </c>
      <c r="E55" s="184">
        <f t="shared" si="1"/>
        <v>63.72566666666667</v>
      </c>
      <c r="F55" s="201"/>
    </row>
    <row r="56" spans="1:6" ht="12.75">
      <c r="A56" s="198">
        <v>381</v>
      </c>
      <c r="B56" s="25" t="s">
        <v>17</v>
      </c>
      <c r="C56" s="183">
        <f>C57</f>
        <v>300000</v>
      </c>
      <c r="D56" s="183">
        <f>D57</f>
        <v>191177</v>
      </c>
      <c r="E56" s="184">
        <f t="shared" si="1"/>
        <v>63.72566666666667</v>
      </c>
      <c r="F56" s="201"/>
    </row>
    <row r="57" spans="1:6" ht="12.75">
      <c r="A57" s="206">
        <v>3811</v>
      </c>
      <c r="B57" s="200" t="s">
        <v>17</v>
      </c>
      <c r="C57" s="314">
        <v>300000</v>
      </c>
      <c r="D57" s="143">
        <v>191177</v>
      </c>
      <c r="E57" s="315">
        <f t="shared" si="1"/>
        <v>63.72566666666667</v>
      </c>
      <c r="F57" s="201"/>
    </row>
    <row r="58" spans="1:6" ht="12.75">
      <c r="A58" s="206"/>
      <c r="B58" s="200"/>
      <c r="C58" s="143"/>
      <c r="D58" s="143"/>
      <c r="E58" s="184"/>
      <c r="F58" s="196"/>
    </row>
    <row r="59" spans="1:6" ht="12.75" customHeight="1">
      <c r="A59" s="197" t="s">
        <v>99</v>
      </c>
      <c r="B59" s="204" t="s">
        <v>100</v>
      </c>
      <c r="C59" s="183">
        <f>C60</f>
        <v>11956000</v>
      </c>
      <c r="D59" s="183">
        <f>D60</f>
        <v>11377040</v>
      </c>
      <c r="E59" s="184">
        <f aca="true" t="shared" si="2" ref="E59:E65">D59/C59*100</f>
        <v>95.15757778521244</v>
      </c>
      <c r="F59" s="196"/>
    </row>
    <row r="60" spans="1:6" ht="12.75">
      <c r="A60" s="197">
        <v>42</v>
      </c>
      <c r="B60" s="204" t="s">
        <v>19</v>
      </c>
      <c r="C60" s="183">
        <f>C61</f>
        <v>11956000</v>
      </c>
      <c r="D60" s="183">
        <f>D61</f>
        <v>11377040</v>
      </c>
      <c r="E60" s="184">
        <f t="shared" si="2"/>
        <v>95.15757778521244</v>
      </c>
      <c r="F60" s="196"/>
    </row>
    <row r="61" spans="1:6" ht="12.75">
      <c r="A61" s="197">
        <v>422</v>
      </c>
      <c r="B61" s="204" t="s">
        <v>29</v>
      </c>
      <c r="C61" s="183">
        <f>SUM(C62:C65)</f>
        <v>11956000</v>
      </c>
      <c r="D61" s="183">
        <f>SUM(D62:D65)</f>
        <v>11377040</v>
      </c>
      <c r="E61" s="184">
        <f t="shared" si="2"/>
        <v>95.15757778521244</v>
      </c>
      <c r="F61" s="201"/>
    </row>
    <row r="62" spans="1:6" ht="12.75">
      <c r="A62" s="212" t="s">
        <v>25</v>
      </c>
      <c r="B62" s="213" t="s">
        <v>26</v>
      </c>
      <c r="C62" s="316">
        <v>600000</v>
      </c>
      <c r="D62" s="143">
        <v>501599</v>
      </c>
      <c r="E62" s="315">
        <f t="shared" si="2"/>
        <v>83.59983333333332</v>
      </c>
      <c r="F62" s="201"/>
    </row>
    <row r="63" spans="1:6" ht="12.75">
      <c r="A63" s="206" t="s">
        <v>27</v>
      </c>
      <c r="B63" s="207" t="s">
        <v>28</v>
      </c>
      <c r="C63" s="316">
        <v>100000</v>
      </c>
      <c r="D63" s="143">
        <v>69554</v>
      </c>
      <c r="E63" s="315">
        <f t="shared" si="2"/>
        <v>69.554</v>
      </c>
      <c r="F63" s="201"/>
    </row>
    <row r="64" spans="1:6" ht="12.75">
      <c r="A64" s="206">
        <v>4224</v>
      </c>
      <c r="B64" s="200" t="s">
        <v>152</v>
      </c>
      <c r="C64" s="316">
        <v>5856000</v>
      </c>
      <c r="D64" s="143">
        <v>5836847</v>
      </c>
      <c r="E64" s="315">
        <f t="shared" si="2"/>
        <v>99.6729337431694</v>
      </c>
      <c r="F64" s="201"/>
    </row>
    <row r="65" spans="1:6" ht="12.75">
      <c r="A65" s="206" t="s">
        <v>30</v>
      </c>
      <c r="B65" s="207" t="s">
        <v>1</v>
      </c>
      <c r="C65" s="316">
        <v>5400000</v>
      </c>
      <c r="D65" s="143">
        <v>4969040</v>
      </c>
      <c r="E65" s="315">
        <f t="shared" si="2"/>
        <v>92.01925925925926</v>
      </c>
      <c r="F65" s="196"/>
    </row>
    <row r="66" spans="1:6" ht="12.75">
      <c r="A66" s="206"/>
      <c r="B66" s="207"/>
      <c r="C66" s="143"/>
      <c r="D66" s="143"/>
      <c r="E66" s="184"/>
      <c r="F66" s="196"/>
    </row>
    <row r="67" spans="1:6" ht="12.75" customHeight="1">
      <c r="A67" s="197" t="s">
        <v>101</v>
      </c>
      <c r="B67" s="204" t="s">
        <v>102</v>
      </c>
      <c r="C67" s="183">
        <f>C68</f>
        <v>10200000</v>
      </c>
      <c r="D67" s="183">
        <f>D68</f>
        <v>8840694</v>
      </c>
      <c r="E67" s="184">
        <f aca="true" t="shared" si="3" ref="E67:E72">D67/C67*100</f>
        <v>86.67347058823529</v>
      </c>
      <c r="F67" s="196"/>
    </row>
    <row r="68" spans="1:6" ht="12.75">
      <c r="A68" s="197">
        <v>42</v>
      </c>
      <c r="B68" s="204" t="s">
        <v>167</v>
      </c>
      <c r="C68" s="183">
        <f>C69+C71</f>
        <v>10200000</v>
      </c>
      <c r="D68" s="183">
        <f>D69+D71</f>
        <v>8840694</v>
      </c>
      <c r="E68" s="184">
        <f t="shared" si="3"/>
        <v>86.67347058823529</v>
      </c>
      <c r="F68" s="196"/>
    </row>
    <row r="69" spans="1:6" ht="12.75">
      <c r="A69" s="197">
        <v>422</v>
      </c>
      <c r="B69" s="204" t="s">
        <v>29</v>
      </c>
      <c r="C69" s="183">
        <f>C70</f>
        <v>2700000</v>
      </c>
      <c r="D69" s="183">
        <f>D70</f>
        <v>2517890</v>
      </c>
      <c r="E69" s="184">
        <f t="shared" si="3"/>
        <v>93.25518518518518</v>
      </c>
      <c r="F69" s="201"/>
    </row>
    <row r="70" spans="1:6" ht="12.75">
      <c r="A70" s="212" t="s">
        <v>25</v>
      </c>
      <c r="B70" s="200" t="s">
        <v>26</v>
      </c>
      <c r="C70" s="316">
        <v>2700000</v>
      </c>
      <c r="D70" s="143">
        <v>2517890</v>
      </c>
      <c r="E70" s="315">
        <f t="shared" si="3"/>
        <v>93.25518518518518</v>
      </c>
      <c r="F70" s="201"/>
    </row>
    <row r="71" spans="1:6" ht="12.75">
      <c r="A71" s="197">
        <v>426</v>
      </c>
      <c r="B71" s="204" t="s">
        <v>147</v>
      </c>
      <c r="C71" s="183">
        <f>C72</f>
        <v>7500000</v>
      </c>
      <c r="D71" s="183">
        <f>D72</f>
        <v>6322804</v>
      </c>
      <c r="E71" s="184">
        <f t="shared" si="3"/>
        <v>84.30405333333333</v>
      </c>
      <c r="F71" s="201"/>
    </row>
    <row r="72" spans="1:6" ht="12.75">
      <c r="A72" s="206">
        <v>4262</v>
      </c>
      <c r="B72" s="172" t="s">
        <v>146</v>
      </c>
      <c r="C72" s="316">
        <v>7500000</v>
      </c>
      <c r="D72" s="143">
        <v>6322804</v>
      </c>
      <c r="E72" s="315">
        <f t="shared" si="3"/>
        <v>84.30405333333333</v>
      </c>
      <c r="F72" s="201"/>
    </row>
    <row r="73" spans="1:6" ht="12.75">
      <c r="A73" s="206"/>
      <c r="B73" s="200"/>
      <c r="C73" s="143"/>
      <c r="D73" s="143"/>
      <c r="E73" s="184"/>
      <c r="F73" s="196"/>
    </row>
    <row r="74" spans="1:6" ht="12.75" customHeight="1">
      <c r="A74" s="197" t="s">
        <v>103</v>
      </c>
      <c r="B74" s="204" t="s">
        <v>158</v>
      </c>
      <c r="C74" s="183">
        <f aca="true" t="shared" si="4" ref="C74:D76">C75</f>
        <v>400000</v>
      </c>
      <c r="D74" s="183">
        <f t="shared" si="4"/>
        <v>399736</v>
      </c>
      <c r="E74" s="184">
        <f>D74/C74*100</f>
        <v>99.934</v>
      </c>
      <c r="F74" s="196"/>
    </row>
    <row r="75" spans="1:6" ht="12.75">
      <c r="A75" s="197">
        <v>42</v>
      </c>
      <c r="B75" s="204" t="s">
        <v>19</v>
      </c>
      <c r="C75" s="183">
        <f t="shared" si="4"/>
        <v>400000</v>
      </c>
      <c r="D75" s="183">
        <f t="shared" si="4"/>
        <v>399736</v>
      </c>
      <c r="E75" s="184">
        <f>D75/C75*100</f>
        <v>99.934</v>
      </c>
      <c r="F75" s="196"/>
    </row>
    <row r="76" spans="1:6" ht="12.75">
      <c r="A76" s="197">
        <v>423</v>
      </c>
      <c r="B76" s="204" t="s">
        <v>168</v>
      </c>
      <c r="C76" s="183">
        <f t="shared" si="4"/>
        <v>400000</v>
      </c>
      <c r="D76" s="183">
        <f t="shared" si="4"/>
        <v>399736</v>
      </c>
      <c r="E76" s="184">
        <f>D76/C76*100</f>
        <v>99.934</v>
      </c>
      <c r="F76" s="201"/>
    </row>
    <row r="77" spans="1:6" ht="12.75">
      <c r="A77" s="214">
        <v>4231</v>
      </c>
      <c r="B77" s="215" t="s">
        <v>32</v>
      </c>
      <c r="C77" s="316">
        <v>400000</v>
      </c>
      <c r="D77" s="297">
        <v>399736</v>
      </c>
      <c r="E77" s="315">
        <f>D77/C77*100</f>
        <v>99.934</v>
      </c>
      <c r="F77" s="196"/>
    </row>
    <row r="78" spans="1:6" ht="12.75" customHeight="1">
      <c r="A78" s="206"/>
      <c r="B78" s="207"/>
      <c r="C78" s="143"/>
      <c r="D78" s="143"/>
      <c r="E78" s="184"/>
      <c r="F78" s="196"/>
    </row>
    <row r="79" spans="1:6" ht="12.75">
      <c r="A79" s="197" t="s">
        <v>108</v>
      </c>
      <c r="B79" s="204" t="s">
        <v>109</v>
      </c>
      <c r="C79" s="183">
        <f aca="true" t="shared" si="5" ref="C79:D81">C80</f>
        <v>6500000</v>
      </c>
      <c r="D79" s="183">
        <f t="shared" si="5"/>
        <v>5373505</v>
      </c>
      <c r="E79" s="184">
        <f>D79/C79*100</f>
        <v>82.6693076923077</v>
      </c>
      <c r="F79" s="196"/>
    </row>
    <row r="80" spans="1:6" ht="12.75">
      <c r="A80" s="197">
        <v>42</v>
      </c>
      <c r="B80" s="204" t="s">
        <v>19</v>
      </c>
      <c r="C80" s="183">
        <f t="shared" si="5"/>
        <v>6500000</v>
      </c>
      <c r="D80" s="183">
        <f t="shared" si="5"/>
        <v>5373505</v>
      </c>
      <c r="E80" s="184">
        <f>D80/C80*100</f>
        <v>82.6693076923077</v>
      </c>
      <c r="F80" s="201"/>
    </row>
    <row r="81" spans="1:6" ht="12.75">
      <c r="A81" s="197">
        <v>421</v>
      </c>
      <c r="B81" s="204" t="s">
        <v>20</v>
      </c>
      <c r="C81" s="183">
        <f t="shared" si="5"/>
        <v>6500000</v>
      </c>
      <c r="D81" s="183">
        <f t="shared" si="5"/>
        <v>5373505</v>
      </c>
      <c r="E81" s="184">
        <f>D81/C81*100</f>
        <v>82.6693076923077</v>
      </c>
      <c r="F81" s="196"/>
    </row>
    <row r="82" spans="1:6" s="279" customFormat="1" ht="12.75">
      <c r="A82" s="206" t="s">
        <v>21</v>
      </c>
      <c r="B82" s="207" t="s">
        <v>22</v>
      </c>
      <c r="C82" s="316">
        <v>6500000</v>
      </c>
      <c r="D82" s="143">
        <v>5373505</v>
      </c>
      <c r="E82" s="315">
        <f>D82/C82*100</f>
        <v>82.6693076923077</v>
      </c>
      <c r="F82" s="194"/>
    </row>
    <row r="83" spans="1:6" ht="12.75">
      <c r="A83" s="206"/>
      <c r="B83" s="208"/>
      <c r="C83" s="143"/>
      <c r="D83" s="143"/>
      <c r="E83" s="184"/>
      <c r="F83" s="196"/>
    </row>
    <row r="84" spans="1:6" s="282" customFormat="1" ht="13.5">
      <c r="A84" s="216">
        <v>101</v>
      </c>
      <c r="B84" s="217" t="s">
        <v>137</v>
      </c>
      <c r="C84" s="218">
        <f>C86+C94+C102</f>
        <v>576734069</v>
      </c>
      <c r="D84" s="218">
        <f>D86+D94+D102</f>
        <v>572189160</v>
      </c>
      <c r="E84" s="219">
        <f>D84/C84*100</f>
        <v>99.2119575998206</v>
      </c>
      <c r="F84" s="220"/>
    </row>
    <row r="85" spans="1:6" ht="12.75">
      <c r="A85" s="221"/>
      <c r="B85" s="204"/>
      <c r="C85" s="143"/>
      <c r="D85" s="143"/>
      <c r="E85" s="184"/>
      <c r="F85" s="196"/>
    </row>
    <row r="86" spans="1:6" ht="25.5">
      <c r="A86" s="222" t="s">
        <v>104</v>
      </c>
      <c r="B86" s="223" t="s">
        <v>105</v>
      </c>
      <c r="C86" s="183">
        <f>C87+C90</f>
        <v>10200000</v>
      </c>
      <c r="D86" s="183">
        <f>D87+D90</f>
        <v>10167716</v>
      </c>
      <c r="E86" s="184">
        <f aca="true" t="shared" si="6" ref="E86:E92">D86/C86*100</f>
        <v>99.68349019607842</v>
      </c>
      <c r="F86" s="196"/>
    </row>
    <row r="87" spans="1:6" ht="12.75">
      <c r="A87" s="197">
        <v>34</v>
      </c>
      <c r="B87" s="25" t="s">
        <v>15</v>
      </c>
      <c r="C87" s="183">
        <f>C88</f>
        <v>7600000</v>
      </c>
      <c r="D87" s="183">
        <f>D88</f>
        <v>7576783</v>
      </c>
      <c r="E87" s="184">
        <f t="shared" si="6"/>
        <v>99.69451315789473</v>
      </c>
      <c r="F87" s="201"/>
    </row>
    <row r="88" spans="1:6" ht="12.75">
      <c r="A88" s="197">
        <v>342</v>
      </c>
      <c r="B88" s="25" t="s">
        <v>183</v>
      </c>
      <c r="C88" s="183">
        <f>C89</f>
        <v>7600000</v>
      </c>
      <c r="D88" s="183">
        <f>D89</f>
        <v>7576783</v>
      </c>
      <c r="E88" s="184">
        <f t="shared" si="6"/>
        <v>99.69451315789473</v>
      </c>
      <c r="F88" s="201"/>
    </row>
    <row r="89" spans="1:6" ht="25.5">
      <c r="A89" s="206" t="s">
        <v>14</v>
      </c>
      <c r="B89" s="224" t="s">
        <v>184</v>
      </c>
      <c r="C89" s="316">
        <v>7600000</v>
      </c>
      <c r="D89" s="143">
        <v>7576783</v>
      </c>
      <c r="E89" s="315">
        <f t="shared" si="6"/>
        <v>99.69451315789473</v>
      </c>
      <c r="F89" s="201"/>
    </row>
    <row r="90" spans="1:6" ht="12.75">
      <c r="A90" s="197">
        <v>54</v>
      </c>
      <c r="B90" s="25" t="s">
        <v>186</v>
      </c>
      <c r="C90" s="183">
        <f>C91</f>
        <v>2600000</v>
      </c>
      <c r="D90" s="183">
        <f>D91</f>
        <v>2590933</v>
      </c>
      <c r="E90" s="184">
        <f t="shared" si="6"/>
        <v>99.65126923076923</v>
      </c>
      <c r="F90" s="201"/>
    </row>
    <row r="91" spans="1:6" ht="25.5">
      <c r="A91" s="197">
        <v>542</v>
      </c>
      <c r="B91" s="25" t="s">
        <v>187</v>
      </c>
      <c r="C91" s="183">
        <f>C92</f>
        <v>2600000</v>
      </c>
      <c r="D91" s="183">
        <f>D92</f>
        <v>2590933</v>
      </c>
      <c r="E91" s="184">
        <f t="shared" si="6"/>
        <v>99.65126923076923</v>
      </c>
      <c r="F91" s="196"/>
    </row>
    <row r="92" spans="1:6" s="282" customFormat="1" ht="25.5">
      <c r="A92" s="195">
        <v>5422</v>
      </c>
      <c r="B92" s="28" t="s">
        <v>188</v>
      </c>
      <c r="C92" s="316">
        <v>2600000</v>
      </c>
      <c r="D92" s="143">
        <v>2590933</v>
      </c>
      <c r="E92" s="315">
        <f t="shared" si="6"/>
        <v>99.65126923076923</v>
      </c>
      <c r="F92" s="220"/>
    </row>
    <row r="93" spans="1:6" ht="12.75">
      <c r="A93" s="206"/>
      <c r="B93" s="207"/>
      <c r="C93" s="143"/>
      <c r="D93" s="183"/>
      <c r="E93" s="184"/>
      <c r="F93" s="196"/>
    </row>
    <row r="94" spans="1:6" ht="25.5">
      <c r="A94" s="222" t="s">
        <v>107</v>
      </c>
      <c r="B94" s="223" t="s">
        <v>106</v>
      </c>
      <c r="C94" s="183">
        <f>C95+C98</f>
        <v>388334069</v>
      </c>
      <c r="D94" s="183">
        <f>D95+D98</f>
        <v>386894834</v>
      </c>
      <c r="E94" s="184">
        <f aca="true" t="shared" si="7" ref="E94:E100">D94/C94*100</f>
        <v>99.62938224717028</v>
      </c>
      <c r="F94" s="196"/>
    </row>
    <row r="95" spans="1:6" ht="12.75">
      <c r="A95" s="197">
        <v>34</v>
      </c>
      <c r="B95" s="25" t="s">
        <v>15</v>
      </c>
      <c r="C95" s="183">
        <f>C96</f>
        <v>37700000</v>
      </c>
      <c r="D95" s="183">
        <f>D96</f>
        <v>36207741</v>
      </c>
      <c r="E95" s="184">
        <f t="shared" si="7"/>
        <v>96.04175331564987</v>
      </c>
      <c r="F95" s="201"/>
    </row>
    <row r="96" spans="1:6" ht="12.75" customHeight="1">
      <c r="A96" s="197">
        <v>342</v>
      </c>
      <c r="B96" s="25" t="s">
        <v>13</v>
      </c>
      <c r="C96" s="183">
        <f>C97</f>
        <v>37700000</v>
      </c>
      <c r="D96" s="183">
        <f>D97</f>
        <v>36207741</v>
      </c>
      <c r="E96" s="184">
        <f t="shared" si="7"/>
        <v>96.04175331564987</v>
      </c>
      <c r="F96" s="201"/>
    </row>
    <row r="97" spans="1:6" ht="25.5">
      <c r="A97" s="206" t="s">
        <v>80</v>
      </c>
      <c r="B97" s="224" t="s">
        <v>185</v>
      </c>
      <c r="C97" s="316">
        <v>37700000</v>
      </c>
      <c r="D97" s="143">
        <v>36207741</v>
      </c>
      <c r="E97" s="315">
        <f t="shared" si="7"/>
        <v>96.04175331564987</v>
      </c>
      <c r="F97" s="201"/>
    </row>
    <row r="98" spans="1:6" ht="12.75">
      <c r="A98" s="197">
        <v>54</v>
      </c>
      <c r="B98" s="25" t="s">
        <v>186</v>
      </c>
      <c r="C98" s="183">
        <f>C99</f>
        <v>350634069</v>
      </c>
      <c r="D98" s="183">
        <f>D99</f>
        <v>350687093</v>
      </c>
      <c r="E98" s="184">
        <f t="shared" si="7"/>
        <v>100.015122318305</v>
      </c>
      <c r="F98" s="201"/>
    </row>
    <row r="99" spans="1:6" ht="25.5">
      <c r="A99" s="197">
        <v>544</v>
      </c>
      <c r="B99" s="25" t="s">
        <v>189</v>
      </c>
      <c r="C99" s="183">
        <f>C100</f>
        <v>350634069</v>
      </c>
      <c r="D99" s="183">
        <f>D100</f>
        <v>350687093</v>
      </c>
      <c r="E99" s="184">
        <f t="shared" si="7"/>
        <v>100.015122318305</v>
      </c>
      <c r="F99" s="201"/>
    </row>
    <row r="100" spans="1:6" ht="25.5">
      <c r="A100" s="195">
        <v>5443</v>
      </c>
      <c r="B100" s="28" t="s">
        <v>190</v>
      </c>
      <c r="C100" s="316">
        <v>350634069</v>
      </c>
      <c r="D100" s="143">
        <v>350687093</v>
      </c>
      <c r="E100" s="315">
        <f t="shared" si="7"/>
        <v>100.015122318305</v>
      </c>
      <c r="F100" s="201"/>
    </row>
    <row r="101" spans="1:6" ht="12.75">
      <c r="A101" s="195"/>
      <c r="B101" s="28"/>
      <c r="C101" s="143"/>
      <c r="D101" s="143"/>
      <c r="E101" s="184"/>
      <c r="F101" s="201"/>
    </row>
    <row r="102" spans="1:6" ht="14.25" customHeight="1">
      <c r="A102" s="222" t="s">
        <v>210</v>
      </c>
      <c r="B102" s="223" t="s">
        <v>211</v>
      </c>
      <c r="C102" s="183">
        <f>C103+C106</f>
        <v>178200000</v>
      </c>
      <c r="D102" s="183">
        <f>D103+D106</f>
        <v>175126610</v>
      </c>
      <c r="E102" s="184">
        <f aca="true" t="shared" si="8" ref="E102:E108">D102/C102*100</f>
        <v>98.27531425364758</v>
      </c>
      <c r="F102" s="201"/>
    </row>
    <row r="103" spans="1:6" ht="15" customHeight="1">
      <c r="A103" s="222">
        <v>34</v>
      </c>
      <c r="B103" s="25" t="s">
        <v>15</v>
      </c>
      <c r="C103" s="183">
        <f>C104</f>
        <v>15700000</v>
      </c>
      <c r="D103" s="183">
        <f>D104</f>
        <v>13743154</v>
      </c>
      <c r="E103" s="184">
        <f t="shared" si="8"/>
        <v>87.53601273885351</v>
      </c>
      <c r="F103" s="201"/>
    </row>
    <row r="104" spans="1:6" ht="13.5" customHeight="1">
      <c r="A104" s="222">
        <v>342</v>
      </c>
      <c r="B104" s="25" t="s">
        <v>212</v>
      </c>
      <c r="C104" s="183">
        <f>C105</f>
        <v>15700000</v>
      </c>
      <c r="D104" s="183">
        <f>D105</f>
        <v>13743154</v>
      </c>
      <c r="E104" s="184">
        <f t="shared" si="8"/>
        <v>87.53601273885351</v>
      </c>
      <c r="F104" s="201"/>
    </row>
    <row r="105" spans="1:6" ht="14.25" customHeight="1">
      <c r="A105" s="195">
        <v>3428</v>
      </c>
      <c r="B105" s="28" t="s">
        <v>213</v>
      </c>
      <c r="C105" s="316">
        <v>15700000</v>
      </c>
      <c r="D105" s="143">
        <v>13743154</v>
      </c>
      <c r="E105" s="315">
        <f t="shared" si="8"/>
        <v>87.53601273885351</v>
      </c>
      <c r="F105" s="201"/>
    </row>
    <row r="106" spans="1:6" ht="12.75">
      <c r="A106" s="222">
        <v>54</v>
      </c>
      <c r="B106" s="25" t="s">
        <v>186</v>
      </c>
      <c r="C106" s="183">
        <f>C107</f>
        <v>162500000</v>
      </c>
      <c r="D106" s="183">
        <f>D107</f>
        <v>161383456</v>
      </c>
      <c r="E106" s="184">
        <f t="shared" si="8"/>
        <v>99.312896</v>
      </c>
      <c r="F106" s="201"/>
    </row>
    <row r="107" spans="1:6" ht="12.75">
      <c r="A107" s="222">
        <v>547</v>
      </c>
      <c r="B107" s="25" t="s">
        <v>176</v>
      </c>
      <c r="C107" s="183">
        <f>C108</f>
        <v>162500000</v>
      </c>
      <c r="D107" s="183">
        <f>D108</f>
        <v>161383456</v>
      </c>
      <c r="E107" s="184">
        <f t="shared" si="8"/>
        <v>99.312896</v>
      </c>
      <c r="F107" s="196"/>
    </row>
    <row r="108" spans="1:6" s="279" customFormat="1" ht="12.75">
      <c r="A108" s="195">
        <v>5471</v>
      </c>
      <c r="B108" s="28" t="s">
        <v>196</v>
      </c>
      <c r="C108" s="316">
        <v>162500000</v>
      </c>
      <c r="D108" s="143">
        <v>161383456</v>
      </c>
      <c r="E108" s="315">
        <f t="shared" si="8"/>
        <v>99.312896</v>
      </c>
      <c r="F108" s="194"/>
    </row>
    <row r="109" spans="1:6" ht="12.75" hidden="1">
      <c r="A109" s="206"/>
      <c r="B109" s="207"/>
      <c r="C109" s="143"/>
      <c r="D109" s="183"/>
      <c r="E109" s="184"/>
      <c r="F109" s="196"/>
    </row>
    <row r="110" spans="1:6" ht="12.75">
      <c r="A110" s="195"/>
      <c r="B110" s="28"/>
      <c r="C110" s="143"/>
      <c r="D110" s="143"/>
      <c r="E110" s="184"/>
      <c r="F110" s="196"/>
    </row>
    <row r="111" spans="1:6" s="282" customFormat="1" ht="27">
      <c r="A111" s="225">
        <v>103</v>
      </c>
      <c r="B111" s="217" t="s">
        <v>115</v>
      </c>
      <c r="C111" s="218">
        <f>C113+C135+C141+C155+C160+C179+C197+C207</f>
        <v>953950000</v>
      </c>
      <c r="D111" s="218">
        <f>D113+D135+D141+D155+D160+D179+D197+D207</f>
        <v>923937942.14</v>
      </c>
      <c r="E111" s="219">
        <f>D111/C111*100</f>
        <v>96.85391709628387</v>
      </c>
      <c r="F111" s="220"/>
    </row>
    <row r="112" spans="1:6" ht="12.75">
      <c r="A112" s="226"/>
      <c r="B112" s="227"/>
      <c r="C112" s="143"/>
      <c r="D112" s="143"/>
      <c r="E112" s="184"/>
      <c r="F112" s="196"/>
    </row>
    <row r="113" spans="1:6" ht="12.75" customHeight="1">
      <c r="A113" s="228" t="s">
        <v>110</v>
      </c>
      <c r="B113" s="223" t="s">
        <v>160</v>
      </c>
      <c r="C113" s="183">
        <f>C114+C131</f>
        <v>696000000</v>
      </c>
      <c r="D113" s="183">
        <f>D114+D131</f>
        <v>677526667</v>
      </c>
      <c r="E113" s="184">
        <f>D113/C113*100</f>
        <v>97.34578548850574</v>
      </c>
      <c r="F113" s="196"/>
    </row>
    <row r="114" spans="1:6" ht="12.75">
      <c r="A114" s="229">
        <v>32</v>
      </c>
      <c r="B114" s="34" t="s">
        <v>2</v>
      </c>
      <c r="C114" s="183">
        <f>C115+C120+C127</f>
        <v>695700000</v>
      </c>
      <c r="D114" s="183">
        <f>D115+D120+D127</f>
        <v>677482095</v>
      </c>
      <c r="E114" s="184">
        <f>D114/C114*100</f>
        <v>97.38135618801206</v>
      </c>
      <c r="F114" s="201"/>
    </row>
    <row r="115" spans="1:6" ht="12.75">
      <c r="A115" s="230">
        <v>322</v>
      </c>
      <c r="B115" s="34" t="s">
        <v>71</v>
      </c>
      <c r="C115" s="183">
        <f>SUM(C116:C119)</f>
        <v>10900000</v>
      </c>
      <c r="D115" s="183">
        <f>SUM(D116:D119)</f>
        <v>7802664</v>
      </c>
      <c r="E115" s="184">
        <f>D115/C115*100</f>
        <v>71.58407339449542</v>
      </c>
      <c r="F115" s="201"/>
    </row>
    <row r="116" spans="1:6" ht="12.75">
      <c r="A116" s="231">
        <v>3223</v>
      </c>
      <c r="B116" s="232" t="s">
        <v>74</v>
      </c>
      <c r="C116" s="316">
        <v>8000000</v>
      </c>
      <c r="D116" s="143">
        <v>6690663</v>
      </c>
      <c r="E116" s="315">
        <f>D116/C116*100</f>
        <v>83.6332875</v>
      </c>
      <c r="F116" s="201"/>
    </row>
    <row r="117" spans="1:6" ht="12.75" customHeight="1">
      <c r="A117" s="231">
        <v>3224</v>
      </c>
      <c r="B117" s="232" t="s">
        <v>7</v>
      </c>
      <c r="C117" s="316">
        <v>2000000</v>
      </c>
      <c r="D117" s="143">
        <v>462828</v>
      </c>
      <c r="E117" s="315">
        <f>D117/C117*100</f>
        <v>23.1414</v>
      </c>
      <c r="F117" s="201"/>
    </row>
    <row r="118" spans="1:6" ht="12.75" customHeight="1" hidden="1">
      <c r="A118" s="231">
        <v>3225</v>
      </c>
      <c r="B118" s="232" t="s">
        <v>128</v>
      </c>
      <c r="C118" s="316">
        <v>100000</v>
      </c>
      <c r="D118" s="143">
        <v>0</v>
      </c>
      <c r="E118" s="315" t="s">
        <v>151</v>
      </c>
      <c r="F118" s="201"/>
    </row>
    <row r="119" spans="1:6" ht="12.75" customHeight="1">
      <c r="A119" s="231">
        <v>3227</v>
      </c>
      <c r="B119" s="232" t="s">
        <v>221</v>
      </c>
      <c r="C119" s="316">
        <v>800000</v>
      </c>
      <c r="D119" s="143">
        <v>649173</v>
      </c>
      <c r="E119" s="315">
        <f aca="true" t="shared" si="9" ref="E119:E129">D119/C119*100</f>
        <v>81.146625</v>
      </c>
      <c r="F119" s="201"/>
    </row>
    <row r="120" spans="1:6" ht="12.75" customHeight="1">
      <c r="A120" s="229">
        <v>323</v>
      </c>
      <c r="B120" s="34" t="s">
        <v>10</v>
      </c>
      <c r="C120" s="183">
        <f>SUM(C121:C126)</f>
        <v>684400000</v>
      </c>
      <c r="D120" s="183">
        <f>SUM(D121:D126)</f>
        <v>669444557</v>
      </c>
      <c r="E120" s="184">
        <f t="shared" si="9"/>
        <v>97.81480961426067</v>
      </c>
      <c r="F120" s="201"/>
    </row>
    <row r="121" spans="1:6" ht="12" customHeight="1">
      <c r="A121" s="231">
        <v>3231</v>
      </c>
      <c r="B121" s="232" t="s">
        <v>222</v>
      </c>
      <c r="C121" s="316">
        <v>100000</v>
      </c>
      <c r="D121" s="143">
        <v>69072</v>
      </c>
      <c r="E121" s="315">
        <f t="shared" si="9"/>
        <v>69.072</v>
      </c>
      <c r="F121" s="201"/>
    </row>
    <row r="122" spans="1:6" ht="12.75" customHeight="1">
      <c r="A122" s="210">
        <v>3232</v>
      </c>
      <c r="B122" s="211" t="s">
        <v>132</v>
      </c>
      <c r="C122" s="316">
        <v>683450000</v>
      </c>
      <c r="D122" s="143">
        <v>668894326</v>
      </c>
      <c r="E122" s="315">
        <f t="shared" si="9"/>
        <v>97.87026497914991</v>
      </c>
      <c r="F122" s="201"/>
    </row>
    <row r="123" spans="1:6" ht="12.75" customHeight="1">
      <c r="A123" s="210">
        <v>3234</v>
      </c>
      <c r="B123" s="211" t="s">
        <v>77</v>
      </c>
      <c r="C123" s="316">
        <v>100000</v>
      </c>
      <c r="D123" s="143">
        <v>35850</v>
      </c>
      <c r="E123" s="315">
        <f t="shared" si="9"/>
        <v>35.85</v>
      </c>
      <c r="F123" s="201"/>
    </row>
    <row r="124" spans="1:6" ht="12.75" customHeight="1">
      <c r="A124" s="210">
        <v>3235</v>
      </c>
      <c r="B124" s="211" t="s">
        <v>78</v>
      </c>
      <c r="C124" s="316">
        <v>400000</v>
      </c>
      <c r="D124" s="143">
        <v>257305</v>
      </c>
      <c r="E124" s="315">
        <f t="shared" si="9"/>
        <v>64.32625</v>
      </c>
      <c r="F124" s="201"/>
    </row>
    <row r="125" spans="1:6" ht="12.75" customHeight="1">
      <c r="A125" s="210">
        <v>3237</v>
      </c>
      <c r="B125" s="233" t="s">
        <v>12</v>
      </c>
      <c r="C125" s="316">
        <v>200000</v>
      </c>
      <c r="D125" s="143">
        <v>144370</v>
      </c>
      <c r="E125" s="315">
        <f t="shared" si="9"/>
        <v>72.185</v>
      </c>
      <c r="F125" s="201"/>
    </row>
    <row r="126" spans="1:6" ht="12.75" customHeight="1">
      <c r="A126" s="210">
        <v>3239</v>
      </c>
      <c r="B126" s="172" t="s">
        <v>79</v>
      </c>
      <c r="C126" s="316">
        <v>150000</v>
      </c>
      <c r="D126" s="143">
        <v>43634</v>
      </c>
      <c r="E126" s="315">
        <f t="shared" si="9"/>
        <v>29.089333333333332</v>
      </c>
      <c r="F126" s="196"/>
    </row>
    <row r="127" spans="1:6" ht="12.75" customHeight="1">
      <c r="A127" s="229">
        <v>329</v>
      </c>
      <c r="B127" s="170" t="s">
        <v>81</v>
      </c>
      <c r="C127" s="183">
        <f>C130+C129+C128</f>
        <v>400000</v>
      </c>
      <c r="D127" s="183">
        <f>D130+D129+D128</f>
        <v>234874</v>
      </c>
      <c r="E127" s="184">
        <f t="shared" si="9"/>
        <v>58.7185</v>
      </c>
      <c r="F127" s="196"/>
    </row>
    <row r="128" spans="1:6" ht="12.75" customHeight="1">
      <c r="A128" s="231">
        <v>3292</v>
      </c>
      <c r="B128" s="172" t="s">
        <v>129</v>
      </c>
      <c r="C128" s="314">
        <v>50000</v>
      </c>
      <c r="D128" s="143">
        <v>14833</v>
      </c>
      <c r="E128" s="315">
        <f t="shared" si="9"/>
        <v>29.665999999999997</v>
      </c>
      <c r="F128" s="196"/>
    </row>
    <row r="129" spans="1:6" ht="12.75" customHeight="1">
      <c r="A129" s="210">
        <v>3295</v>
      </c>
      <c r="B129" s="172" t="s">
        <v>181</v>
      </c>
      <c r="C129" s="314">
        <v>300000</v>
      </c>
      <c r="D129" s="143">
        <v>220041</v>
      </c>
      <c r="E129" s="315">
        <f t="shared" si="9"/>
        <v>73.347</v>
      </c>
      <c r="F129" s="196"/>
    </row>
    <row r="130" spans="1:6" ht="12.75" customHeight="1" hidden="1">
      <c r="A130" s="210">
        <v>3299</v>
      </c>
      <c r="B130" s="211" t="s">
        <v>81</v>
      </c>
      <c r="C130" s="314">
        <v>50000</v>
      </c>
      <c r="D130" s="143">
        <v>0</v>
      </c>
      <c r="E130" s="315" t="s">
        <v>151</v>
      </c>
      <c r="F130" s="201"/>
    </row>
    <row r="131" spans="1:6" ht="12.75" customHeight="1">
      <c r="A131" s="229">
        <v>38</v>
      </c>
      <c r="B131" s="34" t="s">
        <v>85</v>
      </c>
      <c r="C131" s="183">
        <f>C132</f>
        <v>300000</v>
      </c>
      <c r="D131" s="183">
        <f>D132</f>
        <v>44572</v>
      </c>
      <c r="E131" s="184">
        <f>D131/C131*100</f>
        <v>14.857333333333333</v>
      </c>
      <c r="F131" s="201"/>
    </row>
    <row r="132" spans="1:6" ht="12.75" customHeight="1">
      <c r="A132" s="229">
        <v>383</v>
      </c>
      <c r="B132" s="34" t="s">
        <v>169</v>
      </c>
      <c r="C132" s="183">
        <f>C133</f>
        <v>300000</v>
      </c>
      <c r="D132" s="183">
        <f>D133</f>
        <v>44572</v>
      </c>
      <c r="E132" s="184">
        <f>D132/C132*100</f>
        <v>14.857333333333333</v>
      </c>
      <c r="F132" s="201"/>
    </row>
    <row r="133" spans="1:6" ht="12.75" customHeight="1">
      <c r="A133" s="210">
        <v>3831</v>
      </c>
      <c r="B133" s="211" t="s">
        <v>130</v>
      </c>
      <c r="C133" s="314">
        <v>300000</v>
      </c>
      <c r="D133" s="143">
        <v>44572</v>
      </c>
      <c r="E133" s="315">
        <f>D133/C133*100</f>
        <v>14.857333333333333</v>
      </c>
      <c r="F133" s="201"/>
    </row>
    <row r="134" spans="1:6" ht="12.75" customHeight="1">
      <c r="A134" s="210"/>
      <c r="B134" s="211"/>
      <c r="C134" s="143"/>
      <c r="D134" s="143"/>
      <c r="E134" s="184"/>
      <c r="F134" s="201"/>
    </row>
    <row r="135" spans="1:6" ht="25.5">
      <c r="A135" s="222" t="s">
        <v>116</v>
      </c>
      <c r="B135" s="223" t="s">
        <v>161</v>
      </c>
      <c r="C135" s="183">
        <f>C136</f>
        <v>78000000</v>
      </c>
      <c r="D135" s="183">
        <f>D136</f>
        <v>74595033</v>
      </c>
      <c r="E135" s="184">
        <f>D135/C135*100</f>
        <v>95.63465769230768</v>
      </c>
      <c r="F135" s="201"/>
    </row>
    <row r="136" spans="1:6" s="282" customFormat="1" ht="12.75">
      <c r="A136" s="197">
        <v>32</v>
      </c>
      <c r="B136" s="34" t="s">
        <v>2</v>
      </c>
      <c r="C136" s="183">
        <f>C137</f>
        <v>78000000</v>
      </c>
      <c r="D136" s="183">
        <f>D137</f>
        <v>74595033</v>
      </c>
      <c r="E136" s="184">
        <f>D136/C136*100</f>
        <v>95.63465769230768</v>
      </c>
      <c r="F136" s="220"/>
    </row>
    <row r="137" spans="1:6" ht="12.75">
      <c r="A137" s="197">
        <v>323</v>
      </c>
      <c r="B137" s="34" t="s">
        <v>10</v>
      </c>
      <c r="C137" s="183">
        <f>SUM(C138:C139)</f>
        <v>78000000</v>
      </c>
      <c r="D137" s="183">
        <f>SUM(D138,D139)</f>
        <v>74595033</v>
      </c>
      <c r="E137" s="184">
        <f>D137/C137*100</f>
        <v>95.63465769230768</v>
      </c>
      <c r="F137" s="196"/>
    </row>
    <row r="138" spans="1:6" ht="12.75" customHeight="1">
      <c r="A138" s="199">
        <v>3232</v>
      </c>
      <c r="B138" s="200" t="s">
        <v>11</v>
      </c>
      <c r="C138" s="316">
        <v>77900000</v>
      </c>
      <c r="D138" s="143">
        <v>74513052</v>
      </c>
      <c r="E138" s="315">
        <f>D138/C138*100</f>
        <v>95.65218485237484</v>
      </c>
      <c r="F138" s="196"/>
    </row>
    <row r="139" spans="1:6" ht="12.75" customHeight="1">
      <c r="A139" s="199">
        <v>3239</v>
      </c>
      <c r="B139" s="200" t="s">
        <v>79</v>
      </c>
      <c r="C139" s="316">
        <v>100000</v>
      </c>
      <c r="D139" s="143">
        <v>81981</v>
      </c>
      <c r="E139" s="315">
        <f>D139/C139*100</f>
        <v>81.98100000000001</v>
      </c>
      <c r="F139" s="196"/>
    </row>
    <row r="140" spans="1:6" ht="12.75" customHeight="1">
      <c r="A140" s="199"/>
      <c r="B140" s="200"/>
      <c r="C140" s="143"/>
      <c r="D140" s="143"/>
      <c r="E140" s="184"/>
      <c r="F140" s="201"/>
    </row>
    <row r="141" spans="1:6" ht="25.5">
      <c r="A141" s="222" t="s">
        <v>117</v>
      </c>
      <c r="B141" s="223" t="s">
        <v>162</v>
      </c>
      <c r="C141" s="183">
        <f>C142+C148</f>
        <v>55650000</v>
      </c>
      <c r="D141" s="183">
        <f>D142+D148</f>
        <v>54759626</v>
      </c>
      <c r="E141" s="184">
        <f aca="true" t="shared" si="10" ref="E141:E149">D141/C141*100</f>
        <v>98.40004672057502</v>
      </c>
      <c r="F141" s="201"/>
    </row>
    <row r="142" spans="1:6" ht="12.75" customHeight="1">
      <c r="A142" s="197">
        <v>32</v>
      </c>
      <c r="B142" s="34" t="s">
        <v>2</v>
      </c>
      <c r="C142" s="183">
        <f>C143+C146</f>
        <v>54890000</v>
      </c>
      <c r="D142" s="183">
        <f>D143+D146</f>
        <v>54164726</v>
      </c>
      <c r="E142" s="184">
        <f t="shared" si="10"/>
        <v>98.67867735470942</v>
      </c>
      <c r="F142" s="201"/>
    </row>
    <row r="143" spans="1:6" ht="12" customHeight="1">
      <c r="A143" s="229">
        <v>323</v>
      </c>
      <c r="B143" s="34" t="s">
        <v>10</v>
      </c>
      <c r="C143" s="183">
        <f>SUM(C144:C145)</f>
        <v>54885000</v>
      </c>
      <c r="D143" s="183">
        <f>SUM(D144:D145)</f>
        <v>54163616</v>
      </c>
      <c r="E143" s="184">
        <f t="shared" si="10"/>
        <v>98.68564452947071</v>
      </c>
      <c r="F143" s="201"/>
    </row>
    <row r="144" spans="1:6" ht="12" customHeight="1">
      <c r="A144" s="234">
        <v>3237</v>
      </c>
      <c r="B144" s="211" t="s">
        <v>12</v>
      </c>
      <c r="C144" s="316">
        <v>3500000</v>
      </c>
      <c r="D144" s="143">
        <v>3286165</v>
      </c>
      <c r="E144" s="315">
        <f t="shared" si="10"/>
        <v>93.89042857142857</v>
      </c>
      <c r="F144" s="201"/>
    </row>
    <row r="145" spans="1:6" ht="12.75" customHeight="1">
      <c r="A145" s="234">
        <v>3239</v>
      </c>
      <c r="B145" s="211" t="s">
        <v>79</v>
      </c>
      <c r="C145" s="316">
        <v>51385000</v>
      </c>
      <c r="D145" s="143">
        <v>50877451</v>
      </c>
      <c r="E145" s="315">
        <f t="shared" si="10"/>
        <v>99.01226233336577</v>
      </c>
      <c r="F145" s="201"/>
    </row>
    <row r="146" spans="1:6" ht="12.75" customHeight="1">
      <c r="A146" s="229">
        <v>329</v>
      </c>
      <c r="B146" s="34" t="s">
        <v>81</v>
      </c>
      <c r="C146" s="183">
        <f>C147</f>
        <v>5000</v>
      </c>
      <c r="D146" s="183">
        <f>D147</f>
        <v>1110</v>
      </c>
      <c r="E146" s="184">
        <f t="shared" si="10"/>
        <v>22.2</v>
      </c>
      <c r="F146" s="201"/>
    </row>
    <row r="147" spans="1:6" ht="12.75" customHeight="1">
      <c r="A147" s="234">
        <v>3295</v>
      </c>
      <c r="B147" s="211" t="s">
        <v>181</v>
      </c>
      <c r="C147" s="316">
        <v>5000</v>
      </c>
      <c r="D147" s="143">
        <v>1110</v>
      </c>
      <c r="E147" s="315">
        <f t="shared" si="10"/>
        <v>22.2</v>
      </c>
      <c r="F147" s="201"/>
    </row>
    <row r="148" spans="1:6" ht="12.75" customHeight="1">
      <c r="A148" s="229">
        <v>38</v>
      </c>
      <c r="B148" s="34" t="s">
        <v>85</v>
      </c>
      <c r="C148" s="183">
        <f>C149+C151</f>
        <v>760000</v>
      </c>
      <c r="D148" s="183">
        <f>D149+D151</f>
        <v>594900</v>
      </c>
      <c r="E148" s="161">
        <f t="shared" si="10"/>
        <v>78.27631578947368</v>
      </c>
      <c r="F148" s="196"/>
    </row>
    <row r="149" spans="1:6" ht="12.75" customHeight="1">
      <c r="A149" s="229">
        <v>381</v>
      </c>
      <c r="B149" s="34" t="s">
        <v>55</v>
      </c>
      <c r="C149" s="183">
        <f>C150</f>
        <v>620000</v>
      </c>
      <c r="D149" s="183">
        <f>D150</f>
        <v>495000</v>
      </c>
      <c r="E149" s="161">
        <f t="shared" si="10"/>
        <v>79.83870967741935</v>
      </c>
      <c r="F149" s="196"/>
    </row>
    <row r="150" spans="1:6" ht="12.75" customHeight="1">
      <c r="A150" s="234">
        <v>3811</v>
      </c>
      <c r="B150" s="211" t="s">
        <v>17</v>
      </c>
      <c r="C150" s="314">
        <v>620000</v>
      </c>
      <c r="D150" s="143">
        <v>495000</v>
      </c>
      <c r="E150" s="315">
        <f>D149/C149*100</f>
        <v>79.83870967741935</v>
      </c>
      <c r="F150" s="201"/>
    </row>
    <row r="151" spans="1:6" s="280" customFormat="1" ht="12.75" customHeight="1">
      <c r="A151" s="229">
        <v>386</v>
      </c>
      <c r="B151" s="240" t="s">
        <v>88</v>
      </c>
      <c r="C151" s="183">
        <f>+C152</f>
        <v>140000</v>
      </c>
      <c r="D151" s="183">
        <f>+D152</f>
        <v>99900</v>
      </c>
      <c r="E151" s="184">
        <f>D150/C150*100</f>
        <v>79.83870967741935</v>
      </c>
      <c r="F151" s="196"/>
    </row>
    <row r="152" spans="1:6" ht="25.5">
      <c r="A152" s="234">
        <v>3861</v>
      </c>
      <c r="B152" s="246" t="s">
        <v>228</v>
      </c>
      <c r="C152" s="314">
        <v>140000</v>
      </c>
      <c r="D152" s="143">
        <v>99900</v>
      </c>
      <c r="E152" s="315">
        <f>D151/C151*100</f>
        <v>71.35714285714285</v>
      </c>
      <c r="F152" s="201"/>
    </row>
    <row r="153" spans="1:6" ht="12.75" customHeight="1" hidden="1">
      <c r="A153" s="234"/>
      <c r="B153" s="211"/>
      <c r="C153" s="143"/>
      <c r="D153" s="143"/>
      <c r="E153" s="159"/>
      <c r="F153" s="201"/>
    </row>
    <row r="154" spans="1:6" ht="12.75" customHeight="1">
      <c r="A154" s="234"/>
      <c r="B154" s="211"/>
      <c r="C154" s="236"/>
      <c r="D154" s="143"/>
      <c r="E154" s="184"/>
      <c r="F154" s="196"/>
    </row>
    <row r="155" spans="1:5" s="235" customFormat="1" ht="25.5">
      <c r="A155" s="229" t="s">
        <v>118</v>
      </c>
      <c r="B155" s="237" t="s">
        <v>163</v>
      </c>
      <c r="C155" s="238">
        <f aca="true" t="shared" si="11" ref="C155:D157">C156</f>
        <v>1000000</v>
      </c>
      <c r="D155" s="238">
        <f t="shared" si="11"/>
        <v>96132</v>
      </c>
      <c r="E155" s="184">
        <f>D155/C155*100</f>
        <v>9.613199999999999</v>
      </c>
    </row>
    <row r="156" spans="1:6" ht="12.75" customHeight="1">
      <c r="A156" s="229">
        <v>32</v>
      </c>
      <c r="B156" s="34" t="s">
        <v>2</v>
      </c>
      <c r="C156" s="183">
        <f t="shared" si="11"/>
        <v>1000000</v>
      </c>
      <c r="D156" s="183">
        <f t="shared" si="11"/>
        <v>96132</v>
      </c>
      <c r="E156" s="184">
        <f>D156/C156*100</f>
        <v>9.613199999999999</v>
      </c>
      <c r="F156" s="196"/>
    </row>
    <row r="157" spans="1:6" ht="12.75" customHeight="1">
      <c r="A157" s="229">
        <v>323</v>
      </c>
      <c r="B157" s="34" t="s">
        <v>10</v>
      </c>
      <c r="C157" s="183">
        <f t="shared" si="11"/>
        <v>1000000</v>
      </c>
      <c r="D157" s="183">
        <f t="shared" si="11"/>
        <v>96132</v>
      </c>
      <c r="E157" s="184">
        <f>D157/C157*100</f>
        <v>9.613199999999999</v>
      </c>
      <c r="F157" s="196"/>
    </row>
    <row r="158" spans="1:6" ht="12.75" customHeight="1">
      <c r="A158" s="234">
        <v>3239</v>
      </c>
      <c r="B158" s="211" t="s">
        <v>79</v>
      </c>
      <c r="C158" s="316">
        <v>1000000</v>
      </c>
      <c r="D158" s="143">
        <v>96132</v>
      </c>
      <c r="E158" s="315">
        <f>D158/C158*100</f>
        <v>9.613199999999999</v>
      </c>
      <c r="F158" s="201"/>
    </row>
    <row r="159" spans="1:6" ht="12.75" customHeight="1">
      <c r="A159" s="234"/>
      <c r="B159" s="211"/>
      <c r="C159" s="143"/>
      <c r="D159" s="143"/>
      <c r="E159" s="184"/>
      <c r="F159" s="201"/>
    </row>
    <row r="160" spans="1:6" ht="12.75">
      <c r="A160" s="229" t="s">
        <v>119</v>
      </c>
      <c r="B160" s="239" t="s">
        <v>239</v>
      </c>
      <c r="C160" s="238">
        <f>C161+C171+C175</f>
        <v>103000000</v>
      </c>
      <c r="D160" s="238">
        <f>D161+D171+D175</f>
        <v>102081369.14</v>
      </c>
      <c r="E160" s="184">
        <f aca="true" t="shared" si="12" ref="E160:E173">D160/C160*100</f>
        <v>99.10812537864078</v>
      </c>
      <c r="F160" s="201"/>
    </row>
    <row r="161" spans="1:6" ht="12.75" customHeight="1">
      <c r="A161" s="229">
        <v>32</v>
      </c>
      <c r="B161" s="34" t="s">
        <v>2</v>
      </c>
      <c r="C161" s="183">
        <f>C162+C164+C168</f>
        <v>100970000</v>
      </c>
      <c r="D161" s="183">
        <f>D162+D164+D168</f>
        <v>100490975.14</v>
      </c>
      <c r="E161" s="184">
        <f t="shared" si="12"/>
        <v>99.52557704268594</v>
      </c>
      <c r="F161" s="201"/>
    </row>
    <row r="162" spans="1:6" ht="12.75" customHeight="1">
      <c r="A162" s="229">
        <v>322</v>
      </c>
      <c r="B162" s="34" t="s">
        <v>71</v>
      </c>
      <c r="C162" s="183">
        <f>C163</f>
        <v>2500000</v>
      </c>
      <c r="D162" s="183">
        <f>D163</f>
        <v>1883775.14</v>
      </c>
      <c r="E162" s="184">
        <f t="shared" si="12"/>
        <v>75.3510056</v>
      </c>
      <c r="F162" s="201"/>
    </row>
    <row r="163" spans="1:6" ht="12.75" customHeight="1">
      <c r="A163" s="234">
        <v>3221</v>
      </c>
      <c r="B163" s="211" t="s">
        <v>72</v>
      </c>
      <c r="C163" s="314">
        <v>2500000</v>
      </c>
      <c r="D163" s="187">
        <v>1883775.14</v>
      </c>
      <c r="E163" s="315">
        <f t="shared" si="12"/>
        <v>75.3510056</v>
      </c>
      <c r="F163" s="201"/>
    </row>
    <row r="164" spans="1:6" ht="12.75" customHeight="1">
      <c r="A164" s="229">
        <v>323</v>
      </c>
      <c r="B164" s="34" t="s">
        <v>10</v>
      </c>
      <c r="C164" s="183">
        <f>SUM(C165:C167)</f>
        <v>98330000</v>
      </c>
      <c r="D164" s="183">
        <f>SUM(D165:D167)</f>
        <v>98457532</v>
      </c>
      <c r="E164" s="184">
        <f t="shared" si="12"/>
        <v>100.12969795586291</v>
      </c>
      <c r="F164" s="201"/>
    </row>
    <row r="165" spans="1:6" ht="12.75" customHeight="1">
      <c r="A165" s="234">
        <v>3231</v>
      </c>
      <c r="B165" s="211" t="s">
        <v>75</v>
      </c>
      <c r="C165" s="316">
        <v>10050000</v>
      </c>
      <c r="D165" s="187">
        <v>10231488</v>
      </c>
      <c r="E165" s="315">
        <f t="shared" si="12"/>
        <v>101.80585074626866</v>
      </c>
      <c r="F165" s="201"/>
    </row>
    <row r="166" spans="1:6" ht="12.75" customHeight="1">
      <c r="A166" s="234">
        <v>3237</v>
      </c>
      <c r="B166" s="211" t="s">
        <v>12</v>
      </c>
      <c r="C166" s="316">
        <v>4450000</v>
      </c>
      <c r="D166" s="187">
        <v>4441782</v>
      </c>
      <c r="E166" s="315">
        <f t="shared" si="12"/>
        <v>99.81532584269664</v>
      </c>
      <c r="F166" s="201"/>
    </row>
    <row r="167" spans="1:6" ht="12.75" customHeight="1">
      <c r="A167" s="234">
        <v>3239</v>
      </c>
      <c r="B167" s="211" t="s">
        <v>79</v>
      </c>
      <c r="C167" s="314">
        <v>83830000</v>
      </c>
      <c r="D167" s="187">
        <v>83784262</v>
      </c>
      <c r="E167" s="315">
        <f t="shared" si="12"/>
        <v>99.94543958010259</v>
      </c>
      <c r="F167" s="201"/>
    </row>
    <row r="168" spans="1:6" ht="14.25" customHeight="1">
      <c r="A168" s="229">
        <v>329</v>
      </c>
      <c r="B168" s="34" t="s">
        <v>81</v>
      </c>
      <c r="C168" s="183">
        <f>C170+C169</f>
        <v>140000</v>
      </c>
      <c r="D168" s="183">
        <f>D170+D169</f>
        <v>149668</v>
      </c>
      <c r="E168" s="184">
        <f t="shared" si="12"/>
        <v>106.9057142857143</v>
      </c>
      <c r="F168" s="201"/>
    </row>
    <row r="169" spans="1:6" ht="12.75" customHeight="1">
      <c r="A169" s="234">
        <v>3295</v>
      </c>
      <c r="B169" s="211" t="s">
        <v>181</v>
      </c>
      <c r="C169" s="316">
        <v>30000</v>
      </c>
      <c r="D169" s="187">
        <v>14606</v>
      </c>
      <c r="E169" s="315">
        <f t="shared" si="12"/>
        <v>48.68666666666667</v>
      </c>
      <c r="F169" s="196"/>
    </row>
    <row r="170" spans="1:6" ht="12.75" customHeight="1">
      <c r="A170" s="234">
        <v>3299</v>
      </c>
      <c r="B170" s="211" t="s">
        <v>81</v>
      </c>
      <c r="C170" s="316">
        <v>110000</v>
      </c>
      <c r="D170" s="187">
        <v>135062</v>
      </c>
      <c r="E170" s="315">
        <f t="shared" si="12"/>
        <v>122.78363636363636</v>
      </c>
      <c r="F170" s="196"/>
    </row>
    <row r="171" spans="1:6" ht="12.75" customHeight="1">
      <c r="A171" s="229">
        <v>34</v>
      </c>
      <c r="B171" s="34" t="s">
        <v>15</v>
      </c>
      <c r="C171" s="183">
        <f>C172</f>
        <v>30000</v>
      </c>
      <c r="D171" s="183">
        <f>D172</f>
        <v>23610</v>
      </c>
      <c r="E171" s="184">
        <f t="shared" si="12"/>
        <v>78.7</v>
      </c>
      <c r="F171" s="196"/>
    </row>
    <row r="172" spans="1:6" ht="12.75" customHeight="1">
      <c r="A172" s="229">
        <v>343</v>
      </c>
      <c r="B172" s="34" t="s">
        <v>93</v>
      </c>
      <c r="C172" s="183">
        <f>SUM(C173:C174)</f>
        <v>30000</v>
      </c>
      <c r="D172" s="183">
        <f>SUM(D173:D174)</f>
        <v>23610</v>
      </c>
      <c r="E172" s="184">
        <f t="shared" si="12"/>
        <v>78.7</v>
      </c>
      <c r="F172" s="196"/>
    </row>
    <row r="173" spans="1:6" ht="12.75" customHeight="1">
      <c r="A173" s="234">
        <v>3431</v>
      </c>
      <c r="B173" s="211" t="s">
        <v>94</v>
      </c>
      <c r="C173" s="316">
        <v>25000</v>
      </c>
      <c r="D173" s="187">
        <v>23610</v>
      </c>
      <c r="E173" s="315">
        <f t="shared" si="12"/>
        <v>94.44</v>
      </c>
      <c r="F173" s="196"/>
    </row>
    <row r="174" spans="1:6" ht="12.75" customHeight="1" hidden="1">
      <c r="A174" s="234">
        <v>3433</v>
      </c>
      <c r="B174" s="28" t="s">
        <v>95</v>
      </c>
      <c r="C174" s="316">
        <v>5000</v>
      </c>
      <c r="D174" s="187">
        <v>0</v>
      </c>
      <c r="E174" s="315" t="s">
        <v>151</v>
      </c>
      <c r="F174" s="201"/>
    </row>
    <row r="175" spans="1:6" ht="12.75" customHeight="1">
      <c r="A175" s="230">
        <v>36</v>
      </c>
      <c r="B175" s="230" t="s">
        <v>216</v>
      </c>
      <c r="C175" s="183">
        <f>C176</f>
        <v>2000000</v>
      </c>
      <c r="D175" s="183">
        <f>D176</f>
        <v>1566784</v>
      </c>
      <c r="E175" s="184">
        <f>D175/C175*100</f>
        <v>78.33919999999999</v>
      </c>
      <c r="F175" s="201"/>
    </row>
    <row r="176" spans="1:6" ht="12.75" customHeight="1">
      <c r="A176" s="230">
        <v>363</v>
      </c>
      <c r="B176" s="230" t="s">
        <v>192</v>
      </c>
      <c r="C176" s="183">
        <f>C177</f>
        <v>2000000</v>
      </c>
      <c r="D176" s="183">
        <f>D177</f>
        <v>1566784</v>
      </c>
      <c r="E176" s="184">
        <f>D176/C176*100</f>
        <v>78.33919999999999</v>
      </c>
      <c r="F176" s="201"/>
    </row>
    <row r="177" spans="1:6" ht="12.75" customHeight="1">
      <c r="A177" s="232">
        <v>3631</v>
      </c>
      <c r="B177" s="28" t="s">
        <v>223</v>
      </c>
      <c r="C177" s="314">
        <v>2000000</v>
      </c>
      <c r="D177" s="187">
        <v>1566784</v>
      </c>
      <c r="E177" s="315">
        <f>D177/C177*100</f>
        <v>78.33919999999999</v>
      </c>
      <c r="F177" s="201"/>
    </row>
    <row r="178" spans="1:6" ht="12.75" customHeight="1">
      <c r="A178" s="234"/>
      <c r="B178" s="211"/>
      <c r="C178" s="143"/>
      <c r="D178" s="143"/>
      <c r="E178" s="184"/>
      <c r="F178" s="201"/>
    </row>
    <row r="179" spans="1:6" ht="12.75" customHeight="1">
      <c r="A179" s="229" t="s">
        <v>120</v>
      </c>
      <c r="B179" s="240" t="s">
        <v>135</v>
      </c>
      <c r="C179" s="183">
        <f>C180</f>
        <v>7500000</v>
      </c>
      <c r="D179" s="183">
        <f>D180</f>
        <v>6407051</v>
      </c>
      <c r="E179" s="184">
        <f>D179/C179*100</f>
        <v>85.42734666666666</v>
      </c>
      <c r="F179" s="201"/>
    </row>
    <row r="180" spans="1:6" ht="12.75" customHeight="1">
      <c r="A180" s="229">
        <v>32</v>
      </c>
      <c r="B180" s="240" t="s">
        <v>2</v>
      </c>
      <c r="C180" s="183">
        <f>C181+C186+C193</f>
        <v>7500000</v>
      </c>
      <c r="D180" s="183">
        <f>D181+D186+D193</f>
        <v>6407051</v>
      </c>
      <c r="E180" s="184">
        <f>D180/C180*100</f>
        <v>85.42734666666666</v>
      </c>
      <c r="F180" s="201"/>
    </row>
    <row r="181" spans="1:6" ht="12.75" customHeight="1">
      <c r="A181" s="229">
        <v>322</v>
      </c>
      <c r="B181" s="240" t="s">
        <v>71</v>
      </c>
      <c r="C181" s="183">
        <f>SUM(C182:C185)</f>
        <v>2085000</v>
      </c>
      <c r="D181" s="183">
        <f>SUM(D182:D185)</f>
        <v>1958300</v>
      </c>
      <c r="E181" s="184">
        <f>D181/C181*100</f>
        <v>93.92326139088729</v>
      </c>
      <c r="F181" s="201"/>
    </row>
    <row r="182" spans="1:6" ht="12.75" customHeight="1">
      <c r="A182" s="210">
        <v>3222</v>
      </c>
      <c r="B182" s="211" t="s">
        <v>73</v>
      </c>
      <c r="C182" s="316">
        <v>1200000</v>
      </c>
      <c r="D182" s="187">
        <v>1157019</v>
      </c>
      <c r="E182" s="315">
        <f>D182/C182*100</f>
        <v>96.41825</v>
      </c>
      <c r="F182" s="201"/>
    </row>
    <row r="183" spans="1:6" ht="12.75" customHeight="1">
      <c r="A183" s="210">
        <v>3223</v>
      </c>
      <c r="B183" s="211" t="s">
        <v>74</v>
      </c>
      <c r="C183" s="316">
        <v>800000</v>
      </c>
      <c r="D183" s="187">
        <v>754806</v>
      </c>
      <c r="E183" s="315">
        <f>D183/C183*100</f>
        <v>94.35075</v>
      </c>
      <c r="F183" s="201"/>
    </row>
    <row r="184" spans="1:6" ht="12.75" customHeight="1" hidden="1">
      <c r="A184" s="210">
        <v>3225</v>
      </c>
      <c r="B184" s="211" t="s">
        <v>128</v>
      </c>
      <c r="C184" s="316">
        <v>35000</v>
      </c>
      <c r="D184" s="187">
        <v>0</v>
      </c>
      <c r="E184" s="315" t="s">
        <v>151</v>
      </c>
      <c r="F184" s="201"/>
    </row>
    <row r="185" spans="1:6" ht="12.75" customHeight="1">
      <c r="A185" s="210">
        <v>3227</v>
      </c>
      <c r="B185" s="211" t="s">
        <v>221</v>
      </c>
      <c r="C185" s="314">
        <v>50000</v>
      </c>
      <c r="D185" s="143">
        <v>46475</v>
      </c>
      <c r="E185" s="315">
        <f aca="true" t="shared" si="13" ref="E185:E195">D185/C185*100</f>
        <v>92.95</v>
      </c>
      <c r="F185" s="201"/>
    </row>
    <row r="186" spans="1:6" ht="12.75" customHeight="1">
      <c r="A186" s="197">
        <v>323</v>
      </c>
      <c r="B186" s="204" t="s">
        <v>10</v>
      </c>
      <c r="C186" s="183">
        <f>SUM(C187:C192)</f>
        <v>5355000</v>
      </c>
      <c r="D186" s="183">
        <f>SUM(D187:D192)</f>
        <v>4415427</v>
      </c>
      <c r="E186" s="184">
        <f t="shared" si="13"/>
        <v>82.45428571428572</v>
      </c>
      <c r="F186" s="201"/>
    </row>
    <row r="187" spans="1:6" ht="12.75" customHeight="1">
      <c r="A187" s="206">
        <v>3231</v>
      </c>
      <c r="B187" s="200" t="s">
        <v>131</v>
      </c>
      <c r="C187" s="316">
        <v>100000</v>
      </c>
      <c r="D187" s="187">
        <v>42040</v>
      </c>
      <c r="E187" s="315">
        <f t="shared" si="13"/>
        <v>42.04</v>
      </c>
      <c r="F187" s="196"/>
    </row>
    <row r="188" spans="1:6" ht="12.75" customHeight="1">
      <c r="A188" s="206">
        <v>3232</v>
      </c>
      <c r="B188" s="200" t="s">
        <v>133</v>
      </c>
      <c r="C188" s="316">
        <v>4000000</v>
      </c>
      <c r="D188" s="187">
        <v>3499407</v>
      </c>
      <c r="E188" s="315">
        <f t="shared" si="13"/>
        <v>87.485175</v>
      </c>
      <c r="F188" s="196"/>
    </row>
    <row r="189" spans="1:6" ht="12.75" customHeight="1">
      <c r="A189" s="206">
        <v>3234</v>
      </c>
      <c r="B189" s="200" t="s">
        <v>77</v>
      </c>
      <c r="C189" s="316">
        <v>105000</v>
      </c>
      <c r="D189" s="187">
        <v>64072</v>
      </c>
      <c r="E189" s="315">
        <f t="shared" si="13"/>
        <v>61.02095238095237</v>
      </c>
      <c r="F189" s="196"/>
    </row>
    <row r="190" spans="1:6" ht="12.75" customHeight="1">
      <c r="A190" s="206">
        <v>3235</v>
      </c>
      <c r="B190" s="200" t="s">
        <v>78</v>
      </c>
      <c r="C190" s="316">
        <v>900000</v>
      </c>
      <c r="D190" s="187">
        <v>796053</v>
      </c>
      <c r="E190" s="315">
        <f t="shared" si="13"/>
        <v>88.45033333333333</v>
      </c>
      <c r="F190" s="196"/>
    </row>
    <row r="191" spans="1:6" ht="12.75" customHeight="1" hidden="1">
      <c r="A191" s="199">
        <v>3237</v>
      </c>
      <c r="B191" s="200" t="s">
        <v>12</v>
      </c>
      <c r="C191" s="316">
        <v>50000</v>
      </c>
      <c r="D191" s="187">
        <v>0</v>
      </c>
      <c r="E191" s="315">
        <f t="shared" si="13"/>
        <v>0</v>
      </c>
      <c r="F191" s="196"/>
    </row>
    <row r="192" spans="1:6" ht="12.75" customHeight="1">
      <c r="A192" s="199">
        <v>3239</v>
      </c>
      <c r="B192" s="200" t="s">
        <v>79</v>
      </c>
      <c r="C192" s="316">
        <v>200000</v>
      </c>
      <c r="D192" s="187">
        <v>13855</v>
      </c>
      <c r="E192" s="315">
        <f t="shared" si="13"/>
        <v>6.9275</v>
      </c>
      <c r="F192" s="201"/>
    </row>
    <row r="193" spans="1:6" ht="12.75" customHeight="1">
      <c r="A193" s="197">
        <v>329</v>
      </c>
      <c r="B193" s="204" t="s">
        <v>81</v>
      </c>
      <c r="C193" s="183">
        <f>C195+C194</f>
        <v>60000</v>
      </c>
      <c r="D193" s="183">
        <f>D195+D194</f>
        <v>33324</v>
      </c>
      <c r="E193" s="184">
        <f t="shared" si="13"/>
        <v>55.54</v>
      </c>
      <c r="F193" s="201"/>
    </row>
    <row r="194" spans="1:6" ht="12.75" customHeight="1">
      <c r="A194" s="199">
        <v>3295</v>
      </c>
      <c r="B194" s="200" t="s">
        <v>181</v>
      </c>
      <c r="C194" s="316">
        <v>10000</v>
      </c>
      <c r="D194" s="187">
        <v>6949</v>
      </c>
      <c r="E194" s="315">
        <f t="shared" si="13"/>
        <v>69.49</v>
      </c>
      <c r="F194" s="201"/>
    </row>
    <row r="195" spans="1:6" ht="12.75" customHeight="1">
      <c r="A195" s="199">
        <v>3299</v>
      </c>
      <c r="B195" s="200" t="s">
        <v>81</v>
      </c>
      <c r="C195" s="316">
        <v>50000</v>
      </c>
      <c r="D195" s="187">
        <v>26375</v>
      </c>
      <c r="E195" s="315">
        <f t="shared" si="13"/>
        <v>52.75</v>
      </c>
      <c r="F195" s="201"/>
    </row>
    <row r="196" spans="1:6" ht="12" customHeight="1">
      <c r="A196" s="206"/>
      <c r="B196" s="200"/>
      <c r="C196" s="143"/>
      <c r="D196" s="143"/>
      <c r="E196" s="184"/>
      <c r="F196" s="201"/>
    </row>
    <row r="197" spans="1:6" ht="12.75" customHeight="1">
      <c r="A197" s="197" t="s">
        <v>121</v>
      </c>
      <c r="B197" s="34" t="s">
        <v>153</v>
      </c>
      <c r="C197" s="183">
        <f>C198</f>
        <v>6800000</v>
      </c>
      <c r="D197" s="183">
        <f>D198</f>
        <v>4517724</v>
      </c>
      <c r="E197" s="184">
        <f aca="true" t="shared" si="14" ref="E197:E204">D197/C197*100</f>
        <v>66.43711764705881</v>
      </c>
      <c r="F197" s="201"/>
    </row>
    <row r="198" spans="1:6" ht="12.75" customHeight="1">
      <c r="A198" s="197">
        <v>32</v>
      </c>
      <c r="B198" s="34" t="s">
        <v>2</v>
      </c>
      <c r="C198" s="183">
        <f>C199+C202</f>
        <v>6800000</v>
      </c>
      <c r="D198" s="183">
        <f>D199+D202</f>
        <v>4517724</v>
      </c>
      <c r="E198" s="184">
        <f t="shared" si="14"/>
        <v>66.43711764705881</v>
      </c>
      <c r="F198" s="35"/>
    </row>
    <row r="199" spans="1:6" ht="12.75" customHeight="1">
      <c r="A199" s="197">
        <v>323</v>
      </c>
      <c r="B199" s="222" t="s">
        <v>10</v>
      </c>
      <c r="C199" s="183">
        <f>SUM(C200:C201)</f>
        <v>6750000</v>
      </c>
      <c r="D199" s="183">
        <f>SUM(D200:D201)</f>
        <v>4486299</v>
      </c>
      <c r="E199" s="184">
        <f t="shared" si="14"/>
        <v>66.4636888888889</v>
      </c>
      <c r="F199" s="35"/>
    </row>
    <row r="200" spans="1:6" ht="12.75" customHeight="1">
      <c r="A200" s="199">
        <v>3237</v>
      </c>
      <c r="B200" s="200" t="s">
        <v>12</v>
      </c>
      <c r="C200" s="316">
        <v>800000</v>
      </c>
      <c r="D200" s="187">
        <v>470409</v>
      </c>
      <c r="E200" s="315">
        <f t="shared" si="14"/>
        <v>58.801125</v>
      </c>
      <c r="F200" s="35"/>
    </row>
    <row r="201" spans="1:6" ht="12.75" customHeight="1">
      <c r="A201" s="199">
        <v>3239</v>
      </c>
      <c r="B201" s="200" t="s">
        <v>79</v>
      </c>
      <c r="C201" s="316">
        <v>5950000</v>
      </c>
      <c r="D201" s="187">
        <v>4015890</v>
      </c>
      <c r="E201" s="315">
        <f t="shared" si="14"/>
        <v>67.49394957983193</v>
      </c>
      <c r="F201" s="158"/>
    </row>
    <row r="202" spans="1:6" ht="12.75" customHeight="1">
      <c r="A202" s="197">
        <v>329</v>
      </c>
      <c r="B202" s="222" t="s">
        <v>81</v>
      </c>
      <c r="C202" s="183">
        <f>SUM(C203:C205)</f>
        <v>50000</v>
      </c>
      <c r="D202" s="183">
        <f>SUM(D203:D205)</f>
        <v>31425</v>
      </c>
      <c r="E202" s="184">
        <f t="shared" si="14"/>
        <v>62.849999999999994</v>
      </c>
      <c r="F202" s="158"/>
    </row>
    <row r="203" spans="1:6" ht="12.75" customHeight="1">
      <c r="A203" s="206">
        <v>3295</v>
      </c>
      <c r="B203" s="200" t="s">
        <v>181</v>
      </c>
      <c r="C203" s="314">
        <v>30000</v>
      </c>
      <c r="D203" s="187">
        <v>25233</v>
      </c>
      <c r="E203" s="315">
        <f t="shared" si="14"/>
        <v>84.11</v>
      </c>
      <c r="F203" s="158"/>
    </row>
    <row r="204" spans="1:6" ht="12.75" customHeight="1">
      <c r="A204" s="206">
        <v>3296</v>
      </c>
      <c r="B204" s="200" t="s">
        <v>244</v>
      </c>
      <c r="C204" s="314">
        <v>10000</v>
      </c>
      <c r="D204" s="187">
        <v>6192</v>
      </c>
      <c r="E204" s="315">
        <f t="shared" si="14"/>
        <v>61.919999999999995</v>
      </c>
      <c r="F204" s="158"/>
    </row>
    <row r="205" spans="1:6" ht="12.75" customHeight="1" hidden="1">
      <c r="A205" s="206">
        <v>3299</v>
      </c>
      <c r="B205" s="200" t="s">
        <v>81</v>
      </c>
      <c r="C205" s="314">
        <v>10000</v>
      </c>
      <c r="D205" s="187">
        <v>0</v>
      </c>
      <c r="E205" s="315" t="s">
        <v>151</v>
      </c>
      <c r="F205" s="201"/>
    </row>
    <row r="206" spans="1:6" ht="12.75" customHeight="1">
      <c r="A206" s="206"/>
      <c r="B206" s="200"/>
      <c r="C206" s="143"/>
      <c r="D206" s="143"/>
      <c r="E206" s="184"/>
      <c r="F206" s="196"/>
    </row>
    <row r="207" spans="1:6" s="279" customFormat="1" ht="12.75" customHeight="1">
      <c r="A207" s="229" t="s">
        <v>134</v>
      </c>
      <c r="B207" s="34" t="s">
        <v>154</v>
      </c>
      <c r="C207" s="183">
        <f>C208+C212+C215</f>
        <v>6000000</v>
      </c>
      <c r="D207" s="183">
        <f>D208+D212+D215</f>
        <v>3954340</v>
      </c>
      <c r="E207" s="184">
        <f aca="true" t="shared" si="15" ref="E207:E217">D207/C207*100</f>
        <v>65.90566666666666</v>
      </c>
      <c r="F207" s="194"/>
    </row>
    <row r="208" spans="1:6" s="282" customFormat="1" ht="12.75">
      <c r="A208" s="229">
        <v>32</v>
      </c>
      <c r="B208" s="34" t="s">
        <v>2</v>
      </c>
      <c r="C208" s="183">
        <f>C209</f>
        <v>4000000</v>
      </c>
      <c r="D208" s="183">
        <f>D209</f>
        <v>2686779</v>
      </c>
      <c r="E208" s="184">
        <f t="shared" si="15"/>
        <v>67.169475</v>
      </c>
      <c r="F208" s="220"/>
    </row>
    <row r="209" spans="1:6" ht="12.75">
      <c r="A209" s="229">
        <v>329</v>
      </c>
      <c r="B209" s="34" t="s">
        <v>81</v>
      </c>
      <c r="C209" s="183">
        <f>SUM(C210:C211)</f>
        <v>4000000</v>
      </c>
      <c r="D209" s="183">
        <f>SUM(D210:D211)</f>
        <v>2686779</v>
      </c>
      <c r="E209" s="184">
        <f t="shared" si="15"/>
        <v>67.169475</v>
      </c>
      <c r="F209" s="196"/>
    </row>
    <row r="210" spans="1:6" ht="12.75">
      <c r="A210" s="206">
        <v>3296</v>
      </c>
      <c r="B210" s="200" t="s">
        <v>244</v>
      </c>
      <c r="C210" s="316">
        <v>3150000</v>
      </c>
      <c r="D210" s="297">
        <v>2586779</v>
      </c>
      <c r="E210" s="315">
        <f t="shared" si="15"/>
        <v>82.11996825396825</v>
      </c>
      <c r="F210" s="201"/>
    </row>
    <row r="211" spans="1:6" ht="12.75">
      <c r="A211" s="234">
        <v>3299</v>
      </c>
      <c r="B211" s="211" t="s">
        <v>81</v>
      </c>
      <c r="C211" s="316">
        <v>850000</v>
      </c>
      <c r="D211" s="297">
        <v>100000</v>
      </c>
      <c r="E211" s="315">
        <f t="shared" si="15"/>
        <v>11.76470588235294</v>
      </c>
      <c r="F211" s="196"/>
    </row>
    <row r="212" spans="1:6" ht="12.75" customHeight="1">
      <c r="A212" s="229">
        <v>36</v>
      </c>
      <c r="B212" s="34" t="s">
        <v>216</v>
      </c>
      <c r="C212" s="183">
        <f>C213</f>
        <v>1000000</v>
      </c>
      <c r="D212" s="183">
        <f>D213</f>
        <v>1000000</v>
      </c>
      <c r="E212" s="184">
        <f t="shared" si="15"/>
        <v>100</v>
      </c>
      <c r="F212" s="196"/>
    </row>
    <row r="213" spans="1:6" ht="12.75" customHeight="1">
      <c r="A213" s="229">
        <v>363</v>
      </c>
      <c r="B213" s="34" t="s">
        <v>192</v>
      </c>
      <c r="C213" s="183">
        <f>C214</f>
        <v>1000000</v>
      </c>
      <c r="D213" s="183">
        <f>D214</f>
        <v>1000000</v>
      </c>
      <c r="E213" s="184">
        <f t="shared" si="15"/>
        <v>100</v>
      </c>
      <c r="F213" s="201"/>
    </row>
    <row r="214" spans="1:6" ht="12.75" customHeight="1">
      <c r="A214" s="234">
        <v>3631</v>
      </c>
      <c r="B214" s="28" t="s">
        <v>223</v>
      </c>
      <c r="C214" s="314">
        <v>1000000</v>
      </c>
      <c r="D214" s="143">
        <v>1000000</v>
      </c>
      <c r="E214" s="315">
        <f t="shared" si="15"/>
        <v>100</v>
      </c>
      <c r="F214" s="201"/>
    </row>
    <row r="215" spans="1:6" ht="12.75" customHeight="1">
      <c r="A215" s="229">
        <v>38</v>
      </c>
      <c r="B215" s="34" t="s">
        <v>85</v>
      </c>
      <c r="C215" s="183">
        <f>C216</f>
        <v>1000000</v>
      </c>
      <c r="D215" s="183">
        <f>D216</f>
        <v>267561</v>
      </c>
      <c r="E215" s="184">
        <f t="shared" si="15"/>
        <v>26.7561</v>
      </c>
      <c r="F215" s="196"/>
    </row>
    <row r="216" spans="1:6" ht="12.75" customHeight="1">
      <c r="A216" s="229">
        <v>383</v>
      </c>
      <c r="B216" s="34" t="s">
        <v>169</v>
      </c>
      <c r="C216" s="183">
        <f>C217</f>
        <v>1000000</v>
      </c>
      <c r="D216" s="183">
        <f>D217</f>
        <v>267561</v>
      </c>
      <c r="E216" s="184">
        <f t="shared" si="15"/>
        <v>26.7561</v>
      </c>
      <c r="F216" s="158"/>
    </row>
    <row r="217" spans="1:6" ht="12.75" customHeight="1">
      <c r="A217" s="234">
        <v>3831</v>
      </c>
      <c r="B217" s="211" t="s">
        <v>164</v>
      </c>
      <c r="C217" s="314">
        <v>1000000</v>
      </c>
      <c r="D217" s="187">
        <v>267561</v>
      </c>
      <c r="E217" s="315">
        <f t="shared" si="15"/>
        <v>26.7561</v>
      </c>
      <c r="F217" s="158"/>
    </row>
    <row r="218" spans="1:6" ht="12.75" customHeight="1" hidden="1">
      <c r="A218" s="234"/>
      <c r="B218" s="211"/>
      <c r="C218" s="143"/>
      <c r="D218" s="187"/>
      <c r="E218" s="159"/>
      <c r="F218" s="158"/>
    </row>
    <row r="219" spans="1:6" ht="12.75" customHeight="1">
      <c r="A219" s="197"/>
      <c r="B219" s="34"/>
      <c r="C219" s="183"/>
      <c r="D219" s="183"/>
      <c r="E219" s="184"/>
      <c r="F219" s="201"/>
    </row>
    <row r="220" spans="1:6" ht="13.5" customHeight="1">
      <c r="A220" s="216">
        <v>104</v>
      </c>
      <c r="B220" s="217" t="s">
        <v>136</v>
      </c>
      <c r="C220" s="218">
        <f>C222+C235+C240+C245+C253+C258+C266+C274+C279</f>
        <v>2045094423</v>
      </c>
      <c r="D220" s="218">
        <f>D222+D235+D240+D245+D253+D258+D266+D274+D279</f>
        <v>2154522137</v>
      </c>
      <c r="E220" s="219">
        <f>D220/C220*100</f>
        <v>105.3507414019289</v>
      </c>
      <c r="F220" s="201"/>
    </row>
    <row r="221" spans="1:6" ht="12.75" customHeight="1">
      <c r="A221" s="221"/>
      <c r="B221" s="204"/>
      <c r="C221" s="183"/>
      <c r="D221" s="183"/>
      <c r="E221" s="184"/>
      <c r="F221" s="196"/>
    </row>
    <row r="222" spans="1:6" ht="25.5">
      <c r="A222" s="222" t="s">
        <v>111</v>
      </c>
      <c r="B222" s="223" t="s">
        <v>157</v>
      </c>
      <c r="C222" s="183">
        <f>C223+C228+C231</f>
        <v>170000000</v>
      </c>
      <c r="D222" s="183">
        <f>D223+D228+D231</f>
        <v>144526477</v>
      </c>
      <c r="E222" s="184">
        <f aca="true" t="shared" si="16" ref="E222:E233">D222/C222*100</f>
        <v>85.01557470588236</v>
      </c>
      <c r="F222" s="201"/>
    </row>
    <row r="223" spans="1:6" ht="12.75" customHeight="1">
      <c r="A223" s="197">
        <v>36</v>
      </c>
      <c r="B223" s="34" t="s">
        <v>170</v>
      </c>
      <c r="C223" s="183">
        <f>C224+C226</f>
        <v>5310000</v>
      </c>
      <c r="D223" s="183">
        <f>D224+D226</f>
        <v>2253662</v>
      </c>
      <c r="E223" s="184">
        <f t="shared" si="16"/>
        <v>42.44184557438795</v>
      </c>
      <c r="F223" s="201"/>
    </row>
    <row r="224" spans="1:6" ht="12.75" customHeight="1">
      <c r="A224" s="197">
        <v>361</v>
      </c>
      <c r="B224" s="34" t="s">
        <v>245</v>
      </c>
      <c r="C224" s="183">
        <f>+C225</f>
        <v>750000</v>
      </c>
      <c r="D224" s="183">
        <f>+D225</f>
        <v>237488</v>
      </c>
      <c r="E224" s="184">
        <f t="shared" si="16"/>
        <v>31.665066666666668</v>
      </c>
      <c r="F224" s="201"/>
    </row>
    <row r="225" spans="1:6" ht="12.75" customHeight="1">
      <c r="A225" s="199">
        <v>3612</v>
      </c>
      <c r="B225" s="28" t="s">
        <v>246</v>
      </c>
      <c r="C225" s="314">
        <v>750000</v>
      </c>
      <c r="D225" s="143">
        <v>237488</v>
      </c>
      <c r="E225" s="315">
        <f t="shared" si="16"/>
        <v>31.665066666666668</v>
      </c>
      <c r="F225" s="201"/>
    </row>
    <row r="226" spans="1:6" ht="12.75" customHeight="1">
      <c r="A226" s="197">
        <v>363</v>
      </c>
      <c r="B226" s="34" t="s">
        <v>192</v>
      </c>
      <c r="C226" s="183">
        <f>C227</f>
        <v>4560000</v>
      </c>
      <c r="D226" s="183">
        <f>D227</f>
        <v>2016174</v>
      </c>
      <c r="E226" s="184">
        <f t="shared" si="16"/>
        <v>44.21434210526316</v>
      </c>
      <c r="F226" s="183"/>
    </row>
    <row r="227" spans="1:6" ht="12.75" customHeight="1">
      <c r="A227" s="241">
        <v>3632</v>
      </c>
      <c r="B227" s="200" t="s">
        <v>191</v>
      </c>
      <c r="C227" s="316">
        <v>4560000</v>
      </c>
      <c r="D227" s="187">
        <v>2016174</v>
      </c>
      <c r="E227" s="315">
        <f t="shared" si="16"/>
        <v>44.21434210526316</v>
      </c>
      <c r="F227" s="201"/>
    </row>
    <row r="228" spans="1:6" ht="12.75" customHeight="1">
      <c r="A228" s="197">
        <v>38</v>
      </c>
      <c r="B228" s="34" t="s">
        <v>85</v>
      </c>
      <c r="C228" s="183">
        <f>C229</f>
        <v>1000000</v>
      </c>
      <c r="D228" s="183">
        <f>D229</f>
        <v>786750</v>
      </c>
      <c r="E228" s="184">
        <f t="shared" si="16"/>
        <v>78.675</v>
      </c>
      <c r="F228" s="201"/>
    </row>
    <row r="229" spans="1:6" ht="12.75" customHeight="1">
      <c r="A229" s="197">
        <v>386</v>
      </c>
      <c r="B229" s="34" t="s">
        <v>88</v>
      </c>
      <c r="C229" s="183">
        <f>C230</f>
        <v>1000000</v>
      </c>
      <c r="D229" s="183">
        <f>D230</f>
        <v>786750</v>
      </c>
      <c r="E229" s="184">
        <f t="shared" si="16"/>
        <v>78.675</v>
      </c>
      <c r="F229" s="196"/>
    </row>
    <row r="230" spans="1:6" ht="25.5">
      <c r="A230" s="163">
        <v>3861</v>
      </c>
      <c r="B230" s="242" t="s">
        <v>229</v>
      </c>
      <c r="C230" s="316">
        <v>1000000</v>
      </c>
      <c r="D230" s="243">
        <v>786750</v>
      </c>
      <c r="E230" s="315">
        <f t="shared" si="16"/>
        <v>78.675</v>
      </c>
      <c r="F230" s="196"/>
    </row>
    <row r="231" spans="1:6" ht="12.75" customHeight="1">
      <c r="A231" s="197">
        <v>45</v>
      </c>
      <c r="B231" s="34" t="s">
        <v>34</v>
      </c>
      <c r="C231" s="183">
        <f>C232</f>
        <v>163690000</v>
      </c>
      <c r="D231" s="183">
        <f>D232</f>
        <v>141486065</v>
      </c>
      <c r="E231" s="184">
        <f t="shared" si="16"/>
        <v>86.43537479381757</v>
      </c>
      <c r="F231" s="201"/>
    </row>
    <row r="232" spans="1:6" ht="12.75" customHeight="1">
      <c r="A232" s="197">
        <v>451</v>
      </c>
      <c r="B232" s="34" t="s">
        <v>171</v>
      </c>
      <c r="C232" s="183">
        <f>C233</f>
        <v>163690000</v>
      </c>
      <c r="D232" s="183">
        <f>D233</f>
        <v>141486065</v>
      </c>
      <c r="E232" s="184">
        <f t="shared" si="16"/>
        <v>86.43537479381757</v>
      </c>
      <c r="F232" s="201"/>
    </row>
    <row r="233" spans="1:6" ht="12.75" customHeight="1">
      <c r="A233" s="206">
        <v>4511</v>
      </c>
      <c r="B233" s="200" t="s">
        <v>0</v>
      </c>
      <c r="C233" s="316">
        <v>163690000</v>
      </c>
      <c r="D233" s="187">
        <v>141486065</v>
      </c>
      <c r="E233" s="315">
        <f t="shared" si="16"/>
        <v>86.43537479381757</v>
      </c>
      <c r="F233" s="201"/>
    </row>
    <row r="234" spans="1:6" ht="12.75" customHeight="1">
      <c r="A234" s="206"/>
      <c r="B234" s="200"/>
      <c r="C234" s="244"/>
      <c r="D234" s="143"/>
      <c r="E234" s="184"/>
      <c r="F234" s="201"/>
    </row>
    <row r="235" spans="1:6" ht="12.75">
      <c r="A235" s="197" t="s">
        <v>122</v>
      </c>
      <c r="B235" s="168" t="s">
        <v>155</v>
      </c>
      <c r="C235" s="183">
        <f aca="true" t="shared" si="17" ref="C235:D237">C236</f>
        <v>127000000</v>
      </c>
      <c r="D235" s="183">
        <f t="shared" si="17"/>
        <v>118475211</v>
      </c>
      <c r="E235" s="184">
        <f>D235/C235*100</f>
        <v>93.28756771653543</v>
      </c>
      <c r="F235" s="201"/>
    </row>
    <row r="236" spans="1:6" ht="12.75" customHeight="1">
      <c r="A236" s="197">
        <v>38</v>
      </c>
      <c r="B236" s="168" t="s">
        <v>85</v>
      </c>
      <c r="C236" s="183">
        <f t="shared" si="17"/>
        <v>127000000</v>
      </c>
      <c r="D236" s="183">
        <f t="shared" si="17"/>
        <v>118475211</v>
      </c>
      <c r="E236" s="184">
        <f>D236/C236*100</f>
        <v>93.28756771653543</v>
      </c>
      <c r="F236" s="201"/>
    </row>
    <row r="237" spans="1:6" ht="12.75" customHeight="1">
      <c r="A237" s="197">
        <v>386</v>
      </c>
      <c r="B237" s="168" t="s">
        <v>88</v>
      </c>
      <c r="C237" s="183">
        <f t="shared" si="17"/>
        <v>127000000</v>
      </c>
      <c r="D237" s="183">
        <f t="shared" si="17"/>
        <v>118475211</v>
      </c>
      <c r="E237" s="184">
        <f>D237/C237*100</f>
        <v>93.28756771653543</v>
      </c>
      <c r="F237" s="196"/>
    </row>
    <row r="238" spans="1:6" ht="25.5">
      <c r="A238" s="163">
        <v>3861</v>
      </c>
      <c r="B238" s="242" t="s">
        <v>229</v>
      </c>
      <c r="C238" s="316">
        <v>127000000</v>
      </c>
      <c r="D238" s="187">
        <v>118475211</v>
      </c>
      <c r="E238" s="315">
        <f>D238/C238*100</f>
        <v>93.28756771653543</v>
      </c>
      <c r="F238" s="201"/>
    </row>
    <row r="239" spans="1:6" ht="12.75" customHeight="1">
      <c r="A239" s="199"/>
      <c r="B239" s="200"/>
      <c r="C239" s="314"/>
      <c r="D239" s="183"/>
      <c r="E239" s="184"/>
      <c r="F239" s="201"/>
    </row>
    <row r="240" spans="1:6" ht="25.5">
      <c r="A240" s="222" t="s">
        <v>123</v>
      </c>
      <c r="B240" s="223" t="s">
        <v>156</v>
      </c>
      <c r="C240" s="183">
        <f aca="true" t="shared" si="18" ref="C240:D242">C241</f>
        <v>144000000</v>
      </c>
      <c r="D240" s="183">
        <f t="shared" si="18"/>
        <v>141067600</v>
      </c>
      <c r="E240" s="184">
        <f>D240/C240*100</f>
        <v>97.96361111111112</v>
      </c>
      <c r="F240" s="201"/>
    </row>
    <row r="241" spans="1:6" ht="12.75" customHeight="1">
      <c r="A241" s="197">
        <v>38</v>
      </c>
      <c r="B241" s="168" t="s">
        <v>85</v>
      </c>
      <c r="C241" s="183">
        <f t="shared" si="18"/>
        <v>144000000</v>
      </c>
      <c r="D241" s="183">
        <f t="shared" si="18"/>
        <v>141067600</v>
      </c>
      <c r="E241" s="184">
        <f>D241/C241*100</f>
        <v>97.96361111111112</v>
      </c>
      <c r="F241" s="201"/>
    </row>
    <row r="242" spans="1:6" ht="12.75" customHeight="1">
      <c r="A242" s="197">
        <v>386</v>
      </c>
      <c r="B242" s="168" t="s">
        <v>172</v>
      </c>
      <c r="C242" s="183">
        <f t="shared" si="18"/>
        <v>144000000</v>
      </c>
      <c r="D242" s="183">
        <f t="shared" si="18"/>
        <v>141067600</v>
      </c>
      <c r="E242" s="184">
        <f>D242/C242*100</f>
        <v>97.96361111111112</v>
      </c>
      <c r="F242" s="201"/>
    </row>
    <row r="243" spans="1:6" ht="25.5">
      <c r="A243" s="199">
        <v>3861</v>
      </c>
      <c r="B243" s="209" t="s">
        <v>228</v>
      </c>
      <c r="C243" s="316">
        <v>144000000</v>
      </c>
      <c r="D243" s="187">
        <v>141067600</v>
      </c>
      <c r="E243" s="315">
        <f>D243/C243*100</f>
        <v>97.96361111111112</v>
      </c>
      <c r="F243" s="201"/>
    </row>
    <row r="244" spans="1:6" ht="12.75">
      <c r="A244" s="199"/>
      <c r="B244" s="200"/>
      <c r="C244" s="143"/>
      <c r="D244" s="143"/>
      <c r="E244" s="184"/>
      <c r="F244" s="201"/>
    </row>
    <row r="245" spans="1:6" ht="12.75">
      <c r="A245" s="197" t="s">
        <v>124</v>
      </c>
      <c r="B245" s="34" t="s">
        <v>125</v>
      </c>
      <c r="C245" s="183">
        <f>C246+C249</f>
        <v>82000000</v>
      </c>
      <c r="D245" s="183">
        <f>D246+D249</f>
        <v>62200955</v>
      </c>
      <c r="E245" s="184">
        <f aca="true" t="shared" si="19" ref="E245:E251">D245/C245*100</f>
        <v>75.8548231707317</v>
      </c>
      <c r="F245" s="201"/>
    </row>
    <row r="246" spans="1:6" ht="12.75" customHeight="1">
      <c r="A246" s="197">
        <v>38</v>
      </c>
      <c r="B246" s="34" t="s">
        <v>172</v>
      </c>
      <c r="C246" s="183">
        <f>C247</f>
        <v>11000000</v>
      </c>
      <c r="D246" s="183">
        <f>D247</f>
        <v>10662620</v>
      </c>
      <c r="E246" s="184">
        <f t="shared" si="19"/>
        <v>96.93290909090909</v>
      </c>
      <c r="F246" s="196"/>
    </row>
    <row r="247" spans="1:6" ht="12.75" customHeight="1">
      <c r="A247" s="197">
        <v>386</v>
      </c>
      <c r="B247" s="34" t="s">
        <v>88</v>
      </c>
      <c r="C247" s="183">
        <f>C248</f>
        <v>11000000</v>
      </c>
      <c r="D247" s="183">
        <f>D248</f>
        <v>10662620</v>
      </c>
      <c r="E247" s="184">
        <f t="shared" si="19"/>
        <v>96.93290909090909</v>
      </c>
      <c r="F247" s="196"/>
    </row>
    <row r="248" spans="1:6" ht="25.5">
      <c r="A248" s="199">
        <v>3861</v>
      </c>
      <c r="B248" s="209" t="s">
        <v>228</v>
      </c>
      <c r="C248" s="316">
        <v>11000000</v>
      </c>
      <c r="D248" s="187">
        <v>10662620</v>
      </c>
      <c r="E248" s="315">
        <f t="shared" si="19"/>
        <v>96.93290909090909</v>
      </c>
      <c r="F248" s="196"/>
    </row>
    <row r="249" spans="1:6" ht="12.75">
      <c r="A249" s="197">
        <v>42</v>
      </c>
      <c r="B249" s="34" t="s">
        <v>19</v>
      </c>
      <c r="C249" s="183">
        <f>C250</f>
        <v>71000000</v>
      </c>
      <c r="D249" s="183">
        <f>D250</f>
        <v>51538335</v>
      </c>
      <c r="E249" s="184">
        <f t="shared" si="19"/>
        <v>72.5892042253521</v>
      </c>
      <c r="F249" s="201"/>
    </row>
    <row r="250" spans="1:6" ht="12.75" customHeight="1">
      <c r="A250" s="197">
        <v>421</v>
      </c>
      <c r="B250" s="34" t="s">
        <v>20</v>
      </c>
      <c r="C250" s="183">
        <f>C251</f>
        <v>71000000</v>
      </c>
      <c r="D250" s="183">
        <f>D251</f>
        <v>51538335</v>
      </c>
      <c r="E250" s="184">
        <f t="shared" si="19"/>
        <v>72.5892042253521</v>
      </c>
      <c r="F250" s="201"/>
    </row>
    <row r="251" spans="1:6" ht="12.75" customHeight="1">
      <c r="A251" s="206">
        <v>4214</v>
      </c>
      <c r="B251" s="200" t="s">
        <v>24</v>
      </c>
      <c r="C251" s="316">
        <v>71000000</v>
      </c>
      <c r="D251" s="187">
        <v>51538335</v>
      </c>
      <c r="E251" s="315">
        <f t="shared" si="19"/>
        <v>72.5892042253521</v>
      </c>
      <c r="F251" s="201"/>
    </row>
    <row r="252" spans="1:6" ht="12.75" customHeight="1">
      <c r="A252" s="234"/>
      <c r="B252" s="211"/>
      <c r="C252" s="244"/>
      <c r="D252" s="143"/>
      <c r="E252" s="184"/>
      <c r="F252" s="201"/>
    </row>
    <row r="253" spans="1:6" ht="25.5">
      <c r="A253" s="229" t="s">
        <v>126</v>
      </c>
      <c r="B253" s="34" t="s">
        <v>230</v>
      </c>
      <c r="C253" s="183">
        <f aca="true" t="shared" si="20" ref="C253:D255">C254</f>
        <v>11550000</v>
      </c>
      <c r="D253" s="183">
        <f t="shared" si="20"/>
        <v>9822606</v>
      </c>
      <c r="E253" s="184">
        <f>D253/C253*100</f>
        <v>85.0442077922078</v>
      </c>
      <c r="F253" s="201"/>
    </row>
    <row r="254" spans="1:6" ht="12.75" customHeight="1">
      <c r="A254" s="229">
        <v>41</v>
      </c>
      <c r="B254" s="34" t="s">
        <v>18</v>
      </c>
      <c r="C254" s="183">
        <f t="shared" si="20"/>
        <v>11550000</v>
      </c>
      <c r="D254" s="183">
        <f t="shared" si="20"/>
        <v>9822606</v>
      </c>
      <c r="E254" s="184">
        <f>D254/C254*100</f>
        <v>85.0442077922078</v>
      </c>
      <c r="F254" s="158"/>
    </row>
    <row r="255" spans="1:6" ht="12.75" customHeight="1">
      <c r="A255" s="229">
        <v>411</v>
      </c>
      <c r="B255" s="34" t="s">
        <v>90</v>
      </c>
      <c r="C255" s="183">
        <f t="shared" si="20"/>
        <v>11550000</v>
      </c>
      <c r="D255" s="183">
        <f t="shared" si="20"/>
        <v>9822606</v>
      </c>
      <c r="E255" s="184">
        <f>D255/C255*100</f>
        <v>85.0442077922078</v>
      </c>
      <c r="F255" s="196"/>
    </row>
    <row r="256" spans="1:6" ht="12.75" customHeight="1">
      <c r="A256" s="234">
        <v>4111</v>
      </c>
      <c r="B256" s="211" t="s">
        <v>58</v>
      </c>
      <c r="C256" s="316">
        <v>11550000</v>
      </c>
      <c r="D256" s="187">
        <v>9822606</v>
      </c>
      <c r="E256" s="315">
        <f>D256/C256*100</f>
        <v>85.0442077922078</v>
      </c>
      <c r="F256" s="201"/>
    </row>
    <row r="257" spans="1:5" ht="12.75" customHeight="1">
      <c r="A257" s="234"/>
      <c r="B257" s="228"/>
      <c r="C257" s="244"/>
      <c r="D257" s="244"/>
      <c r="E257" s="184"/>
    </row>
    <row r="258" spans="1:6" ht="12.75">
      <c r="A258" s="229" t="s">
        <v>127</v>
      </c>
      <c r="B258" s="34" t="s">
        <v>206</v>
      </c>
      <c r="C258" s="183">
        <f>C259+C262</f>
        <v>94095000</v>
      </c>
      <c r="D258" s="183">
        <f>D259+D262</f>
        <v>91044235</v>
      </c>
      <c r="E258" s="184">
        <f aca="true" t="shared" si="21" ref="E258:E264">D258/C258*100</f>
        <v>96.75778202880068</v>
      </c>
      <c r="F258" s="196"/>
    </row>
    <row r="259" spans="1:6" ht="12.75" customHeight="1">
      <c r="A259" s="229">
        <v>36</v>
      </c>
      <c r="B259" s="34" t="s">
        <v>170</v>
      </c>
      <c r="C259" s="183">
        <f>C260</f>
        <v>30159106</v>
      </c>
      <c r="D259" s="183">
        <f>D260</f>
        <v>28450413</v>
      </c>
      <c r="E259" s="184">
        <f t="shared" si="21"/>
        <v>94.33440434209157</v>
      </c>
      <c r="F259" s="196"/>
    </row>
    <row r="260" spans="1:6" ht="12.75" customHeight="1">
      <c r="A260" s="229">
        <v>363</v>
      </c>
      <c r="B260" s="34" t="s">
        <v>192</v>
      </c>
      <c r="C260" s="183">
        <f>C261</f>
        <v>30159106</v>
      </c>
      <c r="D260" s="183">
        <f>D261</f>
        <v>28450413</v>
      </c>
      <c r="E260" s="184">
        <f t="shared" si="21"/>
        <v>94.33440434209157</v>
      </c>
      <c r="F260" s="196"/>
    </row>
    <row r="261" spans="1:6" ht="12.75" customHeight="1">
      <c r="A261" s="234">
        <v>3632</v>
      </c>
      <c r="B261" s="211" t="s">
        <v>191</v>
      </c>
      <c r="C261" s="316">
        <v>30159106</v>
      </c>
      <c r="D261" s="187">
        <v>28450413</v>
      </c>
      <c r="E261" s="315">
        <f t="shared" si="21"/>
        <v>94.33440434209157</v>
      </c>
      <c r="F261" s="201"/>
    </row>
    <row r="262" spans="1:6" ht="12.75" customHeight="1">
      <c r="A262" s="229">
        <v>42</v>
      </c>
      <c r="B262" s="34" t="s">
        <v>19</v>
      </c>
      <c r="C262" s="183">
        <f>C263</f>
        <v>63935894</v>
      </c>
      <c r="D262" s="183">
        <f>D263</f>
        <v>62593822</v>
      </c>
      <c r="E262" s="184">
        <f t="shared" si="21"/>
        <v>97.90090993331539</v>
      </c>
      <c r="F262" s="196"/>
    </row>
    <row r="263" spans="1:6" ht="12.75" customHeight="1">
      <c r="A263" s="229">
        <v>421</v>
      </c>
      <c r="B263" s="34" t="s">
        <v>20</v>
      </c>
      <c r="C263" s="183">
        <f>C264</f>
        <v>63935894</v>
      </c>
      <c r="D263" s="183">
        <f>D264</f>
        <v>62593822</v>
      </c>
      <c r="E263" s="184">
        <f t="shared" si="21"/>
        <v>97.90090993331539</v>
      </c>
      <c r="F263" s="158"/>
    </row>
    <row r="264" spans="1:5" ht="12.75" customHeight="1">
      <c r="A264" s="234">
        <v>4214</v>
      </c>
      <c r="B264" s="211" t="s">
        <v>24</v>
      </c>
      <c r="C264" s="316">
        <v>63935894</v>
      </c>
      <c r="D264" s="187">
        <v>62593822</v>
      </c>
      <c r="E264" s="315">
        <f t="shared" si="21"/>
        <v>97.90090993331539</v>
      </c>
    </row>
    <row r="265" spans="1:5" ht="12.75" customHeight="1">
      <c r="A265" s="199"/>
      <c r="B265" s="21"/>
      <c r="C265" s="143"/>
      <c r="D265" s="143"/>
      <c r="E265" s="184"/>
    </row>
    <row r="266" spans="1:5" ht="12.75">
      <c r="A266" s="197" t="s">
        <v>150</v>
      </c>
      <c r="B266" s="245" t="s">
        <v>214</v>
      </c>
      <c r="C266" s="238">
        <f>C267+C270</f>
        <v>1115249423</v>
      </c>
      <c r="D266" s="238">
        <f>D267+D270</f>
        <v>1326746210</v>
      </c>
      <c r="E266" s="184">
        <f aca="true" t="shared" si="22" ref="E266:E272">D266/C266*100</f>
        <v>118.96407948197611</v>
      </c>
    </row>
    <row r="267" spans="1:5" ht="12.75">
      <c r="A267" s="197">
        <v>38</v>
      </c>
      <c r="B267" s="245" t="s">
        <v>85</v>
      </c>
      <c r="C267" s="238">
        <f>C268</f>
        <v>1103249423</v>
      </c>
      <c r="D267" s="238">
        <f>D268</f>
        <v>1314891758</v>
      </c>
      <c r="E267" s="184">
        <f t="shared" si="22"/>
        <v>119.18354368357554</v>
      </c>
    </row>
    <row r="268" spans="1:5" ht="12.75">
      <c r="A268" s="197">
        <v>386</v>
      </c>
      <c r="B268" s="245" t="s">
        <v>172</v>
      </c>
      <c r="C268" s="238">
        <f>C269</f>
        <v>1103249423</v>
      </c>
      <c r="D268" s="238">
        <f>D269</f>
        <v>1314891758</v>
      </c>
      <c r="E268" s="184">
        <f t="shared" si="22"/>
        <v>119.18354368357554</v>
      </c>
    </row>
    <row r="269" spans="1:5" ht="25.5">
      <c r="A269" s="275">
        <v>3861</v>
      </c>
      <c r="B269" s="246" t="s">
        <v>227</v>
      </c>
      <c r="C269" s="316">
        <v>1103249423</v>
      </c>
      <c r="D269" s="187">
        <v>1314891758</v>
      </c>
      <c r="E269" s="315">
        <f t="shared" si="22"/>
        <v>119.18354368357554</v>
      </c>
    </row>
    <row r="270" spans="1:5" ht="12.75">
      <c r="A270" s="247">
        <v>42</v>
      </c>
      <c r="B270" s="248" t="s">
        <v>19</v>
      </c>
      <c r="C270" s="249">
        <f>C271</f>
        <v>12000000</v>
      </c>
      <c r="D270" s="249">
        <f>D271</f>
        <v>11854452</v>
      </c>
      <c r="E270" s="184">
        <f t="shared" si="22"/>
        <v>98.78710000000001</v>
      </c>
    </row>
    <row r="271" spans="1:5" ht="12.75">
      <c r="A271" s="247">
        <v>421</v>
      </c>
      <c r="B271" s="248" t="s">
        <v>20</v>
      </c>
      <c r="C271" s="249">
        <f>C272</f>
        <v>12000000</v>
      </c>
      <c r="D271" s="249">
        <f>D272</f>
        <v>11854452</v>
      </c>
      <c r="E271" s="184">
        <f t="shared" si="22"/>
        <v>98.78710000000001</v>
      </c>
    </row>
    <row r="272" spans="1:5" ht="12.75">
      <c r="A272" s="250">
        <v>4214</v>
      </c>
      <c r="B272" s="251" t="s">
        <v>24</v>
      </c>
      <c r="C272" s="316">
        <v>12000000</v>
      </c>
      <c r="D272" s="187">
        <v>11854452</v>
      </c>
      <c r="E272" s="315">
        <f t="shared" si="22"/>
        <v>98.78710000000001</v>
      </c>
    </row>
    <row r="273" spans="1:5" ht="12.75">
      <c r="A273" s="199"/>
      <c r="B273" s="211"/>
      <c r="C273" s="143"/>
      <c r="D273" s="143"/>
      <c r="E273" s="184"/>
    </row>
    <row r="274" spans="1:5" ht="12.75">
      <c r="A274" s="197" t="s">
        <v>208</v>
      </c>
      <c r="B274" s="245" t="s">
        <v>207</v>
      </c>
      <c r="C274" s="238">
        <f aca="true" t="shared" si="23" ref="C274:D276">C275</f>
        <v>297000000</v>
      </c>
      <c r="D274" s="238">
        <f t="shared" si="23"/>
        <v>258762404</v>
      </c>
      <c r="E274" s="184">
        <f>D274/C274*100</f>
        <v>87.12538855218855</v>
      </c>
    </row>
    <row r="275" spans="1:5" ht="12.75">
      <c r="A275" s="197">
        <v>42</v>
      </c>
      <c r="B275" s="245" t="s">
        <v>18</v>
      </c>
      <c r="C275" s="238">
        <f t="shared" si="23"/>
        <v>297000000</v>
      </c>
      <c r="D275" s="238">
        <f t="shared" si="23"/>
        <v>258762404</v>
      </c>
      <c r="E275" s="184">
        <f>D275/C275*100</f>
        <v>87.12538855218855</v>
      </c>
    </row>
    <row r="276" spans="1:5" ht="12.75">
      <c r="A276" s="197">
        <v>421</v>
      </c>
      <c r="B276" s="245" t="s">
        <v>20</v>
      </c>
      <c r="C276" s="238">
        <f t="shared" si="23"/>
        <v>297000000</v>
      </c>
      <c r="D276" s="238">
        <f t="shared" si="23"/>
        <v>258762404</v>
      </c>
      <c r="E276" s="184">
        <f>D276/C276*100</f>
        <v>87.12538855218855</v>
      </c>
    </row>
    <row r="277" spans="1:5" ht="12.75">
      <c r="A277" s="199">
        <v>4214</v>
      </c>
      <c r="B277" s="211" t="s">
        <v>24</v>
      </c>
      <c r="C277" s="316">
        <v>297000000</v>
      </c>
      <c r="D277" s="187">
        <v>258762404</v>
      </c>
      <c r="E277" s="315">
        <f>D277/C277*100</f>
        <v>87.12538855218855</v>
      </c>
    </row>
    <row r="278" spans="1:5" ht="12.75">
      <c r="A278" s="270"/>
      <c r="B278" s="271"/>
      <c r="C278" s="272"/>
      <c r="D278" s="172"/>
      <c r="E278" s="159"/>
    </row>
    <row r="279" spans="1:5" s="280" customFormat="1" ht="12.75">
      <c r="A279" s="197" t="s">
        <v>247</v>
      </c>
      <c r="B279" s="252" t="s">
        <v>248</v>
      </c>
      <c r="C279" s="253">
        <f aca="true" t="shared" si="24" ref="C279:D281">C280</f>
        <v>4200000</v>
      </c>
      <c r="D279" s="253">
        <f t="shared" si="24"/>
        <v>1876439</v>
      </c>
      <c r="E279" s="184">
        <f>D279/C279*100</f>
        <v>44.677119047619044</v>
      </c>
    </row>
    <row r="280" spans="1:5" s="280" customFormat="1" ht="12.75">
      <c r="A280" s="268">
        <v>38</v>
      </c>
      <c r="B280" s="252" t="s">
        <v>85</v>
      </c>
      <c r="C280" s="253">
        <f t="shared" si="24"/>
        <v>4200000</v>
      </c>
      <c r="D280" s="253">
        <f t="shared" si="24"/>
        <v>1876439</v>
      </c>
      <c r="E280" s="184">
        <f>D280/C280*100</f>
        <v>44.677119047619044</v>
      </c>
    </row>
    <row r="281" spans="1:5" s="280" customFormat="1" ht="12.75">
      <c r="A281" s="186">
        <v>386</v>
      </c>
      <c r="B281" s="168" t="s">
        <v>172</v>
      </c>
      <c r="C281" s="170">
        <f t="shared" si="24"/>
        <v>4200000</v>
      </c>
      <c r="D281" s="170">
        <f t="shared" si="24"/>
        <v>1876439</v>
      </c>
      <c r="E281" s="184">
        <f>D281/C281*100</f>
        <v>44.677119047619044</v>
      </c>
    </row>
    <row r="282" spans="1:5" ht="25.5">
      <c r="A282" s="274">
        <v>3861</v>
      </c>
      <c r="B282" s="273" t="s">
        <v>229</v>
      </c>
      <c r="C282" s="317">
        <v>4200000</v>
      </c>
      <c r="D282" s="172">
        <v>1876439</v>
      </c>
      <c r="E282" s="315">
        <f>D282/C282*100</f>
        <v>44.677119047619044</v>
      </c>
    </row>
    <row r="283" spans="1:5" ht="12.75">
      <c r="A283" s="189"/>
      <c r="B283" s="21"/>
      <c r="C283" s="172"/>
      <c r="D283" s="172"/>
      <c r="E283" s="159"/>
    </row>
    <row r="284" spans="1:5" ht="12.75">
      <c r="A284" s="270"/>
      <c r="B284" s="271"/>
      <c r="C284" s="269"/>
      <c r="D284" s="172"/>
      <c r="E284" s="159"/>
    </row>
    <row r="285" spans="1:5" ht="12.75">
      <c r="A285" s="189"/>
      <c r="B285" s="21"/>
      <c r="C285" s="172"/>
      <c r="D285" s="172"/>
      <c r="E285" s="159"/>
    </row>
    <row r="286" spans="1:3" ht="12">
      <c r="A286" s="257"/>
      <c r="B286" s="266"/>
      <c r="C286" s="283"/>
    </row>
    <row r="288" spans="1:2" ht="12">
      <c r="A288" s="257"/>
      <c r="B288" s="266"/>
    </row>
    <row r="290" spans="1:3" ht="12">
      <c r="A290" s="265"/>
      <c r="B290" s="258"/>
      <c r="C290" s="262"/>
    </row>
    <row r="291" ht="12">
      <c r="C291" s="262"/>
    </row>
    <row r="292" spans="1:2" ht="12">
      <c r="A292" s="263"/>
      <c r="B292" s="264"/>
    </row>
    <row r="293" spans="1:3" ht="12">
      <c r="A293" s="263"/>
      <c r="B293" s="264"/>
      <c r="C293" s="283"/>
    </row>
    <row r="295" spans="1:3" ht="12">
      <c r="A295" s="257"/>
      <c r="B295" s="266"/>
      <c r="C295" s="283"/>
    </row>
    <row r="297" spans="1:3" ht="12">
      <c r="A297" s="257"/>
      <c r="B297" s="266"/>
      <c r="C297" s="283"/>
    </row>
    <row r="299" spans="1:3" ht="12">
      <c r="A299" s="257"/>
      <c r="B299" s="266"/>
      <c r="C299" s="283"/>
    </row>
    <row r="301" spans="1:2" ht="12">
      <c r="A301" s="257"/>
      <c r="B301" s="266"/>
    </row>
    <row r="304" spans="1:2" ht="12">
      <c r="A304" s="284"/>
      <c r="B304" s="266"/>
    </row>
    <row r="306" spans="1:3" ht="12">
      <c r="A306" s="284"/>
      <c r="B306" s="266"/>
      <c r="C306" s="285"/>
    </row>
    <row r="307" ht="12">
      <c r="C307" s="262"/>
    </row>
    <row r="308" spans="1:2" ht="12">
      <c r="A308" s="284"/>
      <c r="B308" s="258"/>
    </row>
    <row r="309" spans="1:3" ht="12">
      <c r="A309" s="263"/>
      <c r="B309" s="264"/>
      <c r="C309" s="283"/>
    </row>
    <row r="311" spans="1:3" ht="12">
      <c r="A311" s="257"/>
      <c r="B311" s="266"/>
      <c r="C311" s="283"/>
    </row>
    <row r="313" spans="1:3" ht="12">
      <c r="A313" s="257"/>
      <c r="B313" s="266"/>
      <c r="C313" s="283"/>
    </row>
    <row r="315" spans="1:2" ht="12">
      <c r="A315" s="257"/>
      <c r="B315" s="266"/>
    </row>
    <row r="318" spans="1:2" ht="12">
      <c r="A318" s="284"/>
      <c r="B318" s="266"/>
    </row>
    <row r="320" spans="1:2" ht="12">
      <c r="A320" s="284"/>
      <c r="B320" s="266"/>
    </row>
    <row r="321" ht="12">
      <c r="C321" s="262"/>
    </row>
    <row r="322" spans="1:2" ht="12">
      <c r="A322" s="265"/>
      <c r="B322" s="258"/>
    </row>
    <row r="323" spans="1:3" ht="12">
      <c r="A323" s="263"/>
      <c r="B323" s="264"/>
      <c r="C323" s="283"/>
    </row>
    <row r="325" spans="1:3" ht="12">
      <c r="A325" s="257"/>
      <c r="B325" s="266"/>
      <c r="C325" s="283"/>
    </row>
    <row r="327" spans="1:3" ht="12">
      <c r="A327" s="257"/>
      <c r="B327" s="266"/>
      <c r="C327" s="283"/>
    </row>
    <row r="329" spans="1:2" ht="12">
      <c r="A329" s="257"/>
      <c r="B329" s="266"/>
    </row>
    <row r="331" spans="1:3" ht="12">
      <c r="A331" s="284"/>
      <c r="B331" s="266"/>
      <c r="C331" s="285"/>
    </row>
    <row r="332" ht="12">
      <c r="C332" s="262"/>
    </row>
    <row r="333" spans="1:2" ht="12">
      <c r="A333" s="284"/>
      <c r="B333" s="258"/>
    </row>
    <row r="334" spans="1:3" ht="12">
      <c r="A334" s="263"/>
      <c r="B334" s="264"/>
      <c r="C334" s="283"/>
    </row>
    <row r="336" spans="1:3" ht="12">
      <c r="A336" s="257"/>
      <c r="B336" s="266"/>
      <c r="C336" s="283"/>
    </row>
    <row r="338" spans="1:3" ht="12">
      <c r="A338" s="257"/>
      <c r="B338" s="266"/>
      <c r="C338" s="283"/>
    </row>
    <row r="340" spans="1:2" ht="12">
      <c r="A340" s="257"/>
      <c r="B340" s="266"/>
    </row>
    <row r="343" spans="1:2" ht="12">
      <c r="A343" s="284"/>
      <c r="B343" s="266"/>
    </row>
    <row r="345" spans="1:3" ht="12">
      <c r="A345" s="284"/>
      <c r="B345" s="266"/>
      <c r="C345" s="285"/>
    </row>
    <row r="346" ht="12">
      <c r="C346" s="262"/>
    </row>
    <row r="347" spans="1:2" ht="12">
      <c r="A347" s="284"/>
      <c r="B347" s="286"/>
    </row>
    <row r="348" spans="1:3" ht="12">
      <c r="A348" s="287"/>
      <c r="B348" s="264"/>
      <c r="C348" s="283"/>
    </row>
    <row r="350" spans="1:3" ht="12">
      <c r="A350" s="257"/>
      <c r="B350" s="266"/>
      <c r="C350" s="283"/>
    </row>
    <row r="352" spans="1:3" ht="12">
      <c r="A352" s="257"/>
      <c r="B352" s="266"/>
      <c r="C352" s="283"/>
    </row>
    <row r="354" spans="1:2" ht="12">
      <c r="A354" s="257"/>
      <c r="B354" s="266"/>
    </row>
    <row r="357" spans="1:2" ht="12">
      <c r="A357" s="284"/>
      <c r="B357" s="266"/>
    </row>
    <row r="359" spans="1:3" ht="12">
      <c r="A359" s="284"/>
      <c r="B359" s="266"/>
      <c r="C359" s="285"/>
    </row>
    <row r="360" ht="12">
      <c r="C360" s="262"/>
    </row>
    <row r="361" spans="1:2" ht="12">
      <c r="A361" s="284"/>
      <c r="B361" s="258"/>
    </row>
    <row r="362" spans="1:3" ht="12">
      <c r="A362" s="263"/>
      <c r="B362" s="264"/>
      <c r="C362" s="283"/>
    </row>
    <row r="364" spans="1:3" ht="12">
      <c r="A364" s="257"/>
      <c r="B364" s="266"/>
      <c r="C364" s="285"/>
    </row>
    <row r="365" ht="12">
      <c r="C365" s="262"/>
    </row>
    <row r="366" spans="1:2" ht="12">
      <c r="A366" s="284"/>
      <c r="B366" s="258"/>
    </row>
    <row r="367" spans="1:3" ht="12">
      <c r="A367" s="263"/>
      <c r="B367" s="264"/>
      <c r="C367" s="283"/>
    </row>
    <row r="369" spans="1:3" ht="12">
      <c r="A369" s="257"/>
      <c r="B369" s="266"/>
      <c r="C369" s="283"/>
    </row>
    <row r="371" spans="1:3" ht="12">
      <c r="A371" s="257"/>
      <c r="B371" s="266"/>
      <c r="C371" s="283"/>
    </row>
    <row r="373" spans="1:2" ht="12">
      <c r="A373" s="257"/>
      <c r="B373" s="266"/>
    </row>
    <row r="376" spans="1:2" ht="12">
      <c r="A376" s="284"/>
      <c r="B376" s="266"/>
    </row>
    <row r="378" spans="1:2" ht="12">
      <c r="A378" s="284"/>
      <c r="B378" s="266"/>
    </row>
    <row r="379" ht="12">
      <c r="C379" s="262"/>
    </row>
    <row r="380" spans="1:2" ht="12">
      <c r="A380" s="265"/>
      <c r="B380" s="258"/>
    </row>
    <row r="381" spans="1:3" ht="12">
      <c r="A381" s="263"/>
      <c r="B381" s="264"/>
      <c r="C381" s="283"/>
    </row>
    <row r="383" spans="1:3" ht="12">
      <c r="A383" s="257"/>
      <c r="B383" s="266"/>
      <c r="C383" s="283"/>
    </row>
    <row r="385" spans="1:2" ht="12">
      <c r="A385" s="257"/>
      <c r="B385" s="266"/>
    </row>
    <row r="386" ht="12">
      <c r="C386" s="262"/>
    </row>
    <row r="387" spans="1:2" ht="12">
      <c r="A387" s="265"/>
      <c r="B387" s="258"/>
    </row>
    <row r="388" spans="1:3" ht="12">
      <c r="A388" s="263"/>
      <c r="B388" s="264"/>
      <c r="C388" s="283"/>
    </row>
    <row r="390" spans="1:3" ht="12">
      <c r="A390" s="257"/>
      <c r="B390" s="266"/>
      <c r="C390" s="283"/>
    </row>
    <row r="392" spans="1:2" ht="12">
      <c r="A392" s="257"/>
      <c r="B392" s="266"/>
    </row>
    <row r="393" ht="12">
      <c r="C393" s="262"/>
    </row>
    <row r="394" spans="1:3" ht="12">
      <c r="A394" s="265"/>
      <c r="B394" s="258"/>
      <c r="C394" s="262"/>
    </row>
    <row r="395" spans="1:2" ht="12">
      <c r="A395" s="263"/>
      <c r="B395" s="264"/>
    </row>
    <row r="396" spans="1:3" ht="12">
      <c r="A396" s="287"/>
      <c r="B396" s="264"/>
      <c r="C396" s="283"/>
    </row>
    <row r="398" spans="1:3" ht="12">
      <c r="A398" s="257"/>
      <c r="B398" s="266"/>
      <c r="C398" s="283"/>
    </row>
    <row r="400" spans="1:2" ht="12">
      <c r="A400" s="257"/>
      <c r="B400" s="266"/>
    </row>
    <row r="401" ht="12">
      <c r="C401" s="262"/>
    </row>
    <row r="402" spans="1:3" ht="12">
      <c r="A402" s="265"/>
      <c r="B402" s="258"/>
      <c r="C402" s="262"/>
    </row>
    <row r="403" spans="1:3" ht="12">
      <c r="A403" s="263"/>
      <c r="B403" s="264"/>
      <c r="C403" s="262"/>
    </row>
    <row r="404" spans="1:3" ht="12">
      <c r="A404" s="263"/>
      <c r="B404" s="264"/>
      <c r="C404" s="262"/>
    </row>
    <row r="405" spans="1:3" ht="12">
      <c r="A405" s="263"/>
      <c r="B405" s="264"/>
      <c r="C405" s="262"/>
    </row>
    <row r="406" spans="1:3" ht="12">
      <c r="A406" s="263"/>
      <c r="B406" s="264"/>
      <c r="C406" s="262"/>
    </row>
    <row r="407" spans="1:3" ht="12">
      <c r="A407" s="263"/>
      <c r="B407" s="264"/>
      <c r="C407" s="262"/>
    </row>
    <row r="408" spans="1:2" ht="12">
      <c r="A408" s="263"/>
      <c r="B408" s="264"/>
    </row>
    <row r="409" spans="1:3" ht="12">
      <c r="A409" s="263"/>
      <c r="B409" s="264"/>
      <c r="C409" s="283"/>
    </row>
    <row r="411" spans="1:3" ht="12">
      <c r="A411" s="257"/>
      <c r="B411" s="266"/>
      <c r="C411" s="283"/>
    </row>
    <row r="413" spans="1:2" ht="12">
      <c r="A413" s="257"/>
      <c r="B413" s="266"/>
    </row>
    <row r="414" ht="12">
      <c r="C414" s="262"/>
    </row>
    <row r="415" spans="1:3" ht="12">
      <c r="A415" s="265"/>
      <c r="B415" s="258"/>
      <c r="C415" s="262"/>
    </row>
    <row r="416" spans="1:2" ht="12">
      <c r="A416" s="263"/>
      <c r="B416" s="264"/>
    </row>
    <row r="417" spans="1:3" ht="12">
      <c r="A417" s="263"/>
      <c r="B417" s="264"/>
      <c r="C417" s="283"/>
    </row>
    <row r="419" spans="1:3" ht="12">
      <c r="A419" s="257"/>
      <c r="B419" s="266"/>
      <c r="C419" s="283"/>
    </row>
    <row r="421" spans="1:2" ht="12">
      <c r="A421" s="257"/>
      <c r="B421" s="266"/>
    </row>
    <row r="422" ht="12">
      <c r="C422" s="262"/>
    </row>
    <row r="423" spans="1:3" ht="12">
      <c r="A423" s="265"/>
      <c r="B423" s="258"/>
      <c r="C423" s="262"/>
    </row>
    <row r="424" spans="1:2" ht="12">
      <c r="A424" s="263"/>
      <c r="B424" s="264"/>
    </row>
    <row r="425" spans="1:3" ht="12">
      <c r="A425" s="263"/>
      <c r="B425" s="264"/>
      <c r="C425" s="283"/>
    </row>
    <row r="427" spans="1:3" ht="12">
      <c r="A427" s="257"/>
      <c r="B427" s="266"/>
      <c r="C427" s="283"/>
    </row>
    <row r="429" spans="1:2" ht="12">
      <c r="A429" s="257"/>
      <c r="B429" s="266"/>
    </row>
    <row r="430" ht="12">
      <c r="C430" s="262"/>
    </row>
    <row r="431" spans="1:2" ht="12">
      <c r="A431" s="265"/>
      <c r="B431" s="258"/>
    </row>
    <row r="432" spans="1:3" ht="12">
      <c r="A432" s="263"/>
      <c r="B432" s="264"/>
      <c r="C432" s="283"/>
    </row>
    <row r="434" spans="1:3" ht="12">
      <c r="A434" s="257"/>
      <c r="B434" s="266"/>
      <c r="C434" s="283"/>
    </row>
    <row r="436" spans="1:2" ht="12">
      <c r="A436" s="257"/>
      <c r="B436" s="266"/>
    </row>
    <row r="437" ht="12">
      <c r="C437" s="262"/>
    </row>
    <row r="438" spans="1:3" ht="12">
      <c r="A438" s="265"/>
      <c r="B438" s="258"/>
      <c r="C438" s="262"/>
    </row>
    <row r="439" spans="1:2" ht="12">
      <c r="A439" s="263"/>
      <c r="B439" s="264"/>
    </row>
    <row r="440" spans="1:3" ht="12">
      <c r="A440" s="263"/>
      <c r="B440" s="264"/>
      <c r="C440" s="283"/>
    </row>
    <row r="442" spans="1:3" ht="12">
      <c r="A442" s="257"/>
      <c r="B442" s="266"/>
      <c r="C442" s="283"/>
    </row>
    <row r="444" spans="1:2" ht="12">
      <c r="A444" s="257"/>
      <c r="B444" s="266"/>
    </row>
    <row r="445" ht="12">
      <c r="C445" s="262"/>
    </row>
    <row r="446" spans="1:2" ht="12">
      <c r="A446" s="265"/>
      <c r="B446" s="258"/>
    </row>
    <row r="447" spans="1:3" ht="12">
      <c r="A447" s="263"/>
      <c r="B447" s="264"/>
      <c r="C447" s="283"/>
    </row>
    <row r="449" spans="1:3" ht="12">
      <c r="A449" s="257"/>
      <c r="B449" s="266"/>
      <c r="C449" s="283"/>
    </row>
    <row r="451" spans="1:2" ht="12">
      <c r="A451" s="257"/>
      <c r="B451" s="266"/>
    </row>
    <row r="452" ht="12">
      <c r="C452" s="262"/>
    </row>
    <row r="453" spans="1:3" ht="12">
      <c r="A453" s="265"/>
      <c r="B453" s="258"/>
      <c r="C453" s="262"/>
    </row>
    <row r="454" spans="1:2" ht="12">
      <c r="A454" s="263"/>
      <c r="B454" s="264"/>
    </row>
    <row r="455" spans="1:3" ht="12">
      <c r="A455" s="263"/>
      <c r="B455" s="264"/>
      <c r="C455" s="283"/>
    </row>
    <row r="457" spans="1:3" ht="12">
      <c r="A457" s="257"/>
      <c r="B457" s="266"/>
      <c r="C457" s="283"/>
    </row>
    <row r="459" spans="1:2" ht="12">
      <c r="A459" s="257"/>
      <c r="B459" s="266"/>
    </row>
    <row r="460" ht="12">
      <c r="C460" s="262"/>
    </row>
    <row r="461" spans="1:2" ht="12">
      <c r="A461" s="265"/>
      <c r="B461" s="258"/>
    </row>
    <row r="462" spans="1:3" ht="12">
      <c r="A462" s="263"/>
      <c r="B462" s="264"/>
      <c r="C462" s="283"/>
    </row>
    <row r="464" spans="1:3" ht="12">
      <c r="A464" s="257"/>
      <c r="B464" s="266"/>
      <c r="C464" s="283"/>
    </row>
    <row r="466" spans="1:2" ht="12">
      <c r="A466" s="257"/>
      <c r="B466" s="266"/>
    </row>
    <row r="467" ht="12">
      <c r="C467" s="262"/>
    </row>
    <row r="468" spans="1:2" ht="12">
      <c r="A468" s="265"/>
      <c r="B468" s="258"/>
    </row>
    <row r="469" spans="1:3" ht="12">
      <c r="A469" s="263"/>
      <c r="B469" s="264"/>
      <c r="C469" s="283"/>
    </row>
    <row r="471" spans="1:3" ht="12">
      <c r="A471" s="257"/>
      <c r="B471" s="266"/>
      <c r="C471" s="283"/>
    </row>
    <row r="473" spans="1:2" ht="12">
      <c r="A473" s="257"/>
      <c r="B473" s="266"/>
    </row>
    <row r="474" ht="12">
      <c r="C474" s="262"/>
    </row>
    <row r="475" spans="1:2" ht="12">
      <c r="A475" s="265"/>
      <c r="B475" s="258"/>
    </row>
    <row r="476" spans="1:3" ht="12">
      <c r="A476" s="263"/>
      <c r="B476" s="264"/>
      <c r="C476" s="283"/>
    </row>
    <row r="478" spans="1:3" ht="12">
      <c r="A478" s="257"/>
      <c r="B478" s="266"/>
      <c r="C478" s="283"/>
    </row>
    <row r="480" spans="1:2" ht="12">
      <c r="A480" s="257"/>
      <c r="B480" s="266"/>
    </row>
    <row r="481" ht="12">
      <c r="C481" s="262"/>
    </row>
    <row r="482" spans="1:2" ht="12">
      <c r="A482" s="265"/>
      <c r="B482" s="258"/>
    </row>
    <row r="483" spans="1:3" ht="12">
      <c r="A483" s="263"/>
      <c r="B483" s="264"/>
      <c r="C483" s="283"/>
    </row>
    <row r="484" ht="12">
      <c r="C484" s="283"/>
    </row>
    <row r="485" spans="1:3" ht="12">
      <c r="A485" s="257"/>
      <c r="B485" s="266"/>
      <c r="C485" s="283"/>
    </row>
    <row r="487" spans="1:2" ht="12">
      <c r="A487" s="257"/>
      <c r="B487" s="266"/>
    </row>
    <row r="488" ht="12">
      <c r="C488" s="262"/>
    </row>
    <row r="489" spans="1:2" ht="12">
      <c r="A489" s="265"/>
      <c r="B489" s="258"/>
    </row>
    <row r="490" spans="1:3" ht="12">
      <c r="A490" s="263"/>
      <c r="B490" s="264"/>
      <c r="C490" s="283"/>
    </row>
    <row r="492" spans="1:3" ht="12">
      <c r="A492" s="257"/>
      <c r="B492" s="266"/>
      <c r="C492" s="283"/>
    </row>
    <row r="494" spans="1:2" ht="12">
      <c r="A494" s="257"/>
      <c r="B494" s="266"/>
    </row>
    <row r="495" ht="12">
      <c r="C495" s="262"/>
    </row>
    <row r="496" spans="1:2" ht="12">
      <c r="A496" s="265"/>
      <c r="B496" s="258"/>
    </row>
    <row r="497" spans="1:3" ht="12">
      <c r="A497" s="263"/>
      <c r="B497" s="264"/>
      <c r="C497" s="283"/>
    </row>
    <row r="499" spans="1:3" ht="12">
      <c r="A499" s="257"/>
      <c r="B499" s="266"/>
      <c r="C499" s="283"/>
    </row>
    <row r="501" spans="1:2" ht="12">
      <c r="A501" s="257"/>
      <c r="B501" s="266"/>
    </row>
    <row r="502" ht="12">
      <c r="C502" s="262"/>
    </row>
    <row r="503" spans="1:2" ht="12">
      <c r="A503" s="265"/>
      <c r="B503" s="258"/>
    </row>
    <row r="504" spans="1:3" ht="12">
      <c r="A504" s="263"/>
      <c r="B504" s="264"/>
      <c r="C504" s="283"/>
    </row>
    <row r="506" spans="1:3" ht="12">
      <c r="A506" s="257"/>
      <c r="B506" s="266"/>
      <c r="C506" s="283"/>
    </row>
    <row r="508" spans="1:2" ht="12">
      <c r="A508" s="257"/>
      <c r="B508" s="266"/>
    </row>
    <row r="509" ht="12">
      <c r="C509" s="262"/>
    </row>
    <row r="510" spans="1:3" ht="12">
      <c r="A510" s="265"/>
      <c r="B510" s="258"/>
      <c r="C510" s="262"/>
    </row>
    <row r="511" spans="1:3" ht="12">
      <c r="A511" s="263"/>
      <c r="B511" s="264"/>
      <c r="C511" s="283"/>
    </row>
    <row r="512" spans="1:2" ht="12">
      <c r="A512" s="263"/>
      <c r="B512" s="264"/>
    </row>
    <row r="513" spans="1:3" ht="12">
      <c r="A513" s="257"/>
      <c r="B513" s="266"/>
      <c r="C513" s="283"/>
    </row>
    <row r="515" spans="1:2" ht="12">
      <c r="A515" s="257"/>
      <c r="B515" s="266"/>
    </row>
    <row r="516" ht="12">
      <c r="C516" s="262"/>
    </row>
    <row r="517" spans="1:3" ht="12">
      <c r="A517" s="265"/>
      <c r="B517" s="258"/>
      <c r="C517" s="262"/>
    </row>
    <row r="518" spans="1:2" ht="12">
      <c r="A518" s="263"/>
      <c r="B518" s="264"/>
    </row>
    <row r="519" spans="1:3" ht="12">
      <c r="A519" s="263"/>
      <c r="B519" s="264"/>
      <c r="C519" s="283"/>
    </row>
    <row r="521" spans="1:3" ht="12">
      <c r="A521" s="257"/>
      <c r="B521" s="266"/>
      <c r="C521" s="283"/>
    </row>
    <row r="523" spans="1:2" ht="12">
      <c r="A523" s="257"/>
      <c r="B523" s="266"/>
    </row>
    <row r="524" ht="12">
      <c r="C524" s="262"/>
    </row>
    <row r="525" spans="1:2" ht="12">
      <c r="A525" s="265"/>
      <c r="B525" s="258"/>
    </row>
    <row r="526" spans="1:3" ht="12">
      <c r="A526" s="263"/>
      <c r="B526" s="264"/>
      <c r="C526" s="283"/>
    </row>
    <row r="528" spans="1:3" ht="12">
      <c r="A528" s="257"/>
      <c r="B528" s="266"/>
      <c r="C528" s="283"/>
    </row>
    <row r="530" spans="1:2" ht="12">
      <c r="A530" s="257"/>
      <c r="B530" s="266"/>
    </row>
    <row r="531" ht="12">
      <c r="C531" s="262"/>
    </row>
    <row r="532" spans="1:2" ht="12">
      <c r="A532" s="265"/>
      <c r="B532" s="258"/>
    </row>
    <row r="533" spans="1:3" ht="12">
      <c r="A533" s="263"/>
      <c r="B533" s="264"/>
      <c r="C533" s="283"/>
    </row>
    <row r="535" spans="1:3" ht="12">
      <c r="A535" s="257"/>
      <c r="B535" s="266"/>
      <c r="C535" s="283"/>
    </row>
    <row r="537" spans="1:2" ht="12">
      <c r="A537" s="257"/>
      <c r="B537" s="266"/>
    </row>
    <row r="538" ht="12">
      <c r="C538" s="262"/>
    </row>
    <row r="539" spans="1:2" ht="12">
      <c r="A539" s="265"/>
      <c r="B539" s="258"/>
    </row>
    <row r="540" spans="1:3" ht="12">
      <c r="A540" s="263"/>
      <c r="B540" s="264"/>
      <c r="C540" s="283"/>
    </row>
    <row r="541" ht="12">
      <c r="C541" s="283"/>
    </row>
    <row r="542" spans="1:3" ht="12">
      <c r="A542" s="257"/>
      <c r="B542" s="266"/>
      <c r="C542" s="283"/>
    </row>
    <row r="544" spans="1:2" ht="12">
      <c r="A544" s="257"/>
      <c r="B544" s="266"/>
    </row>
    <row r="545" ht="12">
      <c r="C545" s="262"/>
    </row>
    <row r="546" spans="1:2" ht="12">
      <c r="A546" s="265"/>
      <c r="B546" s="258"/>
    </row>
    <row r="547" spans="1:3" ht="12">
      <c r="A547" s="263"/>
      <c r="B547" s="264"/>
      <c r="C547" s="283"/>
    </row>
    <row r="549" spans="1:3" ht="12">
      <c r="A549" s="257"/>
      <c r="B549" s="266"/>
      <c r="C549" s="283"/>
    </row>
    <row r="551" spans="1:2" ht="12">
      <c r="A551" s="257"/>
      <c r="B551" s="266"/>
    </row>
    <row r="552" ht="12">
      <c r="C552" s="262"/>
    </row>
    <row r="553" spans="1:2" ht="12">
      <c r="A553" s="265"/>
      <c r="B553" s="258"/>
    </row>
    <row r="554" spans="1:3" ht="12">
      <c r="A554" s="263"/>
      <c r="B554" s="264"/>
      <c r="C554" s="283"/>
    </row>
    <row r="556" spans="1:3" ht="12">
      <c r="A556" s="257"/>
      <c r="B556" s="266"/>
      <c r="C556" s="283"/>
    </row>
    <row r="558" spans="1:2" ht="12">
      <c r="A558" s="257"/>
      <c r="B558" s="266"/>
    </row>
    <row r="559" ht="12">
      <c r="C559" s="262"/>
    </row>
    <row r="560" spans="1:2" ht="12">
      <c r="A560" s="265"/>
      <c r="B560" s="258"/>
    </row>
    <row r="561" spans="1:3" ht="12">
      <c r="A561" s="263"/>
      <c r="B561" s="264"/>
      <c r="C561" s="283"/>
    </row>
    <row r="563" spans="1:3" ht="12">
      <c r="A563" s="257"/>
      <c r="B563" s="266"/>
      <c r="C563" s="283"/>
    </row>
    <row r="565" spans="1:2" ht="12">
      <c r="A565" s="257"/>
      <c r="B565" s="266"/>
    </row>
    <row r="566" ht="12">
      <c r="C566" s="262"/>
    </row>
    <row r="567" spans="1:2" ht="12">
      <c r="A567" s="265"/>
      <c r="B567" s="258"/>
    </row>
    <row r="568" spans="1:3" ht="12">
      <c r="A568" s="263"/>
      <c r="B568" s="264"/>
      <c r="C568" s="283"/>
    </row>
    <row r="570" spans="1:3" ht="12">
      <c r="A570" s="257"/>
      <c r="B570" s="266"/>
      <c r="C570" s="283"/>
    </row>
    <row r="572" spans="1:2" ht="12">
      <c r="A572" s="257"/>
      <c r="B572" s="266"/>
    </row>
    <row r="573" ht="12">
      <c r="C573" s="262"/>
    </row>
    <row r="574" spans="1:2" ht="12">
      <c r="A574" s="265"/>
      <c r="B574" s="258"/>
    </row>
    <row r="575" spans="1:3" ht="12">
      <c r="A575" s="263"/>
      <c r="B575" s="264"/>
      <c r="C575" s="283"/>
    </row>
    <row r="577" spans="1:3" ht="12">
      <c r="A577" s="257"/>
      <c r="B577" s="266"/>
      <c r="C577" s="283"/>
    </row>
    <row r="578" ht="12">
      <c r="C578" s="283"/>
    </row>
    <row r="579" spans="1:3" ht="12">
      <c r="A579" s="257"/>
      <c r="B579" s="266"/>
      <c r="C579" s="283"/>
    </row>
    <row r="580" spans="1:3" ht="12">
      <c r="A580" s="257"/>
      <c r="B580" s="266"/>
      <c r="C580" s="262"/>
    </row>
    <row r="581" spans="1:2" ht="12">
      <c r="A581" s="288"/>
      <c r="B581" s="286"/>
    </row>
    <row r="582" spans="1:3" ht="12">
      <c r="A582" s="263"/>
      <c r="B582" s="264"/>
      <c r="C582" s="283"/>
    </row>
    <row r="584" spans="1:3" ht="12">
      <c r="A584" s="257"/>
      <c r="B584" s="289"/>
      <c r="C584" s="283"/>
    </row>
    <row r="586" spans="1:2" ht="12">
      <c r="A586" s="257"/>
      <c r="B586" s="289"/>
    </row>
    <row r="587" ht="12">
      <c r="C587" s="262"/>
    </row>
    <row r="588" spans="1:2" ht="12">
      <c r="A588" s="265"/>
      <c r="B588" s="258"/>
    </row>
    <row r="589" spans="1:3" ht="12">
      <c r="A589" s="263"/>
      <c r="B589" s="264"/>
      <c r="C589" s="283"/>
    </row>
    <row r="591" spans="1:3" ht="12">
      <c r="A591" s="257"/>
      <c r="B591" s="266"/>
      <c r="C591" s="283"/>
    </row>
    <row r="593" spans="1:2" ht="12">
      <c r="A593" s="257"/>
      <c r="B593" s="266"/>
    </row>
    <row r="594" ht="12">
      <c r="C594" s="262"/>
    </row>
    <row r="595" spans="1:2" ht="12">
      <c r="A595" s="265"/>
      <c r="B595" s="258"/>
    </row>
    <row r="596" spans="1:3" ht="12">
      <c r="A596" s="263"/>
      <c r="B596" s="264"/>
      <c r="C596" s="283"/>
    </row>
    <row r="598" spans="1:3" ht="12">
      <c r="A598" s="257"/>
      <c r="B598" s="266"/>
      <c r="C598" s="283"/>
    </row>
    <row r="600" spans="1:2" ht="12">
      <c r="A600" s="257"/>
      <c r="B600" s="266"/>
    </row>
    <row r="601" ht="12">
      <c r="C601" s="262"/>
    </row>
    <row r="602" spans="1:2" ht="12">
      <c r="A602" s="265"/>
      <c r="B602" s="258"/>
    </row>
    <row r="603" spans="1:3" ht="12">
      <c r="A603" s="263"/>
      <c r="B603" s="264"/>
      <c r="C603" s="283"/>
    </row>
    <row r="605" spans="1:3" ht="12">
      <c r="A605" s="257"/>
      <c r="B605" s="266"/>
      <c r="C605" s="283"/>
    </row>
    <row r="607" spans="1:2" ht="12">
      <c r="A607" s="257"/>
      <c r="B607" s="266"/>
    </row>
    <row r="608" ht="12">
      <c r="C608" s="262"/>
    </row>
    <row r="609" spans="1:2" ht="12">
      <c r="A609" s="265"/>
      <c r="B609" s="258"/>
    </row>
    <row r="610" spans="1:3" ht="12">
      <c r="A610" s="263"/>
      <c r="B610" s="264"/>
      <c r="C610" s="283"/>
    </row>
    <row r="612" spans="1:3" ht="12">
      <c r="A612" s="257"/>
      <c r="B612" s="266"/>
      <c r="C612" s="283"/>
    </row>
    <row r="614" spans="1:3" ht="12">
      <c r="A614" s="257"/>
      <c r="B614" s="266"/>
      <c r="C614" s="283"/>
    </row>
    <row r="616" spans="1:3" ht="12">
      <c r="A616" s="257"/>
      <c r="B616" s="266"/>
      <c r="C616" s="283"/>
    </row>
    <row r="618" spans="1:2" ht="12">
      <c r="A618" s="257"/>
      <c r="B618" s="266"/>
    </row>
    <row r="621" spans="1:2" ht="12">
      <c r="A621" s="284"/>
      <c r="B621" s="266"/>
    </row>
    <row r="623" spans="1:3" ht="12">
      <c r="A623" s="284"/>
      <c r="B623" s="266"/>
      <c r="C623" s="285"/>
    </row>
    <row r="624" ht="12">
      <c r="C624" s="262"/>
    </row>
    <row r="625" spans="1:2" ht="12">
      <c r="A625" s="284"/>
      <c r="B625" s="258"/>
    </row>
    <row r="626" spans="1:3" ht="12">
      <c r="A626" s="263"/>
      <c r="B626" s="264"/>
      <c r="C626" s="283"/>
    </row>
    <row r="628" spans="1:3" ht="12">
      <c r="A628" s="257"/>
      <c r="B628" s="266"/>
      <c r="C628" s="285"/>
    </row>
    <row r="629" ht="12">
      <c r="C629" s="262"/>
    </row>
    <row r="630" spans="1:2" ht="12">
      <c r="A630" s="284"/>
      <c r="B630" s="258"/>
    </row>
    <row r="631" spans="1:3" ht="12">
      <c r="A631" s="263"/>
      <c r="B631" s="264"/>
      <c r="C631" s="283"/>
    </row>
    <row r="633" spans="1:3" ht="12">
      <c r="A633" s="257"/>
      <c r="B633" s="266"/>
      <c r="C633" s="283"/>
    </row>
    <row r="635" spans="1:3" ht="12">
      <c r="A635" s="257"/>
      <c r="B635" s="266"/>
      <c r="C635" s="283"/>
    </row>
    <row r="637" spans="1:2" ht="12">
      <c r="A637" s="257"/>
      <c r="B637" s="266"/>
    </row>
    <row r="640" spans="1:2" ht="12">
      <c r="A640" s="284"/>
      <c r="B640" s="266"/>
    </row>
    <row r="642" spans="1:3" ht="12">
      <c r="A642" s="290"/>
      <c r="B642" s="289"/>
      <c r="C642" s="285"/>
    </row>
    <row r="643" ht="12">
      <c r="C643" s="262"/>
    </row>
    <row r="644" spans="1:3" ht="12">
      <c r="A644" s="290"/>
      <c r="B644" s="286"/>
      <c r="C644" s="262"/>
    </row>
    <row r="645" spans="1:3" ht="12">
      <c r="A645" s="287"/>
      <c r="B645" s="264"/>
      <c r="C645" s="283"/>
    </row>
    <row r="646" spans="1:3" ht="12">
      <c r="A646" s="263"/>
      <c r="B646" s="264"/>
      <c r="C646" s="262"/>
    </row>
    <row r="647" spans="1:2" ht="12">
      <c r="A647" s="257"/>
      <c r="B647" s="266"/>
    </row>
    <row r="648" spans="1:3" ht="12">
      <c r="A648" s="263"/>
      <c r="B648" s="264"/>
      <c r="C648" s="262"/>
    </row>
    <row r="649" spans="1:3" ht="12">
      <c r="A649" s="290"/>
      <c r="B649" s="286"/>
      <c r="C649" s="262"/>
    </row>
    <row r="650" spans="1:3" ht="12">
      <c r="A650" s="287"/>
      <c r="B650" s="291"/>
      <c r="C650" s="283"/>
    </row>
    <row r="651" spans="1:2" ht="12">
      <c r="A651" s="287"/>
      <c r="B651" s="291"/>
    </row>
    <row r="652" spans="1:2" ht="12">
      <c r="A652" s="257"/>
      <c r="B652" s="266"/>
    </row>
    <row r="654" ht="12">
      <c r="A654" s="287"/>
    </row>
    <row r="655" ht="12">
      <c r="A655" s="288"/>
    </row>
    <row r="656" spans="1:3" ht="12">
      <c r="A656" s="292"/>
      <c r="B656" s="293"/>
      <c r="C656" s="267"/>
    </row>
    <row r="657" ht="12">
      <c r="B657" s="259"/>
    </row>
    <row r="658" spans="1:2" ht="12">
      <c r="A658" s="257"/>
      <c r="B658" s="289"/>
    </row>
    <row r="659" ht="12">
      <c r="A659" s="287"/>
    </row>
    <row r="660" ht="12">
      <c r="A660" s="288"/>
    </row>
    <row r="661" spans="1:3" ht="12">
      <c r="A661" s="294"/>
      <c r="B661" s="259"/>
      <c r="C661" s="267"/>
    </row>
    <row r="662" spans="1:2" ht="12">
      <c r="A662" s="294"/>
      <c r="B662" s="259"/>
    </row>
    <row r="663" spans="1:2" ht="12">
      <c r="A663" s="257"/>
      <c r="B663" s="289"/>
    </row>
    <row r="664" ht="12">
      <c r="A664" s="287"/>
    </row>
    <row r="665" ht="12">
      <c r="A665" s="288"/>
    </row>
    <row r="666" spans="1:3" ht="12">
      <c r="A666" s="294"/>
      <c r="B666" s="259"/>
      <c r="C666" s="267"/>
    </row>
    <row r="667" spans="1:2" ht="12">
      <c r="A667" s="294"/>
      <c r="B667" s="259"/>
    </row>
    <row r="668" spans="1:2" ht="12">
      <c r="A668" s="257"/>
      <c r="B668" s="289"/>
    </row>
    <row r="669" ht="12">
      <c r="A669" s="287"/>
    </row>
    <row r="670" ht="12">
      <c r="A670" s="288"/>
    </row>
    <row r="671" spans="1:3" ht="12">
      <c r="A671" s="294"/>
      <c r="B671" s="259"/>
      <c r="C671" s="267"/>
    </row>
    <row r="672" ht="12">
      <c r="A672" s="288"/>
    </row>
    <row r="673" spans="1:2" ht="12">
      <c r="A673" s="257"/>
      <c r="B673" s="289"/>
    </row>
    <row r="674" ht="12">
      <c r="A674" s="288"/>
    </row>
    <row r="675" ht="12">
      <c r="A675" s="288"/>
    </row>
    <row r="676" spans="1:2" ht="12">
      <c r="A676" s="294"/>
      <c r="B676" s="259"/>
    </row>
    <row r="677" ht="12">
      <c r="A677" s="288"/>
    </row>
    <row r="678" ht="12">
      <c r="A678" s="288"/>
    </row>
    <row r="679" spans="1:2" ht="12">
      <c r="A679" s="294"/>
      <c r="B679" s="259"/>
    </row>
    <row r="680" ht="12">
      <c r="A680" s="288"/>
    </row>
    <row r="681" ht="12">
      <c r="A681" s="288"/>
    </row>
    <row r="682" spans="1:2" ht="12">
      <c r="A682" s="294"/>
      <c r="B682" s="259"/>
    </row>
    <row r="683" spans="1:2" ht="12">
      <c r="A683" s="294"/>
      <c r="B683" s="259"/>
    </row>
    <row r="684" spans="1:2" ht="12">
      <c r="A684" s="294"/>
      <c r="B684" s="259"/>
    </row>
    <row r="685" ht="12">
      <c r="A685" s="288"/>
    </row>
    <row r="686" ht="12">
      <c r="A686" s="288"/>
    </row>
    <row r="687" spans="1:2" ht="12">
      <c r="A687" s="294"/>
      <c r="B687" s="295"/>
    </row>
    <row r="688" ht="12">
      <c r="A688" s="288"/>
    </row>
    <row r="689" ht="12">
      <c r="A689" s="288"/>
    </row>
    <row r="690" spans="1:2" ht="12">
      <c r="A690" s="294"/>
      <c r="B690" s="259"/>
    </row>
    <row r="691" ht="12">
      <c r="A691" s="288"/>
    </row>
    <row r="692" ht="12">
      <c r="A692" s="288"/>
    </row>
    <row r="693" spans="1:2" ht="12">
      <c r="A693" s="294"/>
      <c r="B693" s="259"/>
    </row>
    <row r="694" ht="12">
      <c r="A694" s="288"/>
    </row>
    <row r="695" ht="12">
      <c r="A695" s="288"/>
    </row>
    <row r="696" spans="1:2" ht="12">
      <c r="A696" s="294"/>
      <c r="B696" s="259"/>
    </row>
    <row r="697" ht="12">
      <c r="A697" s="288"/>
    </row>
    <row r="698" ht="12">
      <c r="A698" s="288"/>
    </row>
    <row r="699" spans="1:2" ht="12">
      <c r="A699" s="294"/>
      <c r="B699" s="259"/>
    </row>
    <row r="700" ht="12">
      <c r="A700" s="288"/>
    </row>
    <row r="701" ht="12">
      <c r="A701" s="288"/>
    </row>
    <row r="702" spans="1:2" ht="12">
      <c r="A702" s="294"/>
      <c r="B702" s="259"/>
    </row>
    <row r="703" ht="12">
      <c r="A703" s="288"/>
    </row>
    <row r="704" ht="12">
      <c r="A704" s="288"/>
    </row>
    <row r="705" spans="1:2" ht="12">
      <c r="A705" s="294"/>
      <c r="B705" s="259"/>
    </row>
    <row r="706" ht="12">
      <c r="A706" s="288"/>
    </row>
    <row r="707" ht="12">
      <c r="A707" s="288"/>
    </row>
    <row r="708" spans="1:2" ht="12">
      <c r="A708" s="294"/>
      <c r="B708" s="259"/>
    </row>
    <row r="709" ht="12">
      <c r="A709" s="288"/>
    </row>
    <row r="710" ht="12">
      <c r="A710" s="288"/>
    </row>
    <row r="711" spans="1:2" ht="12">
      <c r="A711" s="294"/>
      <c r="B711" s="259"/>
    </row>
    <row r="712" ht="12">
      <c r="A712" s="288"/>
    </row>
    <row r="713" ht="12">
      <c r="A713" s="288"/>
    </row>
    <row r="714" spans="1:2" ht="12">
      <c r="A714" s="294"/>
      <c r="B714" s="259"/>
    </row>
    <row r="715" ht="12">
      <c r="B715" s="259"/>
    </row>
    <row r="716" ht="12">
      <c r="A716" s="288"/>
    </row>
    <row r="717" spans="1:2" ht="12">
      <c r="A717" s="294"/>
      <c r="B717" s="259"/>
    </row>
    <row r="718" spans="1:2" ht="12">
      <c r="A718" s="294"/>
      <c r="B718" s="259"/>
    </row>
    <row r="719" ht="12">
      <c r="A719" s="288"/>
    </row>
    <row r="720" spans="1:3" ht="12">
      <c r="A720" s="294"/>
      <c r="B720" s="259"/>
      <c r="C720" s="267"/>
    </row>
    <row r="721" spans="1:2" ht="12">
      <c r="A721" s="294"/>
      <c r="B721" s="259"/>
    </row>
    <row r="722" spans="1:2" ht="12">
      <c r="A722" s="257"/>
      <c r="B722" s="289"/>
    </row>
    <row r="723" spans="1:2" ht="12">
      <c r="A723" s="294"/>
      <c r="B723" s="259"/>
    </row>
    <row r="724" ht="12">
      <c r="A724" s="288"/>
    </row>
    <row r="725" spans="1:2" ht="12">
      <c r="A725" s="288"/>
      <c r="B725" s="289"/>
    </row>
    <row r="726" spans="1:2" ht="12">
      <c r="A726" s="288"/>
      <c r="B726" s="289"/>
    </row>
    <row r="727" ht="12">
      <c r="A727" s="288"/>
    </row>
    <row r="728" spans="1:2" ht="12">
      <c r="A728" s="294"/>
      <c r="B728" s="259"/>
    </row>
    <row r="729" spans="1:2" ht="12">
      <c r="A729" s="288"/>
      <c r="B729" s="289"/>
    </row>
    <row r="730" ht="12">
      <c r="A730" s="288"/>
    </row>
    <row r="731" spans="1:2" ht="12">
      <c r="A731" s="294"/>
      <c r="B731" s="259"/>
    </row>
    <row r="732" spans="1:2" ht="12">
      <c r="A732" s="288"/>
      <c r="B732" s="289"/>
    </row>
    <row r="733" ht="12">
      <c r="A733" s="288"/>
    </row>
    <row r="734" spans="1:2" ht="12">
      <c r="A734" s="294"/>
      <c r="B734" s="259"/>
    </row>
    <row r="735" spans="1:2" ht="12">
      <c r="A735" s="288"/>
      <c r="B735" s="289"/>
    </row>
    <row r="736" ht="12">
      <c r="A736" s="288"/>
    </row>
    <row r="737" spans="1:2" ht="12">
      <c r="A737" s="294"/>
      <c r="B737" s="259"/>
    </row>
    <row r="738" ht="12">
      <c r="A738" s="288"/>
    </row>
    <row r="739" ht="12">
      <c r="A739" s="288"/>
    </row>
    <row r="740" spans="1:2" ht="12">
      <c r="A740" s="294"/>
      <c r="B740" s="259"/>
    </row>
    <row r="741" ht="12">
      <c r="A741" s="288"/>
    </row>
    <row r="742" ht="12">
      <c r="A742" s="288"/>
    </row>
    <row r="743" spans="1:2" ht="12">
      <c r="A743" s="294"/>
      <c r="B743" s="259"/>
    </row>
    <row r="744" ht="12">
      <c r="A744" s="288"/>
    </row>
    <row r="745" spans="1:2" ht="12">
      <c r="A745" s="288"/>
      <c r="B745" s="294"/>
    </row>
    <row r="746" spans="1:2" ht="12">
      <c r="A746" s="294"/>
      <c r="B746" s="259"/>
    </row>
    <row r="747" spans="1:2" ht="12">
      <c r="A747" s="294"/>
      <c r="B747" s="259"/>
    </row>
    <row r="748" spans="1:2" ht="12">
      <c r="A748" s="294"/>
      <c r="B748" s="259"/>
    </row>
    <row r="749" ht="12">
      <c r="A749" s="288"/>
    </row>
    <row r="750" ht="12">
      <c r="A750" s="288"/>
    </row>
    <row r="751" spans="1:2" ht="12">
      <c r="A751" s="294"/>
      <c r="B751" s="259"/>
    </row>
    <row r="752" ht="12">
      <c r="A752" s="288"/>
    </row>
    <row r="753" ht="12">
      <c r="A753" s="288"/>
    </row>
    <row r="754" spans="1:2" ht="12">
      <c r="A754" s="294"/>
      <c r="B754" s="259"/>
    </row>
    <row r="755" spans="1:2" ht="12">
      <c r="A755" s="294"/>
      <c r="B755" s="259"/>
    </row>
    <row r="756" spans="1:2" ht="12">
      <c r="A756" s="294"/>
      <c r="B756" s="259"/>
    </row>
    <row r="757" spans="1:2" ht="12">
      <c r="A757" s="294"/>
      <c r="B757" s="259"/>
    </row>
    <row r="758" spans="1:2" ht="12">
      <c r="A758" s="294"/>
      <c r="B758" s="259"/>
    </row>
    <row r="759" spans="1:2" ht="12">
      <c r="A759" s="294"/>
      <c r="B759" s="259"/>
    </row>
    <row r="760" ht="12">
      <c r="A760" s="288"/>
    </row>
    <row r="761" spans="1:2" ht="12">
      <c r="A761" s="288"/>
      <c r="B761" s="259"/>
    </row>
    <row r="762" spans="1:2" ht="12">
      <c r="A762" s="296"/>
      <c r="B762" s="259"/>
    </row>
    <row r="763" spans="1:2" ht="12">
      <c r="A763" s="294"/>
      <c r="B763" s="259"/>
    </row>
    <row r="764" spans="1:2" ht="12">
      <c r="A764" s="294"/>
      <c r="B764" s="259"/>
    </row>
    <row r="765" spans="1:2" ht="12">
      <c r="A765" s="294"/>
      <c r="B765" s="259"/>
    </row>
    <row r="766" spans="1:2" ht="12">
      <c r="A766" s="294"/>
      <c r="B766" s="259"/>
    </row>
    <row r="767" spans="1:2" ht="12">
      <c r="A767" s="294"/>
      <c r="B767" s="259"/>
    </row>
    <row r="768" ht="12">
      <c r="A768" s="288"/>
    </row>
    <row r="769" ht="12">
      <c r="A769" s="288"/>
    </row>
    <row r="770" spans="1:2" ht="12">
      <c r="A770" s="294"/>
      <c r="B770" s="259"/>
    </row>
    <row r="771" ht="12">
      <c r="B771" s="259"/>
    </row>
    <row r="772" spans="1:2" ht="12">
      <c r="A772" s="288"/>
      <c r="B772" s="259"/>
    </row>
    <row r="773" spans="1:2" ht="12">
      <c r="A773" s="294"/>
      <c r="B773" s="259"/>
    </row>
    <row r="774" spans="1:2" ht="12">
      <c r="A774" s="294"/>
      <c r="B774" s="259"/>
    </row>
    <row r="775" spans="1:2" ht="12">
      <c r="A775" s="288"/>
      <c r="B775" s="259"/>
    </row>
    <row r="776" spans="1:3" ht="12">
      <c r="A776" s="294"/>
      <c r="B776" s="259"/>
      <c r="C776" s="267"/>
    </row>
    <row r="777" ht="12">
      <c r="B777" s="259"/>
    </row>
    <row r="778" spans="1:2" ht="12">
      <c r="A778" s="265"/>
      <c r="B778" s="289"/>
    </row>
    <row r="779" ht="12">
      <c r="B779" s="259"/>
    </row>
    <row r="780" spans="1:2" ht="12">
      <c r="A780" s="288"/>
      <c r="B780" s="289"/>
    </row>
    <row r="781" ht="12">
      <c r="A781" s="288"/>
    </row>
    <row r="782" ht="12">
      <c r="A782" s="288"/>
    </row>
    <row r="783" spans="1:2" ht="12">
      <c r="A783" s="294"/>
      <c r="B783" s="259"/>
    </row>
    <row r="784" spans="1:2" ht="12">
      <c r="A784" s="294"/>
      <c r="B784" s="259"/>
    </row>
    <row r="785" ht="12">
      <c r="A785" s="288"/>
    </row>
    <row r="786" ht="12">
      <c r="A786" s="288"/>
    </row>
    <row r="787" spans="1:2" ht="12">
      <c r="A787" s="294"/>
      <c r="B787" s="259"/>
    </row>
    <row r="788" spans="1:2" ht="12">
      <c r="A788" s="294"/>
      <c r="B788" s="259"/>
    </row>
    <row r="789" spans="1:2" ht="12">
      <c r="A789" s="294"/>
      <c r="B789" s="259"/>
    </row>
    <row r="790" spans="1:2" ht="12">
      <c r="A790" s="294"/>
      <c r="B790" s="259"/>
    </row>
    <row r="791" spans="1:2" ht="12">
      <c r="A791" s="294"/>
      <c r="B791" s="259"/>
    </row>
    <row r="792" ht="12">
      <c r="A792" s="288"/>
    </row>
    <row r="793" ht="12">
      <c r="A793" s="288"/>
    </row>
    <row r="794" spans="1:2" ht="12">
      <c r="A794" s="294"/>
      <c r="B794" s="259"/>
    </row>
    <row r="795" spans="1:2" ht="12">
      <c r="A795" s="294"/>
      <c r="B795" s="259"/>
    </row>
    <row r="796" spans="1:2" ht="12">
      <c r="A796" s="294"/>
      <c r="B796" s="259"/>
    </row>
    <row r="797" spans="1:3" ht="12">
      <c r="A797" s="294"/>
      <c r="B797" s="259"/>
      <c r="C797" s="267"/>
    </row>
    <row r="798" spans="1:2" ht="12">
      <c r="A798" s="294"/>
      <c r="B798" s="259"/>
    </row>
    <row r="799" spans="1:2" ht="12">
      <c r="A799" s="257"/>
      <c r="B799" s="289"/>
    </row>
    <row r="800" spans="1:2" ht="12">
      <c r="A800" s="294"/>
      <c r="B800" s="259"/>
    </row>
    <row r="801" spans="1:2" ht="12">
      <c r="A801" s="288"/>
      <c r="B801" s="289"/>
    </row>
    <row r="802" ht="12">
      <c r="A802" s="288"/>
    </row>
    <row r="803" ht="12">
      <c r="A803" s="288"/>
    </row>
    <row r="804" spans="1:2" ht="12">
      <c r="A804" s="294"/>
      <c r="B804" s="259"/>
    </row>
    <row r="805" spans="1:2" ht="12">
      <c r="A805" s="294"/>
      <c r="B805" s="259"/>
    </row>
    <row r="806" ht="12">
      <c r="A806" s="288"/>
    </row>
    <row r="807" spans="1:2" ht="12">
      <c r="A807" s="294"/>
      <c r="B807" s="259"/>
    </row>
    <row r="808" ht="12">
      <c r="A808" s="288"/>
    </row>
    <row r="809" ht="12">
      <c r="A809" s="288"/>
    </row>
    <row r="810" spans="1:2" ht="12">
      <c r="A810" s="294"/>
      <c r="B810" s="259"/>
    </row>
    <row r="811" spans="1:2" ht="12">
      <c r="A811" s="294"/>
      <c r="B811" s="259"/>
    </row>
    <row r="812" ht="12">
      <c r="A812" s="288"/>
    </row>
    <row r="813" ht="12">
      <c r="A813" s="288"/>
    </row>
    <row r="814" spans="1:2" ht="12">
      <c r="A814" s="294"/>
      <c r="B814" s="259"/>
    </row>
    <row r="815" spans="1:3" ht="12">
      <c r="A815" s="287"/>
      <c r="C815" s="267"/>
    </row>
    <row r="817" spans="1:3" ht="12">
      <c r="A817" s="257"/>
      <c r="B817" s="289"/>
      <c r="C817" s="283"/>
    </row>
    <row r="819" spans="1:2" ht="12">
      <c r="A819" s="257"/>
      <c r="B819" s="266"/>
    </row>
    <row r="822" spans="1:2" ht="12">
      <c r="A822" s="284"/>
      <c r="B822" s="266"/>
    </row>
    <row r="824" spans="1:2" ht="12">
      <c r="A824" s="284"/>
      <c r="B824" s="266"/>
    </row>
    <row r="825" ht="12">
      <c r="C825" s="262"/>
    </row>
    <row r="826" spans="1:2" ht="12">
      <c r="A826" s="265"/>
      <c r="B826" s="258"/>
    </row>
    <row r="827" spans="1:3" ht="12">
      <c r="A827" s="263"/>
      <c r="B827" s="264"/>
      <c r="C827" s="283"/>
    </row>
    <row r="829" spans="1:3" ht="12">
      <c r="A829" s="257"/>
      <c r="B829" s="266"/>
      <c r="C829" s="283"/>
    </row>
    <row r="831" spans="1:2" ht="12">
      <c r="A831" s="257"/>
      <c r="B831" s="266"/>
    </row>
    <row r="832" ht="12">
      <c r="C832" s="262"/>
    </row>
    <row r="833" spans="1:2" ht="12">
      <c r="A833" s="265"/>
      <c r="B833" s="258"/>
    </row>
    <row r="834" spans="1:3" ht="12">
      <c r="A834" s="263"/>
      <c r="B834" s="264"/>
      <c r="C834" s="283"/>
    </row>
    <row r="836" spans="1:3" ht="12">
      <c r="A836" s="257"/>
      <c r="B836" s="266"/>
      <c r="C836" s="283"/>
    </row>
    <row r="838" spans="1:2" ht="12">
      <c r="A838" s="257"/>
      <c r="B838" s="266"/>
    </row>
    <row r="839" ht="12">
      <c r="C839" s="262"/>
    </row>
    <row r="840" spans="1:2" ht="12">
      <c r="A840" s="265"/>
      <c r="B840" s="258"/>
    </row>
    <row r="841" spans="1:3" ht="12">
      <c r="A841" s="263"/>
      <c r="B841" s="264"/>
      <c r="C841" s="283"/>
    </row>
    <row r="843" spans="1:3" ht="12">
      <c r="A843" s="257"/>
      <c r="B843" s="266"/>
      <c r="C843" s="283"/>
    </row>
    <row r="845" spans="1:2" ht="12">
      <c r="A845" s="257"/>
      <c r="B845" s="266"/>
    </row>
    <row r="846" ht="12">
      <c r="C846" s="262"/>
    </row>
    <row r="847" spans="1:3" ht="12">
      <c r="A847" s="265"/>
      <c r="B847" s="258"/>
      <c r="C847" s="262"/>
    </row>
    <row r="848" spans="1:3" ht="12">
      <c r="A848" s="263"/>
      <c r="B848" s="264"/>
      <c r="C848" s="262"/>
    </row>
    <row r="849" spans="1:3" ht="12">
      <c r="A849" s="263"/>
      <c r="B849" s="264"/>
      <c r="C849" s="262"/>
    </row>
    <row r="850" spans="1:3" ht="12">
      <c r="A850" s="263"/>
      <c r="B850" s="264"/>
      <c r="C850" s="262"/>
    </row>
    <row r="851" spans="1:2" ht="12">
      <c r="A851" s="263"/>
      <c r="B851" s="264"/>
    </row>
    <row r="852" spans="1:3" ht="12">
      <c r="A852" s="263"/>
      <c r="B852" s="264"/>
      <c r="C852" s="283"/>
    </row>
    <row r="854" spans="1:3" ht="12">
      <c r="A854" s="257"/>
      <c r="B854" s="266"/>
      <c r="C854" s="283"/>
    </row>
    <row r="856" spans="1:2" ht="12">
      <c r="A856" s="257"/>
      <c r="B856" s="266"/>
    </row>
    <row r="857" ht="12">
      <c r="C857" s="262"/>
    </row>
    <row r="858" spans="1:3" ht="12">
      <c r="A858" s="265"/>
      <c r="B858" s="258"/>
      <c r="C858" s="262"/>
    </row>
    <row r="859" spans="1:2" ht="12">
      <c r="A859" s="263"/>
      <c r="B859" s="264"/>
    </row>
    <row r="860" spans="1:3" ht="12">
      <c r="A860" s="263"/>
      <c r="B860" s="264"/>
      <c r="C860" s="283"/>
    </row>
    <row r="862" spans="1:3" ht="12">
      <c r="A862" s="257"/>
      <c r="B862" s="266"/>
      <c r="C862" s="283"/>
    </row>
    <row r="864" spans="1:2" ht="12">
      <c r="A864" s="257"/>
      <c r="B864" s="266"/>
    </row>
    <row r="865" ht="12">
      <c r="C865" s="262"/>
    </row>
    <row r="866" spans="1:3" ht="12">
      <c r="A866" s="265"/>
      <c r="B866" s="258"/>
      <c r="C866" s="262"/>
    </row>
    <row r="867" spans="1:2" ht="12">
      <c r="A867" s="263"/>
      <c r="B867" s="264"/>
    </row>
    <row r="868" spans="1:3" ht="12">
      <c r="A868" s="263"/>
      <c r="B868" s="264"/>
      <c r="C868" s="283"/>
    </row>
    <row r="870" spans="1:3" ht="12">
      <c r="A870" s="257"/>
      <c r="B870" s="266"/>
      <c r="C870" s="283"/>
    </row>
    <row r="872" spans="1:2" ht="12">
      <c r="A872" s="257"/>
      <c r="B872" s="266"/>
    </row>
    <row r="873" ht="12">
      <c r="C873" s="262"/>
    </row>
    <row r="874" spans="1:3" ht="12">
      <c r="A874" s="265"/>
      <c r="B874" s="258"/>
      <c r="C874" s="262"/>
    </row>
    <row r="875" spans="1:3" ht="12">
      <c r="A875" s="263"/>
      <c r="B875" s="264"/>
      <c r="C875" s="262"/>
    </row>
    <row r="876" spans="1:3" ht="12">
      <c r="A876" s="263"/>
      <c r="B876" s="264"/>
      <c r="C876" s="262"/>
    </row>
    <row r="877" spans="1:3" ht="12">
      <c r="A877" s="263"/>
      <c r="B877" s="264"/>
      <c r="C877" s="262"/>
    </row>
    <row r="878" spans="1:3" ht="12">
      <c r="A878" s="263"/>
      <c r="B878" s="264"/>
      <c r="C878" s="262"/>
    </row>
    <row r="879" spans="1:3" ht="12">
      <c r="A879" s="263"/>
      <c r="B879" s="264"/>
      <c r="C879" s="262"/>
    </row>
    <row r="880" spans="1:3" ht="12">
      <c r="A880" s="263"/>
      <c r="B880" s="264"/>
      <c r="C880" s="262"/>
    </row>
    <row r="881" spans="1:3" ht="12">
      <c r="A881" s="263"/>
      <c r="B881" s="264"/>
      <c r="C881" s="262"/>
    </row>
    <row r="882" spans="1:3" ht="12">
      <c r="A882" s="263"/>
      <c r="B882" s="264"/>
      <c r="C882" s="262"/>
    </row>
    <row r="883" spans="1:2" ht="12">
      <c r="A883" s="263"/>
      <c r="B883" s="264"/>
    </row>
    <row r="884" spans="1:3" ht="12">
      <c r="A884" s="263"/>
      <c r="B884" s="264"/>
      <c r="C884" s="283"/>
    </row>
    <row r="886" spans="1:3" ht="12">
      <c r="A886" s="257"/>
      <c r="B886" s="266"/>
      <c r="C886" s="283"/>
    </row>
    <row r="888" spans="1:2" ht="12">
      <c r="A888" s="257"/>
      <c r="B888" s="266"/>
    </row>
    <row r="889" ht="12">
      <c r="C889" s="262"/>
    </row>
    <row r="890" spans="1:3" ht="12">
      <c r="A890" s="265"/>
      <c r="B890" s="258"/>
      <c r="C890" s="262"/>
    </row>
    <row r="891" spans="1:3" ht="12">
      <c r="A891" s="263"/>
      <c r="B891" s="264"/>
      <c r="C891" s="262"/>
    </row>
    <row r="892" spans="1:3" ht="12">
      <c r="A892" s="263"/>
      <c r="B892" s="264"/>
      <c r="C892" s="262"/>
    </row>
    <row r="893" spans="1:3" ht="12">
      <c r="A893" s="263"/>
      <c r="B893" s="264"/>
      <c r="C893" s="262"/>
    </row>
    <row r="894" spans="1:3" ht="12">
      <c r="A894" s="263"/>
      <c r="B894" s="264"/>
      <c r="C894" s="262"/>
    </row>
    <row r="895" spans="1:2" ht="12">
      <c r="A895" s="263"/>
      <c r="B895" s="264"/>
    </row>
    <row r="896" spans="1:3" ht="12">
      <c r="A896" s="263"/>
      <c r="B896" s="264"/>
      <c r="C896" s="283"/>
    </row>
    <row r="898" spans="1:3" ht="12">
      <c r="A898" s="257"/>
      <c r="B898" s="266"/>
      <c r="C898" s="283"/>
    </row>
    <row r="900" spans="1:2" ht="12">
      <c r="A900" s="257"/>
      <c r="B900" s="266"/>
    </row>
    <row r="901" ht="12">
      <c r="C901" s="262"/>
    </row>
    <row r="902" spans="1:3" ht="12">
      <c r="A902" s="265"/>
      <c r="B902" s="258"/>
      <c r="C902" s="262"/>
    </row>
    <row r="903" spans="1:3" ht="12">
      <c r="A903" s="263"/>
      <c r="B903" s="264"/>
      <c r="C903" s="262"/>
    </row>
    <row r="904" spans="1:2" ht="12">
      <c r="A904" s="263"/>
      <c r="B904" s="264"/>
    </row>
    <row r="905" spans="1:2" ht="12">
      <c r="A905" s="263"/>
      <c r="B905" s="264"/>
    </row>
    <row r="906" ht="12">
      <c r="C906" s="283"/>
    </row>
    <row r="908" spans="1:3" ht="12">
      <c r="A908" s="257"/>
      <c r="B908" s="266"/>
      <c r="C908" s="283"/>
    </row>
    <row r="910" spans="1:2" ht="12">
      <c r="A910" s="257"/>
      <c r="B910" s="266"/>
    </row>
    <row r="911" ht="12">
      <c r="C911" s="262"/>
    </row>
    <row r="912" spans="1:2" ht="12">
      <c r="A912" s="265"/>
      <c r="B912" s="258"/>
    </row>
    <row r="913" spans="1:3" ht="12">
      <c r="A913" s="263"/>
      <c r="B913" s="264"/>
      <c r="C913" s="283"/>
    </row>
    <row r="915" spans="1:3" ht="12">
      <c r="A915" s="257"/>
      <c r="B915" s="266"/>
      <c r="C915" s="283"/>
    </row>
    <row r="917" spans="1:2" ht="12">
      <c r="A917" s="257"/>
      <c r="B917" s="266"/>
    </row>
    <row r="918" ht="12">
      <c r="C918" s="262"/>
    </row>
    <row r="919" spans="1:3" ht="12">
      <c r="A919" s="265"/>
      <c r="B919" s="258"/>
      <c r="C919" s="262"/>
    </row>
    <row r="920" spans="1:2" ht="12">
      <c r="A920" s="263"/>
      <c r="B920" s="264"/>
    </row>
    <row r="921" spans="1:3" ht="12">
      <c r="A921" s="263"/>
      <c r="B921" s="264"/>
      <c r="C921" s="283"/>
    </row>
    <row r="923" spans="1:3" ht="12">
      <c r="A923" s="257"/>
      <c r="B923" s="266"/>
      <c r="C923" s="283"/>
    </row>
    <row r="925" spans="1:2" ht="12">
      <c r="A925" s="257"/>
      <c r="B925" s="266"/>
    </row>
    <row r="926" ht="12">
      <c r="C926" s="262"/>
    </row>
    <row r="927" spans="1:3" ht="12">
      <c r="A927" s="265"/>
      <c r="B927" s="258"/>
      <c r="C927" s="262"/>
    </row>
    <row r="928" spans="1:3" ht="12">
      <c r="A928" s="263"/>
      <c r="B928" s="264"/>
      <c r="C928" s="262"/>
    </row>
    <row r="929" spans="1:3" ht="12">
      <c r="A929" s="263"/>
      <c r="B929" s="264"/>
      <c r="C929" s="262"/>
    </row>
    <row r="930" spans="1:3" ht="12">
      <c r="A930" s="263"/>
      <c r="B930" s="264"/>
      <c r="C930" s="262"/>
    </row>
    <row r="931" spans="1:3" ht="12">
      <c r="A931" s="263"/>
      <c r="B931" s="264"/>
      <c r="C931" s="262"/>
    </row>
    <row r="932" spans="1:3" ht="12">
      <c r="A932" s="263"/>
      <c r="B932" s="264"/>
      <c r="C932" s="262"/>
    </row>
    <row r="933" spans="1:3" ht="12">
      <c r="A933" s="263"/>
      <c r="B933" s="264"/>
      <c r="C933" s="262"/>
    </row>
    <row r="934" spans="1:3" ht="12">
      <c r="A934" s="263"/>
      <c r="B934" s="264"/>
      <c r="C934" s="262"/>
    </row>
    <row r="935" spans="1:3" ht="12">
      <c r="A935" s="263"/>
      <c r="B935" s="264"/>
      <c r="C935" s="262"/>
    </row>
    <row r="936" spans="1:3" ht="12">
      <c r="A936" s="263"/>
      <c r="B936" s="264"/>
      <c r="C936" s="262"/>
    </row>
    <row r="937" spans="1:2" ht="12">
      <c r="A937" s="263"/>
      <c r="B937" s="264"/>
    </row>
    <row r="938" spans="1:2" ht="12">
      <c r="A938" s="263"/>
      <c r="B938" s="264"/>
    </row>
    <row r="939" ht="12">
      <c r="C939" s="283"/>
    </row>
    <row r="941" spans="1:3" ht="12">
      <c r="A941" s="257"/>
      <c r="B941" s="266"/>
      <c r="C941" s="283"/>
    </row>
    <row r="943" spans="1:2" ht="12">
      <c r="A943" s="257"/>
      <c r="B943" s="266"/>
    </row>
  </sheetData>
  <sheetProtection/>
  <mergeCells count="3">
    <mergeCell ref="A1:E1"/>
    <mergeCell ref="A2:B2"/>
    <mergeCell ref="A3:B3"/>
  </mergeCells>
  <printOptions horizontalCentered="1"/>
  <pageMargins left="0.1968503937007874" right="0.1968503937007874" top="0.6299212598425197" bottom="0.5511811023622047" header="0.31496062992125984" footer="0.31496062992125984"/>
  <pageSetup firstPageNumber="545" useFirstPageNumber="1" horizontalDpi="600" verticalDpi="600" orientation="portrait" paperSize="9" scale="85" r:id="rId1"/>
  <headerFooter scaleWithDoc="0" alignWithMargins="0">
    <oddFooter>&amp;C&amp;P</oddFooter>
  </headerFooter>
  <ignoredErrors>
    <ignoredError sqref="A82 A89 A97 A25 A30 A62:A63 A65 A7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Domagoj Glavica</dc:creator>
  <cp:keywords/>
  <dc:description/>
  <cp:lastModifiedBy>mfkor</cp:lastModifiedBy>
  <cp:lastPrinted>2017-05-22T08:37:53Z</cp:lastPrinted>
  <dcterms:created xsi:type="dcterms:W3CDTF">2001-11-29T15:00:47Z</dcterms:created>
  <dcterms:modified xsi:type="dcterms:W3CDTF">2017-05-22T08:37:54Z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2HV-Izvršenje financijskog plana za 2016. godinu.xls</vt:lpwstr>
  </property>
</Properties>
</file>