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20" windowWidth="13245" windowHeight="9030" activeTab="2"/>
  </bookViews>
  <sheets>
    <sheet name="Prihodi" sheetId="1" r:id="rId1"/>
    <sheet name="BExRepositorySheet" sheetId="2" state="veryHidden" r:id="rId2"/>
    <sheet name="Rashodi" sheetId="3" r:id="rId3"/>
  </sheets>
  <externalReferences>
    <externalReference r:id="rId6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0">'Prihodi'!$3:$4</definedName>
    <definedName name="_xlnm.Print_Titles" localSheetId="2">'Rashodi'!$2:$3</definedName>
    <definedName name="_xlnm.Print_Area" localSheetId="0">'Prihodi'!$A$1:$G$160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<sst xmlns="http://schemas.openxmlformats.org/spreadsheetml/2006/main" count="510" uniqueCount="433">
  <si>
    <t>A. RAČUN PRIHODA I RASHODA</t>
  </si>
  <si>
    <t>PRIHODI POSLOVANJA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</si>
  <si>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</si>
  <si>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</si>
  <si>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</si>
  <si>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</si>
  <si>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</si>
  <si>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</si>
  <si>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</si>
  <si>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</si>
  <si>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</si>
  <si>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</si>
  <si>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</si>
  <si>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</si>
  <si>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</si>
  <si>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</si>
  <si>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</si>
  <si>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</si>
  <si>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</si>
  <si>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</si>
  <si>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</si>
  <si>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Posebni porezi i trošarine</t>
  </si>
  <si>
    <t>Poseban porez na osobne automobile, ostala motorna vozila, plovila i zrakoplove</t>
  </si>
  <si>
    <t>Trošarine na energente i električnu energiju</t>
  </si>
  <si>
    <t>Trošarina na alkohol i alkoholna pića</t>
  </si>
  <si>
    <t>Trošarina na pivo</t>
  </si>
  <si>
    <t>Poseban porez na bezalkoholna pića</t>
  </si>
  <si>
    <t>Trošarina na duhanske proizvode</t>
  </si>
  <si>
    <t>Poseban porez na kavu</t>
  </si>
  <si>
    <t>Poseban porez na luksuzne proizvode</t>
  </si>
  <si>
    <t>Ostali porezi na robu i usluge</t>
  </si>
  <si>
    <t>Porez na dobitke od igara na sreću  i ostali porezi od igara na sreću</t>
  </si>
  <si>
    <t>Naknade za priređivanje igara na sreću</t>
  </si>
  <si>
    <t>Porezi na međunarodnu trgovinu i transakcije</t>
  </si>
  <si>
    <t>Carine i carinske pristojbe</t>
  </si>
  <si>
    <t>Carine na uvoz robe i usluga</t>
  </si>
  <si>
    <t>Carinske pristojbe</t>
  </si>
  <si>
    <t xml:space="preserve">Ostali prihodi od poreza </t>
  </si>
  <si>
    <t>Ostali prihodi od poreza koje plaćaju fizičke osobe</t>
  </si>
  <si>
    <t>Doprinosi za obvezno zdravstveno osiguranje</t>
  </si>
  <si>
    <t>Doprinosi za mirovinsko osiguranje</t>
  </si>
  <si>
    <t xml:space="preserve">Doprinosi za mirovinsko osiguranje </t>
  </si>
  <si>
    <t>Doprinosi za zapošljavanje</t>
  </si>
  <si>
    <t>Doprinosi za obvezno osiguranje u slučaju nezaposlenosti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</si>
  <si>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</si>
  <si>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</si>
  <si>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</si>
  <si>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</si>
  <si>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</si>
  <si>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</si>
  <si>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</si>
  <si>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</si>
  <si>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</si>
  <si>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</si>
  <si>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</si>
  <si>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</si>
  <si>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</si>
  <si>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</si>
  <si>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</si>
  <si>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</si>
  <si>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Prihodi od nefinancijske imovine</t>
  </si>
  <si>
    <t>Naknade za koncesije</t>
  </si>
  <si>
    <t>Prihodi od zakupa i iznajmljivanja imovine</t>
  </si>
  <si>
    <t>Ostali prihodi od nefinancijske imovine</t>
  </si>
  <si>
    <t>Prihodi od kamata na dane zajmove</t>
  </si>
  <si>
    <t>Prihodi od kamata na dane zajmove neprofitnim organizacijama, građanima i kućanstvima</t>
  </si>
  <si>
    <t>Prihodi od kamata na dane zajmove trgovačkim društvima u javnom sektoru</t>
  </si>
  <si>
    <t>Prihodi od kamata na dane zajmove trgovačkim društvima i obrtnicima izvan javnog sektora</t>
  </si>
  <si>
    <t>Prihodi od upravnih i administrativnih pristojbi, pristojbi po posebnim propisima i naknada</t>
  </si>
  <si>
    <t>Upravne i administrativne pristojbe</t>
  </si>
  <si>
    <t>Državne upravne i sudske pristojbe</t>
  </si>
  <si>
    <t>Ostale upravne pristojbe i naknade</t>
  </si>
  <si>
    <t>Prihodi po posebnim propisima</t>
  </si>
  <si>
    <t>Prihodi državne uprave</t>
  </si>
  <si>
    <t>Ostali nespomenuti prihodi</t>
  </si>
  <si>
    <t>Naknade od financijske imovine</t>
  </si>
  <si>
    <t>Prihodi od prodaje proizvoda i robe te pruženih usluga i prihodi od donacija</t>
  </si>
  <si>
    <t xml:space="preserve">Prihodi od prodaje proizvoda i robe te pruženih usluga </t>
  </si>
  <si>
    <t>Prihodi od prodaje proizvoda i roba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</si>
  <si>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</si>
  <si>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</si>
  <si>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</si>
  <si>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</si>
  <si>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</si>
  <si>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</si>
  <si>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</si>
  <si>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</si>
  <si>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</si>
  <si>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</si>
  <si>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i druge mjere u kaznenom postupku</t>
  </si>
  <si>
    <t>Upravne mjere</t>
  </si>
  <si>
    <t>Ostale kazne</t>
  </si>
  <si>
    <t>Ostali prihodi</t>
  </si>
  <si>
    <t>PRIHODI OD PRODAJE NEFINANCIJSKE IMOVINE</t>
  </si>
  <si>
    <t>Prihodi od prodaje neproizvedene dugotrajne imovine</t>
  </si>
  <si>
    <t>Zemljište</t>
  </si>
  <si>
    <t>Prihodi od prodaje proizvedene dugotrajne imovine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</si>
  <si>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</si>
  <si>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</si>
  <si>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</si>
  <si>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</si>
  <si>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</si>
  <si>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</si>
  <si>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</si>
  <si>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</si>
  <si>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</si>
  <si>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</si>
  <si>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</si>
  <si>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</si>
  <si>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proizvedene kratkotrajne imovine</t>
  </si>
  <si>
    <t>Prihodi od prodaje zaliha</t>
  </si>
  <si>
    <t>Strateške zalihe</t>
  </si>
  <si>
    <t>RASHODI POSLOVANJA</t>
  </si>
  <si>
    <t>INDEKS</t>
  </si>
  <si>
    <t>3</t>
  </si>
  <si>
    <t>31</t>
  </si>
  <si>
    <t>Rashodi za zaposlene</t>
  </si>
  <si>
    <t>311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</si>
  <si>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</si>
  <si>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</si>
  <si>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</si>
  <si>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</si>
  <si>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</si>
  <si>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</si>
  <si>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</si>
  <si>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</si>
  <si>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</si>
  <si>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</si>
  <si>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</si>
  <si>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</si>
  <si>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</si>
  <si>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</si>
  <si>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</si>
  <si>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</si>
  <si>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</si>
  <si>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</si>
  <si>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</si>
  <si>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</si>
  <si>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</si>
  <si>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</si>
  <si>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</si>
  <si>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</si>
  <si>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</si>
  <si>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</si>
  <si>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</si>
  <si>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</si>
  <si>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</si>
  <si>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</si>
  <si>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</si>
  <si>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</si>
  <si>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</si>
  <si>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3225</t>
  </si>
  <si>
    <t>Sitni inventar i auto gume</t>
  </si>
  <si>
    <t>3226</t>
  </si>
  <si>
    <t>Vojna oprema</t>
  </si>
  <si>
    <t xml:space="preserve">Službena, radna i zaštitna odjeća i obuća 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</si>
  <si>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</si>
  <si>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</si>
  <si>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</si>
  <si>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</si>
  <si>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</si>
  <si>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</si>
  <si>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</si>
  <si>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</si>
  <si>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</si>
  <si>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</si>
  <si>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</si>
  <si>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</si>
  <si>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</si>
  <si>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</si>
  <si>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</si>
  <si>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</si>
  <si>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</si>
  <si>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</si>
  <si>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</si>
  <si>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</si>
  <si>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Ostali nespomenuti rashodi poslovanja</t>
  </si>
  <si>
    <t>3291</t>
  </si>
  <si>
    <t>3292</t>
  </si>
  <si>
    <t>Premije osiguranja</t>
  </si>
  <si>
    <t>3293</t>
  </si>
  <si>
    <t>Reprezentacija</t>
  </si>
  <si>
    <t>3294</t>
  </si>
  <si>
    <t xml:space="preserve">Pristojbe i naknade 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</si>
  <si>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</si>
  <si>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</si>
  <si>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</si>
  <si>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</si>
  <si>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</si>
  <si>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</si>
  <si>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</si>
  <si>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</si>
  <si>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</si>
  <si>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3421</t>
  </si>
  <si>
    <t>3422</t>
  </si>
  <si>
    <t>3423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</si>
  <si>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</si>
  <si>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</si>
  <si>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</si>
  <si>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</si>
  <si>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</si>
  <si>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</si>
  <si>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</si>
  <si>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</si>
  <si>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</si>
  <si>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</si>
  <si>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3512</t>
  </si>
  <si>
    <t>352</t>
  </si>
  <si>
    <t>Subvencije trgovačkim društvima, poljoprivrednicima i obrtnicima izvan javnog sektora</t>
  </si>
  <si>
    <t>3521</t>
  </si>
  <si>
    <t>3522</t>
  </si>
  <si>
    <t>Subvencije trgovačkim društvima izvan javnog sektora</t>
  </si>
  <si>
    <t>3523</t>
  </si>
  <si>
    <t>Subvencije poljoprivrednicima i obrtnicima</t>
  </si>
  <si>
    <t>36</t>
  </si>
  <si>
    <t>361</t>
  </si>
  <si>
    <t>Pomoći inozemnim vladama</t>
  </si>
  <si>
    <t>3611</t>
  </si>
  <si>
    <t xml:space="preserve">Tekuće pomoći inozemnim vladama </t>
  </si>
  <si>
    <t>3612</t>
  </si>
  <si>
    <t>Kapitalne pomoći inozemnim vladama</t>
  </si>
  <si>
    <t>3621</t>
  </si>
  <si>
    <t>Tekuće pomoći međunarodnim organizacijama te institucijama i tijelima EU</t>
  </si>
  <si>
    <t>Pomoći unutar općeg proračuna</t>
  </si>
  <si>
    <t>3631</t>
  </si>
  <si>
    <t xml:space="preserve">Tekuće pomoći unutar općeg proračuna </t>
  </si>
  <si>
    <t xml:space="preserve">Kapitalne pomoći unutar općeg proračuna </t>
  </si>
  <si>
    <t>37</t>
  </si>
  <si>
    <t>371</t>
  </si>
  <si>
    <t>3711</t>
  </si>
  <si>
    <t>Naknade građanima i kućanstvima u novcu</t>
  </si>
  <si>
    <t>3712</t>
  </si>
  <si>
    <t>Naknade građanima i kućanstvima u naravi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</si>
  <si>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</si>
  <si>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</si>
  <si>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</si>
  <si>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</si>
  <si>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</si>
  <si>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</si>
  <si>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</si>
  <si>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</si>
  <si>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3822</t>
  </si>
  <si>
    <t>Kazne, penali i naknade štete</t>
  </si>
  <si>
    <t>3831</t>
  </si>
  <si>
    <t>Naknade šteta pravnim i fizičkim osobama</t>
  </si>
  <si>
    <t>Naknade šteta zaposlenima</t>
  </si>
  <si>
    <t>3834</t>
  </si>
  <si>
    <t>Ugovorene kazne i ostale naknade šteta</t>
  </si>
  <si>
    <t>Izvanredni rashodi</t>
  </si>
  <si>
    <t>3851</t>
  </si>
  <si>
    <t>Nepredviđeni rashodi do visine proračunske pričuve</t>
  </si>
  <si>
    <t>Kapitalne pomoći</t>
  </si>
  <si>
    <t>3861</t>
  </si>
  <si>
    <t>3862</t>
  </si>
  <si>
    <t>3863</t>
  </si>
  <si>
    <t>RASHODI ZA NABAVU NEFINANCIJSKE IMOVINE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</si>
  <si>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</si>
  <si>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</si>
  <si>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</si>
  <si>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</si>
  <si>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</si>
  <si>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</si>
  <si>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</si>
  <si>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</si>
  <si>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</si>
  <si>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</si>
  <si>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</si>
  <si>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</si>
  <si>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</si>
  <si>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</si>
  <si>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</si>
  <si>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</si>
  <si>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</si>
  <si>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</si>
  <si>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</si>
  <si>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</si>
  <si>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</si>
  <si>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</si>
  <si>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</si>
  <si>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</si>
  <si>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Komunikacijska oprema</t>
  </si>
  <si>
    <t>4223</t>
  </si>
  <si>
    <t>4224</t>
  </si>
  <si>
    <t>Medicinska i laboratorijska oprema</t>
  </si>
  <si>
    <t>4225</t>
  </si>
  <si>
    <t>4227</t>
  </si>
  <si>
    <t>423</t>
  </si>
  <si>
    <t>Prijevozna sredstva</t>
  </si>
  <si>
    <t>4231</t>
  </si>
  <si>
    <t>4233</t>
  </si>
  <si>
    <t>424</t>
  </si>
  <si>
    <t>4241</t>
  </si>
  <si>
    <t>Knjige</t>
  </si>
  <si>
    <t>4242</t>
  </si>
  <si>
    <t>Umjetnička djela (izložena u galerijama, muzejima i sl.)</t>
  </si>
  <si>
    <t>Ostale nespomenute izložbene vrijednosti</t>
  </si>
  <si>
    <t>425</t>
  </si>
  <si>
    <t>Višegodišnje nasadi i osnovno stado</t>
  </si>
  <si>
    <t>4252</t>
  </si>
  <si>
    <t>Osnovno stado</t>
  </si>
  <si>
    <t>426</t>
  </si>
  <si>
    <t>4262</t>
  </si>
  <si>
    <t>43</t>
  </si>
  <si>
    <t>431</t>
  </si>
  <si>
    <t>4312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</si>
  <si>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</si>
  <si>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</si>
  <si>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</si>
  <si>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</si>
  <si>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</si>
  <si>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</si>
  <si>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</si>
  <si>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</si>
  <si>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</si>
  <si>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</si>
  <si>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</si>
  <si>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</si>
  <si>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</si>
  <si>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</si>
  <si>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</si>
  <si>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</si>
  <si>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</si>
  <si>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Ostale pristojbe i naknade</t>
  </si>
  <si>
    <t>Plaće (bruto)</t>
  </si>
  <si>
    <t>Kamate za primljene kredite i zajmove</t>
  </si>
  <si>
    <t>Pomoći međunarodnim organizacijama te institucijama i tijelima EU</t>
  </si>
  <si>
    <t>Rashodi za nabavu proizvedene kratkotrajne imovine</t>
  </si>
  <si>
    <t>Rashodi za nabavu zaliha</t>
  </si>
  <si>
    <t>Doprinosi</t>
  </si>
  <si>
    <t>Naknada za korištenje nefinancijske imovine</t>
  </si>
  <si>
    <t>Negativne tečajne razlike i razlike zbog primjene valutne klauzule</t>
  </si>
  <si>
    <t>Prihodi od kamata na dane zajmove drugim razinama vlasti</t>
  </si>
  <si>
    <t>BROJČANA OZNAKA I NAZIV</t>
  </si>
  <si>
    <t>4226</t>
  </si>
  <si>
    <t>Sportska i glazbena oprema</t>
  </si>
  <si>
    <t>Ostali neraspoređeni prihodi od poreza</t>
  </si>
  <si>
    <t>Subvencije kreditnim i ostalim financijskim institucijama izvan javnog sektora</t>
  </si>
  <si>
    <t>Pomoći dane u inozemstvo i unutar općeg proračuna</t>
  </si>
  <si>
    <t>Naknade građanima i kućanstvima na temelju osiguranja i druga naknade</t>
  </si>
  <si>
    <t>Ostale naknade građanima i kućanstvima iz proračuna</t>
  </si>
  <si>
    <t>Kapitalne donacije neproftinim organizacijama</t>
  </si>
  <si>
    <t>Kapitalne donacije građanima i kućanstvima</t>
  </si>
  <si>
    <t>Kapitalne pomoći kreditnim i ostalim financijskim institucijama te trgovačkim društvima u javnom sektoru</t>
  </si>
  <si>
    <t>Kapitale pomoći kreditnim i ostalim financijskim institucijama te trgovačkim društvima izvan javnog sektora</t>
  </si>
  <si>
    <t>Kapitalne pomoći poljoprivrednicima i obrtnicima</t>
  </si>
  <si>
    <t>Rashodi za nabavu proizvedene dugotrajne imovine</t>
  </si>
  <si>
    <t>Rashodi za nabavu plemenitih metala i ostalih pohranjenih vrijednosti</t>
  </si>
  <si>
    <t>Plemeniti metali i ostale pohranjene vrijednosti</t>
  </si>
  <si>
    <t>Materijal i dijelovi za tekuće i investicijsko održavanje</t>
  </si>
  <si>
    <t>Naknade za rad predstavničkih i izvršnih tijela, povjerenstava i slično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</si>
  <si>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</si>
  <si>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</si>
  <si>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</si>
  <si>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Subvencije trgovačkim društvima u javnom sektoru</t>
  </si>
  <si>
    <t>Subvencije kreditnim i ostalim financijskim institucijama u javnom sektoru</t>
  </si>
  <si>
    <t>Naknade građanima i kućanstvimana temelju osiguranja</t>
  </si>
  <si>
    <t>Knjige,umjetnička djela i ostale izložbene vrijednosti</t>
  </si>
  <si>
    <t>Pohranjene knjige, umjetička djela i slične vrijednosti</t>
  </si>
  <si>
    <t>TEKUĆI PLAN 2015.</t>
  </si>
  <si>
    <t>Prihodi iz nadležnog proračuna i od HZZO-a temeljem ugovornih obveza</t>
  </si>
  <si>
    <t>Prihodi od HZZO-a na temelju ugovornih obveza</t>
  </si>
  <si>
    <t>Pomoći proračunskim korisnicima iz proračuna koji im nije nadležan</t>
  </si>
  <si>
    <t>Pomoći iz državnog proračuna temeljem prijenosa EU sredstava</t>
  </si>
  <si>
    <t>Tekuće pomoći proračunskim korisnicima iz proračuna koji im nije nadležan</t>
  </si>
  <si>
    <t>Kapitalne pomoći proračunskim korisnicima iz proračuna koji im nije nadležan</t>
  </si>
  <si>
    <t>Tekuće pomoći iz državnog proračuna temeljem prijenosa EU sredstava</t>
  </si>
  <si>
    <t>Prihodi od prodaje kratkotrajne nefinancijske imovine</t>
  </si>
  <si>
    <t>Prihodi od prodaje nematerijalne imovine</t>
  </si>
  <si>
    <t>Prihodi od prodaje plemenitih metala i ostalih pohranjenih vrijednosti</t>
  </si>
  <si>
    <t>Plemeniti metali i drago kamenje</t>
  </si>
  <si>
    <t>Prihodi od novčane naknade poslodavca zbog nezapošljavanja osoba s invaliditetom</t>
  </si>
  <si>
    <t>Troškovi sudskih postupaka</t>
  </si>
  <si>
    <t>3427</t>
  </si>
  <si>
    <t>Kamate za primljene zajmove od trgovačkih društava i obrtnika izvan javnog sektora</t>
  </si>
  <si>
    <t>Pomoći proračunskim korisnicima drugih proračuna</t>
  </si>
  <si>
    <t>Tekuće pomoći proračunskim korisnicima drugih     proračuna</t>
  </si>
  <si>
    <t>Pomoći temeljem prijenosa EU sredstava</t>
  </si>
  <si>
    <t>Tekuće pomoći temeljem prijenosa EU sredstava</t>
  </si>
  <si>
    <t>Kapitalne pomoći temeljem prijenosa EU sredstava</t>
  </si>
  <si>
    <t>3812</t>
  </si>
  <si>
    <t>Tekuće donacije u naravi</t>
  </si>
  <si>
    <t>3835</t>
  </si>
  <si>
    <t xml:space="preserve">Prijenosi EU sredstava subjektima izvan općeg proračuna </t>
  </si>
  <si>
    <t xml:space="preserve">Tekući prijenosi EU sredstava subjektima izvan općeg proračuna </t>
  </si>
  <si>
    <t xml:space="preserve">Kapitalni prijenosi EU sredstava subjektima izvan općeg proračuna </t>
  </si>
  <si>
    <t>Ostala prirodna materijalna imovina</t>
  </si>
  <si>
    <t>4122</t>
  </si>
  <si>
    <t>Koncesije</t>
  </si>
  <si>
    <t>4213</t>
  </si>
  <si>
    <t>Ceste, željeznice i ostali prometni objekti</t>
  </si>
  <si>
    <t>4228</t>
  </si>
  <si>
    <t>4263</t>
  </si>
  <si>
    <t>Umjetnička, literarna i znanstvena djela</t>
  </si>
  <si>
    <t>4264</t>
  </si>
  <si>
    <t>Ostala nematerijalna proizvedena imovina</t>
  </si>
  <si>
    <t>Pomoći iz inozemstva i od subjekata unutar općeg proračuna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</si>
  <si>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</si>
  <si>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</si>
  <si>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</si>
  <si>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>Pomoći od izvanproračunskih korisnika</t>
  </si>
  <si>
    <t>Tekuće pomoći od izvanproračunskih korisnika</t>
  </si>
  <si>
    <t>Kapitalne pomoći od izvanproračunskih korisnika</t>
  </si>
  <si>
    <t>Kazne za prometne i ostale prekršaje u nadležnosti MUP-a</t>
  </si>
  <si>
    <t>Prihodi od prodaje materijalne imovine prirodnih bogatstava</t>
  </si>
  <si>
    <t>Vojna sredstva za jednokratnu upotrebu</t>
  </si>
  <si>
    <t>Naknade građanima i kućanstvima u novcu - neposredno ili putem ustanove izvan javnog sektora</t>
  </si>
  <si>
    <t>Naknade građanima i kućanstvima u naravi - neposredno ili putem ustanove izvan javnog sektora</t>
  </si>
  <si>
    <t>Nematerijalna proizvedena imovina</t>
  </si>
  <si>
    <t>Ulaganje u računalne  programe</t>
  </si>
  <si>
    <t>Članarine i norme</t>
  </si>
  <si>
    <t>IZVRŠENJE
1.-6.2016.</t>
  </si>
  <si>
    <t>IZVORNI PLAN 2016.</t>
  </si>
  <si>
    <t>Prihod od prodaje nematerijalne proizvedene imovine</t>
  </si>
  <si>
    <t>TEKUĆI PLAN 2016.</t>
  </si>
  <si>
    <t>3662</t>
  </si>
  <si>
    <t>Kapitalne pomoći proračunskim korisnicima drugih proračuna</t>
  </si>
  <si>
    <t>3832</t>
  </si>
  <si>
    <t>Penali, ležarine i drugo</t>
  </si>
  <si>
    <t>4113</t>
  </si>
  <si>
    <t>4234</t>
  </si>
  <si>
    <t>Prijevozna sredstva u zračnom prometu</t>
  </si>
  <si>
    <t>4251</t>
  </si>
  <si>
    <t>Višegodišnji nasadi</t>
  </si>
  <si>
    <t>6817</t>
  </si>
  <si>
    <t>Kazne za prekršaje na kulturnim dobrima</t>
  </si>
  <si>
    <t>7226</t>
  </si>
  <si>
    <t>724</t>
  </si>
  <si>
    <t>Prihodi od prodaje knjiga, umjetničkih djela i ostalih izložbenih vrijednosti</t>
  </si>
  <si>
    <t>7241</t>
  </si>
  <si>
    <t>725</t>
  </si>
  <si>
    <t>Prihodi od prodaje višegodišnjih nasada i osnovnog stada</t>
  </si>
  <si>
    <t>7252</t>
  </si>
  <si>
    <t>5=4/3*100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</si>
</sst>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5" fillId="34" borderId="10" applyNumberFormat="0" applyProtection="0">
      <alignment horizontal="left" vertical="center" indent="1"/>
    </xf>
    <xf numFmtId="0" fontId="0" fillId="34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5" borderId="9" applyNumberFormat="0" applyProtection="0">
      <alignment horizontal="right" vertical="center"/>
    </xf>
    <xf numFmtId="4" fontId="4" fillId="34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4" borderId="1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53" applyFont="1" applyFill="1" applyBorder="1" applyAlignment="1">
      <alignment horizontal="left" vertical="top"/>
      <protection/>
    </xf>
    <xf numFmtId="0" fontId="8" fillId="0" borderId="0" xfId="53" applyFont="1" applyFill="1" applyBorder="1" applyAlignment="1">
      <alignment horizontal="center" vertical="top"/>
      <protection/>
    </xf>
    <xf numFmtId="0" fontId="8" fillId="0" borderId="0" xfId="53" applyFont="1" applyFill="1" applyBorder="1" applyAlignment="1">
      <alignment vertical="top" wrapText="1"/>
      <protection/>
    </xf>
    <xf numFmtId="4" fontId="7" fillId="0" borderId="0" xfId="53" applyNumberFormat="1" applyFont="1" applyFill="1" applyBorder="1" applyAlignment="1">
      <alignment vertical="top"/>
      <protection/>
    </xf>
    <xf numFmtId="0" fontId="7" fillId="0" borderId="0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4" fontId="7" fillId="0" borderId="0" xfId="54" applyNumberFormat="1" applyFont="1" applyFill="1" applyBorder="1" applyAlignment="1">
      <alignment vertical="top"/>
      <protection/>
    </xf>
    <xf numFmtId="4" fontId="7" fillId="0" borderId="0" xfId="109" applyNumberFormat="1" applyFont="1" applyFill="1" applyBorder="1" applyAlignment="1">
      <alignment vertical="top"/>
    </xf>
    <xf numFmtId="4" fontId="8" fillId="0" borderId="0" xfId="53" applyNumberFormat="1" applyFont="1" applyFill="1" applyBorder="1">
      <alignment/>
      <protection/>
    </xf>
    <xf numFmtId="0" fontId="8" fillId="0" borderId="0" xfId="53" applyFont="1" applyFill="1" applyBorder="1">
      <alignment/>
      <protection/>
    </xf>
    <xf numFmtId="4" fontId="8" fillId="0" borderId="0" xfId="53" applyNumberFormat="1" applyFont="1" applyFill="1" applyBorder="1" applyAlignment="1">
      <alignment vertical="top"/>
      <protection/>
    </xf>
    <xf numFmtId="4" fontId="8" fillId="0" borderId="0" xfId="54" applyNumberFormat="1" applyFont="1" applyFill="1" applyBorder="1" applyAlignment="1">
      <alignment vertical="top"/>
      <protection/>
    </xf>
    <xf numFmtId="0" fontId="8" fillId="0" borderId="0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left" vertical="top"/>
      <protection/>
    </xf>
    <xf numFmtId="0" fontId="8" fillId="0" borderId="0" xfId="53" applyFont="1" applyFill="1" applyBorder="1" applyAlignment="1">
      <alignment horizontal="justify" vertical="top" wrapText="1"/>
      <protection/>
    </xf>
    <xf numFmtId="0" fontId="7" fillId="0" borderId="0" xfId="53" applyFont="1" applyFill="1" applyBorder="1" applyAlignment="1">
      <alignment horizontal="justify" vertical="top"/>
      <protection/>
    </xf>
    <xf numFmtId="0" fontId="7" fillId="0" borderId="0" xfId="53" applyFont="1" applyFill="1" applyBorder="1" applyAlignment="1">
      <alignment horizontal="justify" vertical="top" wrapText="1"/>
      <protection/>
    </xf>
    <xf numFmtId="3" fontId="8" fillId="0" borderId="0" xfId="53" applyNumberFormat="1" applyFont="1" applyFill="1" applyBorder="1">
      <alignment/>
      <protection/>
    </xf>
    <xf numFmtId="0" fontId="8" fillId="0" borderId="0" xfId="53" applyFont="1" applyFill="1" applyBorder="1" applyAlignment="1">
      <alignment horizontal="justify" vertical="top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top" wrapText="1"/>
      <protection/>
    </xf>
    <xf numFmtId="4" fontId="7" fillId="0" borderId="0" xfId="55" applyNumberFormat="1" applyFont="1" applyFill="1" applyBorder="1" applyAlignment="1">
      <alignment vertical="top"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wrapText="1"/>
      <protection/>
    </xf>
    <xf numFmtId="2" fontId="7" fillId="0" borderId="0" xfId="54" applyNumberFormat="1" applyFont="1" applyFill="1" applyBorder="1" applyAlignment="1">
      <alignment horizontal="right" vertical="top"/>
      <protection/>
    </xf>
    <xf numFmtId="2" fontId="8" fillId="0" borderId="0" xfId="54" applyNumberFormat="1" applyFont="1" applyFill="1" applyBorder="1" applyAlignment="1">
      <alignment horizontal="right" vertical="top"/>
      <protection/>
    </xf>
    <xf numFmtId="2" fontId="8" fillId="0" borderId="0" xfId="53" applyNumberFormat="1" applyFont="1" applyFill="1" applyBorder="1">
      <alignment/>
      <protection/>
    </xf>
    <xf numFmtId="0" fontId="7" fillId="0" borderId="0" xfId="84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4" fontId="7" fillId="0" borderId="12" xfId="52" applyNumberFormat="1" applyFont="1" applyFill="1" applyBorder="1" applyAlignment="1">
      <alignment horizontal="center" vertical="center" wrapText="1"/>
      <protection/>
    </xf>
    <xf numFmtId="0" fontId="7" fillId="0" borderId="0" xfId="84" applyFont="1" applyFill="1" applyBorder="1" applyAlignment="1" applyProtection="1" quotePrefix="1">
      <alignment horizontal="left" vertical="top"/>
      <protection locked="0"/>
    </xf>
    <xf numFmtId="0" fontId="7" fillId="0" borderId="0" xfId="84" applyFont="1" applyFill="1" applyBorder="1" applyAlignment="1" applyProtection="1" quotePrefix="1">
      <alignment vertical="top"/>
      <protection locked="0"/>
    </xf>
    <xf numFmtId="0" fontId="7" fillId="0" borderId="0" xfId="84" applyFont="1" applyFill="1" applyBorder="1" applyAlignment="1" applyProtection="1">
      <alignment horizontal="left" vertical="top" wrapText="1"/>
      <protection locked="0"/>
    </xf>
    <xf numFmtId="4" fontId="9" fillId="0" borderId="0" xfId="95" applyNumberFormat="1" applyFont="1" applyFill="1" applyBorder="1" applyAlignment="1" applyProtection="1">
      <alignment horizontal="right" vertical="top"/>
      <protection locked="0"/>
    </xf>
    <xf numFmtId="0" fontId="7" fillId="0" borderId="0" xfId="87" applyFont="1" applyFill="1" applyBorder="1" applyAlignment="1" applyProtection="1" quotePrefix="1">
      <alignment horizontal="left" vertical="top"/>
      <protection locked="0"/>
    </xf>
    <xf numFmtId="0" fontId="7" fillId="0" borderId="0" xfId="87" applyFont="1" applyFill="1" applyBorder="1" applyAlignment="1" applyProtection="1" quotePrefix="1">
      <alignment vertical="top"/>
      <protection locked="0"/>
    </xf>
    <xf numFmtId="0" fontId="7" fillId="0" borderId="0" xfId="87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0" xfId="87" applyFont="1" applyFill="1" applyBorder="1" applyAlignment="1" applyProtection="1" quotePrefix="1">
      <alignment vertical="top"/>
      <protection locked="0"/>
    </xf>
    <xf numFmtId="0" fontId="8" fillId="0" borderId="0" xfId="87" applyFont="1" applyFill="1" applyBorder="1" applyAlignment="1" applyProtection="1" quotePrefix="1">
      <alignment horizontal="left" vertical="top" wrapText="1"/>
      <protection locked="0"/>
    </xf>
    <xf numFmtId="4" fontId="10" fillId="0" borderId="0" xfId="95" applyNumberFormat="1" applyFont="1" applyFill="1" applyBorder="1" applyAlignment="1" applyProtection="1">
      <alignment horizontal="right" vertical="top"/>
      <protection locked="0"/>
    </xf>
    <xf numFmtId="0" fontId="8" fillId="0" borderId="0" xfId="87" applyFont="1" applyFill="1" applyBorder="1" applyAlignment="1" applyProtection="1" quotePrefix="1">
      <alignment horizontal="left" vertical="top"/>
      <protection locked="0"/>
    </xf>
    <xf numFmtId="0" fontId="8" fillId="0" borderId="0" xfId="87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/>
    </xf>
    <xf numFmtId="0" fontId="7" fillId="0" borderId="0" xfId="87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vertical="top" wrapText="1"/>
    </xf>
    <xf numFmtId="4" fontId="7" fillId="0" borderId="0" xfId="95" applyNumberFormat="1" applyFont="1" applyFill="1" applyBorder="1" applyAlignment="1" applyProtection="1">
      <alignment horizontal="right" vertical="top"/>
      <protection locked="0"/>
    </xf>
    <xf numFmtId="2" fontId="8" fillId="0" borderId="0" xfId="53" applyNumberFormat="1" applyFont="1" applyFill="1" applyBorder="1" applyAlignment="1">
      <alignment horizontal="right" vertical="top"/>
      <protection/>
    </xf>
    <xf numFmtId="0" fontId="8" fillId="0" borderId="0" xfId="53" applyFont="1" applyFill="1" applyBorder="1" applyAlignment="1">
      <alignment vertical="center"/>
      <protection/>
    </xf>
    <xf numFmtId="4" fontId="8" fillId="0" borderId="0" xfId="53" applyNumberFormat="1" applyFont="1" applyFill="1" applyBorder="1" applyAlignment="1">
      <alignment horizontal="justify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wrapText="1"/>
    </xf>
    <xf numFmtId="3" fontId="11" fillId="0" borderId="12" xfId="51" applyNumberFormat="1" applyFont="1" applyFill="1" applyBorder="1" applyAlignment="1">
      <alignment horizontal="center" vertical="center" wrapText="1"/>
      <protection/>
    </xf>
    <xf numFmtId="4" fontId="11" fillId="0" borderId="12" xfId="52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/>
      <protection/>
    </xf>
    <xf numFmtId="0" fontId="0" fillId="0" borderId="0" xfId="0" applyFill="1" applyAlignment="1">
      <alignment horizontal="right" vertical="top"/>
    </xf>
    <xf numFmtId="4" fontId="8" fillId="0" borderId="0" xfId="95" applyNumberFormat="1" applyFont="1" applyFill="1" applyBorder="1" applyAlignment="1" applyProtection="1">
      <alignment horizontal="right" vertical="top"/>
      <protection locked="0"/>
    </xf>
    <xf numFmtId="4" fontId="7" fillId="0" borderId="12" xfId="51" applyNumberFormat="1" applyFont="1" applyFill="1" applyBorder="1" applyAlignment="1">
      <alignment horizontal="center" vertical="center" wrapText="1"/>
      <protection/>
    </xf>
    <xf numFmtId="0" fontId="8" fillId="0" borderId="0" xfId="87" applyFont="1" applyFill="1" applyBorder="1" applyAlignment="1" applyProtection="1" quotePrefix="1">
      <alignment horizontal="left" vertical="center" wrapText="1"/>
      <protection locked="0"/>
    </xf>
    <xf numFmtId="2" fontId="8" fillId="0" borderId="0" xfId="0" applyNumberFormat="1" applyFont="1" applyFill="1" applyBorder="1" applyAlignment="1">
      <alignment vertical="top"/>
    </xf>
    <xf numFmtId="3" fontId="7" fillId="0" borderId="12" xfId="51" applyNumberFormat="1" applyFont="1" applyFill="1" applyBorder="1" applyAlignment="1">
      <alignment horizontal="center" vertical="center" wrapText="1"/>
      <protection/>
    </xf>
    <xf numFmtId="3" fontId="9" fillId="0" borderId="0" xfId="95" applyNumberFormat="1" applyFont="1" applyFill="1" applyBorder="1" applyAlignment="1" applyProtection="1">
      <alignment horizontal="right" vertical="top"/>
      <protection locked="0"/>
    </xf>
    <xf numFmtId="3" fontId="10" fillId="0" borderId="0" xfId="95" applyNumberFormat="1" applyFont="1" applyFill="1" applyBorder="1" applyAlignment="1" applyProtection="1">
      <alignment horizontal="right" vertical="top"/>
      <protection locked="0"/>
    </xf>
    <xf numFmtId="3" fontId="7" fillId="0" borderId="0" xfId="54" applyNumberFormat="1" applyFont="1" applyFill="1" applyBorder="1" applyAlignment="1">
      <alignment horizontal="right" vertical="top"/>
      <protection/>
    </xf>
    <xf numFmtId="3" fontId="10" fillId="0" borderId="0" xfId="94" applyNumberFormat="1" applyFont="1" applyFill="1" applyBorder="1" applyAlignment="1">
      <alignment horizontal="right" vertical="top"/>
    </xf>
    <xf numFmtId="3" fontId="7" fillId="0" borderId="0" xfId="95" applyNumberFormat="1" applyFont="1" applyFill="1" applyBorder="1" applyAlignment="1" applyProtection="1">
      <alignment horizontal="right" vertical="top"/>
      <protection locked="0"/>
    </xf>
    <xf numFmtId="3" fontId="8" fillId="0" borderId="0" xfId="94" applyNumberFormat="1" applyFont="1" applyFill="1" applyBorder="1" applyAlignment="1" applyProtection="1">
      <alignment horizontal="right" vertical="top"/>
      <protection locked="0"/>
    </xf>
    <xf numFmtId="3" fontId="7" fillId="0" borderId="0" xfId="53" applyNumberFormat="1" applyFont="1" applyFill="1" applyBorder="1" applyAlignment="1">
      <alignment vertical="top"/>
      <protection/>
    </xf>
    <xf numFmtId="3" fontId="13" fillId="0" borderId="0" xfId="53" applyNumberFormat="1" applyFont="1" applyFill="1" applyBorder="1" applyAlignment="1">
      <alignment vertical="top"/>
      <protection/>
    </xf>
    <xf numFmtId="3" fontId="15" fillId="0" borderId="12" xfId="51" applyNumberFormat="1" applyFont="1" applyFill="1" applyBorder="1" applyAlignment="1">
      <alignment horizontal="center" vertical="center" wrapText="1"/>
      <protection/>
    </xf>
    <xf numFmtId="3" fontId="7" fillId="0" borderId="0" xfId="54" applyNumberFormat="1" applyFont="1" applyFill="1" applyBorder="1" applyAlignment="1">
      <alignment vertical="top"/>
      <protection/>
    </xf>
    <xf numFmtId="3" fontId="7" fillId="0" borderId="0" xfId="109" applyNumberFormat="1" applyFont="1" applyFill="1" applyBorder="1" applyAlignment="1">
      <alignment vertical="top"/>
    </xf>
    <xf numFmtId="3" fontId="8" fillId="0" borderId="0" xfId="53" applyNumberFormat="1" applyFont="1" applyFill="1" applyBorder="1" applyAlignment="1">
      <alignment vertical="top"/>
      <protection/>
    </xf>
    <xf numFmtId="3" fontId="8" fillId="0" borderId="0" xfId="54" applyNumberFormat="1" applyFont="1" applyFill="1" applyBorder="1" applyAlignment="1">
      <alignment vertical="top"/>
      <protection/>
    </xf>
    <xf numFmtId="3" fontId="14" fillId="0" borderId="0" xfId="53" applyNumberFormat="1" applyFont="1" applyFill="1" applyBorder="1" applyAlignment="1">
      <alignment vertical="top"/>
      <protection/>
    </xf>
    <xf numFmtId="3" fontId="7" fillId="0" borderId="0" xfId="55" applyNumberFormat="1" applyFont="1" applyFill="1" applyBorder="1" applyAlignment="1">
      <alignment vertical="top"/>
    </xf>
    <xf numFmtId="3" fontId="14" fillId="0" borderId="0" xfId="53" applyNumberFormat="1" applyFont="1" applyFill="1" applyBorder="1">
      <alignment/>
      <protection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8" fillId="0" borderId="0" xfId="95" applyNumberFormat="1" applyFont="1" applyFill="1" applyBorder="1" applyAlignment="1" applyProtection="1">
      <alignment horizontal="right" vertical="top"/>
      <protection locked="0"/>
    </xf>
    <xf numFmtId="4" fontId="7" fillId="0" borderId="0" xfId="51" applyNumberFormat="1" applyFont="1" applyFill="1" applyBorder="1" applyAlignment="1">
      <alignment horizontal="center" vertical="center" wrapText="1"/>
      <protection/>
    </xf>
    <xf numFmtId="3" fontId="7" fillId="0" borderId="0" xfId="51" applyNumberFormat="1" applyFont="1" applyFill="1" applyBorder="1" applyAlignment="1">
      <alignment horizontal="center" vertical="center" wrapText="1"/>
      <protection/>
    </xf>
    <xf numFmtId="3" fontId="9" fillId="0" borderId="0" xfId="51" applyNumberFormat="1" applyFont="1" applyFill="1" applyBorder="1" applyAlignment="1">
      <alignment horizontal="center" vertical="center" wrapText="1"/>
      <protection/>
    </xf>
    <xf numFmtId="4" fontId="7" fillId="0" borderId="0" xfId="52" applyNumberFormat="1" applyFont="1" applyFill="1" applyBorder="1" applyAlignment="1">
      <alignment horizontal="center" vertical="center" wrapText="1"/>
      <protection/>
    </xf>
    <xf numFmtId="4" fontId="8" fillId="0" borderId="0" xfId="94" applyNumberFormat="1" applyFont="1" applyFill="1" applyBorder="1" applyAlignment="1" applyProtection="1">
      <alignment horizontal="right" vertical="top"/>
      <protection locked="0"/>
    </xf>
    <xf numFmtId="4" fontId="7" fillId="0" borderId="0" xfId="54" applyNumberFormat="1" applyFont="1" applyFill="1" applyBorder="1" applyAlignment="1">
      <alignment horizontal="right" vertical="top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/>
      <protection/>
    </xf>
  </cellXfs>
  <cellStyles count="9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olugodišnji-sabor" xfId="51"/>
    <cellStyle name="Obično_prihodi 2005" xfId="52"/>
    <cellStyle name="Obično_Rebalans 04 - PRIHODI- Zadnji" xfId="53"/>
    <cellStyle name="Obično_ZR - Prihodi -031" xfId="54"/>
    <cellStyle name="Percent" xfId="55"/>
    <cellStyle name="Povezana ćelija" xfId="56"/>
    <cellStyle name="Followed Hyperlink" xfId="57"/>
    <cellStyle name="Provjera ćelije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_Knjiga1(1)" xfId="84"/>
    <cellStyle name="SAPBEXHLevel2X" xfId="85"/>
    <cellStyle name="SAPBEXHLevel3" xfId="86"/>
    <cellStyle name="SAPBEXHLevel3_1prihodi-rashodi06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_1prihodi-rashodi06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Tekst objašnjenja" xfId="101"/>
    <cellStyle name="Tekst upozorenja" xfId="102"/>
    <cellStyle name="Ukupni zbroj" xfId="103"/>
    <cellStyle name="Unos" xfId="104"/>
    <cellStyle name="Currency" xfId="105"/>
    <cellStyle name="Currency [0]" xfId="106"/>
    <cellStyle name="Comma" xfId="107"/>
    <cellStyle name="Comma [0]" xfId="108"/>
    <cellStyle name="Zarez_Bilanca 31 12 06 konačno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109</xdr:row>
      <xdr:rowOff>0</xdr:rowOff>
    </xdr:from>
    <xdr:to>
      <xdr:col>12</xdr:col>
      <xdr:colOff>190500</xdr:colOff>
      <xdr:row>109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7649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43">
      <selection activeCell="G129" sqref="G129"/>
    </sheetView>
  </sheetViews>
  <sheetFormatPr defaultColWidth="9.140625" defaultRowHeight="12.75"/>
  <cols>
    <col min="1" max="1" width="3.8515625" style="10" customWidth="1"/>
    <col min="2" max="2" width="4.57421875" style="13" customWidth="1"/>
    <col min="3" max="3" width="43.00390625" style="24" customWidth="1"/>
    <col min="4" max="4" width="14.421875" style="18" bestFit="1" customWidth="1"/>
    <col min="5" max="5" width="14.421875" style="80" bestFit="1" customWidth="1"/>
    <col min="6" max="6" width="15.8515625" style="18" bestFit="1" customWidth="1"/>
    <col min="7" max="7" width="8.28125" style="27" bestFit="1" customWidth="1"/>
    <col min="8" max="8" width="14.57421875" style="10" bestFit="1" customWidth="1"/>
    <col min="9" max="9" width="48.140625" style="10" customWidth="1"/>
    <col min="10" max="10" width="13.28125" style="10" bestFit="1" customWidth="1"/>
    <col min="11" max="16384" width="9.140625" style="10" customWidth="1"/>
  </cols>
  <sheetData>
    <row r="1" spans="1:7" ht="12.75">
      <c r="A1" s="1" t="s">
        <v>0</v>
      </c>
      <c r="B1" s="2"/>
      <c r="C1" s="3"/>
      <c r="D1" s="71"/>
      <c r="E1" s="72"/>
      <c r="F1" s="11"/>
      <c r="G1" s="49"/>
    </row>
    <row r="2" spans="1:7" ht="15" customHeight="1">
      <c r="A2" s="1" t="s">
        <v>1</v>
      </c>
      <c r="B2" s="2"/>
      <c r="C2" s="3"/>
      <c r="D2" s="71"/>
      <c r="E2" s="72"/>
      <c r="F2" s="11"/>
      <c r="G2" s="49"/>
    </row>
    <row r="3" spans="1:7" s="50" customFormat="1" ht="25.5" customHeight="1">
      <c r="A3" s="91" t="s">
        <v>332</v>
      </c>
      <c r="B3" s="91"/>
      <c r="C3" s="91"/>
      <c r="D3" s="64" t="s">
        <v>411</v>
      </c>
      <c r="E3" s="64" t="s">
        <v>358</v>
      </c>
      <c r="F3" s="61" t="s">
        <v>410</v>
      </c>
      <c r="G3" s="31" t="s">
        <v>113</v>
      </c>
    </row>
    <row r="4" spans="1:7" s="58" customFormat="1" ht="12.75" customHeight="1">
      <c r="A4" s="92">
        <v>1</v>
      </c>
      <c r="B4" s="92"/>
      <c r="C4" s="92"/>
      <c r="D4" s="56">
        <v>2</v>
      </c>
      <c r="E4" s="73">
        <v>3</v>
      </c>
      <c r="F4" s="56">
        <v>4</v>
      </c>
      <c r="G4" s="57" t="s">
        <v>432</v>
      </c>
    </row>
    <row r="5" spans="1:9" s="19" customFormat="1" ht="12.75">
      <c r="A5" s="1">
        <v>6</v>
      </c>
      <c r="B5" s="5" t="s">
        <v>2</v>
      </c>
      <c r="C5" s="6" t="s">
        <v>1</v>
      </c>
      <c r="D5" s="74">
        <f>+D6+D43+D48+D68+D87+D97+D104+D107</f>
        <v>114316225791</v>
      </c>
      <c r="E5" s="74">
        <f>+E6+E43+E48+E68+E87+E97+E104+E107</f>
        <v>114316225791</v>
      </c>
      <c r="F5" s="7">
        <f>+F6+F43+F48+F68+F87+F97+F104+F107</f>
        <v>56135067525.189995</v>
      </c>
      <c r="G5" s="25">
        <f>F5/E5*100</f>
        <v>49.1050742243884</v>
      </c>
      <c r="H5" s="51"/>
      <c r="I5" s="6"/>
    </row>
    <row r="6" spans="1:9" ht="13.5" customHeight="1">
      <c r="A6" s="1">
        <v>61</v>
      </c>
      <c r="B6" s="5" t="s">
        <v>2</v>
      </c>
      <c r="C6" s="6" t="s">
        <v>3</v>
      </c>
      <c r="D6" s="75">
        <f>D7+D15+D19+D21+D36+D40</f>
        <v>68863720775</v>
      </c>
      <c r="E6" s="75">
        <f>E7+E15+E19+E21+E36+E40</f>
        <v>68863720775</v>
      </c>
      <c r="F6" s="8">
        <f>F7+F15+F19+F21+F36+F40</f>
        <v>34303059644.25999</v>
      </c>
      <c r="G6" s="25">
        <f>F6/E6*100</f>
        <v>49.81296284634279</v>
      </c>
      <c r="I6" s="6"/>
    </row>
    <row r="7" spans="1:9" ht="12.75">
      <c r="A7" s="1">
        <v>611</v>
      </c>
      <c r="B7" s="2" t="s">
        <v>2</v>
      </c>
      <c r="C7" s="6" t="s">
        <v>4</v>
      </c>
      <c r="D7" s="71">
        <v>2109646809</v>
      </c>
      <c r="E7" s="71">
        <v>2109646809</v>
      </c>
      <c r="F7" s="4">
        <f>SUM(F8:F14)</f>
        <v>1228309072.1699998</v>
      </c>
      <c r="G7" s="25">
        <f>F7/E7*100</f>
        <v>58.22344607305306</v>
      </c>
      <c r="I7" s="6"/>
    </row>
    <row r="8" spans="1:9" ht="12.75">
      <c r="A8" s="1"/>
      <c r="B8" s="2">
        <v>6111</v>
      </c>
      <c r="C8" s="3" t="s">
        <v>5</v>
      </c>
      <c r="D8" s="76"/>
      <c r="E8" s="76"/>
      <c r="F8" s="12">
        <v>823135480.36</v>
      </c>
      <c r="G8" s="26"/>
      <c r="I8" s="3"/>
    </row>
    <row r="9" spans="1:9" ht="12.75">
      <c r="A9" s="1"/>
      <c r="B9" s="2">
        <v>6112</v>
      </c>
      <c r="C9" s="3" t="s">
        <v>6</v>
      </c>
      <c r="D9" s="76"/>
      <c r="E9" s="76"/>
      <c r="F9" s="12">
        <v>82875607.39</v>
      </c>
      <c r="G9" s="26"/>
      <c r="I9" s="3"/>
    </row>
    <row r="10" spans="1:9" ht="25.5">
      <c r="A10" s="1"/>
      <c r="B10" s="2">
        <v>6113</v>
      </c>
      <c r="C10" s="3" t="s">
        <v>7</v>
      </c>
      <c r="D10" s="76"/>
      <c r="E10" s="76"/>
      <c r="F10" s="12">
        <v>30382302.29</v>
      </c>
      <c r="G10" s="26"/>
      <c r="I10" s="3"/>
    </row>
    <row r="11" spans="1:9" ht="12.75">
      <c r="A11" s="1"/>
      <c r="B11" s="2">
        <v>6114</v>
      </c>
      <c r="C11" s="3" t="s">
        <v>8</v>
      </c>
      <c r="D11" s="76"/>
      <c r="E11" s="76"/>
      <c r="F11" s="12">
        <v>251983321.25</v>
      </c>
      <c r="G11" s="26"/>
      <c r="I11" s="3"/>
    </row>
    <row r="12" spans="1:9" ht="12.75">
      <c r="A12" s="1"/>
      <c r="B12" s="2">
        <v>6115</v>
      </c>
      <c r="C12" s="3" t="s">
        <v>9</v>
      </c>
      <c r="D12" s="76"/>
      <c r="E12" s="76"/>
      <c r="F12" s="12">
        <v>43253920.45</v>
      </c>
      <c r="G12" s="26"/>
      <c r="I12" s="3"/>
    </row>
    <row r="13" spans="1:9" ht="25.5">
      <c r="A13" s="1"/>
      <c r="B13" s="2">
        <v>6116</v>
      </c>
      <c r="C13" s="3" t="s">
        <v>10</v>
      </c>
      <c r="D13" s="76"/>
      <c r="E13" s="76"/>
      <c r="F13" s="12">
        <v>1607248.85</v>
      </c>
      <c r="G13" s="26"/>
      <c r="I13" s="3"/>
    </row>
    <row r="14" spans="1:9" ht="25.5">
      <c r="A14" s="1"/>
      <c r="B14" s="2">
        <v>6117</v>
      </c>
      <c r="C14" s="3" t="s">
        <v>11</v>
      </c>
      <c r="D14" s="76"/>
      <c r="E14" s="76"/>
      <c r="F14" s="12">
        <v>-4928808.42</v>
      </c>
      <c r="G14" s="26"/>
      <c r="I14" s="3"/>
    </row>
    <row r="15" spans="1:9" ht="12.75">
      <c r="A15" s="1">
        <v>612</v>
      </c>
      <c r="B15" s="2" t="s">
        <v>2</v>
      </c>
      <c r="C15" s="6" t="s">
        <v>12</v>
      </c>
      <c r="D15" s="71">
        <v>6023100766</v>
      </c>
      <c r="E15" s="71">
        <v>6023100766</v>
      </c>
      <c r="F15" s="4">
        <f>SUM(F16:F18)</f>
        <v>4206563831.7200003</v>
      </c>
      <c r="G15" s="25">
        <f>F15/E15*100</f>
        <v>69.84050234500096</v>
      </c>
      <c r="I15" s="6"/>
    </row>
    <row r="16" spans="1:9" ht="12.75">
      <c r="A16" s="1"/>
      <c r="B16" s="2">
        <v>6121</v>
      </c>
      <c r="C16" s="3" t="s">
        <v>13</v>
      </c>
      <c r="D16" s="76"/>
      <c r="E16" s="76"/>
      <c r="F16" s="12">
        <v>4163337807.82</v>
      </c>
      <c r="G16" s="26"/>
      <c r="I16" s="3"/>
    </row>
    <row r="17" spans="1:9" ht="25.5">
      <c r="A17" s="1"/>
      <c r="B17" s="2">
        <v>6122</v>
      </c>
      <c r="C17" s="3" t="s">
        <v>14</v>
      </c>
      <c r="D17" s="76"/>
      <c r="E17" s="76"/>
      <c r="F17" s="12">
        <v>25896145.14</v>
      </c>
      <c r="G17" s="26"/>
      <c r="I17" s="3"/>
    </row>
    <row r="18" spans="1:9" ht="25.5">
      <c r="A18" s="1"/>
      <c r="B18" s="2">
        <v>6123</v>
      </c>
      <c r="C18" s="3" t="s">
        <v>15</v>
      </c>
      <c r="D18" s="76"/>
      <c r="E18" s="76"/>
      <c r="F18" s="12">
        <v>17329878.76</v>
      </c>
      <c r="G18" s="26"/>
      <c r="I18" s="3"/>
    </row>
    <row r="19" spans="1:9" ht="12.75">
      <c r="A19" s="1">
        <v>613</v>
      </c>
      <c r="B19" s="2" t="s">
        <v>2</v>
      </c>
      <c r="C19" s="6" t="s">
        <v>16</v>
      </c>
      <c r="D19" s="71">
        <v>175107252</v>
      </c>
      <c r="E19" s="71">
        <v>175107252</v>
      </c>
      <c r="F19" s="4">
        <f>F20</f>
        <v>88381621.82</v>
      </c>
      <c r="G19" s="25">
        <f>F19/E19*100</f>
        <v>50.47285067325481</v>
      </c>
      <c r="I19" s="6"/>
    </row>
    <row r="20" spans="1:9" ht="12.75">
      <c r="A20" s="1"/>
      <c r="B20" s="2">
        <v>6134</v>
      </c>
      <c r="C20" s="13" t="s">
        <v>17</v>
      </c>
      <c r="D20" s="76"/>
      <c r="E20" s="76"/>
      <c r="F20" s="12">
        <v>88381621.82</v>
      </c>
      <c r="G20" s="26"/>
      <c r="I20" s="13"/>
    </row>
    <row r="21" spans="1:9" ht="12.75">
      <c r="A21" s="1">
        <v>614</v>
      </c>
      <c r="B21" s="5" t="s">
        <v>2</v>
      </c>
      <c r="C21" s="6" t="s">
        <v>18</v>
      </c>
      <c r="D21" s="71">
        <v>60077727823</v>
      </c>
      <c r="E21" s="71">
        <v>60077727823</v>
      </c>
      <c r="F21" s="4">
        <f>F22+F23+F24+F33+F34+F35</f>
        <v>28577648329.309994</v>
      </c>
      <c r="G21" s="25">
        <f>F21/E21*100</f>
        <v>47.56779153416884</v>
      </c>
      <c r="I21" s="6"/>
    </row>
    <row r="22" spans="1:9" ht="12.75">
      <c r="A22" s="1"/>
      <c r="B22" s="2">
        <v>6141</v>
      </c>
      <c r="C22" s="3" t="s">
        <v>19</v>
      </c>
      <c r="D22" s="76"/>
      <c r="E22" s="76"/>
      <c r="F22" s="12">
        <v>20457318427.36</v>
      </c>
      <c r="G22" s="26"/>
      <c r="I22" s="3"/>
    </row>
    <row r="23" spans="1:9" ht="12.75">
      <c r="A23" s="1"/>
      <c r="B23" s="2">
        <v>6142</v>
      </c>
      <c r="C23" s="3" t="s">
        <v>20</v>
      </c>
      <c r="D23" s="76"/>
      <c r="E23" s="76"/>
      <c r="F23" s="12">
        <v>97737065.32</v>
      </c>
      <c r="G23" s="26"/>
      <c r="I23" s="3"/>
    </row>
    <row r="24" spans="1:9" ht="12.75">
      <c r="A24" s="1"/>
      <c r="B24" s="2">
        <v>6143</v>
      </c>
      <c r="C24" s="3" t="s">
        <v>21</v>
      </c>
      <c r="D24" s="12"/>
      <c r="E24" s="12"/>
      <c r="F24" s="12">
        <f>SUM(F25:F32)</f>
        <v>7343715019.099998</v>
      </c>
      <c r="G24" s="26"/>
      <c r="H24" s="9"/>
      <c r="I24" s="3"/>
    </row>
    <row r="25" spans="1:9" ht="25.5">
      <c r="A25" s="14"/>
      <c r="B25" s="2"/>
      <c r="C25" s="15" t="s">
        <v>22</v>
      </c>
      <c r="D25" s="76"/>
      <c r="E25" s="76"/>
      <c r="F25" s="12">
        <v>481513307.83</v>
      </c>
      <c r="G25" s="26"/>
      <c r="I25" s="15"/>
    </row>
    <row r="26" spans="1:9" ht="12.75">
      <c r="A26" s="14"/>
      <c r="B26" s="2"/>
      <c r="C26" s="3" t="s">
        <v>23</v>
      </c>
      <c r="D26" s="76"/>
      <c r="E26" s="76"/>
      <c r="F26" s="12">
        <v>3607636337.66</v>
      </c>
      <c r="G26" s="26"/>
      <c r="I26" s="3"/>
    </row>
    <row r="27" spans="1:9" ht="12.75">
      <c r="A27" s="14"/>
      <c r="B27" s="2"/>
      <c r="C27" s="3" t="s">
        <v>24</v>
      </c>
      <c r="D27" s="76"/>
      <c r="E27" s="76"/>
      <c r="F27" s="12">
        <v>114048880.06</v>
      </c>
      <c r="G27" s="26"/>
      <c r="I27" s="3"/>
    </row>
    <row r="28" spans="1:9" ht="12.75">
      <c r="A28" s="14"/>
      <c r="B28" s="2"/>
      <c r="C28" s="3" t="s">
        <v>25</v>
      </c>
      <c r="D28" s="76"/>
      <c r="E28" s="76"/>
      <c r="F28" s="12">
        <v>256350841.98</v>
      </c>
      <c r="G28" s="26"/>
      <c r="I28" s="3"/>
    </row>
    <row r="29" spans="1:9" ht="12.75">
      <c r="A29" s="14"/>
      <c r="B29" s="2"/>
      <c r="C29" s="3" t="s">
        <v>26</v>
      </c>
      <c r="D29" s="76"/>
      <c r="E29" s="76"/>
      <c r="F29" s="12">
        <v>52845886.07</v>
      </c>
      <c r="G29" s="26"/>
      <c r="I29" s="3"/>
    </row>
    <row r="30" spans="1:9" ht="12.75">
      <c r="A30" s="14"/>
      <c r="B30" s="2"/>
      <c r="C30" s="3" t="s">
        <v>27</v>
      </c>
      <c r="D30" s="76"/>
      <c r="E30" s="76"/>
      <c r="F30" s="12">
        <v>2773700195.27</v>
      </c>
      <c r="G30" s="26"/>
      <c r="I30" s="3"/>
    </row>
    <row r="31" spans="1:9" ht="12.75">
      <c r="A31" s="14"/>
      <c r="B31" s="2"/>
      <c r="C31" s="3" t="s">
        <v>28</v>
      </c>
      <c r="D31" s="76"/>
      <c r="E31" s="76"/>
      <c r="F31" s="12">
        <v>57606988.7</v>
      </c>
      <c r="G31" s="26"/>
      <c r="I31" s="3"/>
    </row>
    <row r="32" spans="1:9" ht="12.75">
      <c r="A32" s="14"/>
      <c r="B32" s="2"/>
      <c r="C32" s="3" t="s">
        <v>29</v>
      </c>
      <c r="D32" s="76"/>
      <c r="E32" s="76"/>
      <c r="F32" s="12">
        <v>12581.53</v>
      </c>
      <c r="G32" s="26"/>
      <c r="I32" s="3"/>
    </row>
    <row r="33" spans="1:9" ht="12.75">
      <c r="A33" s="14"/>
      <c r="B33" s="2">
        <v>6146</v>
      </c>
      <c r="C33" s="3" t="s">
        <v>30</v>
      </c>
      <c r="D33" s="76"/>
      <c r="E33" s="76"/>
      <c r="F33" s="12">
        <v>184710718.1</v>
      </c>
      <c r="G33" s="26"/>
      <c r="I33" s="3"/>
    </row>
    <row r="34" spans="1:9" ht="25.5">
      <c r="A34" s="14"/>
      <c r="B34" s="2">
        <v>6147</v>
      </c>
      <c r="C34" s="3" t="s">
        <v>31</v>
      </c>
      <c r="D34" s="76"/>
      <c r="E34" s="76"/>
      <c r="F34" s="12">
        <v>166473813.76</v>
      </c>
      <c r="G34" s="26"/>
      <c r="I34" s="3"/>
    </row>
    <row r="35" spans="1:9" ht="12.75">
      <c r="A35" s="14"/>
      <c r="B35" s="2">
        <v>6148</v>
      </c>
      <c r="C35" s="3" t="s">
        <v>32</v>
      </c>
      <c r="D35" s="76"/>
      <c r="E35" s="76"/>
      <c r="F35" s="12">
        <v>327693285.67</v>
      </c>
      <c r="G35" s="26"/>
      <c r="I35" s="3"/>
    </row>
    <row r="36" spans="1:9" ht="12.75">
      <c r="A36" s="1">
        <v>615</v>
      </c>
      <c r="B36" s="16"/>
      <c r="C36" s="17" t="s">
        <v>33</v>
      </c>
      <c r="D36" s="74">
        <v>478138125</v>
      </c>
      <c r="E36" s="74">
        <v>478138125</v>
      </c>
      <c r="F36" s="7">
        <f>F37</f>
        <v>201805280.44</v>
      </c>
      <c r="G36" s="25">
        <f>F36/E36*100</f>
        <v>42.20648174416127</v>
      </c>
      <c r="I36" s="17"/>
    </row>
    <row r="37" spans="1:9" ht="12.75">
      <c r="A37" s="14"/>
      <c r="B37" s="2">
        <v>6151</v>
      </c>
      <c r="C37" s="3" t="s">
        <v>34</v>
      </c>
      <c r="D37" s="77"/>
      <c r="E37" s="77"/>
      <c r="F37" s="12">
        <f>SUM(F38:F39)</f>
        <v>201805280.44</v>
      </c>
      <c r="G37" s="25"/>
      <c r="I37" s="3"/>
    </row>
    <row r="38" spans="1:9" ht="12.75">
      <c r="A38" s="14"/>
      <c r="B38" s="2"/>
      <c r="C38" s="3" t="s">
        <v>35</v>
      </c>
      <c r="D38" s="76"/>
      <c r="E38" s="76"/>
      <c r="F38" s="12">
        <v>201539164.44</v>
      </c>
      <c r="G38" s="25"/>
      <c r="I38" s="3"/>
    </row>
    <row r="39" spans="1:9" ht="12.75">
      <c r="A39" s="14"/>
      <c r="B39" s="2"/>
      <c r="C39" s="3" t="s">
        <v>36</v>
      </c>
      <c r="D39" s="76"/>
      <c r="E39" s="76"/>
      <c r="F39" s="12">
        <v>266116</v>
      </c>
      <c r="G39" s="25"/>
      <c r="I39" s="3"/>
    </row>
    <row r="40" spans="1:9" ht="12.75">
      <c r="A40" s="1">
        <v>616</v>
      </c>
      <c r="B40" s="5"/>
      <c r="C40" s="6" t="s">
        <v>37</v>
      </c>
      <c r="D40" s="71">
        <v>0</v>
      </c>
      <c r="E40" s="71">
        <v>0</v>
      </c>
      <c r="F40" s="7">
        <f>F41+F42</f>
        <v>351508.80000000005</v>
      </c>
      <c r="G40" s="25"/>
      <c r="I40" s="6"/>
    </row>
    <row r="41" spans="1:9" ht="12.75">
      <c r="A41" s="14"/>
      <c r="B41" s="2">
        <v>6162</v>
      </c>
      <c r="C41" s="3" t="s">
        <v>38</v>
      </c>
      <c r="D41" s="76"/>
      <c r="E41" s="76"/>
      <c r="F41" s="12">
        <v>181400.54</v>
      </c>
      <c r="G41" s="26"/>
      <c r="I41" s="3"/>
    </row>
    <row r="42" spans="1:9" ht="12.75">
      <c r="A42" s="14"/>
      <c r="B42" s="2">
        <v>6163</v>
      </c>
      <c r="C42" s="3" t="s">
        <v>335</v>
      </c>
      <c r="D42" s="76"/>
      <c r="E42" s="76"/>
      <c r="F42" s="12">
        <v>170108.26</v>
      </c>
      <c r="G42" s="26"/>
      <c r="I42" s="3"/>
    </row>
    <row r="43" spans="1:9" ht="12.75">
      <c r="A43" s="1">
        <v>62</v>
      </c>
      <c r="B43" s="5" t="s">
        <v>2</v>
      </c>
      <c r="C43" s="6" t="s">
        <v>328</v>
      </c>
      <c r="D43" s="74">
        <f>D44+D46</f>
        <v>22127597371</v>
      </c>
      <c r="E43" s="74">
        <f>E44+E46</f>
        <v>22127597371</v>
      </c>
      <c r="F43" s="7">
        <f>F44+F46</f>
        <v>10926242187.56</v>
      </c>
      <c r="G43" s="25">
        <f>F43/E43*100</f>
        <v>49.37834869446658</v>
      </c>
      <c r="I43" s="6"/>
    </row>
    <row r="44" spans="1:9" ht="12.75">
      <c r="A44" s="1">
        <v>622</v>
      </c>
      <c r="B44" s="5" t="s">
        <v>2</v>
      </c>
      <c r="C44" s="6" t="s">
        <v>40</v>
      </c>
      <c r="D44" s="71">
        <v>20153997800</v>
      </c>
      <c r="E44" s="71">
        <v>20153997800</v>
      </c>
      <c r="F44" s="4">
        <f>SUM(F45:F45)</f>
        <v>9960491417.99</v>
      </c>
      <c r="G44" s="25">
        <f>F44/E44*100</f>
        <v>49.421913790176156</v>
      </c>
      <c r="I44" s="6"/>
    </row>
    <row r="45" spans="1:9" ht="12.75">
      <c r="A45" s="1"/>
      <c r="B45" s="2">
        <v>6221</v>
      </c>
      <c r="C45" s="3" t="s">
        <v>41</v>
      </c>
      <c r="D45" s="76"/>
      <c r="E45" s="76"/>
      <c r="F45" s="12">
        <v>9960491417.99</v>
      </c>
      <c r="G45" s="26"/>
      <c r="I45" s="3"/>
    </row>
    <row r="46" spans="1:9" ht="12.75">
      <c r="A46" s="1">
        <v>623</v>
      </c>
      <c r="B46" s="5" t="s">
        <v>2</v>
      </c>
      <c r="C46" s="6" t="s">
        <v>42</v>
      </c>
      <c r="D46" s="71">
        <v>1973599571</v>
      </c>
      <c r="E46" s="71">
        <v>1973599571</v>
      </c>
      <c r="F46" s="4">
        <f>F47</f>
        <v>965750769.57</v>
      </c>
      <c r="G46" s="25">
        <f>F46/E46*100</f>
        <v>48.93347078914621</v>
      </c>
      <c r="I46" s="6"/>
    </row>
    <row r="47" spans="1:9" ht="25.5">
      <c r="A47" s="1"/>
      <c r="B47" s="2">
        <v>6232</v>
      </c>
      <c r="C47" s="3" t="s">
        <v>43</v>
      </c>
      <c r="D47" s="76"/>
      <c r="E47" s="76"/>
      <c r="F47" s="12">
        <v>965750769.57</v>
      </c>
      <c r="G47" s="26"/>
      <c r="I47" s="3"/>
    </row>
    <row r="48" spans="1:9" ht="25.5">
      <c r="A48" s="1">
        <v>63</v>
      </c>
      <c r="B48" s="16"/>
      <c r="C48" s="17" t="s">
        <v>395</v>
      </c>
      <c r="D48" s="74">
        <f>SUM(D49,D52,D57,D60,D63,D66)</f>
        <v>9744204196</v>
      </c>
      <c r="E48" s="74">
        <f>SUM(E49,E52,E57,E60,E63,D66,E66)</f>
        <v>9744204196</v>
      </c>
      <c r="F48" s="7">
        <f>SUM(F49,F52,F57,F60,F63,F66)</f>
        <v>4211926149.44</v>
      </c>
      <c r="G48" s="25">
        <f>F48/E48*100</f>
        <v>43.224937252125706</v>
      </c>
      <c r="I48" s="17"/>
    </row>
    <row r="49" spans="1:9" ht="12.75">
      <c r="A49" s="1">
        <v>631</v>
      </c>
      <c r="B49" s="16"/>
      <c r="C49" s="17" t="s">
        <v>44</v>
      </c>
      <c r="D49" s="74">
        <v>139546656</v>
      </c>
      <c r="E49" s="74">
        <v>139546656</v>
      </c>
      <c r="F49" s="7">
        <f>SUM(F50:F51)</f>
        <v>5219034.17</v>
      </c>
      <c r="G49" s="25">
        <f>F49/E49*100</f>
        <v>3.739992286164134</v>
      </c>
      <c r="I49" s="17"/>
    </row>
    <row r="50" spans="1:9" ht="12.75">
      <c r="A50" s="14"/>
      <c r="B50" s="19">
        <v>6311</v>
      </c>
      <c r="C50" s="15" t="s">
        <v>45</v>
      </c>
      <c r="D50" s="77"/>
      <c r="E50" s="77"/>
      <c r="F50" s="12">
        <v>652238.79</v>
      </c>
      <c r="G50" s="26"/>
      <c r="I50" s="15"/>
    </row>
    <row r="51" spans="1:9" ht="12.75">
      <c r="A51" s="14"/>
      <c r="B51" s="19">
        <v>6312</v>
      </c>
      <c r="C51" s="15" t="s">
        <v>46</v>
      </c>
      <c r="D51" s="77"/>
      <c r="E51" s="77"/>
      <c r="F51" s="12">
        <v>4566795.38</v>
      </c>
      <c r="G51" s="26"/>
      <c r="I51" s="15"/>
    </row>
    <row r="52" spans="1:9" ht="25.5">
      <c r="A52" s="1">
        <v>632</v>
      </c>
      <c r="B52" s="2"/>
      <c r="C52" s="6" t="s">
        <v>47</v>
      </c>
      <c r="D52" s="74">
        <v>9429325721</v>
      </c>
      <c r="E52" s="74">
        <v>9429325721</v>
      </c>
      <c r="F52" s="7">
        <f>SUM(F53:F56)</f>
        <v>4145037775.3199997</v>
      </c>
      <c r="G52" s="25">
        <f>F52/E52*100</f>
        <v>43.95900510774178</v>
      </c>
      <c r="I52" s="6"/>
    </row>
    <row r="53" spans="1:9" ht="12.75">
      <c r="A53" s="14"/>
      <c r="B53" s="14">
        <v>6321</v>
      </c>
      <c r="C53" s="15" t="s">
        <v>48</v>
      </c>
      <c r="D53" s="77"/>
      <c r="E53" s="77"/>
      <c r="F53" s="12">
        <v>11886340.3</v>
      </c>
      <c r="G53" s="26"/>
      <c r="I53" s="15"/>
    </row>
    <row r="54" spans="1:9" ht="12.75">
      <c r="A54" s="14"/>
      <c r="B54" s="14">
        <v>6322</v>
      </c>
      <c r="C54" s="3" t="s">
        <v>49</v>
      </c>
      <c r="D54" s="76"/>
      <c r="E54" s="76"/>
      <c r="F54" s="12">
        <v>14356996.23</v>
      </c>
      <c r="G54" s="26"/>
      <c r="I54" s="3"/>
    </row>
    <row r="55" spans="1:9" ht="12.75">
      <c r="A55" s="14"/>
      <c r="B55" s="14">
        <v>6323</v>
      </c>
      <c r="C55" s="3" t="s">
        <v>50</v>
      </c>
      <c r="D55" s="76"/>
      <c r="E55" s="76"/>
      <c r="F55" s="12">
        <v>2844024112.99</v>
      </c>
      <c r="G55" s="26"/>
      <c r="I55" s="3"/>
    </row>
    <row r="56" spans="1:9" ht="12.75">
      <c r="A56" s="14"/>
      <c r="B56" s="14">
        <v>6324</v>
      </c>
      <c r="C56" s="3" t="s">
        <v>51</v>
      </c>
      <c r="D56" s="76"/>
      <c r="E56" s="76"/>
      <c r="F56" s="12">
        <v>1274770325.8</v>
      </c>
      <c r="G56" s="26"/>
      <c r="I56" s="3"/>
    </row>
    <row r="57" spans="1:9" ht="12.75">
      <c r="A57" s="1">
        <v>633</v>
      </c>
      <c r="B57" s="16"/>
      <c r="C57" s="17" t="s">
        <v>396</v>
      </c>
      <c r="D57" s="71">
        <v>64180992</v>
      </c>
      <c r="E57" s="71">
        <v>64180992</v>
      </c>
      <c r="F57" s="7">
        <f>SUM(F58:F59)</f>
        <v>23856560.25</v>
      </c>
      <c r="G57" s="25">
        <f>F57/E57*100</f>
        <v>37.170756491267696</v>
      </c>
      <c r="I57" s="17"/>
    </row>
    <row r="58" spans="1:9" ht="12.75">
      <c r="A58" s="14"/>
      <c r="B58" s="19">
        <v>6331</v>
      </c>
      <c r="C58" s="15" t="s">
        <v>397</v>
      </c>
      <c r="D58" s="76"/>
      <c r="E58" s="76"/>
      <c r="F58" s="12">
        <v>23451560.25</v>
      </c>
      <c r="G58" s="26"/>
      <c r="I58" s="15"/>
    </row>
    <row r="59" spans="1:9" ht="12.75">
      <c r="A59" s="14"/>
      <c r="B59" s="19">
        <v>6332</v>
      </c>
      <c r="C59" s="15" t="s">
        <v>398</v>
      </c>
      <c r="D59" s="76"/>
      <c r="E59" s="76"/>
      <c r="F59" s="12">
        <v>405000</v>
      </c>
      <c r="G59" s="26"/>
      <c r="I59" s="15"/>
    </row>
    <row r="60" spans="1:9" ht="12.75">
      <c r="A60" s="1">
        <v>634</v>
      </c>
      <c r="B60" s="16"/>
      <c r="C60" s="17" t="s">
        <v>399</v>
      </c>
      <c r="D60" s="71">
        <v>107567629</v>
      </c>
      <c r="E60" s="71">
        <v>107567629</v>
      </c>
      <c r="F60" s="4">
        <f>F61+F62</f>
        <v>26205861.759999998</v>
      </c>
      <c r="G60" s="25">
        <f>F60/E60*100</f>
        <v>24.36221938107421</v>
      </c>
      <c r="I60" s="17"/>
    </row>
    <row r="61" spans="1:9" ht="12.75">
      <c r="A61" s="1"/>
      <c r="B61" s="19">
        <v>6341</v>
      </c>
      <c r="C61" s="15" t="s">
        <v>400</v>
      </c>
      <c r="D61" s="76"/>
      <c r="E61" s="76"/>
      <c r="F61" s="12">
        <v>8722208.87</v>
      </c>
      <c r="G61" s="26"/>
      <c r="I61" s="15"/>
    </row>
    <row r="62" spans="1:9" ht="12.75">
      <c r="A62" s="14"/>
      <c r="B62" s="19">
        <v>6342</v>
      </c>
      <c r="C62" s="15" t="s">
        <v>401</v>
      </c>
      <c r="D62" s="76"/>
      <c r="E62" s="76"/>
      <c r="F62" s="12">
        <v>17483652.89</v>
      </c>
      <c r="G62" s="26"/>
      <c r="I62" s="15"/>
    </row>
    <row r="63" spans="1:9" ht="25.5">
      <c r="A63" s="1">
        <v>636</v>
      </c>
      <c r="B63" s="16"/>
      <c r="C63" s="17" t="s">
        <v>361</v>
      </c>
      <c r="D63" s="71">
        <v>3583198</v>
      </c>
      <c r="E63" s="71">
        <v>3583198</v>
      </c>
      <c r="F63" s="4">
        <f>F64+F65</f>
        <v>11350727.79</v>
      </c>
      <c r="G63" s="25">
        <f>F63/E63*100</f>
        <v>316.77646030166346</v>
      </c>
      <c r="I63" s="17"/>
    </row>
    <row r="64" spans="1:9" ht="25.5">
      <c r="A64" s="1"/>
      <c r="B64" s="19">
        <v>6361</v>
      </c>
      <c r="C64" s="15" t="s">
        <v>363</v>
      </c>
      <c r="D64" s="76"/>
      <c r="E64" s="76"/>
      <c r="F64" s="12">
        <v>6037281.75</v>
      </c>
      <c r="G64" s="26"/>
      <c r="I64" s="15"/>
    </row>
    <row r="65" spans="1:9" ht="25.5">
      <c r="A65" s="14"/>
      <c r="B65" s="19">
        <v>6362</v>
      </c>
      <c r="C65" s="15" t="s">
        <v>364</v>
      </c>
      <c r="D65" s="76"/>
      <c r="E65" s="76"/>
      <c r="F65" s="12">
        <v>5313446.04</v>
      </c>
      <c r="G65" s="26"/>
      <c r="I65" s="15"/>
    </row>
    <row r="66" spans="1:9" ht="25.5">
      <c r="A66" s="1">
        <v>638</v>
      </c>
      <c r="B66" s="16"/>
      <c r="C66" s="17" t="s">
        <v>362</v>
      </c>
      <c r="D66" s="7">
        <f>D67</f>
        <v>0</v>
      </c>
      <c r="E66" s="7">
        <f>E67</f>
        <v>0</v>
      </c>
      <c r="F66" s="7">
        <f>F67</f>
        <v>256190.15</v>
      </c>
      <c r="G66" s="25"/>
      <c r="I66" s="17"/>
    </row>
    <row r="67" spans="1:9" ht="25.5">
      <c r="A67" s="1"/>
      <c r="B67" s="19">
        <v>6381</v>
      </c>
      <c r="C67" s="15" t="s">
        <v>365</v>
      </c>
      <c r="D67" s="76"/>
      <c r="E67" s="76"/>
      <c r="F67" s="12">
        <v>256190.15</v>
      </c>
      <c r="G67" s="26"/>
      <c r="I67" s="15"/>
    </row>
    <row r="68" spans="1:9" ht="12.75">
      <c r="A68" s="1">
        <v>64</v>
      </c>
      <c r="B68" s="5" t="s">
        <v>2</v>
      </c>
      <c r="C68" s="6" t="s">
        <v>52</v>
      </c>
      <c r="D68" s="71">
        <f>D69+D76+D82</f>
        <v>2557838205</v>
      </c>
      <c r="E68" s="71">
        <f>E69+E76+E82</f>
        <v>2557838205</v>
      </c>
      <c r="F68" s="4">
        <f>+F69+F76+F82</f>
        <v>1287544790.1699998</v>
      </c>
      <c r="G68" s="25">
        <f>F68/E68*100</f>
        <v>50.33722569524291</v>
      </c>
      <c r="I68" s="6"/>
    </row>
    <row r="69" spans="1:9" ht="12.75">
      <c r="A69" s="1">
        <v>641</v>
      </c>
      <c r="B69" s="5" t="s">
        <v>2</v>
      </c>
      <c r="C69" s="6" t="s">
        <v>53</v>
      </c>
      <c r="D69" s="71">
        <v>832217744</v>
      </c>
      <c r="E69" s="71">
        <v>832217744</v>
      </c>
      <c r="F69" s="4">
        <f>SUM(F70:F75)</f>
        <v>632356158.48</v>
      </c>
      <c r="G69" s="25">
        <f>F69/E69*100</f>
        <v>75.98445996123823</v>
      </c>
      <c r="I69" s="6"/>
    </row>
    <row r="70" spans="1:9" ht="12.75">
      <c r="A70" s="1"/>
      <c r="B70" s="2">
        <v>6412</v>
      </c>
      <c r="C70" s="3" t="s">
        <v>54</v>
      </c>
      <c r="D70" s="76"/>
      <c r="E70" s="76"/>
      <c r="F70" s="11">
        <v>49820.72</v>
      </c>
      <c r="G70" s="26"/>
      <c r="I70" s="3"/>
    </row>
    <row r="71" spans="1:9" ht="12.75">
      <c r="A71" s="14"/>
      <c r="B71" s="2">
        <v>6413</v>
      </c>
      <c r="C71" s="3" t="s">
        <v>55</v>
      </c>
      <c r="D71" s="76"/>
      <c r="E71" s="76"/>
      <c r="F71" s="12">
        <v>10819883.11</v>
      </c>
      <c r="G71" s="26"/>
      <c r="I71" s="3"/>
    </row>
    <row r="72" spans="1:9" ht="12.75">
      <c r="A72" s="14"/>
      <c r="B72" s="2">
        <v>6414</v>
      </c>
      <c r="C72" s="3" t="s">
        <v>56</v>
      </c>
      <c r="D72" s="76"/>
      <c r="E72" s="76"/>
      <c r="F72" s="12">
        <v>2210149.06</v>
      </c>
      <c r="G72" s="26"/>
      <c r="I72" s="3"/>
    </row>
    <row r="73" spans="1:9" ht="25.5">
      <c r="A73" s="14"/>
      <c r="B73" s="2">
        <v>6415</v>
      </c>
      <c r="C73" s="3" t="s">
        <v>57</v>
      </c>
      <c r="D73" s="76"/>
      <c r="E73" s="76"/>
      <c r="F73" s="12">
        <v>335645.02</v>
      </c>
      <c r="G73" s="26"/>
      <c r="I73" s="3"/>
    </row>
    <row r="74" spans="1:9" ht="12.75">
      <c r="A74" s="14"/>
      <c r="B74" s="2">
        <v>6416</v>
      </c>
      <c r="C74" s="3" t="s">
        <v>58</v>
      </c>
      <c r="D74" s="76"/>
      <c r="E74" s="76"/>
      <c r="F74" s="12">
        <v>2942305.68</v>
      </c>
      <c r="G74" s="26"/>
      <c r="I74" s="3"/>
    </row>
    <row r="75" spans="1:9" ht="29.25" customHeight="1">
      <c r="A75" s="14"/>
      <c r="B75" s="2">
        <v>6417</v>
      </c>
      <c r="C75" s="15" t="s">
        <v>59</v>
      </c>
      <c r="D75" s="76"/>
      <c r="E75" s="76"/>
      <c r="F75" s="11">
        <v>615998354.89</v>
      </c>
      <c r="G75" s="26"/>
      <c r="I75" s="15"/>
    </row>
    <row r="76" spans="1:9" ht="12.75">
      <c r="A76" s="1">
        <v>642</v>
      </c>
      <c r="B76" s="5" t="s">
        <v>2</v>
      </c>
      <c r="C76" s="6" t="s">
        <v>60</v>
      </c>
      <c r="D76" s="71">
        <v>1695040038</v>
      </c>
      <c r="E76" s="71">
        <v>1695040038</v>
      </c>
      <c r="F76" s="4">
        <f>F77+F78+F79+F80+F81</f>
        <v>637736075.7199999</v>
      </c>
      <c r="G76" s="25">
        <f>F76/E76*100</f>
        <v>37.6236585226903</v>
      </c>
      <c r="I76" s="6"/>
    </row>
    <row r="77" spans="1:9" ht="12.75">
      <c r="A77" s="14"/>
      <c r="B77" s="2">
        <v>6421</v>
      </c>
      <c r="C77" s="3" t="s">
        <v>61</v>
      </c>
      <c r="D77" s="76"/>
      <c r="E77" s="76"/>
      <c r="F77" s="12">
        <v>358906669.25</v>
      </c>
      <c r="G77" s="26"/>
      <c r="I77" s="3"/>
    </row>
    <row r="78" spans="1:9" ht="12.75">
      <c r="A78" s="14"/>
      <c r="B78" s="2">
        <v>6422</v>
      </c>
      <c r="C78" s="3" t="s">
        <v>62</v>
      </c>
      <c r="D78" s="76"/>
      <c r="E78" s="76"/>
      <c r="F78" s="12">
        <v>44640541.78</v>
      </c>
      <c r="G78" s="26"/>
      <c r="I78" s="3"/>
    </row>
    <row r="79" spans="1:9" ht="12.75">
      <c r="A79" s="14"/>
      <c r="B79" s="2">
        <v>6423</v>
      </c>
      <c r="C79" s="3" t="s">
        <v>329</v>
      </c>
      <c r="D79" s="76"/>
      <c r="E79" s="76"/>
      <c r="F79" s="12">
        <v>143032828.32</v>
      </c>
      <c r="G79" s="26"/>
      <c r="I79" s="3"/>
    </row>
    <row r="80" spans="1:9" ht="12.75">
      <c r="A80" s="14"/>
      <c r="B80" s="2">
        <v>6425</v>
      </c>
      <c r="C80" s="3" t="s">
        <v>366</v>
      </c>
      <c r="D80" s="76"/>
      <c r="E80" s="76"/>
      <c r="F80" s="12">
        <v>79309.99</v>
      </c>
      <c r="G80" s="26"/>
      <c r="I80" s="3"/>
    </row>
    <row r="81" spans="1:9" ht="12.75">
      <c r="A81" s="14"/>
      <c r="B81" s="2">
        <v>6429</v>
      </c>
      <c r="C81" s="3" t="s">
        <v>63</v>
      </c>
      <c r="D81" s="76"/>
      <c r="E81" s="76"/>
      <c r="F81" s="12">
        <v>91076726.38</v>
      </c>
      <c r="G81" s="26"/>
      <c r="I81" s="3"/>
    </row>
    <row r="82" spans="1:9" s="20" customFormat="1" ht="12.75">
      <c r="A82" s="1">
        <v>643</v>
      </c>
      <c r="B82" s="5"/>
      <c r="C82" s="6" t="s">
        <v>64</v>
      </c>
      <c r="D82" s="71">
        <v>30580423</v>
      </c>
      <c r="E82" s="71">
        <v>30580423</v>
      </c>
      <c r="F82" s="7">
        <f>SUM(F83:F86)</f>
        <v>17452555.97</v>
      </c>
      <c r="G82" s="25">
        <f>F82/E82*100</f>
        <v>57.071009024302896</v>
      </c>
      <c r="I82" s="6"/>
    </row>
    <row r="83" spans="1:9" ht="25.5">
      <c r="A83" s="14"/>
      <c r="B83" s="2">
        <v>6432</v>
      </c>
      <c r="C83" s="3" t="s">
        <v>65</v>
      </c>
      <c r="D83" s="76"/>
      <c r="E83" s="76"/>
      <c r="F83" s="12">
        <v>7881499.81</v>
      </c>
      <c r="G83" s="26"/>
      <c r="I83" s="3"/>
    </row>
    <row r="84" spans="1:9" ht="25.5">
      <c r="A84" s="14"/>
      <c r="B84" s="2">
        <v>6434</v>
      </c>
      <c r="C84" s="3" t="s">
        <v>66</v>
      </c>
      <c r="D84" s="76"/>
      <c r="E84" s="76"/>
      <c r="F84" s="12">
        <v>2578488.92</v>
      </c>
      <c r="G84" s="26"/>
      <c r="I84" s="3"/>
    </row>
    <row r="85" spans="1:9" ht="25.5">
      <c r="A85" s="14"/>
      <c r="B85" s="2">
        <v>6436</v>
      </c>
      <c r="C85" s="3" t="s">
        <v>67</v>
      </c>
      <c r="D85" s="76"/>
      <c r="E85" s="76"/>
      <c r="F85" s="12">
        <v>12546.36</v>
      </c>
      <c r="G85" s="26"/>
      <c r="I85" s="3"/>
    </row>
    <row r="86" spans="1:9" ht="25.5">
      <c r="A86" s="14"/>
      <c r="B86" s="2">
        <v>6437</v>
      </c>
      <c r="C86" s="3" t="s">
        <v>331</v>
      </c>
      <c r="D86" s="76"/>
      <c r="E86" s="76"/>
      <c r="F86" s="12">
        <v>6980020.88</v>
      </c>
      <c r="G86" s="26"/>
      <c r="I86" s="3"/>
    </row>
    <row r="87" spans="1:9" ht="25.5">
      <c r="A87" s="1">
        <v>65</v>
      </c>
      <c r="B87" s="5" t="s">
        <v>2</v>
      </c>
      <c r="C87" s="6" t="s">
        <v>68</v>
      </c>
      <c r="D87" s="74">
        <f>SUM(D88,D92)</f>
        <v>3368339431</v>
      </c>
      <c r="E87" s="74">
        <f>SUM(E88,E92)</f>
        <v>3368339431</v>
      </c>
      <c r="F87" s="7">
        <f>SUM(F88,F92)</f>
        <v>1766107192.94</v>
      </c>
      <c r="G87" s="25">
        <f>F87/E87*100</f>
        <v>52.43257780631907</v>
      </c>
      <c r="I87" s="6"/>
    </row>
    <row r="88" spans="1:9" ht="12.75">
      <c r="A88" s="1">
        <v>651</v>
      </c>
      <c r="B88" s="5" t="s">
        <v>2</v>
      </c>
      <c r="C88" s="6" t="s">
        <v>69</v>
      </c>
      <c r="D88" s="71">
        <v>489765112</v>
      </c>
      <c r="E88" s="71">
        <v>489765112</v>
      </c>
      <c r="F88" s="4">
        <f>SUM(F89:F91)</f>
        <v>248966691.55</v>
      </c>
      <c r="G88" s="25">
        <f>F88/E88*100</f>
        <v>50.83389679050884</v>
      </c>
      <c r="I88" s="6"/>
    </row>
    <row r="89" spans="1:9" ht="12.75">
      <c r="A89" s="14"/>
      <c r="B89" s="2">
        <v>6511</v>
      </c>
      <c r="C89" s="3" t="s">
        <v>70</v>
      </c>
      <c r="D89" s="76"/>
      <c r="E89" s="76"/>
      <c r="F89" s="12">
        <v>139293679.8</v>
      </c>
      <c r="G89" s="26"/>
      <c r="I89" s="3"/>
    </row>
    <row r="90" spans="1:9" ht="12.75">
      <c r="A90" s="14"/>
      <c r="B90" s="2">
        <v>6513</v>
      </c>
      <c r="C90" s="3" t="s">
        <v>71</v>
      </c>
      <c r="D90" s="76"/>
      <c r="E90" s="76"/>
      <c r="F90" s="12">
        <v>51410873.71</v>
      </c>
      <c r="G90" s="26"/>
      <c r="I90" s="3"/>
    </row>
    <row r="91" spans="1:9" ht="12.75">
      <c r="A91" s="14"/>
      <c r="B91" s="2">
        <v>6514</v>
      </c>
      <c r="C91" s="3" t="s">
        <v>322</v>
      </c>
      <c r="D91" s="76"/>
      <c r="E91" s="76"/>
      <c r="F91" s="12">
        <v>58262138.04</v>
      </c>
      <c r="G91" s="26"/>
      <c r="I91" s="3"/>
    </row>
    <row r="92" spans="1:9" ht="12.75">
      <c r="A92" s="1">
        <v>652</v>
      </c>
      <c r="B92" s="5" t="s">
        <v>2</v>
      </c>
      <c r="C92" s="6" t="s">
        <v>72</v>
      </c>
      <c r="D92" s="71">
        <v>2878574319</v>
      </c>
      <c r="E92" s="71">
        <v>2878574319</v>
      </c>
      <c r="F92" s="4">
        <f>SUM(F93:F96)</f>
        <v>1517140501.39</v>
      </c>
      <c r="G92" s="25">
        <f>F92/E92*100</f>
        <v>52.704579880954604</v>
      </c>
      <c r="I92" s="6"/>
    </row>
    <row r="93" spans="1:9" ht="12.75">
      <c r="A93" s="14"/>
      <c r="B93" s="2">
        <v>6521</v>
      </c>
      <c r="C93" s="3" t="s">
        <v>73</v>
      </c>
      <c r="D93" s="76"/>
      <c r="E93" s="76"/>
      <c r="F93" s="12">
        <v>369075480.56</v>
      </c>
      <c r="G93" s="26"/>
      <c r="I93" s="3"/>
    </row>
    <row r="94" spans="1:9" ht="12.75">
      <c r="A94" s="14"/>
      <c r="B94" s="2">
        <v>6526</v>
      </c>
      <c r="C94" s="3" t="s">
        <v>74</v>
      </c>
      <c r="D94" s="76"/>
      <c r="E94" s="76"/>
      <c r="F94" s="12">
        <v>1057754283.89</v>
      </c>
      <c r="G94" s="26"/>
      <c r="I94" s="3"/>
    </row>
    <row r="95" spans="1:9" ht="12.75">
      <c r="A95" s="14"/>
      <c r="B95" s="2">
        <v>6527</v>
      </c>
      <c r="C95" s="3" t="s">
        <v>75</v>
      </c>
      <c r="D95" s="76"/>
      <c r="E95" s="76"/>
      <c r="F95" s="12">
        <v>765033.93</v>
      </c>
      <c r="G95" s="26"/>
      <c r="I95" s="3"/>
    </row>
    <row r="96" spans="1:9" ht="25.5">
      <c r="A96" s="14"/>
      <c r="B96" s="2">
        <v>6528</v>
      </c>
      <c r="C96" s="3" t="s">
        <v>370</v>
      </c>
      <c r="D96" s="76"/>
      <c r="E96" s="76"/>
      <c r="F96" s="12">
        <v>89545703.01</v>
      </c>
      <c r="G96" s="26"/>
      <c r="I96" s="3"/>
    </row>
    <row r="97" spans="1:9" s="19" customFormat="1" ht="25.5">
      <c r="A97" s="1">
        <v>66</v>
      </c>
      <c r="B97" s="5" t="s">
        <v>2</v>
      </c>
      <c r="C97" s="6" t="s">
        <v>76</v>
      </c>
      <c r="D97" s="71">
        <f>+D98+D101</f>
        <v>1264533128</v>
      </c>
      <c r="E97" s="71">
        <f>+E98+E101</f>
        <v>1264533128</v>
      </c>
      <c r="F97" s="4">
        <f>+F98+F101</f>
        <v>511353298.09000003</v>
      </c>
      <c r="G97" s="25">
        <f>F97/E97*100</f>
        <v>40.43811006349531</v>
      </c>
      <c r="I97" s="6"/>
    </row>
    <row r="98" spans="1:9" ht="25.5">
      <c r="A98" s="1">
        <v>661</v>
      </c>
      <c r="B98" s="5" t="s">
        <v>2</v>
      </c>
      <c r="C98" s="17" t="s">
        <v>77</v>
      </c>
      <c r="D98" s="71">
        <v>1208516825</v>
      </c>
      <c r="E98" s="71">
        <v>1208516825</v>
      </c>
      <c r="F98" s="4">
        <f>F99+F100</f>
        <v>480337551.48</v>
      </c>
      <c r="G98" s="25">
        <f>F98/E98*100</f>
        <v>39.74603758454087</v>
      </c>
      <c r="I98" s="17"/>
    </row>
    <row r="99" spans="1:9" ht="12.75">
      <c r="A99" s="14"/>
      <c r="B99" s="19">
        <v>6614</v>
      </c>
      <c r="C99" s="15" t="s">
        <v>78</v>
      </c>
      <c r="D99" s="76"/>
      <c r="E99" s="76"/>
      <c r="F99" s="11">
        <v>66222131.73</v>
      </c>
      <c r="G99" s="26"/>
      <c r="I99" s="15"/>
    </row>
    <row r="100" spans="1:9" ht="12.75">
      <c r="A100" s="14"/>
      <c r="B100" s="19">
        <v>6615</v>
      </c>
      <c r="C100" s="15" t="s">
        <v>79</v>
      </c>
      <c r="D100" s="76"/>
      <c r="E100" s="76"/>
      <c r="F100" s="11">
        <v>414115419.75</v>
      </c>
      <c r="G100" s="26"/>
      <c r="I100" s="15"/>
    </row>
    <row r="101" spans="1:9" ht="25.5">
      <c r="A101" s="1">
        <v>663</v>
      </c>
      <c r="B101" s="5" t="s">
        <v>2</v>
      </c>
      <c r="C101" s="6" t="s">
        <v>80</v>
      </c>
      <c r="D101" s="74">
        <v>56016303</v>
      </c>
      <c r="E101" s="74">
        <v>56016303</v>
      </c>
      <c r="F101" s="7">
        <f>F102+F103</f>
        <v>31015746.61</v>
      </c>
      <c r="G101" s="25">
        <f>F101/E101*100</f>
        <v>55.36914246197219</v>
      </c>
      <c r="I101" s="6"/>
    </row>
    <row r="102" spans="1:9" ht="12.75">
      <c r="A102" s="14"/>
      <c r="B102" s="2">
        <v>6631</v>
      </c>
      <c r="C102" s="3" t="s">
        <v>81</v>
      </c>
      <c r="D102" s="76"/>
      <c r="E102" s="76"/>
      <c r="F102" s="11">
        <v>29253413.97</v>
      </c>
      <c r="G102" s="26"/>
      <c r="I102" s="3"/>
    </row>
    <row r="103" spans="1:9" ht="12.75">
      <c r="A103" s="14"/>
      <c r="B103" s="2">
        <v>6632</v>
      </c>
      <c r="C103" s="3" t="s">
        <v>82</v>
      </c>
      <c r="D103" s="76"/>
      <c r="E103" s="76"/>
      <c r="F103" s="11">
        <v>1762332.64</v>
      </c>
      <c r="G103" s="26"/>
      <c r="I103" s="3"/>
    </row>
    <row r="104" spans="1:9" ht="25.5">
      <c r="A104" s="1">
        <v>67</v>
      </c>
      <c r="B104" s="5"/>
      <c r="C104" s="6" t="s">
        <v>359</v>
      </c>
      <c r="D104" s="71">
        <f>D105</f>
        <v>5807701300</v>
      </c>
      <c r="E104" s="71">
        <f>E105</f>
        <v>5807701300</v>
      </c>
      <c r="F104" s="4">
        <f>F105</f>
        <v>2873734613.8</v>
      </c>
      <c r="G104" s="25">
        <f>F104/E104*100</f>
        <v>49.48144653720398</v>
      </c>
      <c r="I104" s="6"/>
    </row>
    <row r="105" spans="1:9" ht="12.75">
      <c r="A105" s="1">
        <v>673</v>
      </c>
      <c r="B105" s="5"/>
      <c r="C105" s="6" t="s">
        <v>360</v>
      </c>
      <c r="D105" s="71">
        <v>5807701300</v>
      </c>
      <c r="E105" s="71">
        <v>5807701300</v>
      </c>
      <c r="F105" s="4">
        <f>F106</f>
        <v>2873734613.8</v>
      </c>
      <c r="G105" s="25">
        <f>F105/E105*100</f>
        <v>49.48144653720398</v>
      </c>
      <c r="I105" s="6"/>
    </row>
    <row r="106" spans="1:9" ht="12.75">
      <c r="A106" s="1"/>
      <c r="B106" s="2">
        <v>6731</v>
      </c>
      <c r="C106" s="3" t="s">
        <v>360</v>
      </c>
      <c r="D106" s="76"/>
      <c r="E106" s="76"/>
      <c r="F106" s="11">
        <v>2873734613.8</v>
      </c>
      <c r="G106" s="26"/>
      <c r="I106" s="3"/>
    </row>
    <row r="107" spans="1:9" s="20" customFormat="1" ht="12.75">
      <c r="A107" s="1">
        <v>68</v>
      </c>
      <c r="B107" s="5"/>
      <c r="C107" s="6" t="s">
        <v>83</v>
      </c>
      <c r="D107" s="71">
        <f>+D108+D118</f>
        <v>582291385</v>
      </c>
      <c r="E107" s="71">
        <f>+E108+E118</f>
        <v>582291385</v>
      </c>
      <c r="F107" s="4">
        <f>+F108+F118</f>
        <v>255099648.92999998</v>
      </c>
      <c r="G107" s="25">
        <f>F107/E107*100</f>
        <v>43.809621007873915</v>
      </c>
      <c r="I107" s="6"/>
    </row>
    <row r="108" spans="1:9" s="20" customFormat="1" ht="12.75">
      <c r="A108" s="1">
        <v>681</v>
      </c>
      <c r="B108" s="5"/>
      <c r="C108" s="6" t="s">
        <v>84</v>
      </c>
      <c r="D108" s="71">
        <v>565015678</v>
      </c>
      <c r="E108" s="71">
        <v>565015678</v>
      </c>
      <c r="F108" s="4">
        <f>SUM(F109:F117)</f>
        <v>249611754.71999997</v>
      </c>
      <c r="G108" s="25">
        <f>F108/E108*100</f>
        <v>44.17784575528185</v>
      </c>
      <c r="I108" s="6"/>
    </row>
    <row r="109" spans="1:9" ht="12.75">
      <c r="A109" s="14"/>
      <c r="B109" s="2">
        <v>6811</v>
      </c>
      <c r="C109" s="3" t="s">
        <v>85</v>
      </c>
      <c r="D109" s="76"/>
      <c r="E109" s="76"/>
      <c r="F109" s="11">
        <v>14494117.01</v>
      </c>
      <c r="G109" s="26"/>
      <c r="I109" s="3"/>
    </row>
    <row r="110" spans="1:9" ht="12.75">
      <c r="A110" s="14"/>
      <c r="B110" s="2">
        <v>6812</v>
      </c>
      <c r="C110" s="3" t="s">
        <v>86</v>
      </c>
      <c r="D110" s="76"/>
      <c r="E110" s="76"/>
      <c r="F110" s="11">
        <v>1140241.75</v>
      </c>
      <c r="G110" s="26"/>
      <c r="I110" s="3"/>
    </row>
    <row r="111" spans="1:9" ht="12.75">
      <c r="A111" s="14"/>
      <c r="B111" s="2">
        <v>6813</v>
      </c>
      <c r="C111" s="3" t="s">
        <v>87</v>
      </c>
      <c r="D111" s="76"/>
      <c r="E111" s="76"/>
      <c r="F111" s="11">
        <v>13316712.13</v>
      </c>
      <c r="G111" s="26"/>
      <c r="I111" s="3"/>
    </row>
    <row r="112" spans="1:9" ht="25.5">
      <c r="A112" s="14"/>
      <c r="B112" s="2">
        <v>6814</v>
      </c>
      <c r="C112" s="3" t="s">
        <v>88</v>
      </c>
      <c r="D112" s="76"/>
      <c r="E112" s="76"/>
      <c r="F112" s="11">
        <v>47.25</v>
      </c>
      <c r="G112" s="26"/>
      <c r="I112" s="3"/>
    </row>
    <row r="113" spans="1:9" ht="25.5">
      <c r="A113" s="14"/>
      <c r="B113" s="2">
        <v>6815</v>
      </c>
      <c r="C113" s="3" t="s">
        <v>402</v>
      </c>
      <c r="D113" s="76"/>
      <c r="E113" s="76"/>
      <c r="F113" s="11">
        <v>149921484.56</v>
      </c>
      <c r="G113" s="26"/>
      <c r="I113" s="3"/>
    </row>
    <row r="114" spans="1:9" ht="12.75">
      <c r="A114" s="14"/>
      <c r="B114" s="2">
        <v>6816</v>
      </c>
      <c r="C114" s="3" t="s">
        <v>89</v>
      </c>
      <c r="D114" s="76"/>
      <c r="E114" s="76"/>
      <c r="F114" s="11">
        <v>15550453.47</v>
      </c>
      <c r="G114" s="26"/>
      <c r="I114" s="3"/>
    </row>
    <row r="115" spans="1:9" ht="12.75">
      <c r="A115" s="14"/>
      <c r="B115" s="2" t="s">
        <v>423</v>
      </c>
      <c r="C115" s="3" t="s">
        <v>424</v>
      </c>
      <c r="D115" s="76"/>
      <c r="E115" s="76"/>
      <c r="F115" s="11">
        <v>0</v>
      </c>
      <c r="G115" s="26"/>
      <c r="I115" s="3"/>
    </row>
    <row r="116" spans="1:9" ht="12.75">
      <c r="A116" s="14"/>
      <c r="B116" s="2">
        <v>6818</v>
      </c>
      <c r="C116" s="3" t="s">
        <v>90</v>
      </c>
      <c r="D116" s="76"/>
      <c r="E116" s="76"/>
      <c r="F116" s="11">
        <v>1265285.38</v>
      </c>
      <c r="G116" s="26"/>
      <c r="I116" s="3"/>
    </row>
    <row r="117" spans="1:9" ht="12.75">
      <c r="A117" s="14"/>
      <c r="B117" s="2">
        <v>6819</v>
      </c>
      <c r="C117" s="3" t="s">
        <v>91</v>
      </c>
      <c r="D117" s="76"/>
      <c r="E117" s="76"/>
      <c r="F117" s="11">
        <v>53923413.17</v>
      </c>
      <c r="G117" s="26"/>
      <c r="I117" s="3"/>
    </row>
    <row r="118" spans="1:9" s="20" customFormat="1" ht="12.75">
      <c r="A118" s="1">
        <v>683</v>
      </c>
      <c r="B118" s="5"/>
      <c r="C118" s="6" t="s">
        <v>92</v>
      </c>
      <c r="D118" s="71">
        <v>17275707</v>
      </c>
      <c r="E118" s="71">
        <v>17275707</v>
      </c>
      <c r="F118" s="4">
        <f>F119</f>
        <v>5487894.21</v>
      </c>
      <c r="G118" s="25">
        <f>F118/E118*100</f>
        <v>31.766539048155888</v>
      </c>
      <c r="I118" s="6"/>
    </row>
    <row r="119" spans="1:9" ht="12.75">
      <c r="A119" s="14"/>
      <c r="B119" s="2">
        <v>6831</v>
      </c>
      <c r="C119" s="3" t="s">
        <v>92</v>
      </c>
      <c r="D119" s="76"/>
      <c r="E119" s="76"/>
      <c r="F119" s="11">
        <v>5487894.21</v>
      </c>
      <c r="G119" s="26"/>
      <c r="I119" s="3"/>
    </row>
    <row r="120" spans="1:9" ht="12.75">
      <c r="A120" s="14"/>
      <c r="B120" s="2"/>
      <c r="C120" s="3"/>
      <c r="D120" s="76"/>
      <c r="E120" s="76"/>
      <c r="F120" s="11"/>
      <c r="G120" s="26"/>
      <c r="I120" s="3"/>
    </row>
    <row r="121" spans="1:9" ht="12.75">
      <c r="A121" s="14"/>
      <c r="B121" s="2"/>
      <c r="C121" s="3"/>
      <c r="D121" s="76"/>
      <c r="E121" s="76"/>
      <c r="F121" s="11"/>
      <c r="G121" s="26"/>
      <c r="I121" s="3"/>
    </row>
    <row r="122" spans="1:9" ht="12.75">
      <c r="A122" s="14"/>
      <c r="B122" s="2"/>
      <c r="C122" s="3"/>
      <c r="D122" s="76"/>
      <c r="E122" s="76"/>
      <c r="F122" s="11"/>
      <c r="G122" s="26"/>
      <c r="I122" s="3"/>
    </row>
    <row r="123" spans="1:9" ht="12.75">
      <c r="A123" s="14"/>
      <c r="B123" s="2"/>
      <c r="C123" s="3"/>
      <c r="D123" s="76"/>
      <c r="E123" s="76"/>
      <c r="F123" s="11"/>
      <c r="G123" s="26"/>
      <c r="I123" s="3"/>
    </row>
    <row r="124" spans="1:9" ht="12.75">
      <c r="A124" s="14"/>
      <c r="B124" s="2"/>
      <c r="C124" s="3"/>
      <c r="D124" s="76"/>
      <c r="E124" s="76"/>
      <c r="F124" s="11"/>
      <c r="G124" s="26"/>
      <c r="I124" s="3"/>
    </row>
    <row r="125" spans="1:7" ht="12.75">
      <c r="A125" s="1"/>
      <c r="B125" s="5"/>
      <c r="C125" s="6"/>
      <c r="D125" s="76"/>
      <c r="E125" s="78"/>
      <c r="F125" s="11"/>
      <c r="G125" s="25"/>
    </row>
    <row r="126" spans="1:7" ht="17.25" customHeight="1">
      <c r="A126" s="54" t="s">
        <v>93</v>
      </c>
      <c r="B126" s="54"/>
      <c r="C126" s="54"/>
      <c r="D126" s="86"/>
      <c r="E126" s="87"/>
      <c r="F126" s="85"/>
      <c r="G126" s="88"/>
    </row>
    <row r="127" spans="1:7" ht="25.5">
      <c r="A127" s="91" t="s">
        <v>332</v>
      </c>
      <c r="B127" s="91"/>
      <c r="C127" s="91"/>
      <c r="D127" s="64" t="s">
        <v>411</v>
      </c>
      <c r="E127" s="64" t="s">
        <v>413</v>
      </c>
      <c r="F127" s="61" t="s">
        <v>410</v>
      </c>
      <c r="G127" s="31" t="s">
        <v>113</v>
      </c>
    </row>
    <row r="128" spans="1:7" ht="12.75">
      <c r="A128" s="92">
        <v>1</v>
      </c>
      <c r="B128" s="92"/>
      <c r="C128" s="92"/>
      <c r="D128" s="56">
        <v>2</v>
      </c>
      <c r="E128" s="56">
        <v>3</v>
      </c>
      <c r="F128" s="56">
        <v>4</v>
      </c>
      <c r="G128" s="57" t="s">
        <v>432</v>
      </c>
    </row>
    <row r="129" spans="1:9" ht="25.5">
      <c r="A129" s="1">
        <v>7</v>
      </c>
      <c r="B129" s="16" t="s">
        <v>2</v>
      </c>
      <c r="C129" s="21" t="s">
        <v>93</v>
      </c>
      <c r="D129" s="71">
        <f>D130+D135+D158</f>
        <v>602930000</v>
      </c>
      <c r="E129" s="71">
        <f>E130+E135+E158</f>
        <v>602930000</v>
      </c>
      <c r="F129" s="4">
        <f>F130+F135+F155+F158</f>
        <v>174687809.11</v>
      </c>
      <c r="G129" s="25">
        <f>F129/E129*100</f>
        <v>28.973149305889574</v>
      </c>
      <c r="H129" s="9"/>
      <c r="I129" s="21"/>
    </row>
    <row r="130" spans="1:9" ht="12.75">
      <c r="A130" s="1">
        <v>71</v>
      </c>
      <c r="B130" s="5" t="s">
        <v>2</v>
      </c>
      <c r="C130" s="6" t="s">
        <v>94</v>
      </c>
      <c r="D130" s="71">
        <f>D131</f>
        <v>28000000</v>
      </c>
      <c r="E130" s="71">
        <f>E131</f>
        <v>28000000</v>
      </c>
      <c r="F130" s="4">
        <f>F131+F133</f>
        <v>16977945.22</v>
      </c>
      <c r="G130" s="25">
        <f>F130/E130*100</f>
        <v>60.635518642857136</v>
      </c>
      <c r="I130" s="6"/>
    </row>
    <row r="131" spans="1:9" ht="25.5">
      <c r="A131" s="1">
        <v>711</v>
      </c>
      <c r="B131" s="5" t="s">
        <v>2</v>
      </c>
      <c r="C131" s="17" t="s">
        <v>403</v>
      </c>
      <c r="D131" s="71">
        <v>28000000</v>
      </c>
      <c r="E131" s="71">
        <v>28000000</v>
      </c>
      <c r="F131" s="4">
        <f>F132</f>
        <v>16890377.7</v>
      </c>
      <c r="G131" s="25">
        <f>F131/E131*100</f>
        <v>60.3227775</v>
      </c>
      <c r="I131" s="17"/>
    </row>
    <row r="132" spans="1:9" ht="12.75">
      <c r="A132" s="1"/>
      <c r="B132" s="2">
        <v>7111</v>
      </c>
      <c r="C132" s="3" t="s">
        <v>95</v>
      </c>
      <c r="D132" s="76"/>
      <c r="E132" s="76"/>
      <c r="F132" s="11">
        <v>16890377.7</v>
      </c>
      <c r="G132" s="26"/>
      <c r="I132" s="3"/>
    </row>
    <row r="133" spans="1:9" s="20" customFormat="1" ht="12.75">
      <c r="A133" s="1">
        <v>712</v>
      </c>
      <c r="B133" s="5"/>
      <c r="C133" s="6" t="s">
        <v>367</v>
      </c>
      <c r="D133" s="71">
        <v>0</v>
      </c>
      <c r="E133" s="71">
        <v>0</v>
      </c>
      <c r="F133" s="4">
        <f>F134</f>
        <v>87567.52</v>
      </c>
      <c r="G133" s="25"/>
      <c r="I133" s="6"/>
    </row>
    <row r="134" spans="1:9" ht="12.75">
      <c r="A134" s="1"/>
      <c r="B134" s="2">
        <v>7124</v>
      </c>
      <c r="C134" s="3" t="s">
        <v>267</v>
      </c>
      <c r="D134" s="76"/>
      <c r="E134" s="76"/>
      <c r="F134" s="11">
        <v>87567.52</v>
      </c>
      <c r="G134" s="26"/>
      <c r="I134" s="3"/>
    </row>
    <row r="135" spans="1:9" ht="12.75">
      <c r="A135" s="1">
        <v>72</v>
      </c>
      <c r="B135" s="5" t="s">
        <v>2</v>
      </c>
      <c r="C135" s="6" t="s">
        <v>96</v>
      </c>
      <c r="D135" s="71">
        <f>D136+D139+D146+D153</f>
        <v>533755000</v>
      </c>
      <c r="E135" s="71">
        <f>E136+E139+E146+E153</f>
        <v>533755000</v>
      </c>
      <c r="F135" s="4">
        <f>F136+F139+F146+F149+F151</f>
        <v>149973309.69</v>
      </c>
      <c r="G135" s="25">
        <f>F135/E135*100</f>
        <v>28.097780758962443</v>
      </c>
      <c r="I135" s="6"/>
    </row>
    <row r="136" spans="1:9" ht="12.75">
      <c r="A136" s="1">
        <v>721</v>
      </c>
      <c r="B136" s="5" t="s">
        <v>2</v>
      </c>
      <c r="C136" s="6" t="s">
        <v>97</v>
      </c>
      <c r="D136" s="71">
        <v>476000000</v>
      </c>
      <c r="E136" s="71">
        <v>476000000</v>
      </c>
      <c r="F136" s="4">
        <f>SUM(F137:F138)</f>
        <v>147351715.63</v>
      </c>
      <c r="G136" s="25">
        <f>F136/E136*100</f>
        <v>30.956242779411763</v>
      </c>
      <c r="I136" s="6"/>
    </row>
    <row r="137" spans="1:9" ht="12.75">
      <c r="A137" s="1"/>
      <c r="B137" s="2">
        <v>7211</v>
      </c>
      <c r="C137" s="3" t="s">
        <v>98</v>
      </c>
      <c r="D137" s="76"/>
      <c r="E137" s="76"/>
      <c r="F137" s="11">
        <v>144839832.95</v>
      </c>
      <c r="G137" s="26"/>
      <c r="I137" s="3"/>
    </row>
    <row r="138" spans="1:9" ht="12.75">
      <c r="A138" s="1"/>
      <c r="B138" s="2">
        <v>7212</v>
      </c>
      <c r="C138" s="3" t="s">
        <v>99</v>
      </c>
      <c r="D138" s="76"/>
      <c r="E138" s="76"/>
      <c r="F138" s="11">
        <v>2511882.68</v>
      </c>
      <c r="G138" s="26"/>
      <c r="I138" s="3"/>
    </row>
    <row r="139" spans="1:9" ht="12.75">
      <c r="A139" s="1">
        <v>722</v>
      </c>
      <c r="B139" s="2"/>
      <c r="C139" s="6" t="s">
        <v>101</v>
      </c>
      <c r="D139" s="71">
        <v>55055000</v>
      </c>
      <c r="E139" s="71">
        <v>55055000</v>
      </c>
      <c r="F139" s="4">
        <f>SUM(F140:F145)</f>
        <v>94800.13</v>
      </c>
      <c r="G139" s="25">
        <f>F139/E139*100</f>
        <v>0.1721916810462265</v>
      </c>
      <c r="I139" s="6"/>
    </row>
    <row r="140" spans="1:9" ht="12.75">
      <c r="A140" s="1"/>
      <c r="B140" s="2">
        <v>7221</v>
      </c>
      <c r="C140" s="3" t="s">
        <v>102</v>
      </c>
      <c r="D140" s="76"/>
      <c r="E140" s="76"/>
      <c r="F140" s="11">
        <v>31712.93</v>
      </c>
      <c r="G140" s="26"/>
      <c r="I140" s="3"/>
    </row>
    <row r="141" spans="1:9" ht="12.75">
      <c r="A141" s="1"/>
      <c r="B141" s="2">
        <v>7222</v>
      </c>
      <c r="C141" s="3" t="s">
        <v>280</v>
      </c>
      <c r="D141" s="76"/>
      <c r="E141" s="76"/>
      <c r="F141" s="11">
        <v>22148.2</v>
      </c>
      <c r="G141" s="26"/>
      <c r="I141" s="3"/>
    </row>
    <row r="142" spans="1:9" ht="12.75">
      <c r="A142" s="1"/>
      <c r="B142" s="2">
        <v>7223</v>
      </c>
      <c r="C142" s="3" t="s">
        <v>103</v>
      </c>
      <c r="D142" s="76"/>
      <c r="E142" s="76"/>
      <c r="F142" s="11"/>
      <c r="G142" s="26"/>
      <c r="I142" s="3"/>
    </row>
    <row r="143" spans="1:9" ht="12.75">
      <c r="A143" s="1"/>
      <c r="B143" s="2">
        <v>7225</v>
      </c>
      <c r="C143" s="3" t="s">
        <v>104</v>
      </c>
      <c r="D143" s="76"/>
      <c r="E143" s="76"/>
      <c r="F143" s="11">
        <v>10000</v>
      </c>
      <c r="G143" s="26"/>
      <c r="I143" s="3"/>
    </row>
    <row r="144" spans="1:9" ht="12.75">
      <c r="A144" s="1"/>
      <c r="B144" s="2" t="s">
        <v>425</v>
      </c>
      <c r="C144" s="3" t="s">
        <v>334</v>
      </c>
      <c r="D144" s="76"/>
      <c r="E144" s="76"/>
      <c r="F144" s="11">
        <v>1035</v>
      </c>
      <c r="G144" s="26"/>
      <c r="I144" s="3"/>
    </row>
    <row r="145" spans="1:9" ht="12.75">
      <c r="A145" s="1"/>
      <c r="B145" s="2">
        <v>7227</v>
      </c>
      <c r="C145" s="3" t="s">
        <v>105</v>
      </c>
      <c r="D145" s="76"/>
      <c r="E145" s="76"/>
      <c r="F145" s="11">
        <v>29904</v>
      </c>
      <c r="G145" s="26"/>
      <c r="I145" s="3"/>
    </row>
    <row r="146" spans="1:9" ht="12.75">
      <c r="A146" s="1">
        <v>723</v>
      </c>
      <c r="B146" s="5" t="s">
        <v>2</v>
      </c>
      <c r="C146" s="6" t="s">
        <v>106</v>
      </c>
      <c r="D146" s="71">
        <v>2000000</v>
      </c>
      <c r="E146" s="71">
        <v>2000000</v>
      </c>
      <c r="F146" s="4">
        <f>SUM(F147:F148)</f>
        <v>2436019.13</v>
      </c>
      <c r="G146" s="25">
        <f>F146/E146*100</f>
        <v>121.8009565</v>
      </c>
      <c r="I146" s="6"/>
    </row>
    <row r="147" spans="1:9" ht="12.75">
      <c r="A147" s="1"/>
      <c r="B147" s="2">
        <v>7231</v>
      </c>
      <c r="C147" s="3" t="s">
        <v>107</v>
      </c>
      <c r="D147" s="76"/>
      <c r="E147" s="76"/>
      <c r="F147" s="11">
        <v>2195051.13</v>
      </c>
      <c r="G147" s="26"/>
      <c r="I147" s="3"/>
    </row>
    <row r="148" spans="1:9" ht="15" customHeight="1">
      <c r="A148" s="1"/>
      <c r="B148" s="2">
        <v>7233</v>
      </c>
      <c r="C148" s="3" t="s">
        <v>108</v>
      </c>
      <c r="D148" s="76"/>
      <c r="E148" s="76"/>
      <c r="F148" s="11">
        <v>240968</v>
      </c>
      <c r="G148" s="26"/>
      <c r="I148" s="3"/>
    </row>
    <row r="149" spans="1:9" ht="15" customHeight="1">
      <c r="A149" s="5" t="s">
        <v>426</v>
      </c>
      <c r="B149" s="5"/>
      <c r="C149" s="6" t="s">
        <v>427</v>
      </c>
      <c r="D149" s="71">
        <v>0</v>
      </c>
      <c r="E149" s="71">
        <v>0</v>
      </c>
      <c r="F149" s="4">
        <f>F150</f>
        <v>1534.8</v>
      </c>
      <c r="G149" s="25"/>
      <c r="I149" s="3"/>
    </row>
    <row r="150" spans="1:9" ht="15" customHeight="1">
      <c r="A150" s="1"/>
      <c r="B150" s="2" t="s">
        <v>428</v>
      </c>
      <c r="C150" s="3" t="s">
        <v>292</v>
      </c>
      <c r="D150" s="76"/>
      <c r="E150" s="76"/>
      <c r="F150" s="11">
        <v>1534.8</v>
      </c>
      <c r="G150" s="26"/>
      <c r="I150" s="3"/>
    </row>
    <row r="151" spans="1:9" ht="15" customHeight="1">
      <c r="A151" s="5" t="s">
        <v>429</v>
      </c>
      <c r="B151" s="5"/>
      <c r="C151" s="6" t="s">
        <v>430</v>
      </c>
      <c r="D151" s="71">
        <v>0</v>
      </c>
      <c r="E151" s="71">
        <v>0</v>
      </c>
      <c r="F151" s="4">
        <f>F152</f>
        <v>89240</v>
      </c>
      <c r="G151" s="25"/>
      <c r="I151" s="3"/>
    </row>
    <row r="152" spans="1:9" ht="15" customHeight="1">
      <c r="A152" s="1"/>
      <c r="B152" s="2" t="s">
        <v>431</v>
      </c>
      <c r="C152" s="3" t="s">
        <v>299</v>
      </c>
      <c r="D152" s="76"/>
      <c r="E152" s="76"/>
      <c r="F152" s="11">
        <v>89240</v>
      </c>
      <c r="G152" s="26"/>
      <c r="I152" s="3"/>
    </row>
    <row r="153" spans="1:9" s="20" customFormat="1" ht="15" customHeight="1">
      <c r="A153" s="1">
        <v>726</v>
      </c>
      <c r="B153" s="5"/>
      <c r="C153" s="6" t="s">
        <v>412</v>
      </c>
      <c r="D153" s="71">
        <v>700000</v>
      </c>
      <c r="E153" s="71">
        <v>700000</v>
      </c>
      <c r="F153" s="4">
        <v>0</v>
      </c>
      <c r="G153" s="25">
        <f>F153/E153*100</f>
        <v>0</v>
      </c>
      <c r="I153" s="6"/>
    </row>
    <row r="154" spans="1:9" ht="15" customHeight="1">
      <c r="A154" s="1"/>
      <c r="B154" s="2">
        <v>7264</v>
      </c>
      <c r="C154" s="3" t="s">
        <v>394</v>
      </c>
      <c r="D154" s="76"/>
      <c r="E154" s="76"/>
      <c r="F154" s="11"/>
      <c r="G154" s="26"/>
      <c r="I154" s="3"/>
    </row>
    <row r="155" spans="1:9" ht="25.5" customHeight="1">
      <c r="A155" s="1">
        <v>73</v>
      </c>
      <c r="B155" s="5"/>
      <c r="C155" s="6" t="s">
        <v>368</v>
      </c>
      <c r="D155" s="71">
        <f>D156</f>
        <v>0</v>
      </c>
      <c r="E155" s="71">
        <f>E156</f>
        <v>0</v>
      </c>
      <c r="F155" s="4">
        <f>F156</f>
        <v>158491.9</v>
      </c>
      <c r="G155" s="25"/>
      <c r="I155" s="6"/>
    </row>
    <row r="156" spans="1:9" ht="12.75" customHeight="1">
      <c r="A156" s="1">
        <v>731</v>
      </c>
      <c r="B156" s="5"/>
      <c r="C156" s="6" t="s">
        <v>368</v>
      </c>
      <c r="D156" s="71">
        <v>0</v>
      </c>
      <c r="E156" s="71">
        <v>0</v>
      </c>
      <c r="F156" s="4">
        <f>F157</f>
        <v>158491.9</v>
      </c>
      <c r="G156" s="25"/>
      <c r="I156" s="6"/>
    </row>
    <row r="157" spans="1:9" ht="12.75" customHeight="1">
      <c r="A157" s="1"/>
      <c r="B157" s="2">
        <v>7311</v>
      </c>
      <c r="C157" s="3" t="s">
        <v>369</v>
      </c>
      <c r="D157" s="76"/>
      <c r="E157" s="76"/>
      <c r="F157" s="11">
        <v>158491.9</v>
      </c>
      <c r="G157" s="26"/>
      <c r="I157" s="3"/>
    </row>
    <row r="158" spans="1:9" ht="12.75">
      <c r="A158" s="1">
        <v>74</v>
      </c>
      <c r="B158" s="5"/>
      <c r="C158" s="6" t="s">
        <v>109</v>
      </c>
      <c r="D158" s="71">
        <f>D159</f>
        <v>41175000</v>
      </c>
      <c r="E158" s="71">
        <f>E159</f>
        <v>41175000</v>
      </c>
      <c r="F158" s="4">
        <f>F159</f>
        <v>7578062.3</v>
      </c>
      <c r="G158" s="25">
        <f>F158/E158*100</f>
        <v>18.404522890103216</v>
      </c>
      <c r="I158" s="6"/>
    </row>
    <row r="159" spans="1:9" ht="12.75">
      <c r="A159" s="1">
        <v>741</v>
      </c>
      <c r="B159" s="5"/>
      <c r="C159" s="6" t="s">
        <v>110</v>
      </c>
      <c r="D159" s="79">
        <v>41175000</v>
      </c>
      <c r="E159" s="79">
        <v>41175000</v>
      </c>
      <c r="F159" s="22">
        <f>F160</f>
        <v>7578062.3</v>
      </c>
      <c r="G159" s="25">
        <f>F159/E159*100</f>
        <v>18.404522890103216</v>
      </c>
      <c r="I159" s="6"/>
    </row>
    <row r="160" spans="1:9" ht="12.75">
      <c r="A160" s="14"/>
      <c r="B160" s="2">
        <v>7411</v>
      </c>
      <c r="C160" s="3" t="s">
        <v>111</v>
      </c>
      <c r="D160" s="76"/>
      <c r="E160" s="76"/>
      <c r="F160" s="11">
        <v>7578062.3</v>
      </c>
      <c r="G160" s="26"/>
      <c r="I160" s="3"/>
    </row>
    <row r="161" ht="12.75">
      <c r="A161" s="23"/>
    </row>
  </sheetData>
  <sheetProtection/>
  <mergeCells count="4">
    <mergeCell ref="A3:C3"/>
    <mergeCell ref="A4:C4"/>
    <mergeCell ref="A127:C127"/>
    <mergeCell ref="A128:C128"/>
  </mergeCells>
  <printOptions/>
  <pageMargins left="0.31496062992125984" right="0.2362204724409449" top="0.7480314960629921" bottom="0.7874015748031497" header="0.3937007874015748" footer="0.4724409448818898"/>
  <pageSetup firstPageNumber="6" useFirstPageNumber="1" horizontalDpi="600" verticalDpi="600" orientation="portrait" paperSize="9" scale="77" r:id="rId1"/>
  <headerFooter alignWithMargins="0">
    <oddHeader xml:space="preserve">&amp;L&amp;"Times New Roman,Bold"&amp;18    </oddHeader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1"/>
  <sheetViews>
    <sheetView tabSelected="1" zoomScalePageLayoutView="0" workbookViewId="0" topLeftCell="A163">
      <selection activeCell="G122" sqref="G122"/>
    </sheetView>
  </sheetViews>
  <sheetFormatPr defaultColWidth="9.140625" defaultRowHeight="12.75"/>
  <cols>
    <col min="1" max="1" width="4.421875" style="52" customWidth="1"/>
    <col min="2" max="2" width="4.7109375" style="52" customWidth="1"/>
    <col min="3" max="3" width="41.00390625" style="55" customWidth="1"/>
    <col min="4" max="5" width="14.421875" style="52" bestFit="1" customWidth="1"/>
    <col min="6" max="6" width="15.8515625" style="52" bestFit="1" customWidth="1"/>
    <col min="7" max="7" width="8.28125" style="52" bestFit="1" customWidth="1"/>
    <col min="8" max="8" width="4.421875" style="52" customWidth="1"/>
    <col min="9" max="9" width="6.00390625" style="52" customWidth="1"/>
    <col min="10" max="10" width="47.00390625" style="52" customWidth="1"/>
    <col min="11" max="11" width="11.00390625" style="52" bestFit="1" customWidth="1"/>
    <col min="12" max="12" width="12.00390625" style="52" bestFit="1" customWidth="1"/>
    <col min="13" max="13" width="13.421875" style="52" bestFit="1" customWidth="1"/>
    <col min="14" max="14" width="11.140625" style="52" bestFit="1" customWidth="1"/>
    <col min="15" max="15" width="11.7109375" style="52" bestFit="1" customWidth="1"/>
    <col min="16" max="16384" width="9.140625" style="52" customWidth="1"/>
  </cols>
  <sheetData>
    <row r="1" spans="1:5" ht="14.25" customHeight="1">
      <c r="A1" s="28" t="s">
        <v>112</v>
      </c>
      <c r="B1" s="1"/>
      <c r="C1" s="29"/>
      <c r="D1" s="30"/>
      <c r="E1" s="63"/>
    </row>
    <row r="2" spans="1:7" s="53" customFormat="1" ht="25.5">
      <c r="A2" s="91" t="s">
        <v>332</v>
      </c>
      <c r="B2" s="91"/>
      <c r="C2" s="91"/>
      <c r="D2" s="64" t="s">
        <v>411</v>
      </c>
      <c r="E2" s="64" t="s">
        <v>413</v>
      </c>
      <c r="F2" s="61" t="s">
        <v>410</v>
      </c>
      <c r="G2" s="31" t="s">
        <v>113</v>
      </c>
    </row>
    <row r="3" spans="1:7" s="53" customFormat="1" ht="12.75">
      <c r="A3" s="92">
        <v>1</v>
      </c>
      <c r="B3" s="92"/>
      <c r="C3" s="92"/>
      <c r="D3" s="56">
        <v>2</v>
      </c>
      <c r="E3" s="56">
        <v>3</v>
      </c>
      <c r="F3" s="56">
        <v>4</v>
      </c>
      <c r="G3" s="57" t="s">
        <v>432</v>
      </c>
    </row>
    <row r="4" spans="1:10" ht="15.75" customHeight="1">
      <c r="A4" s="32" t="s">
        <v>114</v>
      </c>
      <c r="B4" s="33"/>
      <c r="C4" s="34" t="s">
        <v>112</v>
      </c>
      <c r="D4" s="65">
        <f>D5+D17+D51+D65+D73+D88+D95</f>
        <v>118974128105</v>
      </c>
      <c r="E4" s="65">
        <f>E5+E17+E51+E65+E73+E88+E95</f>
        <v>118972122605</v>
      </c>
      <c r="F4" s="35">
        <f>F5+F17+F51+F65+F73+F88+F95</f>
        <v>57490930810.13999</v>
      </c>
      <c r="G4" s="35">
        <f>F4/E4*100</f>
        <v>48.32302690018901</v>
      </c>
      <c r="J4" s="34"/>
    </row>
    <row r="5" spans="1:10" ht="15.75" customHeight="1">
      <c r="A5" s="36" t="s">
        <v>115</v>
      </c>
      <c r="B5" s="37"/>
      <c r="C5" s="38" t="s">
        <v>116</v>
      </c>
      <c r="D5" s="65">
        <f>D6+D11+D13</f>
        <v>25464222478</v>
      </c>
      <c r="E5" s="65">
        <f>E6+E11+E13</f>
        <v>25464794978</v>
      </c>
      <c r="F5" s="35">
        <f>F6+F11+F13</f>
        <v>12573292435.119999</v>
      </c>
      <c r="G5" s="35">
        <f>F5/E5*100</f>
        <v>49.37519601466472</v>
      </c>
      <c r="J5" s="38"/>
    </row>
    <row r="6" spans="1:10" ht="15.75" customHeight="1">
      <c r="A6" s="36" t="s">
        <v>117</v>
      </c>
      <c r="B6" s="37"/>
      <c r="C6" s="38" t="s">
        <v>323</v>
      </c>
      <c r="D6" s="65">
        <v>21069422372</v>
      </c>
      <c r="E6" s="65">
        <v>21069913372</v>
      </c>
      <c r="F6" s="35">
        <f>SUM(F7:F10)</f>
        <v>10478822086.079998</v>
      </c>
      <c r="G6" s="35">
        <f>F6/E6*100</f>
        <v>49.733579351139625</v>
      </c>
      <c r="J6" s="38"/>
    </row>
    <row r="7" spans="1:10" ht="15.75" customHeight="1">
      <c r="A7" s="39"/>
      <c r="B7" s="40" t="s">
        <v>118</v>
      </c>
      <c r="C7" s="41" t="s">
        <v>119</v>
      </c>
      <c r="D7" s="66"/>
      <c r="E7" s="67"/>
      <c r="F7" s="42">
        <v>10301997700.72</v>
      </c>
      <c r="G7" s="35"/>
      <c r="J7" s="41"/>
    </row>
    <row r="8" spans="1:10" ht="15.75" customHeight="1">
      <c r="A8" s="39"/>
      <c r="B8" s="40" t="s">
        <v>120</v>
      </c>
      <c r="C8" s="41" t="s">
        <v>121</v>
      </c>
      <c r="D8" s="66"/>
      <c r="E8" s="67"/>
      <c r="F8" s="42">
        <v>2401239.89</v>
      </c>
      <c r="G8" s="35"/>
      <c r="J8" s="41"/>
    </row>
    <row r="9" spans="1:10" ht="15.75" customHeight="1">
      <c r="A9" s="39"/>
      <c r="B9" s="40" t="s">
        <v>122</v>
      </c>
      <c r="C9" s="41" t="s">
        <v>123</v>
      </c>
      <c r="D9" s="66"/>
      <c r="E9" s="67"/>
      <c r="F9" s="42">
        <v>86498722.64</v>
      </c>
      <c r="G9" s="35"/>
      <c r="J9" s="41"/>
    </row>
    <row r="10" spans="1:10" ht="15.75" customHeight="1">
      <c r="A10" s="39"/>
      <c r="B10" s="40" t="s">
        <v>124</v>
      </c>
      <c r="C10" s="41" t="s">
        <v>125</v>
      </c>
      <c r="D10" s="66"/>
      <c r="E10" s="67"/>
      <c r="F10" s="42">
        <v>87924422.83</v>
      </c>
      <c r="G10" s="35"/>
      <c r="J10" s="41"/>
    </row>
    <row r="11" spans="1:10" ht="15.75" customHeight="1">
      <c r="A11" s="36">
        <v>312</v>
      </c>
      <c r="B11" s="37"/>
      <c r="C11" s="38" t="s">
        <v>126</v>
      </c>
      <c r="D11" s="65">
        <v>547816306</v>
      </c>
      <c r="E11" s="65">
        <v>547816306</v>
      </c>
      <c r="F11" s="35">
        <f>F12</f>
        <v>162945391.53</v>
      </c>
      <c r="G11" s="35">
        <f>F11/E11*100</f>
        <v>29.74453110382589</v>
      </c>
      <c r="J11" s="38"/>
    </row>
    <row r="12" spans="1:10" ht="15.75" customHeight="1">
      <c r="A12" s="39"/>
      <c r="B12" s="40" t="s">
        <v>127</v>
      </c>
      <c r="C12" s="41" t="s">
        <v>126</v>
      </c>
      <c r="D12" s="66"/>
      <c r="E12" s="67"/>
      <c r="F12" s="42">
        <v>162945391.53</v>
      </c>
      <c r="G12" s="35"/>
      <c r="J12" s="41"/>
    </row>
    <row r="13" spans="1:10" ht="15.75" customHeight="1">
      <c r="A13" s="36">
        <v>313</v>
      </c>
      <c r="B13" s="37"/>
      <c r="C13" s="38" t="s">
        <v>128</v>
      </c>
      <c r="D13" s="65">
        <v>3846983800</v>
      </c>
      <c r="E13" s="65">
        <v>3847065300</v>
      </c>
      <c r="F13" s="35">
        <f>SUM(F14:F16)</f>
        <v>1931524957.5100002</v>
      </c>
      <c r="G13" s="35">
        <f>F13/E13*100</f>
        <v>50.207750762899714</v>
      </c>
      <c r="J13" s="38"/>
    </row>
    <row r="14" spans="1:10" ht="15.75" customHeight="1">
      <c r="A14" s="39"/>
      <c r="B14" s="40" t="s">
        <v>129</v>
      </c>
      <c r="C14" s="41" t="s">
        <v>40</v>
      </c>
      <c r="D14" s="66"/>
      <c r="E14" s="67"/>
      <c r="F14" s="42">
        <v>159611770.64</v>
      </c>
      <c r="G14" s="35"/>
      <c r="J14" s="41"/>
    </row>
    <row r="15" spans="1:10" ht="15.75" customHeight="1">
      <c r="A15" s="39"/>
      <c r="B15" s="40" t="s">
        <v>130</v>
      </c>
      <c r="C15" s="41" t="s">
        <v>39</v>
      </c>
      <c r="D15" s="66"/>
      <c r="E15" s="67"/>
      <c r="F15" s="42">
        <v>1595644134.16</v>
      </c>
      <c r="G15" s="35"/>
      <c r="J15" s="41"/>
    </row>
    <row r="16" spans="1:10" ht="25.5">
      <c r="A16" s="39"/>
      <c r="B16" s="40" t="s">
        <v>131</v>
      </c>
      <c r="C16" s="41" t="s">
        <v>43</v>
      </c>
      <c r="D16" s="66"/>
      <c r="E16" s="67"/>
      <c r="F16" s="42">
        <v>176269052.71</v>
      </c>
      <c r="G16" s="35"/>
      <c r="J16" s="41"/>
    </row>
    <row r="17" spans="1:10" ht="15.75" customHeight="1">
      <c r="A17" s="36" t="s">
        <v>132</v>
      </c>
      <c r="B17" s="37"/>
      <c r="C17" s="38" t="s">
        <v>133</v>
      </c>
      <c r="D17" s="65">
        <f>D18+D23+D31+D41+D43</f>
        <v>11338263928</v>
      </c>
      <c r="E17" s="65">
        <f>E18+E23+E31+E41+E43</f>
        <v>11340466489</v>
      </c>
      <c r="F17" s="35">
        <f>F18+F23+F31+F41+F43</f>
        <v>5082295536.94</v>
      </c>
      <c r="G17" s="35">
        <f>F17/E17*100</f>
        <v>44.81557740036279</v>
      </c>
      <c r="J17" s="38"/>
    </row>
    <row r="18" spans="1:10" ht="15.75" customHeight="1">
      <c r="A18" s="36" t="s">
        <v>134</v>
      </c>
      <c r="B18" s="37"/>
      <c r="C18" s="38" t="s">
        <v>135</v>
      </c>
      <c r="D18" s="65">
        <v>1100402685</v>
      </c>
      <c r="E18" s="65">
        <v>1100636185</v>
      </c>
      <c r="F18" s="35">
        <f>SUM(F19:F22)</f>
        <v>531278630.63</v>
      </c>
      <c r="G18" s="35">
        <f>F18/E18*100</f>
        <v>48.27014029436076</v>
      </c>
      <c r="J18" s="38"/>
    </row>
    <row r="19" spans="1:10" ht="15.75" customHeight="1">
      <c r="A19" s="39"/>
      <c r="B19" s="40" t="s">
        <v>136</v>
      </c>
      <c r="C19" s="41" t="s">
        <v>137</v>
      </c>
      <c r="D19" s="66"/>
      <c r="E19" s="67"/>
      <c r="F19" s="42">
        <v>120211603.45</v>
      </c>
      <c r="G19" s="35"/>
      <c r="J19" s="41"/>
    </row>
    <row r="20" spans="1:10" ht="15.75" customHeight="1">
      <c r="A20" s="39"/>
      <c r="B20" s="40" t="s">
        <v>138</v>
      </c>
      <c r="C20" s="41" t="s">
        <v>139</v>
      </c>
      <c r="D20" s="66"/>
      <c r="E20" s="67"/>
      <c r="F20" s="42">
        <v>380892933.57</v>
      </c>
      <c r="G20" s="35"/>
      <c r="J20" s="41"/>
    </row>
    <row r="21" spans="1:10" ht="15.75" customHeight="1">
      <c r="A21" s="39"/>
      <c r="B21" s="40" t="s">
        <v>140</v>
      </c>
      <c r="C21" s="41" t="s">
        <v>141</v>
      </c>
      <c r="D21" s="66"/>
      <c r="E21" s="67"/>
      <c r="F21" s="42">
        <v>23044016.48</v>
      </c>
      <c r="G21" s="35"/>
      <c r="J21" s="41"/>
    </row>
    <row r="22" spans="1:10" ht="15.75" customHeight="1">
      <c r="A22" s="39"/>
      <c r="B22" s="43">
        <v>3214</v>
      </c>
      <c r="C22" s="44" t="s">
        <v>142</v>
      </c>
      <c r="D22" s="66"/>
      <c r="E22" s="67"/>
      <c r="F22" s="42">
        <v>7130077.13</v>
      </c>
      <c r="G22" s="35"/>
      <c r="J22" s="44"/>
    </row>
    <row r="23" spans="1:10" ht="15.75" customHeight="1">
      <c r="A23" s="36">
        <v>322</v>
      </c>
      <c r="B23" s="37"/>
      <c r="C23" s="38" t="s">
        <v>143</v>
      </c>
      <c r="D23" s="65">
        <v>3750008281</v>
      </c>
      <c r="E23" s="65">
        <v>3749880331</v>
      </c>
      <c r="F23" s="35">
        <f>SUM(F24:F30)</f>
        <v>1822668130.08</v>
      </c>
      <c r="G23" s="35">
        <f>F23/E23*100</f>
        <v>48.60603457161364</v>
      </c>
      <c r="J23" s="38"/>
    </row>
    <row r="24" spans="1:10" ht="15.75" customHeight="1">
      <c r="A24" s="39"/>
      <c r="B24" s="40" t="s">
        <v>144</v>
      </c>
      <c r="C24" s="41" t="s">
        <v>145</v>
      </c>
      <c r="D24" s="66"/>
      <c r="E24" s="67"/>
      <c r="F24" s="42">
        <v>113630448.3</v>
      </c>
      <c r="G24" s="35"/>
      <c r="J24" s="41"/>
    </row>
    <row r="25" spans="1:10" ht="15.75" customHeight="1">
      <c r="A25" s="39"/>
      <c r="B25" s="40" t="s">
        <v>146</v>
      </c>
      <c r="C25" s="41" t="s">
        <v>147</v>
      </c>
      <c r="D25" s="66"/>
      <c r="E25" s="67"/>
      <c r="F25" s="42">
        <v>1246029256.42</v>
      </c>
      <c r="G25" s="35"/>
      <c r="J25" s="41"/>
    </row>
    <row r="26" spans="1:10" ht="15.75" customHeight="1">
      <c r="A26" s="39"/>
      <c r="B26" s="40" t="s">
        <v>148</v>
      </c>
      <c r="C26" s="41" t="s">
        <v>149</v>
      </c>
      <c r="D26" s="66"/>
      <c r="E26" s="67"/>
      <c r="F26" s="42">
        <v>369450779.32</v>
      </c>
      <c r="G26" s="35"/>
      <c r="J26" s="41"/>
    </row>
    <row r="27" spans="1:10" ht="25.5" customHeight="1">
      <c r="A27" s="39"/>
      <c r="B27" s="40" t="s">
        <v>150</v>
      </c>
      <c r="C27" s="41" t="s">
        <v>348</v>
      </c>
      <c r="D27" s="66"/>
      <c r="E27" s="67"/>
      <c r="F27" s="42">
        <v>37172777.31</v>
      </c>
      <c r="G27" s="35"/>
      <c r="J27" s="41"/>
    </row>
    <row r="28" spans="1:10" ht="15.75" customHeight="1">
      <c r="A28" s="39"/>
      <c r="B28" s="40" t="s">
        <v>151</v>
      </c>
      <c r="C28" s="41" t="s">
        <v>152</v>
      </c>
      <c r="D28" s="66"/>
      <c r="E28" s="67"/>
      <c r="F28" s="42">
        <v>17639605.95</v>
      </c>
      <c r="G28" s="35"/>
      <c r="J28" s="41"/>
    </row>
    <row r="29" spans="1:10" ht="15.75" customHeight="1">
      <c r="A29" s="39"/>
      <c r="B29" s="40" t="s">
        <v>153</v>
      </c>
      <c r="C29" s="41" t="s">
        <v>404</v>
      </c>
      <c r="D29" s="66"/>
      <c r="E29" s="67"/>
      <c r="F29" s="42">
        <v>372774.91</v>
      </c>
      <c r="G29" s="35"/>
      <c r="J29" s="41"/>
    </row>
    <row r="30" spans="1:10" ht="15.75" customHeight="1">
      <c r="A30" s="39"/>
      <c r="B30" s="43">
        <v>3227</v>
      </c>
      <c r="C30" s="44" t="s">
        <v>155</v>
      </c>
      <c r="D30" s="66"/>
      <c r="E30" s="67"/>
      <c r="F30" s="42">
        <v>38372487.87</v>
      </c>
      <c r="G30" s="35"/>
      <c r="J30" s="44"/>
    </row>
    <row r="31" spans="1:10" ht="15.75" customHeight="1">
      <c r="A31" s="36">
        <v>323</v>
      </c>
      <c r="B31" s="37"/>
      <c r="C31" s="38" t="s">
        <v>156</v>
      </c>
      <c r="D31" s="65">
        <v>5645142385</v>
      </c>
      <c r="E31" s="65">
        <v>5646794396</v>
      </c>
      <c r="F31" s="35">
        <f>SUM(F32:F40)</f>
        <v>2251780491.3599997</v>
      </c>
      <c r="G31" s="35">
        <f>F31/E31*100</f>
        <v>39.87714681014569</v>
      </c>
      <c r="J31" s="38"/>
    </row>
    <row r="32" spans="1:10" ht="15.75" customHeight="1">
      <c r="A32" s="39"/>
      <c r="B32" s="40" t="s">
        <v>157</v>
      </c>
      <c r="C32" s="41" t="s">
        <v>158</v>
      </c>
      <c r="D32" s="66"/>
      <c r="E32" s="67"/>
      <c r="F32" s="42">
        <v>232024556.96</v>
      </c>
      <c r="G32" s="35"/>
      <c r="J32" s="41"/>
    </row>
    <row r="33" spans="1:10" ht="15.75" customHeight="1">
      <c r="A33" s="39"/>
      <c r="B33" s="40" t="s">
        <v>159</v>
      </c>
      <c r="C33" s="41" t="s">
        <v>160</v>
      </c>
      <c r="D33" s="66"/>
      <c r="E33" s="67"/>
      <c r="F33" s="42">
        <v>255608196.31</v>
      </c>
      <c r="G33" s="35"/>
      <c r="J33" s="41"/>
    </row>
    <row r="34" spans="1:10" ht="15.75" customHeight="1">
      <c r="A34" s="39"/>
      <c r="B34" s="40" t="s">
        <v>161</v>
      </c>
      <c r="C34" s="41" t="s">
        <v>162</v>
      </c>
      <c r="D34" s="66"/>
      <c r="E34" s="67"/>
      <c r="F34" s="42">
        <v>31684029.85</v>
      </c>
      <c r="G34" s="35"/>
      <c r="J34" s="41"/>
    </row>
    <row r="35" spans="1:10" ht="15.75" customHeight="1">
      <c r="A35" s="39"/>
      <c r="B35" s="40" t="s">
        <v>163</v>
      </c>
      <c r="C35" s="41" t="s">
        <v>164</v>
      </c>
      <c r="D35" s="66"/>
      <c r="E35" s="67"/>
      <c r="F35" s="42">
        <v>132239085.19</v>
      </c>
      <c r="G35" s="35"/>
      <c r="J35" s="41"/>
    </row>
    <row r="36" spans="1:10" ht="15.75" customHeight="1">
      <c r="A36" s="39"/>
      <c r="B36" s="40" t="s">
        <v>165</v>
      </c>
      <c r="C36" s="41" t="s">
        <v>166</v>
      </c>
      <c r="D36" s="66"/>
      <c r="E36" s="67"/>
      <c r="F36" s="42">
        <v>358922097.83</v>
      </c>
      <c r="G36" s="35"/>
      <c r="J36" s="41"/>
    </row>
    <row r="37" spans="1:10" ht="15.75" customHeight="1">
      <c r="A37" s="39"/>
      <c r="B37" s="40" t="s">
        <v>167</v>
      </c>
      <c r="C37" s="41" t="s">
        <v>168</v>
      </c>
      <c r="D37" s="66"/>
      <c r="E37" s="67"/>
      <c r="F37" s="42">
        <v>151308921.08</v>
      </c>
      <c r="G37" s="35"/>
      <c r="J37" s="41"/>
    </row>
    <row r="38" spans="1:10" ht="15.75" customHeight="1">
      <c r="A38" s="39"/>
      <c r="B38" s="40" t="s">
        <v>169</v>
      </c>
      <c r="C38" s="41" t="s">
        <v>170</v>
      </c>
      <c r="D38" s="66"/>
      <c r="E38" s="67"/>
      <c r="F38" s="42">
        <v>419270678.57</v>
      </c>
      <c r="G38" s="35"/>
      <c r="J38" s="41"/>
    </row>
    <row r="39" spans="1:10" ht="15.75" customHeight="1">
      <c r="A39" s="39"/>
      <c r="B39" s="40" t="s">
        <v>171</v>
      </c>
      <c r="C39" s="41" t="s">
        <v>172</v>
      </c>
      <c r="D39" s="66"/>
      <c r="E39" s="67"/>
      <c r="F39" s="42">
        <v>232975683.04</v>
      </c>
      <c r="G39" s="35"/>
      <c r="J39" s="41"/>
    </row>
    <row r="40" spans="1:10" ht="15.75" customHeight="1">
      <c r="A40" s="39"/>
      <c r="B40" s="40" t="s">
        <v>173</v>
      </c>
      <c r="C40" s="41" t="s">
        <v>174</v>
      </c>
      <c r="D40" s="66"/>
      <c r="E40" s="67"/>
      <c r="F40" s="42">
        <v>437747242.53</v>
      </c>
      <c r="G40" s="35"/>
      <c r="J40" s="41"/>
    </row>
    <row r="41" spans="1:10" ht="15.75" customHeight="1">
      <c r="A41" s="45">
        <v>324</v>
      </c>
      <c r="B41" s="40"/>
      <c r="C41" s="46" t="s">
        <v>175</v>
      </c>
      <c r="D41" s="65">
        <v>61597893</v>
      </c>
      <c r="E41" s="65">
        <v>61842893</v>
      </c>
      <c r="F41" s="35">
        <f>F42</f>
        <v>29664203.5</v>
      </c>
      <c r="G41" s="35">
        <f>F41/E41*100</f>
        <v>47.96703721476936</v>
      </c>
      <c r="J41" s="46"/>
    </row>
    <row r="42" spans="1:10" ht="15.75" customHeight="1">
      <c r="A42" s="39"/>
      <c r="B42" s="43">
        <v>3241</v>
      </c>
      <c r="C42" s="44" t="s">
        <v>175</v>
      </c>
      <c r="D42" s="66"/>
      <c r="E42" s="67"/>
      <c r="F42" s="42">
        <v>29664203.5</v>
      </c>
      <c r="G42" s="35"/>
      <c r="J42" s="44"/>
    </row>
    <row r="43" spans="1:10" ht="15.75" customHeight="1">
      <c r="A43" s="36">
        <v>329</v>
      </c>
      <c r="B43" s="37"/>
      <c r="C43" s="38" t="s">
        <v>176</v>
      </c>
      <c r="D43" s="65">
        <v>781112684</v>
      </c>
      <c r="E43" s="65">
        <v>781312684</v>
      </c>
      <c r="F43" s="35">
        <f>SUM(F44:F50)</f>
        <v>446904081.37</v>
      </c>
      <c r="G43" s="35">
        <f>F43/E43*100</f>
        <v>57.199133013179136</v>
      </c>
      <c r="J43" s="38"/>
    </row>
    <row r="44" spans="1:10" ht="28.5" customHeight="1">
      <c r="A44" s="39"/>
      <c r="B44" s="40" t="s">
        <v>177</v>
      </c>
      <c r="C44" s="41" t="s">
        <v>349</v>
      </c>
      <c r="D44" s="66"/>
      <c r="E44" s="67"/>
      <c r="F44" s="42">
        <v>27377662.47</v>
      </c>
      <c r="G44" s="35"/>
      <c r="J44" s="41"/>
    </row>
    <row r="45" spans="1:10" ht="15.75" customHeight="1">
      <c r="A45" s="39"/>
      <c r="B45" s="40" t="s">
        <v>178</v>
      </c>
      <c r="C45" s="41" t="s">
        <v>179</v>
      </c>
      <c r="D45" s="66"/>
      <c r="E45" s="67"/>
      <c r="F45" s="42">
        <v>23577054.23</v>
      </c>
      <c r="G45" s="35"/>
      <c r="J45" s="41"/>
    </row>
    <row r="46" spans="1:10" ht="15.75" customHeight="1">
      <c r="A46" s="39"/>
      <c r="B46" s="40" t="s">
        <v>180</v>
      </c>
      <c r="C46" s="41" t="s">
        <v>181</v>
      </c>
      <c r="D46" s="66"/>
      <c r="E46" s="67"/>
      <c r="F46" s="42">
        <v>17145500.73</v>
      </c>
      <c r="G46" s="35"/>
      <c r="J46" s="41"/>
    </row>
    <row r="47" spans="1:10" ht="15.75" customHeight="1">
      <c r="A47" s="39"/>
      <c r="B47" s="40" t="s">
        <v>182</v>
      </c>
      <c r="C47" s="41" t="s">
        <v>409</v>
      </c>
      <c r="D47" s="66"/>
      <c r="E47" s="67"/>
      <c r="F47" s="42">
        <v>78819119.14</v>
      </c>
      <c r="G47" s="35"/>
      <c r="J47" s="41"/>
    </row>
    <row r="48" spans="1:10" ht="15.75" customHeight="1">
      <c r="A48" s="39"/>
      <c r="B48" s="43">
        <v>3295</v>
      </c>
      <c r="C48" s="44" t="s">
        <v>183</v>
      </c>
      <c r="D48" s="66"/>
      <c r="E48" s="67"/>
      <c r="F48" s="42">
        <v>22041038.75</v>
      </c>
      <c r="G48" s="35"/>
      <c r="J48" s="44"/>
    </row>
    <row r="49" spans="1:10" ht="15.75" customHeight="1">
      <c r="A49" s="39"/>
      <c r="B49" s="43">
        <v>3296</v>
      </c>
      <c r="C49" s="44" t="s">
        <v>371</v>
      </c>
      <c r="D49" s="66"/>
      <c r="E49" s="67"/>
      <c r="F49" s="42">
        <v>14976450.93</v>
      </c>
      <c r="G49" s="35"/>
      <c r="J49" s="44"/>
    </row>
    <row r="50" spans="1:10" ht="15.75" customHeight="1">
      <c r="A50" s="39"/>
      <c r="B50" s="40" t="s">
        <v>184</v>
      </c>
      <c r="C50" s="41" t="s">
        <v>176</v>
      </c>
      <c r="D50" s="66"/>
      <c r="E50" s="67"/>
      <c r="F50" s="42">
        <v>262967255.12</v>
      </c>
      <c r="G50" s="35"/>
      <c r="J50" s="41"/>
    </row>
    <row r="51" spans="1:10" ht="15.75" customHeight="1">
      <c r="A51" s="36" t="s">
        <v>185</v>
      </c>
      <c r="B51" s="37"/>
      <c r="C51" s="38" t="s">
        <v>186</v>
      </c>
      <c r="D51" s="65">
        <f>D52+D55+D60</f>
        <v>11138884220</v>
      </c>
      <c r="E51" s="65">
        <f>E52+E55+E60</f>
        <v>11138831220</v>
      </c>
      <c r="F51" s="35">
        <f>F52+F55+F60</f>
        <v>5432403743.809999</v>
      </c>
      <c r="G51" s="35">
        <f>F51/E51*100</f>
        <v>48.76996191535793</v>
      </c>
      <c r="J51" s="38"/>
    </row>
    <row r="52" spans="1:10" ht="15.75" customHeight="1">
      <c r="A52" s="36" t="s">
        <v>187</v>
      </c>
      <c r="B52" s="37"/>
      <c r="C52" s="38" t="s">
        <v>188</v>
      </c>
      <c r="D52" s="65">
        <v>9146865284</v>
      </c>
      <c r="E52" s="65">
        <v>9146865284</v>
      </c>
      <c r="F52" s="35">
        <f>SUM(F53:F54)</f>
        <v>4565593511.809999</v>
      </c>
      <c r="G52" s="35">
        <f>F52/E52*100</f>
        <v>49.91429708488532</v>
      </c>
      <c r="J52" s="38"/>
    </row>
    <row r="53" spans="1:10" ht="15.75" customHeight="1">
      <c r="A53" s="39"/>
      <c r="B53" s="40" t="s">
        <v>189</v>
      </c>
      <c r="C53" s="41" t="s">
        <v>190</v>
      </c>
      <c r="D53" s="66"/>
      <c r="E53" s="67"/>
      <c r="F53" s="42">
        <v>162909054.87</v>
      </c>
      <c r="G53" s="35"/>
      <c r="J53" s="41"/>
    </row>
    <row r="54" spans="1:10" ht="15.75" customHeight="1">
      <c r="A54" s="39"/>
      <c r="B54" s="40" t="s">
        <v>191</v>
      </c>
      <c r="C54" s="41" t="s">
        <v>192</v>
      </c>
      <c r="D54" s="66"/>
      <c r="E54" s="67"/>
      <c r="F54" s="42">
        <v>4402684456.94</v>
      </c>
      <c r="G54" s="35"/>
      <c r="J54" s="41"/>
    </row>
    <row r="55" spans="1:10" ht="15.75" customHeight="1">
      <c r="A55" s="36">
        <v>342</v>
      </c>
      <c r="B55" s="37"/>
      <c r="C55" s="38" t="s">
        <v>324</v>
      </c>
      <c r="D55" s="65">
        <v>1671966772</v>
      </c>
      <c r="E55" s="65">
        <v>1671966772</v>
      </c>
      <c r="F55" s="35">
        <f>SUM(F56:F59)</f>
        <v>758064752.61</v>
      </c>
      <c r="G55" s="35">
        <f>F55/E55*100</f>
        <v>45.339702038647935</v>
      </c>
      <c r="J55" s="38"/>
    </row>
    <row r="56" spans="1:10" ht="38.25">
      <c r="A56" s="39"/>
      <c r="B56" s="40" t="s">
        <v>193</v>
      </c>
      <c r="C56" s="41" t="s">
        <v>350</v>
      </c>
      <c r="D56" s="66"/>
      <c r="E56" s="67"/>
      <c r="F56" s="42">
        <v>95574529.68</v>
      </c>
      <c r="G56" s="35"/>
      <c r="J56" s="41"/>
    </row>
    <row r="57" spans="1:10" ht="25.5">
      <c r="A57" s="39"/>
      <c r="B57" s="40" t="s">
        <v>194</v>
      </c>
      <c r="C57" s="41" t="s">
        <v>351</v>
      </c>
      <c r="D57" s="66"/>
      <c r="E57" s="67"/>
      <c r="F57" s="42">
        <v>74693396.55</v>
      </c>
      <c r="G57" s="35"/>
      <c r="J57" s="41"/>
    </row>
    <row r="58" spans="1:10" ht="25.5">
      <c r="A58" s="39"/>
      <c r="B58" s="40" t="s">
        <v>195</v>
      </c>
      <c r="C58" s="41" t="s">
        <v>352</v>
      </c>
      <c r="D58" s="66"/>
      <c r="E58" s="67"/>
      <c r="F58" s="42">
        <v>587796826.38</v>
      </c>
      <c r="G58" s="35"/>
      <c r="J58" s="41"/>
    </row>
    <row r="59" spans="1:10" ht="30" customHeight="1">
      <c r="A59" s="39"/>
      <c r="B59" s="40" t="s">
        <v>372</v>
      </c>
      <c r="C59" s="41" t="s">
        <v>373</v>
      </c>
      <c r="D59" s="66"/>
      <c r="E59" s="67"/>
      <c r="F59" s="42"/>
      <c r="G59" s="35"/>
      <c r="J59" s="41"/>
    </row>
    <row r="60" spans="1:10" ht="15.75" customHeight="1">
      <c r="A60" s="36">
        <v>343</v>
      </c>
      <c r="B60" s="37"/>
      <c r="C60" s="38" t="s">
        <v>196</v>
      </c>
      <c r="D60" s="65">
        <v>320052164</v>
      </c>
      <c r="E60" s="67">
        <v>319999164</v>
      </c>
      <c r="F60" s="35">
        <f>SUM(F61:F64)</f>
        <v>108745479.39</v>
      </c>
      <c r="G60" s="35">
        <f>F60/E60*100</f>
        <v>33.98305109009597</v>
      </c>
      <c r="J60" s="38"/>
    </row>
    <row r="61" spans="1:10" ht="15.75" customHeight="1">
      <c r="A61" s="39"/>
      <c r="B61" s="40" t="s">
        <v>197</v>
      </c>
      <c r="C61" s="41" t="s">
        <v>198</v>
      </c>
      <c r="D61" s="66"/>
      <c r="E61" s="67"/>
      <c r="F61" s="42">
        <v>48680786.06</v>
      </c>
      <c r="G61" s="35"/>
      <c r="J61" s="41"/>
    </row>
    <row r="62" spans="1:10" ht="25.5">
      <c r="A62" s="39"/>
      <c r="B62" s="43">
        <v>3432</v>
      </c>
      <c r="C62" s="44" t="s">
        <v>330</v>
      </c>
      <c r="D62" s="66"/>
      <c r="E62" s="67"/>
      <c r="F62" s="42">
        <v>443031.86</v>
      </c>
      <c r="G62" s="35"/>
      <c r="J62" s="44"/>
    </row>
    <row r="63" spans="1:10" ht="15.75" customHeight="1">
      <c r="A63" s="39"/>
      <c r="B63" s="40" t="s">
        <v>199</v>
      </c>
      <c r="C63" s="41" t="s">
        <v>200</v>
      </c>
      <c r="D63" s="66"/>
      <c r="E63" s="67"/>
      <c r="F63" s="42">
        <v>4580289.31</v>
      </c>
      <c r="G63" s="35"/>
      <c r="J63" s="41"/>
    </row>
    <row r="64" spans="1:10" ht="15.75" customHeight="1">
      <c r="A64" s="39"/>
      <c r="B64" s="40" t="s">
        <v>201</v>
      </c>
      <c r="C64" s="41" t="s">
        <v>202</v>
      </c>
      <c r="D64" s="66"/>
      <c r="E64" s="67"/>
      <c r="F64" s="42">
        <v>55041372.16</v>
      </c>
      <c r="G64" s="35"/>
      <c r="J64" s="41"/>
    </row>
    <row r="65" spans="1:10" ht="15.75" customHeight="1">
      <c r="A65" s="36" t="s">
        <v>203</v>
      </c>
      <c r="B65" s="37"/>
      <c r="C65" s="38" t="s">
        <v>204</v>
      </c>
      <c r="D65" s="65">
        <f>D66+D69</f>
        <v>6121439988</v>
      </c>
      <c r="E65" s="65">
        <f>E66+E69</f>
        <v>6116439988</v>
      </c>
      <c r="F65" s="35">
        <f>F66+F69</f>
        <v>3676941185.9500003</v>
      </c>
      <c r="G65" s="35">
        <f>F65/E65*100</f>
        <v>60.115707718278685</v>
      </c>
      <c r="J65" s="38"/>
    </row>
    <row r="66" spans="1:10" ht="15.75" customHeight="1">
      <c r="A66" s="36" t="s">
        <v>205</v>
      </c>
      <c r="B66" s="37"/>
      <c r="C66" s="38" t="s">
        <v>353</v>
      </c>
      <c r="D66" s="65">
        <v>931957544</v>
      </c>
      <c r="E66" s="65">
        <v>929957544</v>
      </c>
      <c r="F66" s="35">
        <f>SUM(F67:F68)</f>
        <v>437867191.11</v>
      </c>
      <c r="G66" s="35">
        <f>F66/E66*100</f>
        <v>47.084643157645054</v>
      </c>
      <c r="J66" s="38"/>
    </row>
    <row r="67" spans="1:10" s="82" customFormat="1" ht="28.5" customHeight="1">
      <c r="A67" s="43"/>
      <c r="B67" s="40">
        <v>3511</v>
      </c>
      <c r="C67" s="41" t="s">
        <v>354</v>
      </c>
      <c r="D67" s="66"/>
      <c r="E67" s="66"/>
      <c r="F67" s="42"/>
      <c r="G67" s="42"/>
      <c r="J67" s="41"/>
    </row>
    <row r="68" spans="1:10" ht="15.75" customHeight="1">
      <c r="A68" s="39"/>
      <c r="B68" s="40" t="s">
        <v>206</v>
      </c>
      <c r="C68" s="41" t="s">
        <v>353</v>
      </c>
      <c r="D68" s="66"/>
      <c r="E68" s="67"/>
      <c r="F68" s="42">
        <v>437867191.11</v>
      </c>
      <c r="G68" s="35"/>
      <c r="J68" s="41"/>
    </row>
    <row r="69" spans="1:10" ht="38.25">
      <c r="A69" s="37" t="s">
        <v>207</v>
      </c>
      <c r="B69" s="37" t="s">
        <v>2</v>
      </c>
      <c r="C69" s="38" t="s">
        <v>208</v>
      </c>
      <c r="D69" s="65">
        <v>5189482444</v>
      </c>
      <c r="E69" s="65">
        <v>5186482444</v>
      </c>
      <c r="F69" s="35">
        <f>SUM(F70:F72)</f>
        <v>3239073994.84</v>
      </c>
      <c r="G69" s="35">
        <f>F69/E69*100</f>
        <v>62.45223096411199</v>
      </c>
      <c r="J69" s="38"/>
    </row>
    <row r="70" spans="1:10" ht="26.25" customHeight="1">
      <c r="A70" s="39"/>
      <c r="B70" s="40" t="s">
        <v>209</v>
      </c>
      <c r="C70" s="62" t="s">
        <v>336</v>
      </c>
      <c r="D70" s="66"/>
      <c r="E70" s="67"/>
      <c r="F70" s="42">
        <v>141006.56</v>
      </c>
      <c r="G70" s="35"/>
      <c r="J70" s="62"/>
    </row>
    <row r="71" spans="1:10" ht="25.5">
      <c r="A71" s="39"/>
      <c r="B71" s="40" t="s">
        <v>210</v>
      </c>
      <c r="C71" s="41" t="s">
        <v>211</v>
      </c>
      <c r="D71" s="66"/>
      <c r="E71" s="67"/>
      <c r="F71" s="42">
        <v>715678934.19</v>
      </c>
      <c r="G71" s="35"/>
      <c r="J71" s="41"/>
    </row>
    <row r="72" spans="1:10" ht="12.75">
      <c r="A72" s="39"/>
      <c r="B72" s="40" t="s">
        <v>212</v>
      </c>
      <c r="C72" s="41" t="s">
        <v>213</v>
      </c>
      <c r="D72" s="66"/>
      <c r="E72" s="67"/>
      <c r="F72" s="42">
        <v>2523254054.09</v>
      </c>
      <c r="G72" s="35"/>
      <c r="J72" s="41"/>
    </row>
    <row r="73" spans="1:10" ht="15.75" customHeight="1">
      <c r="A73" s="36" t="s">
        <v>214</v>
      </c>
      <c r="B73" s="37"/>
      <c r="C73" s="38" t="s">
        <v>337</v>
      </c>
      <c r="D73" s="65">
        <f>D74+D77+D79+D82+D85</f>
        <v>13781018242</v>
      </c>
      <c r="E73" s="65">
        <f>E74+E77+E79+E82+E85</f>
        <v>13780099931</v>
      </c>
      <c r="F73" s="35">
        <f>F74+F77+F79+F82+F85</f>
        <v>5671607737.18</v>
      </c>
      <c r="G73" s="35">
        <f>F73/E73*100</f>
        <v>41.15795796531949</v>
      </c>
      <c r="J73" s="38"/>
    </row>
    <row r="74" spans="1:10" ht="15.75" customHeight="1">
      <c r="A74" s="36" t="s">
        <v>215</v>
      </c>
      <c r="B74" s="37"/>
      <c r="C74" s="38" t="s">
        <v>216</v>
      </c>
      <c r="D74" s="65">
        <v>21904000</v>
      </c>
      <c r="E74" s="65">
        <v>21904000</v>
      </c>
      <c r="F74" s="35">
        <f>F75+F76</f>
        <v>876269.75</v>
      </c>
      <c r="G74" s="35">
        <f>F74/E74*100</f>
        <v>4.000501050036523</v>
      </c>
      <c r="J74" s="38"/>
    </row>
    <row r="75" spans="1:10" ht="15.75" customHeight="1">
      <c r="A75" s="39"/>
      <c r="B75" s="40" t="s">
        <v>217</v>
      </c>
      <c r="C75" s="41" t="s">
        <v>218</v>
      </c>
      <c r="D75" s="66"/>
      <c r="E75" s="67"/>
      <c r="F75" s="42">
        <v>876269.75</v>
      </c>
      <c r="G75" s="35"/>
      <c r="J75" s="41"/>
    </row>
    <row r="76" spans="1:10" ht="15.75" customHeight="1">
      <c r="A76" s="39"/>
      <c r="B76" s="40" t="s">
        <v>219</v>
      </c>
      <c r="C76" s="41" t="s">
        <v>220</v>
      </c>
      <c r="D76" s="66"/>
      <c r="E76" s="67"/>
      <c r="F76" s="42"/>
      <c r="G76" s="35"/>
      <c r="J76" s="41"/>
    </row>
    <row r="77" spans="1:10" ht="25.5">
      <c r="A77" s="36">
        <v>362</v>
      </c>
      <c r="B77" s="37"/>
      <c r="C77" s="38" t="s">
        <v>325</v>
      </c>
      <c r="D77" s="65">
        <v>3543134728</v>
      </c>
      <c r="E77" s="65">
        <v>3543134728</v>
      </c>
      <c r="F77" s="35">
        <f>F78</f>
        <v>1498199002.71</v>
      </c>
      <c r="G77" s="35">
        <f>F77/E77*100</f>
        <v>42.28456205377466</v>
      </c>
      <c r="J77" s="38"/>
    </row>
    <row r="78" spans="1:10" ht="25.5">
      <c r="A78" s="36"/>
      <c r="B78" s="40" t="s">
        <v>221</v>
      </c>
      <c r="C78" s="41" t="s">
        <v>222</v>
      </c>
      <c r="D78" s="66"/>
      <c r="E78" s="67"/>
      <c r="F78" s="42">
        <v>1498199002.71</v>
      </c>
      <c r="G78" s="35"/>
      <c r="J78" s="41"/>
    </row>
    <row r="79" spans="1:10" ht="15.75" customHeight="1">
      <c r="A79" s="36">
        <v>363</v>
      </c>
      <c r="B79" s="37"/>
      <c r="C79" s="38" t="s">
        <v>223</v>
      </c>
      <c r="D79" s="65">
        <v>8372622537</v>
      </c>
      <c r="E79" s="65">
        <v>8371704226</v>
      </c>
      <c r="F79" s="35">
        <f>SUM(F80:F81)</f>
        <v>3557142135.9300003</v>
      </c>
      <c r="G79" s="35">
        <f>F79/E79*100</f>
        <v>42.49005984806038</v>
      </c>
      <c r="J79" s="38"/>
    </row>
    <row r="80" spans="1:10" ht="15.75" customHeight="1">
      <c r="A80" s="39"/>
      <c r="B80" s="40" t="s">
        <v>224</v>
      </c>
      <c r="C80" s="41" t="s">
        <v>225</v>
      </c>
      <c r="D80" s="66"/>
      <c r="E80" s="67"/>
      <c r="F80" s="42">
        <v>2437205674.4</v>
      </c>
      <c r="G80" s="35"/>
      <c r="J80" s="41"/>
    </row>
    <row r="81" spans="1:10" ht="15.75" customHeight="1">
      <c r="A81" s="39"/>
      <c r="B81" s="43">
        <v>3632</v>
      </c>
      <c r="C81" s="44" t="s">
        <v>226</v>
      </c>
      <c r="D81" s="66"/>
      <c r="E81" s="67"/>
      <c r="F81" s="42">
        <v>1119936461.53</v>
      </c>
      <c r="G81" s="35"/>
      <c r="J81" s="44"/>
    </row>
    <row r="82" spans="1:10" s="81" customFormat="1" ht="31.5" customHeight="1">
      <c r="A82" s="45">
        <v>366</v>
      </c>
      <c r="B82" s="36"/>
      <c r="C82" s="46" t="s">
        <v>374</v>
      </c>
      <c r="D82" s="65">
        <v>209596501</v>
      </c>
      <c r="E82" s="65">
        <v>209596501</v>
      </c>
      <c r="F82" s="35">
        <f>F83+F84</f>
        <v>74149016.74</v>
      </c>
      <c r="G82" s="35">
        <f>F82/E82*100</f>
        <v>35.3770298579555</v>
      </c>
      <c r="J82" s="46"/>
    </row>
    <row r="83" spans="1:10" ht="31.5" customHeight="1">
      <c r="A83" s="39"/>
      <c r="B83" s="43">
        <v>3661</v>
      </c>
      <c r="C83" s="44" t="s">
        <v>375</v>
      </c>
      <c r="D83" s="66"/>
      <c r="E83" s="67"/>
      <c r="F83" s="42">
        <v>62483444.98</v>
      </c>
      <c r="G83" s="35"/>
      <c r="J83" s="44"/>
    </row>
    <row r="84" spans="1:10" ht="31.5" customHeight="1">
      <c r="A84" s="39"/>
      <c r="B84" s="43" t="s">
        <v>414</v>
      </c>
      <c r="C84" s="44" t="s">
        <v>415</v>
      </c>
      <c r="D84" s="66"/>
      <c r="E84" s="67"/>
      <c r="F84" s="42">
        <v>11665571.76</v>
      </c>
      <c r="G84" s="35"/>
      <c r="J84" s="44"/>
    </row>
    <row r="85" spans="1:10" s="81" customFormat="1" ht="15.75" customHeight="1">
      <c r="A85" s="45">
        <v>368</v>
      </c>
      <c r="B85" s="36"/>
      <c r="C85" s="46" t="s">
        <v>376</v>
      </c>
      <c r="D85" s="65">
        <v>1633760476</v>
      </c>
      <c r="E85" s="67">
        <v>1633760476</v>
      </c>
      <c r="F85" s="35">
        <f>SUM(F86:F87)</f>
        <v>541241312.05</v>
      </c>
      <c r="G85" s="35">
        <f>F85/E85*100</f>
        <v>33.128559541062124</v>
      </c>
      <c r="J85" s="46"/>
    </row>
    <row r="86" spans="1:10" ht="15.75" customHeight="1">
      <c r="A86" s="39"/>
      <c r="B86" s="43">
        <v>3681</v>
      </c>
      <c r="C86" s="44" t="s">
        <v>377</v>
      </c>
      <c r="D86" s="66"/>
      <c r="E86" s="67"/>
      <c r="F86" s="42">
        <v>121886319.79</v>
      </c>
      <c r="G86" s="35"/>
      <c r="J86" s="44"/>
    </row>
    <row r="87" spans="1:10" ht="15.75" customHeight="1">
      <c r="A87" s="39"/>
      <c r="B87" s="43">
        <v>3682</v>
      </c>
      <c r="C87" s="44" t="s">
        <v>378</v>
      </c>
      <c r="D87" s="66"/>
      <c r="E87" s="67"/>
      <c r="F87" s="42">
        <v>419354992.26</v>
      </c>
      <c r="G87" s="35"/>
      <c r="J87" s="44"/>
    </row>
    <row r="88" spans="1:10" ht="24.75" customHeight="1">
      <c r="A88" s="36" t="s">
        <v>227</v>
      </c>
      <c r="B88" s="37"/>
      <c r="C88" s="38" t="s">
        <v>338</v>
      </c>
      <c r="D88" s="65">
        <f>D89+D92</f>
        <v>45281217721</v>
      </c>
      <c r="E88" s="65">
        <f>E89+E92</f>
        <v>45281395721</v>
      </c>
      <c r="F88" s="35">
        <f>F89+F92</f>
        <v>22552655713.649998</v>
      </c>
      <c r="G88" s="35">
        <f>F88/E88*100</f>
        <v>49.80556662300678</v>
      </c>
      <c r="J88" s="38"/>
    </row>
    <row r="89" spans="1:10" ht="26.25" customHeight="1">
      <c r="A89" s="36" t="s">
        <v>228</v>
      </c>
      <c r="B89" s="37"/>
      <c r="C89" s="38" t="s">
        <v>355</v>
      </c>
      <c r="D89" s="65">
        <v>33155149231</v>
      </c>
      <c r="E89" s="65">
        <v>33155149231</v>
      </c>
      <c r="F89" s="35">
        <f>F90+F91</f>
        <v>16566692334.71</v>
      </c>
      <c r="G89" s="35">
        <f>F89/E89*100</f>
        <v>49.96717770529645</v>
      </c>
      <c r="J89" s="38"/>
    </row>
    <row r="90" spans="1:10" ht="15.75" customHeight="1">
      <c r="A90" s="39"/>
      <c r="B90" s="40" t="s">
        <v>229</v>
      </c>
      <c r="C90" s="41" t="s">
        <v>405</v>
      </c>
      <c r="D90" s="66"/>
      <c r="E90" s="67"/>
      <c r="F90" s="42">
        <v>16566310608.33</v>
      </c>
      <c r="G90" s="35"/>
      <c r="J90" s="41"/>
    </row>
    <row r="91" spans="1:10" ht="15.75" customHeight="1">
      <c r="A91" s="39"/>
      <c r="B91" s="40" t="s">
        <v>231</v>
      </c>
      <c r="C91" s="41" t="s">
        <v>406</v>
      </c>
      <c r="D91" s="66"/>
      <c r="E91" s="67"/>
      <c r="F91" s="42">
        <v>381726.38</v>
      </c>
      <c r="G91" s="35"/>
      <c r="J91" s="41"/>
    </row>
    <row r="92" spans="1:10" ht="26.25" customHeight="1">
      <c r="A92" s="36">
        <v>372</v>
      </c>
      <c r="B92" s="37"/>
      <c r="C92" s="38" t="s">
        <v>339</v>
      </c>
      <c r="D92" s="65">
        <v>12126068490</v>
      </c>
      <c r="E92" s="67">
        <v>12126246490</v>
      </c>
      <c r="F92" s="35">
        <f>F93+F94</f>
        <v>5985963378.94</v>
      </c>
      <c r="G92" s="35">
        <f>F92/E92*100</f>
        <v>49.363695384852754</v>
      </c>
      <c r="J92" s="38"/>
    </row>
    <row r="93" spans="1:10" ht="15.75" customHeight="1">
      <c r="A93" s="39"/>
      <c r="B93" s="40" t="s">
        <v>233</v>
      </c>
      <c r="C93" s="41" t="s">
        <v>230</v>
      </c>
      <c r="D93" s="66"/>
      <c r="E93" s="67"/>
      <c r="F93" s="42">
        <v>5747840918.48</v>
      </c>
      <c r="G93" s="35"/>
      <c r="J93" s="41"/>
    </row>
    <row r="94" spans="1:10" ht="15.75" customHeight="1">
      <c r="A94" s="39"/>
      <c r="B94" s="40" t="s">
        <v>234</v>
      </c>
      <c r="C94" s="41" t="s">
        <v>232</v>
      </c>
      <c r="D94" s="66"/>
      <c r="E94" s="67"/>
      <c r="F94" s="42">
        <v>238122460.46</v>
      </c>
      <c r="G94" s="35"/>
      <c r="J94" s="41"/>
    </row>
    <row r="95" spans="1:10" ht="15.75" customHeight="1">
      <c r="A95" s="36" t="s">
        <v>235</v>
      </c>
      <c r="B95" s="37"/>
      <c r="C95" s="38" t="s">
        <v>236</v>
      </c>
      <c r="D95" s="65">
        <f>D96+D99+D102+D108+D112+D114</f>
        <v>5849081528</v>
      </c>
      <c r="E95" s="65">
        <f>E96+E99+E102+E108+E112+E114</f>
        <v>5850094278</v>
      </c>
      <c r="F95" s="35">
        <f>F96+F99+F102+F108+F112+F114</f>
        <v>2501734457.49</v>
      </c>
      <c r="G95" s="35">
        <f>F95/E95*100</f>
        <v>42.76400240074899</v>
      </c>
      <c r="J95" s="38"/>
    </row>
    <row r="96" spans="1:10" ht="15.75" customHeight="1">
      <c r="A96" s="36" t="s">
        <v>237</v>
      </c>
      <c r="B96" s="37"/>
      <c r="C96" s="38" t="s">
        <v>81</v>
      </c>
      <c r="D96" s="65">
        <v>1788233471</v>
      </c>
      <c r="E96" s="65">
        <v>1787983221</v>
      </c>
      <c r="F96" s="35">
        <f>SUM(F97:F98)</f>
        <v>885374406.18</v>
      </c>
      <c r="G96" s="35">
        <f>F96/E96*100</f>
        <v>49.51804892692559</v>
      </c>
      <c r="J96" s="38"/>
    </row>
    <row r="97" spans="1:10" ht="15.75" customHeight="1">
      <c r="A97" s="39"/>
      <c r="B97" s="40" t="s">
        <v>238</v>
      </c>
      <c r="C97" s="41" t="s">
        <v>239</v>
      </c>
      <c r="D97" s="66"/>
      <c r="E97" s="67"/>
      <c r="F97" s="42">
        <v>885156851.15</v>
      </c>
      <c r="G97" s="35"/>
      <c r="J97" s="41"/>
    </row>
    <row r="98" spans="1:10" ht="15.75" customHeight="1">
      <c r="A98" s="39"/>
      <c r="B98" s="40" t="s">
        <v>379</v>
      </c>
      <c r="C98" s="41" t="s">
        <v>380</v>
      </c>
      <c r="D98" s="66"/>
      <c r="E98" s="67"/>
      <c r="F98" s="42">
        <v>217555.03</v>
      </c>
      <c r="G98" s="35"/>
      <c r="J98" s="41"/>
    </row>
    <row r="99" spans="1:10" ht="15.75" customHeight="1">
      <c r="A99" s="36">
        <v>382</v>
      </c>
      <c r="B99" s="37"/>
      <c r="C99" s="38" t="s">
        <v>82</v>
      </c>
      <c r="D99" s="65">
        <v>218639990</v>
      </c>
      <c r="E99" s="65">
        <v>220899990</v>
      </c>
      <c r="F99" s="35">
        <f>F100+F101</f>
        <v>68086869.76</v>
      </c>
      <c r="G99" s="35">
        <f>F99/E99*100</f>
        <v>30.82248657412796</v>
      </c>
      <c r="J99" s="38"/>
    </row>
    <row r="100" spans="1:10" ht="15.75" customHeight="1">
      <c r="A100" s="39"/>
      <c r="B100" s="40" t="s">
        <v>240</v>
      </c>
      <c r="C100" s="41" t="s">
        <v>340</v>
      </c>
      <c r="D100" s="66"/>
      <c r="E100" s="67"/>
      <c r="F100" s="42">
        <v>35273355.1</v>
      </c>
      <c r="G100" s="35"/>
      <c r="J100" s="41"/>
    </row>
    <row r="101" spans="1:10" ht="15.75" customHeight="1">
      <c r="A101" s="39"/>
      <c r="B101" s="40" t="s">
        <v>241</v>
      </c>
      <c r="C101" s="41" t="s">
        <v>341</v>
      </c>
      <c r="D101" s="66"/>
      <c r="E101" s="67"/>
      <c r="F101" s="42">
        <v>32813514.66</v>
      </c>
      <c r="G101" s="35"/>
      <c r="J101" s="41"/>
    </row>
    <row r="102" spans="1:10" ht="15.75" customHeight="1">
      <c r="A102" s="36">
        <v>383</v>
      </c>
      <c r="B102" s="37"/>
      <c r="C102" s="38" t="s">
        <v>242</v>
      </c>
      <c r="D102" s="65">
        <v>253991881</v>
      </c>
      <c r="E102" s="65">
        <v>253511881</v>
      </c>
      <c r="F102" s="35">
        <f>SUM(F103:F107)</f>
        <v>138600290.58</v>
      </c>
      <c r="G102" s="35">
        <f>F102/E102*100</f>
        <v>54.67210847605206</v>
      </c>
      <c r="J102" s="38"/>
    </row>
    <row r="103" spans="1:10" ht="15.75" customHeight="1">
      <c r="A103" s="39"/>
      <c r="B103" s="40" t="s">
        <v>243</v>
      </c>
      <c r="C103" s="41" t="s">
        <v>244</v>
      </c>
      <c r="D103" s="66"/>
      <c r="E103" s="67"/>
      <c r="F103" s="42">
        <v>13819833.23</v>
      </c>
      <c r="G103" s="35"/>
      <c r="J103" s="41"/>
    </row>
    <row r="104" spans="1:10" ht="15.75" customHeight="1">
      <c r="A104" s="39"/>
      <c r="B104" s="40" t="s">
        <v>416</v>
      </c>
      <c r="C104" s="41" t="s">
        <v>417</v>
      </c>
      <c r="D104" s="66"/>
      <c r="E104" s="67"/>
      <c r="F104" s="42">
        <v>16280.37</v>
      </c>
      <c r="G104" s="35"/>
      <c r="J104" s="41"/>
    </row>
    <row r="105" spans="1:10" ht="15.75" customHeight="1">
      <c r="A105" s="39"/>
      <c r="B105" s="43">
        <v>3833</v>
      </c>
      <c r="C105" s="44" t="s">
        <v>245</v>
      </c>
      <c r="D105" s="66"/>
      <c r="E105" s="67"/>
      <c r="F105" s="42">
        <v>13930401.61</v>
      </c>
      <c r="G105" s="35"/>
      <c r="J105" s="44"/>
    </row>
    <row r="106" spans="1:10" ht="15.75" customHeight="1">
      <c r="A106" s="39"/>
      <c r="B106" s="40" t="s">
        <v>246</v>
      </c>
      <c r="C106" s="41" t="s">
        <v>247</v>
      </c>
      <c r="D106" s="66"/>
      <c r="E106" s="67"/>
      <c r="F106" s="42">
        <v>110735624.68</v>
      </c>
      <c r="G106" s="35"/>
      <c r="J106" s="41"/>
    </row>
    <row r="107" spans="1:10" ht="15.75" customHeight="1">
      <c r="A107" s="39"/>
      <c r="B107" s="40" t="s">
        <v>381</v>
      </c>
      <c r="C107" s="41" t="s">
        <v>91</v>
      </c>
      <c r="D107" s="66"/>
      <c r="E107" s="67"/>
      <c r="F107" s="42">
        <v>98150.69</v>
      </c>
      <c r="G107" s="35"/>
      <c r="J107" s="41"/>
    </row>
    <row r="108" spans="1:10" s="81" customFormat="1" ht="15.75" customHeight="1">
      <c r="A108" s="45">
        <v>384</v>
      </c>
      <c r="B108" s="37"/>
      <c r="C108" s="38" t="s">
        <v>382</v>
      </c>
      <c r="D108" s="65">
        <v>1353729914</v>
      </c>
      <c r="E108" s="67">
        <v>1353729914</v>
      </c>
      <c r="F108" s="35">
        <f>SUM(F109:F110)</f>
        <v>470074781.48</v>
      </c>
      <c r="G108" s="35">
        <f>F108/E108*100</f>
        <v>34.72441412563777</v>
      </c>
      <c r="J108" s="38"/>
    </row>
    <row r="109" spans="1:10" ht="25.5">
      <c r="A109" s="39"/>
      <c r="B109" s="40">
        <v>3841</v>
      </c>
      <c r="C109" s="41" t="s">
        <v>383</v>
      </c>
      <c r="D109" s="66"/>
      <c r="E109" s="67"/>
      <c r="F109" s="42">
        <v>52031743.87</v>
      </c>
      <c r="G109" s="35"/>
      <c r="J109" s="41"/>
    </row>
    <row r="110" spans="1:10" ht="25.5">
      <c r="A110" s="39"/>
      <c r="B110" s="40">
        <v>3842</v>
      </c>
      <c r="C110" s="41" t="s">
        <v>384</v>
      </c>
      <c r="D110" s="66"/>
      <c r="E110" s="67"/>
      <c r="F110" s="42">
        <v>418043037.61</v>
      </c>
      <c r="G110" s="35"/>
      <c r="J110" s="41"/>
    </row>
    <row r="111" spans="1:10" ht="12.75">
      <c r="A111" s="39"/>
      <c r="B111" s="40"/>
      <c r="C111" s="41"/>
      <c r="D111" s="66"/>
      <c r="E111" s="67"/>
      <c r="F111" s="42"/>
      <c r="G111" s="35"/>
      <c r="J111" s="41"/>
    </row>
    <row r="112" spans="1:10" ht="15.75" customHeight="1">
      <c r="A112" s="36">
        <v>385</v>
      </c>
      <c r="B112" s="37"/>
      <c r="C112" s="38" t="s">
        <v>248</v>
      </c>
      <c r="D112" s="65">
        <v>200000000</v>
      </c>
      <c r="E112" s="67">
        <v>200000000</v>
      </c>
      <c r="F112" s="35">
        <f>F113</f>
        <v>0</v>
      </c>
      <c r="G112" s="35">
        <f>F112/E112*100</f>
        <v>0</v>
      </c>
      <c r="J112" s="38"/>
    </row>
    <row r="113" spans="1:10" ht="15.75" customHeight="1">
      <c r="A113" s="39"/>
      <c r="B113" s="40" t="s">
        <v>249</v>
      </c>
      <c r="C113" s="41" t="s">
        <v>250</v>
      </c>
      <c r="D113" s="68"/>
      <c r="E113" s="65"/>
      <c r="F113" s="59">
        <v>0</v>
      </c>
      <c r="G113" s="35"/>
      <c r="J113" s="41"/>
    </row>
    <row r="114" spans="1:10" ht="12.75">
      <c r="A114" s="36">
        <v>386</v>
      </c>
      <c r="B114" s="37"/>
      <c r="C114" s="38" t="s">
        <v>251</v>
      </c>
      <c r="D114" s="65">
        <v>2034486272</v>
      </c>
      <c r="E114" s="67">
        <v>2033969272</v>
      </c>
      <c r="F114" s="35">
        <f>SUM(F115:F117)</f>
        <v>939598109.49</v>
      </c>
      <c r="G114" s="35">
        <f>F114/E114*100</f>
        <v>46.19529520060517</v>
      </c>
      <c r="J114" s="38"/>
    </row>
    <row r="115" spans="1:10" ht="40.5" customHeight="1">
      <c r="A115" s="39"/>
      <c r="B115" s="40" t="s">
        <v>252</v>
      </c>
      <c r="C115" s="41" t="s">
        <v>342</v>
      </c>
      <c r="D115" s="66"/>
      <c r="E115" s="67"/>
      <c r="F115" s="42">
        <v>810777933.25</v>
      </c>
      <c r="G115" s="35"/>
      <c r="J115" s="41"/>
    </row>
    <row r="116" spans="1:10" ht="39.75" customHeight="1">
      <c r="A116" s="39"/>
      <c r="B116" s="40" t="s">
        <v>253</v>
      </c>
      <c r="C116" s="41" t="s">
        <v>343</v>
      </c>
      <c r="D116" s="66"/>
      <c r="E116" s="67"/>
      <c r="F116" s="42">
        <v>30616349.73</v>
      </c>
      <c r="G116" s="35"/>
      <c r="J116" s="41"/>
    </row>
    <row r="117" spans="1:10" ht="15.75" customHeight="1">
      <c r="A117" s="39"/>
      <c r="B117" s="40" t="s">
        <v>254</v>
      </c>
      <c r="C117" s="41" t="s">
        <v>344</v>
      </c>
      <c r="D117" s="66"/>
      <c r="E117" s="67"/>
      <c r="F117" s="42">
        <v>98203826.51</v>
      </c>
      <c r="G117" s="35"/>
      <c r="J117" s="41"/>
    </row>
    <row r="118" spans="1:6" ht="15.75" customHeight="1">
      <c r="A118" s="39"/>
      <c r="B118" s="40"/>
      <c r="C118" s="41"/>
      <c r="D118" s="42"/>
      <c r="E118" s="25"/>
      <c r="F118" s="59"/>
    </row>
    <row r="119" spans="1:6" ht="15.75" customHeight="1">
      <c r="A119" s="54" t="s">
        <v>255</v>
      </c>
      <c r="B119" s="40"/>
      <c r="C119" s="41"/>
      <c r="D119" s="42"/>
      <c r="E119" s="25"/>
      <c r="F119" s="59"/>
    </row>
    <row r="120" spans="1:7" s="53" customFormat="1" ht="30" customHeight="1">
      <c r="A120" s="91" t="s">
        <v>332</v>
      </c>
      <c r="B120" s="91"/>
      <c r="C120" s="91"/>
      <c r="D120" s="64" t="s">
        <v>411</v>
      </c>
      <c r="E120" s="64" t="s">
        <v>413</v>
      </c>
      <c r="F120" s="61" t="s">
        <v>410</v>
      </c>
      <c r="G120" s="31" t="s">
        <v>113</v>
      </c>
    </row>
    <row r="121" spans="1:7" s="53" customFormat="1" ht="12.75">
      <c r="A121" s="92">
        <v>1</v>
      </c>
      <c r="B121" s="92"/>
      <c r="C121" s="92"/>
      <c r="D121" s="56">
        <v>2</v>
      </c>
      <c r="E121" s="56">
        <v>3</v>
      </c>
      <c r="F121" s="56">
        <v>4</v>
      </c>
      <c r="G121" s="57" t="s">
        <v>432</v>
      </c>
    </row>
    <row r="122" spans="1:15" ht="25.5">
      <c r="A122" s="32" t="s">
        <v>256</v>
      </c>
      <c r="B122" s="33"/>
      <c r="C122" s="47" t="s">
        <v>255</v>
      </c>
      <c r="D122" s="69">
        <f>D123+D132+D162+D165+D168</f>
        <v>3430362840</v>
      </c>
      <c r="E122" s="69">
        <f>E123+E132+E162+E165+E168</f>
        <v>3432368340</v>
      </c>
      <c r="F122" s="48">
        <f>F123+F132+F162+F165+F168</f>
        <v>1206695517.2700002</v>
      </c>
      <c r="G122" s="48">
        <f>F122/E122*100</f>
        <v>35.15635263288789</v>
      </c>
      <c r="J122" s="47"/>
      <c r="K122" s="53"/>
      <c r="L122" s="53"/>
      <c r="M122" s="53"/>
      <c r="N122" s="53"/>
      <c r="O122" s="53"/>
    </row>
    <row r="123" spans="1:15" ht="25.5">
      <c r="A123" s="36" t="s">
        <v>257</v>
      </c>
      <c r="B123" s="37"/>
      <c r="C123" s="38" t="s">
        <v>258</v>
      </c>
      <c r="D123" s="69">
        <f>D124+D127</f>
        <v>188418827</v>
      </c>
      <c r="E123" s="69">
        <f>E124+E127</f>
        <v>188388827</v>
      </c>
      <c r="F123" s="48">
        <f>F124+F127</f>
        <v>33471087.839999996</v>
      </c>
      <c r="G123" s="48">
        <f>F123/E123*100</f>
        <v>17.767023858585837</v>
      </c>
      <c r="J123" s="38"/>
      <c r="M123" s="83"/>
      <c r="N123" s="83"/>
      <c r="O123" s="83"/>
    </row>
    <row r="124" spans="1:10" ht="15.75" customHeight="1">
      <c r="A124" s="36" t="s">
        <v>259</v>
      </c>
      <c r="B124" s="37"/>
      <c r="C124" s="38" t="s">
        <v>260</v>
      </c>
      <c r="D124" s="69">
        <v>4589553</v>
      </c>
      <c r="E124" s="69">
        <v>4589553</v>
      </c>
      <c r="F124" s="48">
        <f>SUM(F125:F126)</f>
        <v>219964.93</v>
      </c>
      <c r="G124" s="48">
        <f>F124/E124*100</f>
        <v>4.792731013238108</v>
      </c>
      <c r="J124" s="38"/>
    </row>
    <row r="125" spans="1:10" ht="15.75" customHeight="1">
      <c r="A125" s="39"/>
      <c r="B125" s="40" t="s">
        <v>261</v>
      </c>
      <c r="C125" s="41" t="s">
        <v>95</v>
      </c>
      <c r="D125" s="70"/>
      <c r="E125" s="67"/>
      <c r="F125" s="42">
        <v>219964.93</v>
      </c>
      <c r="G125" s="48"/>
      <c r="J125" s="41"/>
    </row>
    <row r="126" spans="1:10" ht="15.75" customHeight="1">
      <c r="A126" s="39"/>
      <c r="B126" s="40" t="s">
        <v>418</v>
      </c>
      <c r="C126" s="41" t="s">
        <v>385</v>
      </c>
      <c r="D126" s="70"/>
      <c r="E126" s="67"/>
      <c r="F126" s="42"/>
      <c r="G126" s="48"/>
      <c r="J126" s="41"/>
    </row>
    <row r="127" spans="1:10" ht="15.75" customHeight="1">
      <c r="A127" s="36" t="s">
        <v>262</v>
      </c>
      <c r="B127" s="37"/>
      <c r="C127" s="38" t="s">
        <v>263</v>
      </c>
      <c r="D127" s="69">
        <v>183829274</v>
      </c>
      <c r="E127" s="69">
        <v>183799274</v>
      </c>
      <c r="F127" s="48">
        <f>SUM(F128:F131)</f>
        <v>33251122.909999996</v>
      </c>
      <c r="G127" s="48">
        <f>F127/E127*100</f>
        <v>18.090997960089872</v>
      </c>
      <c r="J127" s="38"/>
    </row>
    <row r="128" spans="1:10" s="82" customFormat="1" ht="15.75" customHeight="1">
      <c r="A128" s="43"/>
      <c r="B128" s="40" t="s">
        <v>386</v>
      </c>
      <c r="C128" s="41" t="s">
        <v>387</v>
      </c>
      <c r="D128" s="84"/>
      <c r="E128" s="84"/>
      <c r="F128" s="42">
        <v>66170</v>
      </c>
      <c r="G128" s="60"/>
      <c r="J128" s="41"/>
    </row>
    <row r="129" spans="1:10" ht="15.75" customHeight="1">
      <c r="A129" s="39"/>
      <c r="B129" s="40" t="s">
        <v>264</v>
      </c>
      <c r="C129" s="41" t="s">
        <v>265</v>
      </c>
      <c r="D129" s="70"/>
      <c r="E129" s="67"/>
      <c r="F129" s="42">
        <v>19369988.09</v>
      </c>
      <c r="G129" s="48"/>
      <c r="J129" s="41"/>
    </row>
    <row r="130" spans="1:10" ht="15.75" customHeight="1">
      <c r="A130" s="39"/>
      <c r="B130" s="40" t="s">
        <v>266</v>
      </c>
      <c r="C130" s="41" t="s">
        <v>267</v>
      </c>
      <c r="D130" s="70"/>
      <c r="E130" s="67"/>
      <c r="F130" s="42">
        <v>12052779.42</v>
      </c>
      <c r="G130" s="48"/>
      <c r="J130" s="41"/>
    </row>
    <row r="131" spans="1:15" ht="15.75" customHeight="1">
      <c r="A131" s="39"/>
      <c r="B131" s="40" t="s">
        <v>268</v>
      </c>
      <c r="C131" s="41" t="s">
        <v>269</v>
      </c>
      <c r="D131" s="70"/>
      <c r="E131" s="67"/>
      <c r="F131" s="42">
        <v>1762185.4</v>
      </c>
      <c r="G131" s="48"/>
      <c r="J131" s="41"/>
      <c r="M131" s="83"/>
      <c r="N131" s="83"/>
      <c r="O131" s="83"/>
    </row>
    <row r="132" spans="1:10" ht="15.75" customHeight="1">
      <c r="A132" s="36" t="s">
        <v>270</v>
      </c>
      <c r="B132" s="37"/>
      <c r="C132" s="38" t="s">
        <v>345</v>
      </c>
      <c r="D132" s="69">
        <f>D133+D138+D147+D151+D155+D158</f>
        <v>2798424011</v>
      </c>
      <c r="E132" s="69">
        <f>E133+E138+E147+E151+E155+E158</f>
        <v>2798459511</v>
      </c>
      <c r="F132" s="48">
        <f>F133+F138+F147+F151+F155+F158</f>
        <v>1034861822.59</v>
      </c>
      <c r="G132" s="48">
        <f>F132/E132*100</f>
        <v>36.979696097879334</v>
      </c>
      <c r="J132" s="38"/>
    </row>
    <row r="133" spans="1:10" ht="15.75" customHeight="1">
      <c r="A133" s="36" t="s">
        <v>271</v>
      </c>
      <c r="B133" s="37"/>
      <c r="C133" s="38" t="s">
        <v>272</v>
      </c>
      <c r="D133" s="69">
        <v>1032082193</v>
      </c>
      <c r="E133" s="69">
        <v>1032082193</v>
      </c>
      <c r="F133" s="48">
        <f>SUM(F134:F137)</f>
        <v>399172922.32</v>
      </c>
      <c r="G133" s="48">
        <f>F133/E133*100</f>
        <v>38.67646637325522</v>
      </c>
      <c r="J133" s="38"/>
    </row>
    <row r="134" spans="1:10" ht="15.75" customHeight="1">
      <c r="A134" s="39"/>
      <c r="B134" s="40" t="s">
        <v>273</v>
      </c>
      <c r="C134" s="41" t="s">
        <v>98</v>
      </c>
      <c r="D134" s="70"/>
      <c r="E134" s="67"/>
      <c r="F134" s="42">
        <v>40321077.93</v>
      </c>
      <c r="G134" s="48"/>
      <c r="J134" s="41"/>
    </row>
    <row r="135" spans="1:10" ht="15.75" customHeight="1">
      <c r="A135" s="39"/>
      <c r="B135" s="40" t="s">
        <v>274</v>
      </c>
      <c r="C135" s="41" t="s">
        <v>99</v>
      </c>
      <c r="D135" s="70"/>
      <c r="E135" s="67"/>
      <c r="F135" s="42">
        <v>351773497.69</v>
      </c>
      <c r="G135" s="48"/>
      <c r="J135" s="41"/>
    </row>
    <row r="136" spans="1:10" ht="15.75" customHeight="1">
      <c r="A136" s="39"/>
      <c r="B136" s="40" t="s">
        <v>388</v>
      </c>
      <c r="C136" s="41" t="s">
        <v>389</v>
      </c>
      <c r="D136" s="70"/>
      <c r="E136" s="67"/>
      <c r="F136" s="42">
        <v>225774.02</v>
      </c>
      <c r="G136" s="48"/>
      <c r="J136" s="41"/>
    </row>
    <row r="137" spans="1:10" ht="15.75" customHeight="1">
      <c r="A137" s="39"/>
      <c r="B137" s="40" t="s">
        <v>275</v>
      </c>
      <c r="C137" s="41" t="s">
        <v>100</v>
      </c>
      <c r="D137" s="70"/>
      <c r="E137" s="67"/>
      <c r="F137" s="42">
        <v>6852572.68</v>
      </c>
      <c r="G137" s="48"/>
      <c r="J137" s="41"/>
    </row>
    <row r="138" spans="1:10" ht="15.75" customHeight="1">
      <c r="A138" s="36" t="s">
        <v>276</v>
      </c>
      <c r="B138" s="37"/>
      <c r="C138" s="38" t="s">
        <v>277</v>
      </c>
      <c r="D138" s="69">
        <v>1254222748</v>
      </c>
      <c r="E138" s="69">
        <v>1254258248</v>
      </c>
      <c r="F138" s="48">
        <f>SUM(F139:F146)</f>
        <v>381713598.57</v>
      </c>
      <c r="G138" s="48">
        <f>F138/E138*100</f>
        <v>30.433413467973462</v>
      </c>
      <c r="J138" s="38"/>
    </row>
    <row r="139" spans="1:10" ht="15.75" customHeight="1">
      <c r="A139" s="39"/>
      <c r="B139" s="40" t="s">
        <v>278</v>
      </c>
      <c r="C139" s="41" t="s">
        <v>102</v>
      </c>
      <c r="D139" s="70"/>
      <c r="E139" s="67"/>
      <c r="F139" s="42">
        <v>71877949.29</v>
      </c>
      <c r="G139" s="48"/>
      <c r="J139" s="41"/>
    </row>
    <row r="140" spans="1:10" ht="15.75" customHeight="1">
      <c r="A140" s="39"/>
      <c r="B140" s="40" t="s">
        <v>279</v>
      </c>
      <c r="C140" s="41" t="s">
        <v>280</v>
      </c>
      <c r="D140" s="70"/>
      <c r="E140" s="67"/>
      <c r="F140" s="42">
        <v>61430682.8</v>
      </c>
      <c r="G140" s="48"/>
      <c r="J140" s="41"/>
    </row>
    <row r="141" spans="1:15" ht="15.75" customHeight="1">
      <c r="A141" s="39"/>
      <c r="B141" s="40" t="s">
        <v>281</v>
      </c>
      <c r="C141" s="41" t="s">
        <v>103</v>
      </c>
      <c r="D141" s="70"/>
      <c r="E141" s="67"/>
      <c r="F141" s="42">
        <v>20755433.62</v>
      </c>
      <c r="G141" s="48"/>
      <c r="J141" s="41"/>
      <c r="M141" s="83"/>
      <c r="N141" s="83"/>
      <c r="O141" s="83"/>
    </row>
    <row r="142" spans="1:10" ht="15.75" customHeight="1">
      <c r="A142" s="39"/>
      <c r="B142" s="40" t="s">
        <v>282</v>
      </c>
      <c r="C142" s="41" t="s">
        <v>283</v>
      </c>
      <c r="D142" s="70"/>
      <c r="E142" s="67"/>
      <c r="F142" s="42">
        <v>149351247.41</v>
      </c>
      <c r="G142" s="48"/>
      <c r="J142" s="41"/>
    </row>
    <row r="143" spans="1:10" ht="15.75" customHeight="1">
      <c r="A143" s="39"/>
      <c r="B143" s="40" t="s">
        <v>284</v>
      </c>
      <c r="C143" s="41" t="s">
        <v>104</v>
      </c>
      <c r="D143" s="70"/>
      <c r="E143" s="67"/>
      <c r="F143" s="42">
        <v>8952987.64</v>
      </c>
      <c r="G143" s="48"/>
      <c r="J143" s="41"/>
    </row>
    <row r="144" spans="1:10" ht="15.75" customHeight="1">
      <c r="A144" s="39"/>
      <c r="B144" s="40" t="s">
        <v>333</v>
      </c>
      <c r="C144" s="41" t="s">
        <v>334</v>
      </c>
      <c r="D144" s="70"/>
      <c r="E144" s="67"/>
      <c r="F144" s="42">
        <v>2960499.67</v>
      </c>
      <c r="G144" s="48"/>
      <c r="J144" s="41"/>
    </row>
    <row r="145" spans="1:10" ht="15.75" customHeight="1">
      <c r="A145" s="39"/>
      <c r="B145" s="40" t="s">
        <v>285</v>
      </c>
      <c r="C145" s="41" t="s">
        <v>105</v>
      </c>
      <c r="D145" s="70"/>
      <c r="E145" s="67"/>
      <c r="F145" s="42">
        <v>13199098.21</v>
      </c>
      <c r="G145" s="48"/>
      <c r="J145" s="41"/>
    </row>
    <row r="146" spans="1:10" ht="15.75" customHeight="1">
      <c r="A146" s="39"/>
      <c r="B146" s="40" t="s">
        <v>390</v>
      </c>
      <c r="C146" s="41" t="s">
        <v>154</v>
      </c>
      <c r="D146" s="70"/>
      <c r="E146" s="67"/>
      <c r="F146" s="42">
        <v>53185699.93</v>
      </c>
      <c r="G146" s="48"/>
      <c r="J146" s="41"/>
    </row>
    <row r="147" spans="1:10" ht="15.75" customHeight="1">
      <c r="A147" s="36" t="s">
        <v>286</v>
      </c>
      <c r="B147" s="37"/>
      <c r="C147" s="38" t="s">
        <v>287</v>
      </c>
      <c r="D147" s="69">
        <v>325036440</v>
      </c>
      <c r="E147" s="69">
        <v>325036440</v>
      </c>
      <c r="F147" s="48">
        <f>SUM(F148:F150)</f>
        <v>169065541.28</v>
      </c>
      <c r="G147" s="48">
        <f>F147/E147*100</f>
        <v>52.01433454045953</v>
      </c>
      <c r="J147" s="38"/>
    </row>
    <row r="148" spans="1:10" ht="15.75" customHeight="1">
      <c r="A148" s="39"/>
      <c r="B148" s="40" t="s">
        <v>288</v>
      </c>
      <c r="C148" s="41" t="s">
        <v>107</v>
      </c>
      <c r="D148" s="70"/>
      <c r="E148" s="67"/>
      <c r="F148" s="42">
        <v>26083364.68</v>
      </c>
      <c r="G148" s="48"/>
      <c r="J148" s="41"/>
    </row>
    <row r="149" spans="1:10" ht="15.75" customHeight="1">
      <c r="A149" s="39"/>
      <c r="B149" s="40" t="s">
        <v>289</v>
      </c>
      <c r="C149" s="41" t="s">
        <v>108</v>
      </c>
      <c r="D149" s="70"/>
      <c r="E149" s="67"/>
      <c r="F149" s="42">
        <v>19947030.41</v>
      </c>
      <c r="G149" s="48"/>
      <c r="J149" s="41"/>
    </row>
    <row r="150" spans="1:10" ht="15.75" customHeight="1">
      <c r="A150" s="39"/>
      <c r="B150" s="40" t="s">
        <v>419</v>
      </c>
      <c r="C150" s="41" t="s">
        <v>420</v>
      </c>
      <c r="D150" s="70"/>
      <c r="E150" s="67"/>
      <c r="F150" s="42">
        <v>123035146.19</v>
      </c>
      <c r="G150" s="48"/>
      <c r="J150" s="41"/>
    </row>
    <row r="151" spans="1:10" ht="25.5" customHeight="1">
      <c r="A151" s="36" t="s">
        <v>290</v>
      </c>
      <c r="B151" s="37"/>
      <c r="C151" s="38" t="s">
        <v>356</v>
      </c>
      <c r="D151" s="69">
        <v>16213851</v>
      </c>
      <c r="E151" s="67">
        <v>16213851</v>
      </c>
      <c r="F151" s="48">
        <f>SUM(F152:F154)</f>
        <v>4130875.8699999996</v>
      </c>
      <c r="G151" s="48">
        <f>F151/E151*100</f>
        <v>25.477450545215934</v>
      </c>
      <c r="J151" s="38"/>
    </row>
    <row r="152" spans="1:10" ht="15.75" customHeight="1">
      <c r="A152" s="39"/>
      <c r="B152" s="40" t="s">
        <v>291</v>
      </c>
      <c r="C152" s="41" t="s">
        <v>292</v>
      </c>
      <c r="D152" s="70"/>
      <c r="E152" s="67"/>
      <c r="F152" s="42">
        <v>3903473.82</v>
      </c>
      <c r="G152" s="48"/>
      <c r="J152" s="41"/>
    </row>
    <row r="153" spans="1:10" ht="25.5">
      <c r="A153" s="39"/>
      <c r="B153" s="40" t="s">
        <v>293</v>
      </c>
      <c r="C153" s="41" t="s">
        <v>294</v>
      </c>
      <c r="D153" s="70"/>
      <c r="E153" s="67"/>
      <c r="F153" s="42">
        <v>168185.05</v>
      </c>
      <c r="G153" s="48"/>
      <c r="J153" s="41"/>
    </row>
    <row r="154" spans="1:10" ht="15.75" customHeight="1">
      <c r="A154" s="39"/>
      <c r="B154" s="43">
        <v>4244</v>
      </c>
      <c r="C154" s="44" t="s">
        <v>295</v>
      </c>
      <c r="D154" s="70"/>
      <c r="E154" s="67"/>
      <c r="F154" s="42">
        <v>59217</v>
      </c>
      <c r="G154" s="48"/>
      <c r="J154" s="44"/>
    </row>
    <row r="155" spans="1:10" ht="15.75" customHeight="1">
      <c r="A155" s="36" t="s">
        <v>296</v>
      </c>
      <c r="B155" s="37"/>
      <c r="C155" s="38" t="s">
        <v>297</v>
      </c>
      <c r="D155" s="69">
        <v>562557</v>
      </c>
      <c r="E155" s="69">
        <v>562557</v>
      </c>
      <c r="F155" s="48">
        <f>F157+F156</f>
        <v>47733.2</v>
      </c>
      <c r="G155" s="48">
        <f>F155/E155*100</f>
        <v>8.48504240459189</v>
      </c>
      <c r="J155" s="38"/>
    </row>
    <row r="156" spans="1:10" ht="15.75" customHeight="1">
      <c r="A156" s="36"/>
      <c r="B156" s="40" t="s">
        <v>421</v>
      </c>
      <c r="C156" s="41" t="s">
        <v>422</v>
      </c>
      <c r="D156" s="89"/>
      <c r="E156" s="90"/>
      <c r="F156" s="42">
        <v>14991.2</v>
      </c>
      <c r="G156" s="48"/>
      <c r="J156" s="38"/>
    </row>
    <row r="157" spans="1:10" ht="15.75" customHeight="1">
      <c r="A157" s="39"/>
      <c r="B157" s="40" t="s">
        <v>298</v>
      </c>
      <c r="C157" s="41" t="s">
        <v>299</v>
      </c>
      <c r="D157" s="89"/>
      <c r="E157" s="90"/>
      <c r="F157" s="42">
        <v>32742</v>
      </c>
      <c r="G157" s="48"/>
      <c r="J157" s="41"/>
    </row>
    <row r="158" spans="1:10" ht="15.75" customHeight="1">
      <c r="A158" s="36" t="s">
        <v>300</v>
      </c>
      <c r="B158" s="37"/>
      <c r="C158" s="38" t="s">
        <v>407</v>
      </c>
      <c r="D158" s="69">
        <v>170306222</v>
      </c>
      <c r="E158" s="67">
        <v>170306222</v>
      </c>
      <c r="F158" s="48">
        <f>SUM(F159:F161)</f>
        <v>80731151.35</v>
      </c>
      <c r="G158" s="48">
        <f>F158/E158*100</f>
        <v>47.403524311636716</v>
      </c>
      <c r="J158" s="38"/>
    </row>
    <row r="159" spans="1:10" ht="15.75" customHeight="1">
      <c r="A159" s="39"/>
      <c r="B159" s="40" t="s">
        <v>301</v>
      </c>
      <c r="C159" s="41" t="s">
        <v>408</v>
      </c>
      <c r="D159" s="70"/>
      <c r="E159" s="67"/>
      <c r="F159" s="42">
        <v>38651396.12</v>
      </c>
      <c r="G159" s="48"/>
      <c r="J159" s="41"/>
    </row>
    <row r="160" spans="1:10" ht="15.75" customHeight="1">
      <c r="A160" s="39"/>
      <c r="B160" s="40" t="s">
        <v>391</v>
      </c>
      <c r="C160" s="41" t="s">
        <v>392</v>
      </c>
      <c r="D160" s="70"/>
      <c r="E160" s="67"/>
      <c r="F160" s="42">
        <v>1148391.14</v>
      </c>
      <c r="G160" s="48"/>
      <c r="J160" s="41"/>
    </row>
    <row r="161" spans="1:10" ht="15.75" customHeight="1">
      <c r="A161" s="39"/>
      <c r="B161" s="40" t="s">
        <v>393</v>
      </c>
      <c r="C161" s="41" t="s">
        <v>394</v>
      </c>
      <c r="D161" s="70"/>
      <c r="E161" s="67"/>
      <c r="F161" s="42">
        <v>40931364.09</v>
      </c>
      <c r="G161" s="48"/>
      <c r="J161" s="41"/>
    </row>
    <row r="162" spans="1:10" ht="24.75" customHeight="1">
      <c r="A162" s="36" t="s">
        <v>302</v>
      </c>
      <c r="B162" s="37"/>
      <c r="C162" s="38" t="s">
        <v>346</v>
      </c>
      <c r="D162" s="69">
        <f>D163</f>
        <v>2409570</v>
      </c>
      <c r="E162" s="69">
        <f>E163</f>
        <v>2409570</v>
      </c>
      <c r="F162" s="48">
        <f>F163</f>
        <v>85565.41</v>
      </c>
      <c r="G162" s="48">
        <f>F162/E162*100</f>
        <v>3.551065542814693</v>
      </c>
      <c r="J162" s="38"/>
    </row>
    <row r="163" spans="1:10" ht="15.75" customHeight="1">
      <c r="A163" s="36" t="s">
        <v>303</v>
      </c>
      <c r="B163" s="37"/>
      <c r="C163" s="38" t="s">
        <v>347</v>
      </c>
      <c r="D163" s="69">
        <v>2409570</v>
      </c>
      <c r="E163" s="69">
        <v>2409570</v>
      </c>
      <c r="F163" s="48">
        <f>F164</f>
        <v>85565.41</v>
      </c>
      <c r="G163" s="48">
        <f>F163/E163*100</f>
        <v>3.551065542814693</v>
      </c>
      <c r="J163" s="38"/>
    </row>
    <row r="164" spans="1:10" ht="25.5">
      <c r="A164" s="39"/>
      <c r="B164" s="40" t="s">
        <v>304</v>
      </c>
      <c r="C164" s="41" t="s">
        <v>357</v>
      </c>
      <c r="D164" s="70"/>
      <c r="E164" s="67"/>
      <c r="F164" s="42">
        <v>85565.41</v>
      </c>
      <c r="G164" s="48"/>
      <c r="J164" s="41"/>
    </row>
    <row r="165" spans="1:10" ht="25.5">
      <c r="A165" s="36" t="s">
        <v>305</v>
      </c>
      <c r="B165" s="37"/>
      <c r="C165" s="38" t="s">
        <v>326</v>
      </c>
      <c r="D165" s="69">
        <f>D166</f>
        <v>112268128</v>
      </c>
      <c r="E165" s="69">
        <f>E166</f>
        <v>114268128</v>
      </c>
      <c r="F165" s="48">
        <f>F166</f>
        <v>59390836.01</v>
      </c>
      <c r="G165" s="48">
        <f>F165/E165*100</f>
        <v>51.97497941858293</v>
      </c>
      <c r="J165" s="38"/>
    </row>
    <row r="166" spans="1:10" ht="15.75" customHeight="1">
      <c r="A166" s="36" t="s">
        <v>306</v>
      </c>
      <c r="B166" s="37"/>
      <c r="C166" s="38" t="s">
        <v>327</v>
      </c>
      <c r="D166" s="69">
        <v>112268128</v>
      </c>
      <c r="E166" s="69">
        <v>114268128</v>
      </c>
      <c r="F166" s="48">
        <f>F167</f>
        <v>59390836.01</v>
      </c>
      <c r="G166" s="48">
        <f>F166/E166*100</f>
        <v>51.97497941858293</v>
      </c>
      <c r="J166" s="38"/>
    </row>
    <row r="167" spans="1:10" ht="15.75" customHeight="1">
      <c r="A167" s="39"/>
      <c r="B167" s="40" t="s">
        <v>307</v>
      </c>
      <c r="C167" s="41" t="s">
        <v>111</v>
      </c>
      <c r="D167" s="70"/>
      <c r="E167" s="67"/>
      <c r="F167" s="42">
        <v>59390836.01</v>
      </c>
      <c r="G167" s="48"/>
      <c r="J167" s="41"/>
    </row>
    <row r="168" spans="1:10" ht="30.75" customHeight="1">
      <c r="A168" s="36" t="s">
        <v>308</v>
      </c>
      <c r="B168" s="37"/>
      <c r="C168" s="38" t="s">
        <v>309</v>
      </c>
      <c r="D168" s="69">
        <f>D169+D171+D173+D175</f>
        <v>328842304</v>
      </c>
      <c r="E168" s="69">
        <f>E169+E171+E173+E175</f>
        <v>328842304</v>
      </c>
      <c r="F168" s="48">
        <f>F169+F171+F173+F175</f>
        <v>78886205.42000002</v>
      </c>
      <c r="G168" s="48">
        <f>F168/E168*100</f>
        <v>23.989068456350438</v>
      </c>
      <c r="J168" s="38"/>
    </row>
    <row r="169" spans="1:10" ht="15.75" customHeight="1">
      <c r="A169" s="36" t="s">
        <v>310</v>
      </c>
      <c r="B169" s="37"/>
      <c r="C169" s="38" t="s">
        <v>311</v>
      </c>
      <c r="D169" s="69">
        <v>313143563</v>
      </c>
      <c r="E169" s="69">
        <v>313143563</v>
      </c>
      <c r="F169" s="48">
        <f>F170</f>
        <v>75025384.65</v>
      </c>
      <c r="G169" s="48">
        <f>F169/E169*100</f>
        <v>23.958782333328692</v>
      </c>
      <c r="J169" s="38"/>
    </row>
    <row r="170" spans="1:10" ht="15.75" customHeight="1">
      <c r="A170" s="39"/>
      <c r="B170" s="40" t="s">
        <v>312</v>
      </c>
      <c r="C170" s="41" t="s">
        <v>311</v>
      </c>
      <c r="D170" s="70"/>
      <c r="E170" s="67"/>
      <c r="F170" s="42">
        <v>75025384.65</v>
      </c>
      <c r="G170" s="48"/>
      <c r="J170" s="41"/>
    </row>
    <row r="171" spans="1:10" ht="15.75" customHeight="1">
      <c r="A171" s="36" t="s">
        <v>313</v>
      </c>
      <c r="B171" s="37"/>
      <c r="C171" s="38" t="s">
        <v>314</v>
      </c>
      <c r="D171" s="69">
        <v>12543458</v>
      </c>
      <c r="E171" s="69">
        <v>12543458</v>
      </c>
      <c r="F171" s="48">
        <f>F172</f>
        <v>3713157</v>
      </c>
      <c r="G171" s="48">
        <f>F171/E171*100</f>
        <v>29.60233932301603</v>
      </c>
      <c r="J171" s="38"/>
    </row>
    <row r="172" spans="1:10" ht="15.75" customHeight="1">
      <c r="A172" s="39"/>
      <c r="B172" s="40" t="s">
        <v>315</v>
      </c>
      <c r="C172" s="41" t="s">
        <v>314</v>
      </c>
      <c r="D172" s="70"/>
      <c r="E172" s="67"/>
      <c r="F172" s="42">
        <v>3713157</v>
      </c>
      <c r="G172" s="48"/>
      <c r="J172" s="41"/>
    </row>
    <row r="173" spans="1:10" ht="15.75" customHeight="1">
      <c r="A173" s="36" t="s">
        <v>316</v>
      </c>
      <c r="B173" s="37"/>
      <c r="C173" s="38" t="s">
        <v>317</v>
      </c>
      <c r="D173" s="69">
        <v>2417500</v>
      </c>
      <c r="E173" s="69">
        <v>2417500</v>
      </c>
      <c r="F173" s="48">
        <f>F174</f>
        <v>17499.43</v>
      </c>
      <c r="G173" s="48">
        <f>F173/E173*100</f>
        <v>0.7238647362978283</v>
      </c>
      <c r="J173" s="38"/>
    </row>
    <row r="174" spans="1:10" ht="15.75" customHeight="1">
      <c r="A174" s="39"/>
      <c r="B174" s="40" t="s">
        <v>318</v>
      </c>
      <c r="C174" s="41" t="s">
        <v>317</v>
      </c>
      <c r="D174" s="70"/>
      <c r="E174" s="67"/>
      <c r="F174" s="42">
        <v>17499.43</v>
      </c>
      <c r="G174" s="48"/>
      <c r="J174" s="41"/>
    </row>
    <row r="175" spans="1:10" ht="15.75" customHeight="1">
      <c r="A175" s="36" t="s">
        <v>319</v>
      </c>
      <c r="B175" s="37"/>
      <c r="C175" s="38" t="s">
        <v>320</v>
      </c>
      <c r="D175" s="69">
        <v>737783</v>
      </c>
      <c r="E175" s="69">
        <v>737783</v>
      </c>
      <c r="F175" s="48">
        <f>F176</f>
        <v>130164.34</v>
      </c>
      <c r="G175" s="48">
        <f>F175/E175*100</f>
        <v>17.642632047634603</v>
      </c>
      <c r="J175" s="38"/>
    </row>
    <row r="176" spans="1:10" ht="15.75" customHeight="1">
      <c r="A176" s="39"/>
      <c r="B176" s="40" t="s">
        <v>321</v>
      </c>
      <c r="C176" s="41" t="s">
        <v>320</v>
      </c>
      <c r="D176" s="70"/>
      <c r="E176" s="67"/>
      <c r="F176" s="42">
        <v>130164.34</v>
      </c>
      <c r="G176" s="48"/>
      <c r="J176" s="41"/>
    </row>
    <row r="177" spans="1:5" ht="12.75">
      <c r="A177" s="39"/>
      <c r="B177" s="30"/>
      <c r="C177" s="29"/>
      <c r="D177" s="30"/>
      <c r="E177" s="63"/>
    </row>
    <row r="178" spans="1:5" ht="12.75">
      <c r="A178" s="39"/>
      <c r="B178" s="30"/>
      <c r="C178" s="29"/>
      <c r="D178" s="30"/>
      <c r="E178" s="63"/>
    </row>
    <row r="179" spans="1:5" ht="12.75">
      <c r="A179" s="39"/>
      <c r="B179" s="30"/>
      <c r="C179" s="29"/>
      <c r="D179" s="30"/>
      <c r="E179" s="63"/>
    </row>
    <row r="180" spans="1:5" ht="12.75">
      <c r="A180" s="39"/>
      <c r="B180" s="30"/>
      <c r="C180" s="29"/>
      <c r="D180" s="30"/>
      <c r="E180" s="63"/>
    </row>
    <row r="181" spans="1:5" ht="12.75">
      <c r="A181" s="39"/>
      <c r="B181" s="30"/>
      <c r="C181" s="29"/>
      <c r="D181" s="30"/>
      <c r="E181" s="63"/>
    </row>
  </sheetData>
  <sheetProtection/>
  <mergeCells count="4">
    <mergeCell ref="A2:C2"/>
    <mergeCell ref="A3:C3"/>
    <mergeCell ref="A120:C120"/>
    <mergeCell ref="A121:C121"/>
  </mergeCells>
  <printOptions/>
  <pageMargins left="0.31496062992125984" right="0.2362204724409449" top="0.7480314960629921" bottom="0.7874015748031497" header="0.3937007874015748" footer="0.4724409448818898"/>
  <pageSetup firstPageNumber="9" useFirstPageNumber="1" horizontalDpi="600" verticalDpi="600" orientation="portrait" paperSize="9" scale="77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2016-08-30T13:33:23Z</cp:lastPrinted>
  <dcterms:created xsi:type="dcterms:W3CDTF">2012-04-23T14:06:13Z</dcterms:created>
  <dcterms:modified xsi:type="dcterms:W3CDTF">2017-01-09T10:20:03Z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 A. Račun prihoda i rashoda 1.-6.2016.xls</vt:lpwstr>
  </property>
</Properties>
</file>