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7485" windowHeight="4020" activeTab="1"/>
  </bookViews>
  <sheets>
    <sheet name="bilanca" sheetId="5" r:id="rId1"/>
    <sheet name="prihodi" sheetId="4" r:id="rId2"/>
    <sheet name="rashodi-opći dio" sheetId="8" r:id="rId3"/>
    <sheet name="račun financiranja" sheetId="9" r:id="rId4"/>
    <sheet name="posebni dio " sheetId="10" r:id="rId5"/>
  </sheets>
  <definedNames>
    <definedName name="_xlnm.Print_Titles" localSheetId="4">'posebni dio '!$2:$3</definedName>
    <definedName name="_xlnm.Print_Titles" localSheetId="1">prihodi!$3:$3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bilanca!$A$3:$G$29</definedName>
    <definedName name="_xlnm.Print_Area" localSheetId="4">'posebni dio '!$A$1:$E$219</definedName>
    <definedName name="_xlnm.Print_Area" localSheetId="1">prihodi!$A$1:$H$50</definedName>
    <definedName name="_xlnm.Print_Area" localSheetId="3">'račun financiranja'!$A$1:$H$19</definedName>
    <definedName name="_xlnm.Print_Area" localSheetId="2">'rashodi-opći dio'!$A$1:$H$87</definedName>
  </definedNames>
  <calcPr calcId="145621"/>
</workbook>
</file>

<file path=xl/calcChain.xml><?xml version="1.0" encoding="utf-8"?>
<calcChain xmlns="http://schemas.openxmlformats.org/spreadsheetml/2006/main">
  <c r="D218" i="10" l="1"/>
  <c r="C218" i="10"/>
  <c r="E218" i="10" s="1"/>
  <c r="D217" i="10"/>
  <c r="D211" i="10"/>
  <c r="E211" i="10" s="1"/>
  <c r="C211" i="10"/>
  <c r="C210" i="10"/>
  <c r="C209" i="10" s="1"/>
  <c r="C208" i="10" s="1"/>
  <c r="D206" i="10"/>
  <c r="E206" i="10" s="1"/>
  <c r="C206" i="10"/>
  <c r="C205" i="10"/>
  <c r="C204" i="10" s="1"/>
  <c r="C203" i="10" s="1"/>
  <c r="D201" i="10"/>
  <c r="C201" i="10"/>
  <c r="D200" i="10"/>
  <c r="C200" i="10"/>
  <c r="D199" i="10"/>
  <c r="C199" i="10"/>
  <c r="D198" i="10"/>
  <c r="C198" i="10"/>
  <c r="D196" i="10"/>
  <c r="E196" i="10" s="1"/>
  <c r="C196" i="10"/>
  <c r="C195" i="10"/>
  <c r="C194" i="10" s="1"/>
  <c r="C193" i="10"/>
  <c r="C191" i="10" s="1"/>
  <c r="E189" i="10"/>
  <c r="D188" i="10"/>
  <c r="E188" i="10" s="1"/>
  <c r="C188" i="10"/>
  <c r="D187" i="10"/>
  <c r="E187" i="10" s="1"/>
  <c r="C187" i="10"/>
  <c r="D186" i="10"/>
  <c r="E186" i="10" s="1"/>
  <c r="C186" i="10"/>
  <c r="E184" i="10"/>
  <c r="D183" i="10"/>
  <c r="E183" i="10" s="1"/>
  <c r="C183" i="10"/>
  <c r="D182" i="10"/>
  <c r="C182" i="10"/>
  <c r="E182" i="10" s="1"/>
  <c r="D180" i="10"/>
  <c r="E180" i="10" s="1"/>
  <c r="C180" i="10"/>
  <c r="C179" i="10"/>
  <c r="C178" i="10" s="1"/>
  <c r="D175" i="10"/>
  <c r="C175" i="10"/>
  <c r="D174" i="10"/>
  <c r="C174" i="10"/>
  <c r="D173" i="10"/>
  <c r="C173" i="10"/>
  <c r="E171" i="10"/>
  <c r="E170" i="10"/>
  <c r="E167" i="10"/>
  <c r="D169" i="10"/>
  <c r="E169" i="10" s="1"/>
  <c r="C169" i="10"/>
  <c r="D168" i="10"/>
  <c r="E168" i="10" s="1"/>
  <c r="C168" i="10"/>
  <c r="D166" i="10"/>
  <c r="E166" i="10" s="1"/>
  <c r="C166" i="10"/>
  <c r="D165" i="10"/>
  <c r="E165" i="10" s="1"/>
  <c r="C165" i="10"/>
  <c r="D164" i="10"/>
  <c r="E164" i="10" s="1"/>
  <c r="C164" i="10"/>
  <c r="E162" i="10"/>
  <c r="E159" i="10"/>
  <c r="D161" i="10"/>
  <c r="E161" i="10" s="1"/>
  <c r="C161" i="10"/>
  <c r="D160" i="10"/>
  <c r="C160" i="10"/>
  <c r="E160" i="10" s="1"/>
  <c r="D158" i="10"/>
  <c r="C158" i="10"/>
  <c r="E158" i="10" s="1"/>
  <c r="D157" i="10"/>
  <c r="E157" i="10" s="1"/>
  <c r="C157" i="10"/>
  <c r="D156" i="10"/>
  <c r="C156" i="10"/>
  <c r="E156" i="10" s="1"/>
  <c r="E154" i="10"/>
  <c r="E151" i="10"/>
  <c r="D153" i="10"/>
  <c r="E153" i="10" s="1"/>
  <c r="C153" i="10"/>
  <c r="D152" i="10"/>
  <c r="E152" i="10" s="1"/>
  <c r="C152" i="10"/>
  <c r="D150" i="10"/>
  <c r="E150" i="10" s="1"/>
  <c r="C150" i="10"/>
  <c r="D149" i="10"/>
  <c r="E149" i="10" s="1"/>
  <c r="C149" i="10"/>
  <c r="D148" i="10"/>
  <c r="E148" i="10" s="1"/>
  <c r="C148" i="10"/>
  <c r="E146" i="10"/>
  <c r="D145" i="10"/>
  <c r="E145" i="10" s="1"/>
  <c r="C145" i="10"/>
  <c r="D144" i="10"/>
  <c r="C144" i="10"/>
  <c r="E144" i="10" s="1"/>
  <c r="D142" i="10"/>
  <c r="C142" i="10"/>
  <c r="D141" i="10"/>
  <c r="C141" i="10"/>
  <c r="C140" i="10" s="1"/>
  <c r="C104" i="10" s="1"/>
  <c r="D140" i="10"/>
  <c r="E138" i="10"/>
  <c r="E135" i="10"/>
  <c r="D137" i="10"/>
  <c r="E137" i="10" s="1"/>
  <c r="C137" i="10"/>
  <c r="D136" i="10"/>
  <c r="C136" i="10"/>
  <c r="E136" i="10" s="1"/>
  <c r="D134" i="10"/>
  <c r="C134" i="10"/>
  <c r="E134" i="10" s="1"/>
  <c r="D133" i="10"/>
  <c r="E133" i="10" s="1"/>
  <c r="C133" i="10"/>
  <c r="D132" i="10"/>
  <c r="C132" i="10"/>
  <c r="E132" i="10" s="1"/>
  <c r="E130" i="10"/>
  <c r="E129" i="10"/>
  <c r="E126" i="10"/>
  <c r="D128" i="10"/>
  <c r="E128" i="10" s="1"/>
  <c r="C128" i="10"/>
  <c r="D127" i="10"/>
  <c r="C127" i="10"/>
  <c r="E127" i="10" s="1"/>
  <c r="D125" i="10"/>
  <c r="C125" i="10"/>
  <c r="E125" i="10" s="1"/>
  <c r="D124" i="10"/>
  <c r="E124" i="10" s="1"/>
  <c r="C124" i="10"/>
  <c r="D123" i="10"/>
  <c r="C123" i="10"/>
  <c r="E123" i="10" s="1"/>
  <c r="E121" i="10"/>
  <c r="E120" i="10"/>
  <c r="E117" i="10"/>
  <c r="D119" i="10"/>
  <c r="E119" i="10" s="1"/>
  <c r="C119" i="10"/>
  <c r="D118" i="10"/>
  <c r="C118" i="10"/>
  <c r="E118" i="10" s="1"/>
  <c r="D116" i="10"/>
  <c r="C116" i="10"/>
  <c r="E116" i="10" s="1"/>
  <c r="D115" i="10"/>
  <c r="E115" i="10" s="1"/>
  <c r="C115" i="10"/>
  <c r="D114" i="10"/>
  <c r="C114" i="10"/>
  <c r="E114" i="10" s="1"/>
  <c r="E112" i="10"/>
  <c r="E109" i="10"/>
  <c r="D111" i="10"/>
  <c r="E111" i="10" s="1"/>
  <c r="C111" i="10"/>
  <c r="D110" i="10"/>
  <c r="E110" i="10" s="1"/>
  <c r="C110" i="10"/>
  <c r="D108" i="10"/>
  <c r="E108" i="10" s="1"/>
  <c r="C108" i="10"/>
  <c r="D107" i="10"/>
  <c r="E107" i="10" s="1"/>
  <c r="C107" i="10"/>
  <c r="D106" i="10"/>
  <c r="E106" i="10" s="1"/>
  <c r="C106" i="10"/>
  <c r="D102" i="10"/>
  <c r="E102" i="10" s="1"/>
  <c r="C102" i="10"/>
  <c r="C101" i="10"/>
  <c r="C100" i="10" s="1"/>
  <c r="D99" i="10"/>
  <c r="C99" i="10"/>
  <c r="E99" i="10" s="1"/>
  <c r="D98" i="10"/>
  <c r="D92" i="10"/>
  <c r="C92" i="10"/>
  <c r="D91" i="10"/>
  <c r="C91" i="10"/>
  <c r="D90" i="10"/>
  <c r="E90" i="10" s="1"/>
  <c r="C90" i="10"/>
  <c r="C89" i="10"/>
  <c r="C88" i="10" s="1"/>
  <c r="D87" i="10"/>
  <c r="C87" i="10"/>
  <c r="D86" i="10"/>
  <c r="C86" i="10"/>
  <c r="E86" i="10" s="1"/>
  <c r="D85" i="10"/>
  <c r="D79" i="10"/>
  <c r="E79" i="10" s="1"/>
  <c r="C79" i="10"/>
  <c r="D78" i="10"/>
  <c r="C78" i="10"/>
  <c r="E78" i="10" s="1"/>
  <c r="D77" i="10"/>
  <c r="C77" i="10"/>
  <c r="C76" i="10" s="1"/>
  <c r="D76" i="10"/>
  <c r="C75" i="10"/>
  <c r="C74" i="10" s="1"/>
  <c r="D72" i="10"/>
  <c r="C72" i="10"/>
  <c r="E72" i="10" s="1"/>
  <c r="D71" i="10"/>
  <c r="C71" i="10"/>
  <c r="D70" i="10"/>
  <c r="C70" i="10"/>
  <c r="D69" i="10"/>
  <c r="C69" i="10"/>
  <c r="D67" i="10"/>
  <c r="C67" i="10"/>
  <c r="C66" i="10"/>
  <c r="C65" i="10" s="1"/>
  <c r="D64" i="10"/>
  <c r="C64" i="10"/>
  <c r="C63" i="10" s="1"/>
  <c r="C62" i="10" s="1"/>
  <c r="C61" i="10" s="1"/>
  <c r="D63" i="10"/>
  <c r="D59" i="10"/>
  <c r="C59" i="10"/>
  <c r="D58" i="10"/>
  <c r="C58" i="10"/>
  <c r="E58" i="10" s="1"/>
  <c r="D57" i="10"/>
  <c r="E57" i="10" s="1"/>
  <c r="C57" i="10"/>
  <c r="D56" i="10"/>
  <c r="C56" i="10"/>
  <c r="E56" i="10" s="1"/>
  <c r="D55" i="10"/>
  <c r="E55" i="10" s="1"/>
  <c r="C55" i="10"/>
  <c r="C54" i="10"/>
  <c r="C53" i="10" s="1"/>
  <c r="C52" i="10" s="1"/>
  <c r="D50" i="10"/>
  <c r="E50" i="10" s="1"/>
  <c r="C50" i="10"/>
  <c r="C49" i="10"/>
  <c r="C48" i="10" s="1"/>
  <c r="D47" i="10"/>
  <c r="C47" i="10"/>
  <c r="E47" i="10" s="1"/>
  <c r="D46" i="10"/>
  <c r="E46" i="10" s="1"/>
  <c r="C46" i="10"/>
  <c r="D45" i="10"/>
  <c r="C45" i="10"/>
  <c r="D44" i="10"/>
  <c r="C44" i="10"/>
  <c r="C43" i="10" s="1"/>
  <c r="C42" i="10" s="1"/>
  <c r="D43" i="10"/>
  <c r="E43" i="10" s="1"/>
  <c r="D41" i="10"/>
  <c r="E41" i="10" s="1"/>
  <c r="C41" i="10"/>
  <c r="D40" i="10"/>
  <c r="C40" i="10"/>
  <c r="E40" i="10" s="1"/>
  <c r="D39" i="10"/>
  <c r="E39" i="10" s="1"/>
  <c r="C39" i="10"/>
  <c r="D38" i="10"/>
  <c r="C38" i="10"/>
  <c r="E38" i="10" s="1"/>
  <c r="D37" i="10"/>
  <c r="E37" i="10" s="1"/>
  <c r="C37" i="10"/>
  <c r="D36" i="10"/>
  <c r="C36" i="10"/>
  <c r="C35" i="10" s="1"/>
  <c r="D35" i="10"/>
  <c r="D34" i="10"/>
  <c r="C34" i="10"/>
  <c r="E34" i="10" s="1"/>
  <c r="D33" i="10"/>
  <c r="E33" i="10" s="1"/>
  <c r="C33" i="10"/>
  <c r="D32" i="10"/>
  <c r="C32" i="10"/>
  <c r="E32" i="10" s="1"/>
  <c r="D31" i="10"/>
  <c r="E31" i="10" s="1"/>
  <c r="C31" i="10"/>
  <c r="D30" i="10"/>
  <c r="C30" i="10"/>
  <c r="E30" i="10" s="1"/>
  <c r="D29" i="10"/>
  <c r="E29" i="10" s="1"/>
  <c r="C29" i="10"/>
  <c r="D28" i="10"/>
  <c r="C28" i="10"/>
  <c r="E28" i="10" s="1"/>
  <c r="D27" i="10"/>
  <c r="E27" i="10" s="1"/>
  <c r="C27" i="10"/>
  <c r="C26" i="10"/>
  <c r="D25" i="10"/>
  <c r="E25" i="10" s="1"/>
  <c r="C25" i="10"/>
  <c r="D24" i="10"/>
  <c r="C24" i="10"/>
  <c r="E24" i="10" s="1"/>
  <c r="D23" i="10"/>
  <c r="E23" i="10" s="1"/>
  <c r="C23" i="10"/>
  <c r="D22" i="10"/>
  <c r="C22" i="10"/>
  <c r="C21" i="10" s="1"/>
  <c r="D21" i="10"/>
  <c r="D20" i="10"/>
  <c r="C20" i="10"/>
  <c r="E20" i="10" s="1"/>
  <c r="D19" i="10"/>
  <c r="E19" i="10" s="1"/>
  <c r="C19" i="10"/>
  <c r="D18" i="10"/>
  <c r="C18" i="10"/>
  <c r="C17" i="10" s="1"/>
  <c r="D17" i="10"/>
  <c r="E17" i="10" s="1"/>
  <c r="D15" i="10"/>
  <c r="E15" i="10" s="1"/>
  <c r="C15" i="10"/>
  <c r="D14" i="10"/>
  <c r="C14" i="10"/>
  <c r="C13" i="10" s="1"/>
  <c r="D13" i="10"/>
  <c r="D12" i="10"/>
  <c r="C12" i="10"/>
  <c r="C11" i="10" s="1"/>
  <c r="D11" i="10"/>
  <c r="E11" i="10" s="1"/>
  <c r="D10" i="10"/>
  <c r="C10" i="10"/>
  <c r="C9" i="10" s="1"/>
  <c r="C8" i="10" s="1"/>
  <c r="D9" i="10"/>
  <c r="I4" i="10"/>
  <c r="H4" i="10"/>
  <c r="H87" i="8"/>
  <c r="G87" i="8"/>
  <c r="F86" i="8"/>
  <c r="H86" i="8" s="1"/>
  <c r="E86" i="8"/>
  <c r="D86" i="8"/>
  <c r="F84" i="8"/>
  <c r="E84" i="8"/>
  <c r="D84" i="8"/>
  <c r="H82" i="8"/>
  <c r="G82" i="8"/>
  <c r="H81" i="8"/>
  <c r="H80" i="8"/>
  <c r="H79" i="8"/>
  <c r="H77" i="8"/>
  <c r="H76" i="8"/>
  <c r="H75" i="8"/>
  <c r="G80" i="8"/>
  <c r="G79" i="8"/>
  <c r="G77" i="8"/>
  <c r="G76" i="8"/>
  <c r="G75" i="8"/>
  <c r="F78" i="8"/>
  <c r="H78" i="8" s="1"/>
  <c r="E78" i="8"/>
  <c r="D78" i="8"/>
  <c r="F73" i="8"/>
  <c r="H73" i="8" s="1"/>
  <c r="E73" i="8"/>
  <c r="D73" i="8"/>
  <c r="F72" i="8"/>
  <c r="G72" i="8" s="1"/>
  <c r="E72" i="8"/>
  <c r="D72" i="8"/>
  <c r="F70" i="8"/>
  <c r="E70" i="8"/>
  <c r="D70" i="8"/>
  <c r="F68" i="8"/>
  <c r="E68" i="8"/>
  <c r="E67" i="8" s="1"/>
  <c r="D68" i="8"/>
  <c r="F67" i="8"/>
  <c r="D67" i="8"/>
  <c r="F66" i="8"/>
  <c r="D66" i="8"/>
  <c r="H71" i="8"/>
  <c r="G71" i="8"/>
  <c r="H70" i="8"/>
  <c r="G70" i="8"/>
  <c r="H69" i="8"/>
  <c r="G69" i="8"/>
  <c r="H68" i="8"/>
  <c r="G68" i="8"/>
  <c r="G67" i="8"/>
  <c r="G66" i="8"/>
  <c r="H65" i="8"/>
  <c r="G65" i="8"/>
  <c r="F64" i="8"/>
  <c r="H64" i="8" s="1"/>
  <c r="E64" i="8"/>
  <c r="D64" i="8"/>
  <c r="G63" i="8"/>
  <c r="G60" i="8"/>
  <c r="G57" i="8"/>
  <c r="G56" i="8"/>
  <c r="G55" i="8"/>
  <c r="G54" i="8"/>
  <c r="G52" i="8"/>
  <c r="G51" i="8"/>
  <c r="G50" i="8"/>
  <c r="G46" i="8"/>
  <c r="G45" i="8"/>
  <c r="G44" i="8"/>
  <c r="G43" i="8"/>
  <c r="G42" i="8"/>
  <c r="G41" i="8"/>
  <c r="G39" i="8"/>
  <c r="G38" i="8"/>
  <c r="G37" i="8"/>
  <c r="G36" i="8"/>
  <c r="G34" i="8"/>
  <c r="G33" i="8"/>
  <c r="G32" i="8"/>
  <c r="G31" i="8"/>
  <c r="G30" i="8"/>
  <c r="H60" i="8"/>
  <c r="H57" i="8"/>
  <c r="H56" i="8"/>
  <c r="F62" i="8"/>
  <c r="G62" i="8" s="1"/>
  <c r="E62" i="8"/>
  <c r="D62" i="8"/>
  <c r="D61" i="8" s="1"/>
  <c r="E61" i="8"/>
  <c r="F59" i="8"/>
  <c r="F58" i="8" s="1"/>
  <c r="E59" i="8"/>
  <c r="D59" i="8"/>
  <c r="D58" i="8" s="1"/>
  <c r="E58" i="8"/>
  <c r="H54" i="8"/>
  <c r="F53" i="8"/>
  <c r="H53" i="8" s="1"/>
  <c r="E53" i="8"/>
  <c r="D53" i="8"/>
  <c r="H51" i="8"/>
  <c r="H50" i="8"/>
  <c r="H46" i="8"/>
  <c r="H45" i="8"/>
  <c r="H44" i="8"/>
  <c r="H43" i="8"/>
  <c r="H42" i="8"/>
  <c r="H41" i="8"/>
  <c r="H39" i="8"/>
  <c r="H38" i="8"/>
  <c r="H37" i="8"/>
  <c r="H36" i="8"/>
  <c r="H34" i="8"/>
  <c r="H33" i="8"/>
  <c r="H32" i="8"/>
  <c r="H31" i="8"/>
  <c r="H30" i="8"/>
  <c r="H29" i="8"/>
  <c r="D48" i="8"/>
  <c r="D47" i="8" s="1"/>
  <c r="F49" i="8"/>
  <c r="H49" i="8" s="1"/>
  <c r="E49" i="8"/>
  <c r="F48" i="8"/>
  <c r="G48" i="8" s="1"/>
  <c r="E48" i="8"/>
  <c r="F47" i="8"/>
  <c r="H47" i="8" s="1"/>
  <c r="E47" i="8"/>
  <c r="F40" i="8"/>
  <c r="G40" i="8" s="1"/>
  <c r="E40" i="8"/>
  <c r="D40" i="8"/>
  <c r="F35" i="8"/>
  <c r="H35" i="8" s="1"/>
  <c r="E35" i="8"/>
  <c r="D35" i="8"/>
  <c r="G28" i="8"/>
  <c r="H27" i="8"/>
  <c r="H26" i="8"/>
  <c r="H24" i="8"/>
  <c r="H22" i="8"/>
  <c r="H21" i="8"/>
  <c r="H20" i="8"/>
  <c r="H19" i="8"/>
  <c r="H17" i="8"/>
  <c r="H16" i="8"/>
  <c r="H15" i="8"/>
  <c r="H12" i="8"/>
  <c r="H11" i="8"/>
  <c r="H9" i="8"/>
  <c r="H7" i="8"/>
  <c r="G26" i="8"/>
  <c r="G25" i="8"/>
  <c r="G24" i="8"/>
  <c r="F25" i="8"/>
  <c r="H25" i="8" s="1"/>
  <c r="E25" i="8"/>
  <c r="E23" i="8" s="1"/>
  <c r="E13" i="8" s="1"/>
  <c r="D25" i="8"/>
  <c r="F23" i="8"/>
  <c r="H23" i="8" s="1"/>
  <c r="D23" i="8"/>
  <c r="G21" i="8"/>
  <c r="G20" i="8"/>
  <c r="G19" i="8"/>
  <c r="G18" i="8"/>
  <c r="G17" i="8"/>
  <c r="G16" i="8"/>
  <c r="G15" i="8"/>
  <c r="G12" i="8"/>
  <c r="G11" i="8"/>
  <c r="G9" i="8"/>
  <c r="G8" i="8"/>
  <c r="G7" i="8"/>
  <c r="F18" i="8"/>
  <c r="H18" i="8" s="1"/>
  <c r="E18" i="8"/>
  <c r="D18" i="8"/>
  <c r="F14" i="8"/>
  <c r="F13" i="8" s="1"/>
  <c r="E14" i="8"/>
  <c r="D14" i="8"/>
  <c r="D13" i="8" s="1"/>
  <c r="F10" i="8"/>
  <c r="H10" i="8" s="1"/>
  <c r="E10" i="8"/>
  <c r="D10" i="8"/>
  <c r="F8" i="8"/>
  <c r="H8" i="8" s="1"/>
  <c r="E8" i="8"/>
  <c r="D8" i="8"/>
  <c r="F6" i="8"/>
  <c r="F5" i="8" s="1"/>
  <c r="E6" i="8"/>
  <c r="D6" i="8"/>
  <c r="D5" i="8" s="1"/>
  <c r="D4" i="8" s="1"/>
  <c r="E5" i="8"/>
  <c r="F48" i="4"/>
  <c r="E48" i="4"/>
  <c r="D48" i="4"/>
  <c r="F46" i="4"/>
  <c r="E46" i="4"/>
  <c r="D46" i="4"/>
  <c r="F43" i="4"/>
  <c r="E43" i="4"/>
  <c r="D43" i="4"/>
  <c r="F42" i="4"/>
  <c r="E42" i="4"/>
  <c r="D42" i="4"/>
  <c r="F41" i="4"/>
  <c r="E41" i="4"/>
  <c r="D41" i="4"/>
  <c r="F39" i="4"/>
  <c r="E39" i="4"/>
  <c r="D39" i="4"/>
  <c r="F38" i="4"/>
  <c r="E38" i="4"/>
  <c r="D38" i="4"/>
  <c r="H40" i="4"/>
  <c r="G40" i="4"/>
  <c r="H39" i="4"/>
  <c r="G39" i="4"/>
  <c r="H38" i="4"/>
  <c r="G38" i="4"/>
  <c r="H37" i="4"/>
  <c r="G37" i="4"/>
  <c r="H36" i="4"/>
  <c r="G36" i="4"/>
  <c r="F35" i="4"/>
  <c r="G35" i="4" s="1"/>
  <c r="E35" i="4"/>
  <c r="D35" i="4"/>
  <c r="D34" i="4" s="1"/>
  <c r="D33" i="4" s="1"/>
  <c r="E34" i="4"/>
  <c r="E33" i="4" s="1"/>
  <c r="F31" i="4"/>
  <c r="E31" i="4"/>
  <c r="D31" i="4"/>
  <c r="H30" i="4"/>
  <c r="G30" i="4"/>
  <c r="H29" i="4"/>
  <c r="G29" i="4"/>
  <c r="H28" i="4"/>
  <c r="G28" i="4"/>
  <c r="H27" i="4"/>
  <c r="G27" i="4"/>
  <c r="F26" i="4"/>
  <c r="G26" i="4" s="1"/>
  <c r="E26" i="4"/>
  <c r="D26" i="4"/>
  <c r="D25" i="4" s="1"/>
  <c r="D18" i="4" s="1"/>
  <c r="E25" i="4"/>
  <c r="H23" i="4"/>
  <c r="G23" i="4"/>
  <c r="G22" i="4"/>
  <c r="H20" i="4"/>
  <c r="G20" i="4"/>
  <c r="G19" i="4"/>
  <c r="F19" i="4"/>
  <c r="H19" i="4" s="1"/>
  <c r="E19" i="4"/>
  <c r="E18" i="4" s="1"/>
  <c r="D19" i="4"/>
  <c r="H14" i="4"/>
  <c r="F14" i="4"/>
  <c r="G14" i="4" s="1"/>
  <c r="E14" i="4"/>
  <c r="D14" i="4"/>
  <c r="F11" i="4"/>
  <c r="E11" i="4"/>
  <c r="E10" i="4" s="1"/>
  <c r="E6" i="4" s="1"/>
  <c r="E5" i="4" s="1"/>
  <c r="D11" i="4"/>
  <c r="F10" i="4"/>
  <c r="G10" i="4" s="1"/>
  <c r="D10" i="4"/>
  <c r="F7" i="4"/>
  <c r="E7" i="4"/>
  <c r="D7" i="4"/>
  <c r="F6" i="4"/>
  <c r="G6" i="4" s="1"/>
  <c r="D6" i="4"/>
  <c r="D5" i="4" s="1"/>
  <c r="E9" i="10" l="1"/>
  <c r="E13" i="10"/>
  <c r="C16" i="10"/>
  <c r="C7" i="10" s="1"/>
  <c r="C5" i="10" s="1"/>
  <c r="C4" i="10" s="1"/>
  <c r="H5" i="10" s="1"/>
  <c r="E21" i="10"/>
  <c r="E35" i="10"/>
  <c r="E10" i="10"/>
  <c r="E12" i="10"/>
  <c r="E14" i="10"/>
  <c r="E18" i="10"/>
  <c r="E22" i="10"/>
  <c r="E36" i="10"/>
  <c r="E44" i="10"/>
  <c r="E64" i="10"/>
  <c r="E76" i="10"/>
  <c r="D75" i="10"/>
  <c r="D8" i="10"/>
  <c r="D26" i="10"/>
  <c r="E26" i="10" s="1"/>
  <c r="D42" i="10"/>
  <c r="E42" i="10" s="1"/>
  <c r="D49" i="10"/>
  <c r="D54" i="10"/>
  <c r="E63" i="10"/>
  <c r="D62" i="10"/>
  <c r="E67" i="10"/>
  <c r="D66" i="10"/>
  <c r="E85" i="10"/>
  <c r="E140" i="10"/>
  <c r="D84" i="10"/>
  <c r="C85" i="10"/>
  <c r="C84" i="10" s="1"/>
  <c r="C83" i="10" s="1"/>
  <c r="C81" i="10" s="1"/>
  <c r="D89" i="10"/>
  <c r="D97" i="10"/>
  <c r="C98" i="10"/>
  <c r="C97" i="10" s="1"/>
  <c r="C96" i="10" s="1"/>
  <c r="C94" i="10" s="1"/>
  <c r="D101" i="10"/>
  <c r="D179" i="10"/>
  <c r="D193" i="10"/>
  <c r="D195" i="10"/>
  <c r="D205" i="10"/>
  <c r="D210" i="10"/>
  <c r="D216" i="10"/>
  <c r="C217" i="10"/>
  <c r="C216" i="10" s="1"/>
  <c r="C215" i="10" s="1"/>
  <c r="C213" i="10" s="1"/>
  <c r="E4" i="8"/>
  <c r="H13" i="8"/>
  <c r="G13" i="8"/>
  <c r="H5" i="8"/>
  <c r="G5" i="8"/>
  <c r="G58" i="8"/>
  <c r="H58" i="8"/>
  <c r="E66" i="8"/>
  <c r="H66" i="8" s="1"/>
  <c r="H67" i="8"/>
  <c r="G6" i="8"/>
  <c r="G10" i="8"/>
  <c r="G14" i="8"/>
  <c r="G23" i="8"/>
  <c r="H6" i="8"/>
  <c r="H14" i="8"/>
  <c r="H40" i="8"/>
  <c r="H48" i="8"/>
  <c r="H59" i="8"/>
  <c r="G35" i="8"/>
  <c r="G47" i="8"/>
  <c r="G49" i="8"/>
  <c r="G53" i="8"/>
  <c r="G59" i="8"/>
  <c r="G64" i="8"/>
  <c r="H72" i="8"/>
  <c r="G73" i="8"/>
  <c r="G78" i="8"/>
  <c r="G86" i="8"/>
  <c r="F61" i="8"/>
  <c r="H6" i="4"/>
  <c r="H10" i="4"/>
  <c r="H26" i="4"/>
  <c r="H35" i="4"/>
  <c r="F25" i="4"/>
  <c r="F34" i="4"/>
  <c r="E216" i="10" l="1"/>
  <c r="D215" i="10"/>
  <c r="E210" i="10"/>
  <c r="D209" i="10"/>
  <c r="E195" i="10"/>
  <c r="D194" i="10"/>
  <c r="E194" i="10" s="1"/>
  <c r="E179" i="10"/>
  <c r="D178" i="10"/>
  <c r="E101" i="10"/>
  <c r="D100" i="10"/>
  <c r="E100" i="10" s="1"/>
  <c r="E97" i="10"/>
  <c r="D96" i="10"/>
  <c r="E217" i="10"/>
  <c r="E98" i="10"/>
  <c r="E66" i="10"/>
  <c r="D65" i="10"/>
  <c r="E65" i="10" s="1"/>
  <c r="E62" i="10"/>
  <c r="D61" i="10"/>
  <c r="E61" i="10" s="1"/>
  <c r="E54" i="10"/>
  <c r="D53" i="10"/>
  <c r="D16" i="10"/>
  <c r="E16" i="10" s="1"/>
  <c r="E75" i="10"/>
  <c r="D74" i="10"/>
  <c r="E74" i="10" s="1"/>
  <c r="E205" i="10"/>
  <c r="D204" i="10"/>
  <c r="E193" i="10"/>
  <c r="E89" i="10"/>
  <c r="D88" i="10"/>
  <c r="E88" i="10" s="1"/>
  <c r="E84" i="10"/>
  <c r="D83" i="10"/>
  <c r="E49" i="10"/>
  <c r="D48" i="10"/>
  <c r="E48" i="10" s="1"/>
  <c r="E8" i="10"/>
  <c r="D7" i="10"/>
  <c r="G61" i="8"/>
  <c r="H61" i="8"/>
  <c r="F4" i="8"/>
  <c r="G25" i="4"/>
  <c r="H25" i="4"/>
  <c r="F18" i="4"/>
  <c r="G34" i="4"/>
  <c r="H34" i="4"/>
  <c r="F33" i="4"/>
  <c r="E53" i="10" l="1"/>
  <c r="D52" i="10"/>
  <c r="E52" i="10" s="1"/>
  <c r="E96" i="10"/>
  <c r="D94" i="10"/>
  <c r="E94" i="10" s="1"/>
  <c r="E178" i="10"/>
  <c r="D104" i="10"/>
  <c r="E104" i="10" s="1"/>
  <c r="E209" i="10"/>
  <c r="D208" i="10"/>
  <c r="E208" i="10" s="1"/>
  <c r="E215" i="10"/>
  <c r="D213" i="10"/>
  <c r="E213" i="10" s="1"/>
  <c r="E7" i="10"/>
  <c r="D5" i="10"/>
  <c r="E83" i="10"/>
  <c r="D81" i="10"/>
  <c r="E81" i="10" s="1"/>
  <c r="E204" i="10"/>
  <c r="D203" i="10"/>
  <c r="H4" i="8"/>
  <c r="G4" i="8"/>
  <c r="G33" i="4"/>
  <c r="H33" i="4"/>
  <c r="H18" i="4"/>
  <c r="G18" i="4"/>
  <c r="F5" i="4"/>
  <c r="E203" i="10" l="1"/>
  <c r="D191" i="10"/>
  <c r="E191" i="10" s="1"/>
  <c r="E5" i="10"/>
  <c r="D4" i="10"/>
  <c r="H5" i="4"/>
  <c r="G5" i="4"/>
  <c r="E4" i="10" l="1"/>
  <c r="I5" i="10"/>
  <c r="H7" i="9"/>
  <c r="H6" i="9"/>
  <c r="F7" i="9"/>
  <c r="F6" i="9" s="1"/>
  <c r="E7" i="9"/>
  <c r="E6" i="9" s="1"/>
  <c r="D7" i="9"/>
  <c r="D6" i="9" s="1"/>
  <c r="D14" i="9" l="1"/>
  <c r="D13" i="9" s="1"/>
  <c r="F15" i="9" l="1"/>
  <c r="E18" i="9"/>
  <c r="F18" i="9"/>
  <c r="D18" i="9"/>
  <c r="E10" i="5" l="1"/>
  <c r="D15" i="9" l="1"/>
  <c r="D10" i="9"/>
  <c r="D9" i="9" s="1"/>
  <c r="D5" i="9" s="1"/>
  <c r="D4" i="9" l="1"/>
  <c r="G17" i="9"/>
  <c r="G16" i="9"/>
  <c r="G11" i="9"/>
  <c r="C23" i="5"/>
  <c r="H17" i="9"/>
  <c r="H16" i="9"/>
  <c r="H12" i="9"/>
  <c r="H11" i="9"/>
  <c r="F10" i="9"/>
  <c r="G10" i="9" s="1"/>
  <c r="E10" i="9"/>
  <c r="E15" i="9"/>
  <c r="E14" i="9" s="1"/>
  <c r="G15" i="9"/>
  <c r="E13" i="9" l="1"/>
  <c r="D23" i="5" s="1"/>
  <c r="C14" i="5"/>
  <c r="C13" i="5"/>
  <c r="F9" i="9"/>
  <c r="H15" i="9"/>
  <c r="D11" i="5"/>
  <c r="F14" i="9"/>
  <c r="F13" i="9" s="1"/>
  <c r="C11" i="5"/>
  <c r="E9" i="9"/>
  <c r="E5" i="9" s="1"/>
  <c r="H10" i="9"/>
  <c r="C22" i="5"/>
  <c r="C15" i="5" l="1"/>
  <c r="F5" i="9"/>
  <c r="G5" i="9" s="1"/>
  <c r="D14" i="5"/>
  <c r="H14" i="9"/>
  <c r="G9" i="9"/>
  <c r="G14" i="9"/>
  <c r="D10" i="5"/>
  <c r="H9" i="9"/>
  <c r="C10" i="5"/>
  <c r="C12" i="5" s="1"/>
  <c r="G10" i="5" l="1"/>
  <c r="D12" i="5"/>
  <c r="E22" i="5"/>
  <c r="F22" i="5" s="1"/>
  <c r="C16" i="5"/>
  <c r="C24" i="5" s="1"/>
  <c r="C25" i="5" s="1"/>
  <c r="F10" i="5"/>
  <c r="F4" i="9"/>
  <c r="G4" i="9" s="1"/>
  <c r="G13" i="9"/>
  <c r="H13" i="9"/>
  <c r="E23" i="5"/>
  <c r="E14" i="5"/>
  <c r="F14" i="5" s="1"/>
  <c r="E13" i="5"/>
  <c r="E11" i="5"/>
  <c r="E4" i="9"/>
  <c r="D22" i="5"/>
  <c r="H5" i="9"/>
  <c r="E15" i="5" l="1"/>
  <c r="G11" i="5"/>
  <c r="F11" i="5"/>
  <c r="E12" i="5"/>
  <c r="C27" i="5"/>
  <c r="H4" i="9"/>
  <c r="F23" i="5"/>
  <c r="G23" i="5"/>
  <c r="G14" i="5"/>
  <c r="D13" i="5"/>
  <c r="G22" i="5"/>
  <c r="F13" i="5"/>
  <c r="D16" i="5" l="1"/>
  <c r="D15" i="5"/>
  <c r="G15" i="5" s="1"/>
  <c r="F15" i="5"/>
  <c r="G12" i="5"/>
  <c r="F12" i="5"/>
  <c r="D24" i="5"/>
  <c r="D25" i="5" s="1"/>
  <c r="D27" i="5" s="1"/>
  <c r="G13" i="5"/>
  <c r="E16" i="5"/>
  <c r="E24" i="5" s="1"/>
  <c r="E25" i="5" s="1"/>
  <c r="F16" i="5" l="1"/>
  <c r="G16" i="5"/>
  <c r="F24" i="5" l="1"/>
  <c r="F25" i="5" l="1"/>
  <c r="G25" i="5"/>
  <c r="E27" i="5"/>
</calcChain>
</file>

<file path=xl/sharedStrings.xml><?xml version="1.0" encoding="utf-8"?>
<sst xmlns="http://schemas.openxmlformats.org/spreadsheetml/2006/main" count="520" uniqueCount="289">
  <si>
    <t xml:space="preserve">       PLAN PRIHODA I RASHODA FONDA ZA RAZVOJ I ZAPOŠLJAVANJE ZA 2002. GODINU</t>
  </si>
  <si>
    <t>Materijalni rashodi</t>
  </si>
  <si>
    <t>A. RAČUN PRIHODA I RASHODA</t>
  </si>
  <si>
    <t>3213</t>
  </si>
  <si>
    <t>Naknade troškova zaposlenima</t>
  </si>
  <si>
    <t>3225</t>
  </si>
  <si>
    <t>Rashodi za usluge</t>
  </si>
  <si>
    <t xml:space="preserve">Usluge tekućeg i investicijskog održavanja </t>
  </si>
  <si>
    <t>Financijski rashodi</t>
  </si>
  <si>
    <t>Rashodi za nabavu neproizvedene imovine</t>
  </si>
  <si>
    <t>4123</t>
  </si>
  <si>
    <t>Rashodi za nabavu proizvedene dugotrajne imovine</t>
  </si>
  <si>
    <t>Građevinski objekti</t>
  </si>
  <si>
    <t>4212</t>
  </si>
  <si>
    <t>4213</t>
  </si>
  <si>
    <t>Ceste, željeznice i slični građevinski objekti</t>
  </si>
  <si>
    <t>4214</t>
  </si>
  <si>
    <t>4221</t>
  </si>
  <si>
    <t>4222</t>
  </si>
  <si>
    <t>Postrojenja i oprema</t>
  </si>
  <si>
    <t>4225</t>
  </si>
  <si>
    <t>Prijevozna sredstva</t>
  </si>
  <si>
    <t>4231</t>
  </si>
  <si>
    <t>Nematerijalna proizvedena imovina</t>
  </si>
  <si>
    <t>PRIMICI OD FINANCIJSKE IMOVINE I ZADUŽIVANJA</t>
  </si>
  <si>
    <t>IZDACI ZA FINANCIJSKU IMOVINU I OTPLATE ZAJMOVA</t>
  </si>
  <si>
    <t>RAZLIKA - VIŠAK / MANJAK</t>
  </si>
  <si>
    <t>PRIHODI POSLOVANJA</t>
  </si>
  <si>
    <t>Pomoći iz proračuna</t>
  </si>
  <si>
    <t>Tekuće pomoći iz proračuna</t>
  </si>
  <si>
    <t>Kapitalne pomoći iz proračuna</t>
  </si>
  <si>
    <t>Prihodi od imovine</t>
  </si>
  <si>
    <t>Prihodi od financijske imovine</t>
  </si>
  <si>
    <t>B. RAČUN FINANCIRANJA</t>
  </si>
  <si>
    <t>Prihodi od nefinancijske imovine</t>
  </si>
  <si>
    <t>Prihodi po posebnim propisima</t>
  </si>
  <si>
    <t>Ostali nespomenuti prihodi</t>
  </si>
  <si>
    <t>PRIHODI OD PRODAJE NEFINANCIJSKE IMOVINE</t>
  </si>
  <si>
    <t>Zemljište</t>
  </si>
  <si>
    <t>Prihodi od prodaje proizvedene dugotrajne imovine</t>
  </si>
  <si>
    <t>RASHODI POSLOVANJA</t>
  </si>
  <si>
    <t>Rashodi za zaposlene</t>
  </si>
  <si>
    <t>Ostali rashodi za zaposlene</t>
  </si>
  <si>
    <t>Rashodi za materijal i energiju</t>
  </si>
  <si>
    <t>3423</t>
  </si>
  <si>
    <t>Ostali nespomenuti rashodi poslovanja</t>
  </si>
  <si>
    <t>Ostali rashodi</t>
  </si>
  <si>
    <t>Kazne, penali i naknade štete</t>
  </si>
  <si>
    <t>RASHODI ZA NABAVU NEFINANCIJSKE IMOVINE</t>
  </si>
  <si>
    <t xml:space="preserve">Nematerijalna imovina </t>
  </si>
  <si>
    <t>4262</t>
  </si>
  <si>
    <t>Primici od zaduživanja</t>
  </si>
  <si>
    <t>NETO FINANCIRANJE</t>
  </si>
  <si>
    <t>Ostali financijski rashodi</t>
  </si>
  <si>
    <t>VIŠAK / MANJAK + NETO FINANCIRANJE</t>
  </si>
  <si>
    <t>I. OPĆI DIO</t>
  </si>
  <si>
    <t xml:space="preserve">Kamate na oročena sredstva i depozite po viđenju                                                                 </t>
  </si>
  <si>
    <t xml:space="preserve">Prihodi od zateznih kamata                        </t>
  </si>
  <si>
    <t xml:space="preserve">Prihodi od dividendi                                                                  </t>
  </si>
  <si>
    <t xml:space="preserve">Naknade za ceste     </t>
  </si>
  <si>
    <t xml:space="preserve">Naknade za korištenje cestovnog zemljišta                                 </t>
  </si>
  <si>
    <r>
      <t xml:space="preserve">Sufinanciranje cijene usluge, participacije i slično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</si>
  <si>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t xml:space="preserve">Ostali nespomenuti prihodi               </t>
  </si>
  <si>
    <r>
      <t xml:space="preserve">Plaće za redovan rad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</si>
  <si>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Ostali rashodi za zaposlene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</si>
  <si>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Doprinosi na plaće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</si>
  <si>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Službena putovanja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</si>
  <si>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Naknade za prijevoz, za rad na terenu i odvojeni život </t>
    </r>
    <r>
      <rPr>
        <b/>
        <sz val="9.85"/>
        <color indexed="10"/>
        <rFont val="Times New Roman"/>
        <family val="1"/>
        <charset val="238"/>
      </rPr>
      <t xml:space="preserve">    </t>
    </r>
  </si>
  <si>
    <r>
      <t xml:space="preserve">Stručno usavršavanje zaposlenika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</si>
  <si>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Uredski materijal i ostali materijalni rashodi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</si>
  <si>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Energija                  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</si>
  <si>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Sitni inventar i auto gume                                                            </t>
    </r>
    <r>
      <rPr>
        <b/>
        <sz val="9.85"/>
        <color indexed="8"/>
        <rFont val="Times New Roman"/>
        <family val="1"/>
        <charset val="238"/>
      </rPr>
      <t xml:space="preserve"> </t>
    </r>
  </si>
  <si>
    <r>
      <t xml:space="preserve">Usluge telefona, pošte i prijevoza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</si>
  <si>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 xml:space="preserve">Redovno održ.cesta i objekata                                              </t>
  </si>
  <si>
    <r>
      <t xml:space="preserve">Investicijsko održavanje cesta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</t>
    </r>
  </si>
  <si>
    <t xml:space="preserve">Održavanje zgrada i opreme  </t>
  </si>
  <si>
    <t xml:space="preserve">Usluge promidžbe i informiranja        </t>
  </si>
  <si>
    <t xml:space="preserve">Komunalne usluge                                             </t>
  </si>
  <si>
    <r>
      <t xml:space="preserve">Zakupnine i najamnine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</si>
  <si>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t xml:space="preserve">Zdravstvene i veterinarske usluge                                               </t>
  </si>
  <si>
    <r>
      <t xml:space="preserve">Intelektualne i osobne usluge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</si>
  <si>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Studije i razvojne pripreme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</si>
  <si>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Ostale usluge                             </t>
  </si>
  <si>
    <r>
      <t xml:space="preserve">Naknade za rad predstav. i izvršnih tijela, povjer. i sl.                 </t>
    </r>
    <r>
      <rPr>
        <sz val="9.85"/>
        <color indexed="8"/>
        <rFont val="Times New Roman"/>
        <family val="1"/>
      </rPr>
      <t xml:space="preserve">                                     </t>
    </r>
  </si>
  <si>
    <r>
      <t xml:space="preserve">Premije i osiguranja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</si>
  <si>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Reprezentacija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</si>
  <si>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Članarine           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</si>
  <si>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 xml:space="preserve">Ostali nespomenuti rashodi poslovanja               </t>
  </si>
  <si>
    <r>
      <t xml:space="preserve">Bankarske usluge i usluge platnog prometa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</si>
  <si>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Zatezne kamate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</si>
  <si>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Ostali nespomenuti financijski rashodi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</si>
  <si>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Naknade šteta pravnim i fizičkim osobama  </t>
    </r>
    <r>
      <rPr>
        <b/>
        <sz val="9.85"/>
        <color indexed="10"/>
        <rFont val="Times New Roman"/>
        <family val="1"/>
        <charset val="238"/>
      </rPr>
      <t xml:space="preserve">                               </t>
    </r>
  </si>
  <si>
    <r>
      <t xml:space="preserve">Licence   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                               </t>
    </r>
  </si>
  <si>
    <r>
      <t xml:space="preserve">Poslovni objekti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                            </t>
    </r>
  </si>
  <si>
    <t xml:space="preserve">Ostali građevinski objekti                                           </t>
  </si>
  <si>
    <r>
      <t xml:space="preserve">Uredska oprema i namještaj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</si>
  <si>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Komunikacijska oprema     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</t>
    </r>
  </si>
  <si>
    <r>
      <t xml:space="preserve">Oprema za održavanje i zaštitu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</t>
    </r>
  </si>
  <si>
    <t xml:space="preserve">Instrumenti, uređaji i strojevi                                                     </t>
  </si>
  <si>
    <r>
      <t xml:space="preserve">Ulaganja u računalne programe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</si>
  <si>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Usluge HAK-a i Hidrometeor. zavoda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</si>
  <si>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Odvjetničke,revizorske,itd. usluge                                     </t>
  </si>
  <si>
    <r>
      <t xml:space="preserve">Ostale intelektualne usluge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</si>
  <si>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Materijalna imovina - prirodna bogatstva</t>
  </si>
  <si>
    <t>RASHODI  POSLOVANJA</t>
  </si>
  <si>
    <t>PRIHODI POSLOVANJA I PRIHODI OD PRODAJE NEFINANCIJSKE IMOVINE</t>
  </si>
  <si>
    <t>RASHODI POSLOVANJA I RASHODI ZA NABAVU NEFINANCIJSKE IMOVINE</t>
  </si>
  <si>
    <t>HRVATSKE  CESTE</t>
  </si>
  <si>
    <t>ADMINISTRATIVNO UPRAVLJANJE I OPREMANJE</t>
  </si>
  <si>
    <t>A1000</t>
  </si>
  <si>
    <t xml:space="preserve">ADMINISTRACIJA I UPRAVLJANJE  </t>
  </si>
  <si>
    <t xml:space="preserve">Ostali rashodi za zaposlene                                     </t>
  </si>
  <si>
    <t xml:space="preserve">Doprinosi za zapošljavanje                                                </t>
  </si>
  <si>
    <t xml:space="preserve">Uredski materijal i ostali materijalni rashodi                      </t>
  </si>
  <si>
    <t xml:space="preserve">Komunalne usluge                                                 </t>
  </si>
  <si>
    <t xml:space="preserve">Zakupnine i najamnine                                                              </t>
  </si>
  <si>
    <t xml:space="preserve">Članarine                                                                                          </t>
  </si>
  <si>
    <t xml:space="preserve">Ostali nespomenuti rashodi poslovanja                        </t>
  </si>
  <si>
    <t xml:space="preserve">Naknade šteta pravnim i fizičkim osobama                                 </t>
  </si>
  <si>
    <t>K2000</t>
  </si>
  <si>
    <t>OPREMANJE</t>
  </si>
  <si>
    <t>K2001</t>
  </si>
  <si>
    <t>INFORMATIZACIJA</t>
  </si>
  <si>
    <t xml:space="preserve">Licence                                                                                            </t>
  </si>
  <si>
    <t>K2002</t>
  </si>
  <si>
    <t>OBNOVA VOZNOG PARKA</t>
  </si>
  <si>
    <t xml:space="preserve">Prijevozna sredstva u cestovnom prometu                                 </t>
  </si>
  <si>
    <t>K2003</t>
  </si>
  <si>
    <t>POSLOVNE ZGRADE</t>
  </si>
  <si>
    <t xml:space="preserve">Ostali građevinski objekti                                                </t>
  </si>
  <si>
    <t>SERVISIRANJE UNUTARNJEG DUGA</t>
  </si>
  <si>
    <t>A1001</t>
  </si>
  <si>
    <t>ZAJMOVI OD TUZEMNIH BANAKA I OSTALIH FINANCIJSKIH INSTITUCIJA IZVAN JAVNOG SEKTORA</t>
  </si>
  <si>
    <t>SERVISIRANJE VANJSKOG DUGA</t>
  </si>
  <si>
    <t>A1002</t>
  </si>
  <si>
    <t>ZAJMOVI OD INOZEMNIH BANAKA I OSTALIH FINANCIJSKIH INSTITUCIJA IZVAN JAVNOG SEKTORA</t>
  </si>
  <si>
    <t>ULAGANJE U DRŽAVNE CESTE PO PROGRAMIMA</t>
  </si>
  <si>
    <t>SPOJEVI NA AUTOCESTE</t>
  </si>
  <si>
    <t>K2004</t>
  </si>
  <si>
    <t>PROGRAM GRADNJE I REKONSTRUKCIJA BRZIH CESTA</t>
  </si>
  <si>
    <t xml:space="preserve">Kapitalizacija kamata po kreditu </t>
  </si>
  <si>
    <t>K2005</t>
  </si>
  <si>
    <t>OSTALI PROGRAMI ZAHVATA NA DRŽAVNIM CESTAMA</t>
  </si>
  <si>
    <t>K2006</t>
  </si>
  <si>
    <t>REKONSTRUKCIJA I UREĐENJE CESTA NA OTOCIMA</t>
  </si>
  <si>
    <t>K2007</t>
  </si>
  <si>
    <t>REKONSTRUKCIJA I UREĐENJE CESTA I MOSTOVA UZ GRANICU</t>
  </si>
  <si>
    <t>K2008</t>
  </si>
  <si>
    <t>PROGRAM DENIVELACIJE I OSIGURANJA CEST.-ŽELJ. PRIJELAZA</t>
  </si>
  <si>
    <t>K2009</t>
  </si>
  <si>
    <t>OSTALI INTERVENTNI PROJEKTI</t>
  </si>
  <si>
    <t>PROGRAM ODRŽAVANJA I UPRAVLJANJA  DRŽAVNIH CESTA</t>
  </si>
  <si>
    <t>A1003</t>
  </si>
  <si>
    <t>REDOVNO ODRŽAVANJE</t>
  </si>
  <si>
    <t>A1004</t>
  </si>
  <si>
    <t>IZVANREDNO ODRŽAVANJE</t>
  </si>
  <si>
    <t>BETTERMENT</t>
  </si>
  <si>
    <t>A1006</t>
  </si>
  <si>
    <t>STUDIJE I RAZVOJNE PRIPREME</t>
  </si>
  <si>
    <t xml:space="preserve">SUFINANCIRANJE  ŽUC-a </t>
  </si>
  <si>
    <r>
      <t xml:space="preserve">Plaće za redovan rad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</si>
  <si>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Doprinosi za zdravstveno osiguranje osiguranje </t>
    </r>
    <r>
      <rPr>
        <b/>
        <sz val="9.85"/>
        <color indexed="10"/>
        <rFont val="Times New Roman"/>
        <family val="1"/>
        <charset val="238"/>
      </rPr>
      <t xml:space="preserve">           </t>
    </r>
  </si>
  <si>
    <r>
      <t xml:space="preserve">Službena putovanja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</si>
  <si>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Naknade za prijevoz, za rad na terenu i odvojeni život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</si>
  <si>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Stručno usavršavanje zaposlenika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</si>
  <si>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Energija       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</si>
  <si>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Usluge telefona, pošte i prijevoza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</si>
  <si>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Usluge promidžbe i informiranja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</si>
  <si>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Zdravstvene i veterinarske usluge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</si>
  <si>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Intelektualne i osobne usluge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</si>
  <si>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Ostale usluge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</si>
  <si>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Naknade za rad predst.i izvršnih tijela, povjeren. i sl.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</si>
  <si>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Premije i osiguranja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</si>
  <si>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Reprezentacija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</si>
  <si>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Bankarske usluge i usluge platnog prometa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</si>
  <si>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Negativne tečajne razlike i valutna klauzula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</si>
  <si>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Zatezne kamate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</si>
  <si>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Ostali nespomenuti financijski rashodi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</si>
  <si>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Uredska oprema i namještaj  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</si>
  <si>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Komunikacijska oprema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</si>
  <si>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Oprema za održavanje i zaštitu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</si>
  <si>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Instrumenti, uređaji i strojevi                                    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</si>
  <si>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Ulaganja u računalne programe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</si>
  <si>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Poslovni objekti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</si>
  <si>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II. POSEBNI DIO           </t>
  </si>
  <si>
    <t>-</t>
  </si>
  <si>
    <t>03</t>
  </si>
  <si>
    <t xml:space="preserve">SUFINANCIRANJE  </t>
  </si>
  <si>
    <t>A1007</t>
  </si>
  <si>
    <t>K2010</t>
  </si>
  <si>
    <t>Stambeni objekti</t>
  </si>
  <si>
    <t>Prihodi od prodaje garđevinskih objekata</t>
  </si>
  <si>
    <r>
      <t xml:space="preserve">Doprinosi za obvezno osiguranje u slučaju nezaposlenosti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</si>
  <si>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Službena, radna i zaštitna odjeća</t>
  </si>
  <si>
    <t>Pristojbe i naknade</t>
  </si>
  <si>
    <r>
      <t xml:space="preserve">Kamate za primljene kredite i zajmove od kreditnih  i ostalih financijskih institucija izvan javnog sektora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 </t>
    </r>
  </si>
  <si>
    <r>
      <t xml:space="preserve">Negativne tečajne razlike i razlike zbog primjene valutne klauzula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</si>
  <si>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Ceste, željeznice i ostali prometni objekti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</si>
  <si>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Prihodi od pruženih usuga</t>
  </si>
  <si>
    <t>Otplata glavnice primljenih kredita i zajmova od kreditnih  i ostalih financijskih institucija izvan javnog sektora</t>
  </si>
  <si>
    <t xml:space="preserve">Otplata glavnice primljenih kredita od tuzemnih kreditnih institucija izvan javnog sektora   </t>
  </si>
  <si>
    <t xml:space="preserve">Otplata glavnice primljenih kredita od inozemnih kreditnih institucija    </t>
  </si>
  <si>
    <t xml:space="preserve">Primljeni krediti od tuzemnih kreditnih institucija izvan javnog sektora   </t>
  </si>
  <si>
    <t xml:space="preserve">Primljeni krediti od inozemnih kreditnih institucija    </t>
  </si>
  <si>
    <t>Prihodi od upravnih i administrativnih pristojbi, pristojbi po posebnim propisima i naknada</t>
  </si>
  <si>
    <t>Pomoći iz inozemstva (darovnice) i od subjekata unutar općeg proračuna</t>
  </si>
  <si>
    <t>Prihodi od prodaje proizvoda i robe te pruženih usluga</t>
  </si>
  <si>
    <t>Prihodi od prodaje proizvoda i robe te pruženih usluga i prihodi od donacija</t>
  </si>
  <si>
    <t>Plaće (Bruto)</t>
  </si>
  <si>
    <t xml:space="preserve">Kamate za primljene kredite i zajmove </t>
  </si>
  <si>
    <t>Primljeni krediti i zajmovi od kreditnih i ostalih financijskih institucija izvan javnog sektora</t>
  </si>
  <si>
    <t>Izdaci za otplatu glavnice primljenih kredita i zajmova</t>
  </si>
  <si>
    <t>Doprinosi na plaće</t>
  </si>
  <si>
    <t>Sitni inventar i auto gume</t>
  </si>
  <si>
    <t xml:space="preserve">Službena, radna i zaštitna odjeća i obuća                                                     </t>
  </si>
  <si>
    <t>Financijski  rashodi</t>
  </si>
  <si>
    <t xml:space="preserve">Ostali rashodi </t>
  </si>
  <si>
    <t>Kazne, penali i naknade šteta</t>
  </si>
  <si>
    <t>Rashodi za nabavu proizvedene dugotrajne  imovine</t>
  </si>
  <si>
    <t xml:space="preserve">Prijevozna sredstva </t>
  </si>
  <si>
    <t>Kamate za primljene kredite i zajmove od kreditnih i ostalih financijskih institucija izvan javnog sektora</t>
  </si>
  <si>
    <t xml:space="preserve">Kamate za primljene zajmove 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</si>
  <si>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</si>
  <si>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</si>
  <si>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</si>
  <si>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Ceste, željeznice i ostali prometni objekti</t>
  </si>
  <si>
    <t xml:space="preserve">Kapitalne donacije </t>
  </si>
  <si>
    <t>Ostali prihodi od financijske imovine</t>
  </si>
  <si>
    <t>Prihodi od prodaje postrojenja i opreme</t>
  </si>
  <si>
    <t>Uredska oprema i namještaj</t>
  </si>
  <si>
    <t>Prihod od prodaje prijevoznih sredstava</t>
  </si>
  <si>
    <t>Prijevozna sredstva u cestovnom prometu</t>
  </si>
  <si>
    <t xml:space="preserve">Naknada za uporabu javnih motornih i priključnih vozila registriranih izvan Republike Hrvatske                             </t>
  </si>
  <si>
    <r>
      <t xml:space="preserve">Prihodi od pozit. tečaj. razlika  i razlika zbog primj. val. klauz.                                   </t>
    </r>
    <r>
      <rPr>
        <b/>
        <sz val="10"/>
        <color indexed="10"/>
        <rFont val="Times New Roman"/>
        <family val="1"/>
        <charset val="238"/>
      </rPr>
      <t xml:space="preserve">  </t>
    </r>
  </si>
  <si>
    <t>Doprinosi za obvezno zdravstveno osiguranje</t>
  </si>
  <si>
    <t>Prijevozna sredstva u riječnom i pomorskom prometu</t>
  </si>
  <si>
    <t>K2012</t>
  </si>
  <si>
    <t>INVESTICIJSKO ODRŽAVANJE DRŽAVNIH CESTA</t>
  </si>
  <si>
    <t>4227</t>
  </si>
  <si>
    <t>4211</t>
  </si>
  <si>
    <t xml:space="preserve">Oprema za ostale namjene                                                     </t>
  </si>
  <si>
    <t>Oprema za ostale namjene</t>
  </si>
  <si>
    <r>
      <t xml:space="preserve">Stambeni objekti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</si>
  <si>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>K2011</t>
  </si>
  <si>
    <t>ULAGANJE U ŽUPANIJSKE I LOKALNE CESTE</t>
  </si>
  <si>
    <t>Naknada za kontrolu izvanrednog prijevoza</t>
  </si>
  <si>
    <t xml:space="preserve">Naknada za izvanredni prijevoz  (dozvole i suglasnosti)                                                                                    </t>
  </si>
  <si>
    <t>BROJČANA OZNAKA I NAZIV</t>
  </si>
  <si>
    <t>INDEKS</t>
  </si>
  <si>
    <t>5=4/2*100</t>
  </si>
  <si>
    <t>6=4/3*100</t>
  </si>
  <si>
    <t>1</t>
  </si>
  <si>
    <t>4=3/2*100</t>
  </si>
  <si>
    <r>
      <t xml:space="preserve">Stambeni objekti   </t>
    </r>
    <r>
      <rPr>
        <b/>
        <sz val="9.85"/>
        <rFont val="Times New Roman"/>
        <family val="1"/>
      </rPr>
      <t xml:space="preserve">                                                                       </t>
    </r>
  </si>
  <si>
    <r>
      <t xml:space="preserve">Tuzemne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</si>
  <si>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Inozemne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</si>
  <si>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Prihodi od kamata na dane zajmove</t>
  </si>
  <si>
    <t>Prihodi od kamata na dane zajmove trgovačkim društvima i obrtnicima izvan javnog sektora</t>
  </si>
  <si>
    <t>Pomoći unutar opće države</t>
  </si>
  <si>
    <t xml:space="preserve">Kapitalne pomoći unutar općeg proračuna </t>
  </si>
  <si>
    <t xml:space="preserve">Kapitalne donacije neprofitnim organizacijama  </t>
  </si>
  <si>
    <t xml:space="preserve">Pomoći unutar opće države </t>
  </si>
  <si>
    <t>Pomoći od institucija i tijela EU</t>
  </si>
  <si>
    <t>Sanacija šteta na poplavljenim područjima</t>
  </si>
  <si>
    <t xml:space="preserve">Kamate za prim. zajmove od drugih razina vlasti - državni proračun                                               </t>
  </si>
  <si>
    <t>Otplata glavnice primljenih zajmova od drugih razina vlasti</t>
  </si>
  <si>
    <t>Otplata glavnice primljenih zajmova od državnog proračuna-kratkoročni</t>
  </si>
  <si>
    <t>A1009</t>
  </si>
  <si>
    <t>SANACIJA ŠTETA NA POPLAVLJENIM PODRUČJIMA</t>
  </si>
  <si>
    <r>
      <t xml:space="preserve">Prijevozna sredstva u cestovnom prometu                          </t>
    </r>
    <r>
      <rPr>
        <b/>
        <sz val="9.85"/>
        <color theme="0"/>
        <rFont val="Times New Roman"/>
        <family val="1"/>
      </rPr>
      <t xml:space="preserve"> </t>
    </r>
  </si>
  <si>
    <t>IZVORNI PLAN 2016.</t>
  </si>
  <si>
    <t>Tekuće pomoći iz drž. Prorač. temeljem prijenosa sredstava EU</t>
  </si>
  <si>
    <t>Kapitalne pomoći iz drž. Prorač.temeljem prijenosa sred. EU</t>
  </si>
  <si>
    <t>Kapitalne pomoći iz proračuna - naknada iz goriva</t>
  </si>
  <si>
    <t>Kapitalne pomoći iz proračuna - nacionalna komponenta</t>
  </si>
  <si>
    <t>Kapitalne pomoći iz proračuna-Fond za zašt.okoliša-klizišta</t>
  </si>
  <si>
    <t>Poslovni objekti</t>
  </si>
  <si>
    <t>Tekuće pomoći iz prorač. Ministarstvo gospodarstva-poplave</t>
  </si>
  <si>
    <t>Tekuće pomoći iz prorač. EU - nacionalna komponenta</t>
  </si>
  <si>
    <t>Primici od prodaje dionica i udjela u glavnici trg.društ.izvan j.s.</t>
  </si>
  <si>
    <t>K2013</t>
  </si>
  <si>
    <t>SANACIJA KLIZIŠTA</t>
  </si>
  <si>
    <t>PRIJENOS DEPOZITA U SLJEDEĆE RAZDOBLJE</t>
  </si>
  <si>
    <t>UKUPNI PRIHODI</t>
  </si>
  <si>
    <t>UKUPNI RASHODI</t>
  </si>
  <si>
    <t>IZDACI ZA FINANC. IMOVINU I OTPLATE ZAJMOVA</t>
  </si>
  <si>
    <t>IZVRŠENJE
1.-6.2015.</t>
  </si>
  <si>
    <t>IZVRŠENJE
1.-6.2016.</t>
  </si>
  <si>
    <r>
      <t xml:space="preserve">IZVRŠENJE FINANCIJSKOG PLANA
</t>
    </r>
    <r>
      <rPr>
        <b/>
        <sz val="18"/>
        <color indexed="8"/>
        <rFont val="Times New Roman"/>
        <family val="1"/>
        <charset val="238"/>
      </rPr>
      <t>HRVATSKIH CESTA</t>
    </r>
    <r>
      <rPr>
        <b/>
        <sz val="14"/>
        <color indexed="8"/>
        <rFont val="Times New Roman"/>
        <family val="1"/>
        <charset val="238"/>
      </rPr>
      <t xml:space="preserve">
U PRVOM POLUGODIŠTU 2016. GODINE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</si>
</sst>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"/>
  </numFmts>
  <fonts count="70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9.85"/>
      <color indexed="10"/>
      <name val="Times New Roman"/>
      <family val="1"/>
      <charset val="238"/>
    </font>
    <font>
      <sz val="9.85"/>
      <color indexed="10"/>
      <name val="Times New Roman"/>
      <family val="1"/>
      <charset val="238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4"/>
      <name val="Times New Roman"/>
      <family val="1"/>
    </font>
    <font>
      <sz val="14"/>
      <name val="MS Sans Serif"/>
      <family val="2"/>
      <charset val="238"/>
    </font>
    <font>
      <b/>
      <sz val="12"/>
      <name val="Times New Roman"/>
      <family val="1"/>
    </font>
    <font>
      <sz val="14"/>
      <name val="Times New Roman"/>
      <family val="1"/>
    </font>
    <font>
      <b/>
      <sz val="9.85"/>
      <name val="Times New Roman"/>
      <family val="1"/>
    </font>
    <font>
      <i/>
      <sz val="9.85"/>
      <name val="Times New Roman"/>
      <family val="1"/>
    </font>
    <font>
      <sz val="9.85"/>
      <name val="Times New Roman"/>
      <family val="1"/>
    </font>
    <font>
      <sz val="10"/>
      <name val="Times New Roman"/>
      <family val="1"/>
      <charset val="238"/>
    </font>
    <font>
      <sz val="10"/>
      <color indexed="17"/>
      <name val="Times New Roman"/>
      <family val="1"/>
      <charset val="238"/>
    </font>
    <font>
      <sz val="9.85"/>
      <name val="Times New Roman"/>
      <family val="1"/>
      <charset val="238"/>
    </font>
    <font>
      <sz val="8"/>
      <name val="MS Sans Serif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7"/>
      <name val="MS Sans Serif"/>
      <family val="2"/>
      <charset val="238"/>
    </font>
    <font>
      <b/>
      <sz val="9.85"/>
      <name val="Times New Roman"/>
      <family val="1"/>
      <charset val="238"/>
    </font>
    <font>
      <b/>
      <sz val="9.85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  <charset val="238"/>
    </font>
    <font>
      <sz val="10"/>
      <color indexed="10"/>
      <name val="MS Sans Serif"/>
      <family val="2"/>
      <charset val="238"/>
    </font>
    <font>
      <b/>
      <sz val="10"/>
      <color indexed="12"/>
      <name val="Times New Roman"/>
      <family val="1"/>
      <charset val="238"/>
    </font>
    <font>
      <sz val="10"/>
      <color indexed="12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sz val="14"/>
      <name val="Bookman Old Style"/>
      <family val="1"/>
      <charset val="238"/>
    </font>
    <font>
      <sz val="10"/>
      <name val="Geneva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  <charset val="238"/>
    </font>
    <font>
      <sz val="10"/>
      <name val="MS Sans Serif"/>
      <family val="2"/>
      <charset val="238"/>
    </font>
    <font>
      <sz val="10"/>
      <color theme="5" tint="-0.249977111117893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.85"/>
      <color theme="0"/>
      <name val="Times New Roman"/>
      <family val="1"/>
    </font>
    <font>
      <i/>
      <sz val="9.85"/>
      <color theme="0"/>
      <name val="Times New Roman"/>
      <family val="1"/>
    </font>
    <font>
      <b/>
      <sz val="9.85"/>
      <color theme="0"/>
      <name val="Times New Roman"/>
      <family val="1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.85"/>
      <color theme="0"/>
      <name val="Times New Roman"/>
      <family val="1"/>
      <charset val="238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4" fillId="0" borderId="0"/>
    <xf numFmtId="0" fontId="54" fillId="0" borderId="0"/>
    <xf numFmtId="0" fontId="54" fillId="0" borderId="0"/>
  </cellStyleXfs>
  <cellXfs count="283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0" fillId="0" borderId="0" xfId="0" quotePrefix="1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30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4" fontId="14" fillId="0" borderId="0" xfId="0" applyNumberFormat="1" applyFont="1" applyFill="1" applyBorder="1" applyAlignment="1" applyProtection="1">
      <alignment wrapText="1"/>
    </xf>
    <xf numFmtId="4" fontId="13" fillId="0" borderId="0" xfId="0" applyNumberFormat="1" applyFont="1" applyFill="1" applyBorder="1" applyAlignment="1" applyProtection="1">
      <alignment wrapText="1"/>
    </xf>
    <xf numFmtId="4" fontId="34" fillId="0" borderId="0" xfId="0" applyNumberFormat="1" applyFont="1" applyFill="1" applyBorder="1" applyAlignment="1" applyProtection="1">
      <alignment wrapText="1"/>
    </xf>
    <xf numFmtId="4" fontId="24" fillId="0" borderId="0" xfId="0" applyNumberFormat="1" applyFont="1" applyFill="1" applyBorder="1" applyAlignment="1" applyProtection="1">
      <alignment wrapText="1"/>
    </xf>
    <xf numFmtId="4" fontId="25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3" fontId="25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3" fontId="24" fillId="0" borderId="0" xfId="0" applyNumberFormat="1" applyFont="1" applyFill="1" applyBorder="1" applyAlignment="1" applyProtection="1"/>
    <xf numFmtId="3" fontId="3" fillId="0" borderId="0" xfId="0" quotePrefix="1" applyNumberFormat="1" applyFont="1" applyFill="1" applyBorder="1" applyAlignment="1" applyProtection="1">
      <alignment horizontal="left"/>
    </xf>
    <xf numFmtId="3" fontId="34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0" fontId="4" fillId="0" borderId="0" xfId="0" quotePrefix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/>
    <xf numFmtId="0" fontId="6" fillId="0" borderId="0" xfId="0" quotePrefix="1" applyNumberFormat="1" applyFont="1" applyFill="1" applyBorder="1" applyAlignment="1" applyProtection="1">
      <alignment horizontal="left"/>
    </xf>
    <xf numFmtId="0" fontId="3" fillId="0" borderId="0" xfId="0" quotePrefix="1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/>
    <xf numFmtId="3" fontId="44" fillId="0" borderId="0" xfId="0" applyNumberFormat="1" applyFont="1" applyFill="1" applyBorder="1" applyAlignment="1" applyProtection="1"/>
    <xf numFmtId="3" fontId="45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 wrapText="1"/>
    </xf>
    <xf numFmtId="4" fontId="25" fillId="0" borderId="0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36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left" vertical="justify"/>
    </xf>
    <xf numFmtId="0" fontId="25" fillId="0" borderId="0" xfId="0" quotePrefix="1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14" fillId="0" borderId="0" xfId="0" quotePrefix="1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3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 vertical="justify"/>
    </xf>
    <xf numFmtId="3" fontId="11" fillId="0" borderId="0" xfId="0" applyNumberFormat="1" applyFont="1" applyFill="1" applyBorder="1" applyAlignment="1" applyProtection="1"/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52" fillId="0" borderId="0" xfId="0" applyNumberFormat="1" applyFont="1" applyFill="1" applyBorder="1" applyAlignment="1" applyProtection="1"/>
    <xf numFmtId="4" fontId="0" fillId="0" borderId="0" xfId="0" applyNumberFormat="1" applyFill="1" applyBorder="1" applyAlignment="1" applyProtection="1"/>
    <xf numFmtId="0" fontId="11" fillId="0" borderId="6" xfId="0" applyNumberFormat="1" applyFont="1" applyFill="1" applyBorder="1" applyAlignment="1" applyProtection="1"/>
    <xf numFmtId="3" fontId="25" fillId="0" borderId="1" xfId="1" applyNumberFormat="1" applyFont="1" applyFill="1" applyBorder="1" applyAlignment="1">
      <alignment horizontal="center" vertical="center" wrapText="1"/>
    </xf>
    <xf numFmtId="3" fontId="56" fillId="0" borderId="1" xfId="1" applyNumberFormat="1" applyFont="1" applyFill="1" applyBorder="1" applyAlignment="1">
      <alignment horizontal="center" vertical="center" wrapText="1"/>
    </xf>
    <xf numFmtId="4" fontId="56" fillId="0" borderId="1" xfId="2" applyNumberFormat="1" applyFont="1" applyFill="1" applyBorder="1" applyAlignment="1">
      <alignment horizontal="center" vertical="center" wrapText="1"/>
    </xf>
    <xf numFmtId="0" fontId="53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/>
    </xf>
    <xf numFmtId="3" fontId="25" fillId="0" borderId="3" xfId="1" applyNumberFormat="1" applyFont="1" applyFill="1" applyBorder="1" applyAlignment="1">
      <alignment horizontal="center" vertical="center" wrapText="1"/>
    </xf>
    <xf numFmtId="3" fontId="56" fillId="0" borderId="3" xfId="1" applyNumberFormat="1" applyFont="1" applyFill="1" applyBorder="1" applyAlignment="1">
      <alignment horizontal="center" vertical="center" wrapText="1"/>
    </xf>
    <xf numFmtId="4" fontId="56" fillId="0" borderId="3" xfId="2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4" fontId="3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/>
    <xf numFmtId="0" fontId="58" fillId="0" borderId="0" xfId="0" applyNumberFormat="1" applyFont="1" applyFill="1" applyBorder="1" applyAlignment="1" applyProtection="1"/>
    <xf numFmtId="4" fontId="23" fillId="0" borderId="0" xfId="0" applyNumberFormat="1" applyFont="1" applyFill="1" applyBorder="1" applyAlignment="1" applyProtection="1">
      <alignment wrapText="1"/>
    </xf>
    <xf numFmtId="3" fontId="23" fillId="0" borderId="0" xfId="0" applyNumberFormat="1" applyFont="1" applyFill="1" applyBorder="1" applyAlignment="1" applyProtection="1"/>
    <xf numFmtId="3" fontId="60" fillId="0" borderId="0" xfId="0" applyNumberFormat="1" applyFont="1" applyFill="1" applyBorder="1" applyAlignment="1" applyProtection="1"/>
    <xf numFmtId="4" fontId="65" fillId="0" borderId="0" xfId="0" applyNumberFormat="1" applyFont="1" applyFill="1" applyBorder="1" applyAlignment="1" applyProtection="1">
      <alignment wrapText="1"/>
    </xf>
    <xf numFmtId="4" fontId="66" fillId="0" borderId="0" xfId="0" applyNumberFormat="1" applyFont="1" applyFill="1" applyBorder="1" applyAlignment="1" applyProtection="1">
      <alignment wrapText="1"/>
    </xf>
    <xf numFmtId="4" fontId="65" fillId="0" borderId="0" xfId="0" applyNumberFormat="1" applyFont="1" applyFill="1" applyBorder="1" applyAlignment="1" applyProtection="1">
      <alignment horizontal="right" wrapText="1"/>
    </xf>
    <xf numFmtId="3" fontId="23" fillId="0" borderId="0" xfId="0" applyNumberFormat="1" applyFont="1" applyFill="1" applyBorder="1" applyAlignment="1" applyProtection="1">
      <alignment wrapText="1"/>
    </xf>
    <xf numFmtId="3" fontId="65" fillId="0" borderId="0" xfId="0" applyNumberFormat="1" applyFont="1" applyFill="1" applyBorder="1" applyAlignment="1" applyProtection="1">
      <alignment wrapText="1"/>
    </xf>
    <xf numFmtId="3" fontId="60" fillId="0" borderId="0" xfId="0" applyNumberFormat="1" applyFont="1" applyFill="1" applyBorder="1" applyAlignment="1" applyProtection="1">
      <alignment wrapText="1"/>
    </xf>
    <xf numFmtId="3" fontId="25" fillId="0" borderId="0" xfId="0" applyNumberFormat="1" applyFont="1" applyFill="1" applyBorder="1" applyAlignment="1" applyProtection="1">
      <alignment wrapText="1"/>
    </xf>
    <xf numFmtId="3" fontId="24" fillId="0" borderId="0" xfId="0" applyNumberFormat="1" applyFont="1" applyFill="1" applyBorder="1" applyAlignment="1" applyProtection="1">
      <alignment wrapText="1"/>
    </xf>
    <xf numFmtId="3" fontId="61" fillId="0" borderId="0" xfId="0" applyNumberFormat="1" applyFont="1" applyFill="1" applyBorder="1" applyAlignment="1" applyProtection="1">
      <alignment wrapText="1"/>
    </xf>
    <xf numFmtId="3" fontId="62" fillId="0" borderId="0" xfId="0" applyNumberFormat="1" applyFont="1" applyFill="1" applyBorder="1" applyAlignment="1">
      <alignment horizontal="right"/>
    </xf>
    <xf numFmtId="3" fontId="61" fillId="0" borderId="0" xfId="0" applyNumberFormat="1" applyFont="1" applyFill="1" applyBorder="1" applyAlignment="1" applyProtection="1"/>
    <xf numFmtId="3" fontId="23" fillId="0" borderId="4" xfId="0" applyNumberFormat="1" applyFont="1" applyFill="1" applyBorder="1" applyAlignment="1" applyProtection="1"/>
    <xf numFmtId="3" fontId="65" fillId="0" borderId="0" xfId="0" applyNumberFormat="1" applyFont="1" applyFill="1" applyBorder="1" applyAlignment="1" applyProtection="1"/>
    <xf numFmtId="3" fontId="67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wrapText="1"/>
    </xf>
    <xf numFmtId="0" fontId="0" fillId="0" borderId="0" xfId="0" applyNumberFormat="1" applyFill="1" applyBorder="1" applyAlignment="1" applyProtection="1"/>
    <xf numFmtId="0" fontId="29" fillId="0" borderId="6" xfId="0" quotePrefix="1" applyNumberFormat="1" applyFont="1" applyFill="1" applyBorder="1" applyAlignment="1" applyProtection="1">
      <alignment wrapText="1"/>
    </xf>
    <xf numFmtId="0" fontId="29" fillId="0" borderId="6" xfId="0" applyNumberFormat="1" applyFont="1" applyFill="1" applyBorder="1" applyAlignment="1" applyProtection="1">
      <alignment wrapText="1"/>
    </xf>
    <xf numFmtId="0" fontId="29" fillId="0" borderId="1" xfId="0" applyNumberFormat="1" applyFont="1" applyFill="1" applyBorder="1" applyAlignment="1" applyProtection="1">
      <alignment wrapText="1"/>
    </xf>
    <xf numFmtId="0" fontId="29" fillId="0" borderId="6" xfId="0" quotePrefix="1" applyNumberFormat="1" applyFont="1" applyFill="1" applyBorder="1" applyAlignment="1" applyProtection="1">
      <alignment horizontal="left" wrapText="1"/>
    </xf>
    <xf numFmtId="4" fontId="25" fillId="0" borderId="1" xfId="2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23" fillId="0" borderId="0" xfId="0" quotePrefix="1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wrapText="1"/>
    </xf>
    <xf numFmtId="4" fontId="23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left" wrapText="1"/>
    </xf>
    <xf numFmtId="3" fontId="3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quotePrefix="1" applyNumberFormat="1" applyFont="1" applyFill="1" applyBorder="1" applyAlignment="1" applyProtection="1">
      <alignment horizontal="left" wrapText="1"/>
    </xf>
    <xf numFmtId="0" fontId="13" fillId="0" borderId="0" xfId="0" quotePrefix="1" applyNumberFormat="1" applyFont="1" applyFill="1" applyBorder="1" applyAlignment="1" applyProtection="1">
      <alignment horizontal="left" wrapText="1"/>
    </xf>
    <xf numFmtId="0" fontId="3" fillId="0" borderId="0" xfId="0" quotePrefix="1" applyNumberFormat="1" applyFont="1" applyFill="1" applyBorder="1" applyAlignment="1" applyProtection="1">
      <alignment horizontal="left" wrapText="1"/>
    </xf>
    <xf numFmtId="4" fontId="60" fillId="0" borderId="0" xfId="0" applyNumberFormat="1" applyFont="1" applyFill="1" applyBorder="1" applyAlignment="1" applyProtection="1">
      <alignment wrapText="1"/>
    </xf>
    <xf numFmtId="4" fontId="24" fillId="0" borderId="0" xfId="0" applyNumberFormat="1" applyFont="1" applyFill="1" applyBorder="1" applyAlignment="1" applyProtection="1">
      <alignment horizontal="right" wrapText="1"/>
    </xf>
    <xf numFmtId="4" fontId="61" fillId="0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34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top" wrapText="1"/>
    </xf>
    <xf numFmtId="0" fontId="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justify"/>
    </xf>
    <xf numFmtId="0" fontId="33" fillId="0" borderId="0" xfId="0" quotePrefix="1" applyFont="1" applyFill="1" applyBorder="1" applyAlignment="1">
      <alignment horizontal="left"/>
    </xf>
    <xf numFmtId="0" fontId="33" fillId="0" borderId="0" xfId="0" quotePrefix="1" applyFont="1" applyFill="1" applyBorder="1" applyAlignment="1">
      <alignment horizontal="left" vertical="center"/>
    </xf>
    <xf numFmtId="0" fontId="16" fillId="0" borderId="0" xfId="0" quotePrefix="1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4" fillId="0" borderId="0" xfId="0" quotePrefix="1" applyFont="1" applyFill="1" applyBorder="1" applyAlignment="1">
      <alignment horizontal="left" vertical="top"/>
    </xf>
    <xf numFmtId="0" fontId="13" fillId="0" borderId="0" xfId="0" quotePrefix="1" applyFont="1" applyFill="1" applyBorder="1" applyAlignment="1">
      <alignment horizontal="left" vertical="center" wrapText="1"/>
    </xf>
    <xf numFmtId="0" fontId="41" fillId="0" borderId="0" xfId="0" quotePrefix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 vertical="center"/>
    </xf>
    <xf numFmtId="4" fontId="50" fillId="0" borderId="0" xfId="0" applyNumberFormat="1" applyFont="1" applyFill="1" applyBorder="1" applyAlignment="1" applyProtection="1">
      <alignment wrapText="1"/>
    </xf>
    <xf numFmtId="0" fontId="5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3" fontId="49" fillId="0" borderId="0" xfId="0" applyNumberFormat="1" applyFont="1" applyFill="1" applyBorder="1" applyAlignment="1" applyProtection="1"/>
    <xf numFmtId="0" fontId="13" fillId="0" borderId="0" xfId="0" applyFont="1" applyFill="1" applyBorder="1" applyAlignment="1">
      <alignment horizontal="left" vertical="justify"/>
    </xf>
    <xf numFmtId="0" fontId="13" fillId="0" borderId="0" xfId="0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 applyProtection="1">
      <alignment horizontal="right" wrapText="1"/>
    </xf>
    <xf numFmtId="0" fontId="15" fillId="0" borderId="0" xfId="0" applyFont="1" applyFill="1" applyBorder="1" applyAlignment="1">
      <alignment horizontal="left" vertical="top"/>
    </xf>
    <xf numFmtId="3" fontId="46" fillId="0" borderId="0" xfId="0" applyNumberFormat="1" applyFont="1" applyFill="1" applyBorder="1" applyAlignment="1" applyProtection="1"/>
    <xf numFmtId="4" fontId="66" fillId="0" borderId="0" xfId="0" applyNumberFormat="1" applyFont="1" applyFill="1" applyBorder="1" applyAlignment="1" applyProtection="1">
      <alignment horizontal="right" wrapText="1"/>
    </xf>
    <xf numFmtId="0" fontId="41" fillId="0" borderId="0" xfId="0" applyFont="1" applyFill="1" applyBorder="1" applyAlignment="1">
      <alignment horizontal="left"/>
    </xf>
    <xf numFmtId="0" fontId="25" fillId="0" borderId="0" xfId="0" applyNumberFormat="1" applyFont="1" applyFill="1" applyBorder="1" applyAlignment="1" applyProtection="1"/>
    <xf numFmtId="4" fontId="48" fillId="0" borderId="0" xfId="0" applyNumberFormat="1" applyFont="1" applyFill="1" applyBorder="1" applyAlignment="1" applyProtection="1">
      <alignment wrapText="1"/>
    </xf>
    <xf numFmtId="0" fontId="49" fillId="0" borderId="0" xfId="0" applyNumberFormat="1" applyFont="1" applyFill="1" applyBorder="1" applyAlignment="1" applyProtection="1"/>
    <xf numFmtId="0" fontId="15" fillId="0" borderId="0" xfId="0" quotePrefix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2" fillId="0" borderId="0" xfId="0" quotePrefix="1" applyFont="1" applyFill="1" applyAlignment="1">
      <alignment horizontal="left"/>
    </xf>
    <xf numFmtId="0" fontId="42" fillId="0" borderId="0" xfId="0" applyFont="1" applyFill="1" applyAlignment="1">
      <alignment vertical="center"/>
    </xf>
    <xf numFmtId="3" fontId="3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3" fontId="31" fillId="0" borderId="0" xfId="0" applyNumberFormat="1" applyFont="1" applyFill="1" applyAlignment="1">
      <alignment horizontal="right" vertical="center"/>
    </xf>
    <xf numFmtId="3" fontId="42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1" fillId="0" borderId="5" xfId="0" applyFont="1" applyFill="1" applyBorder="1" applyAlignment="1">
      <alignment horizontal="left"/>
    </xf>
    <xf numFmtId="0" fontId="1" fillId="0" borderId="5" xfId="0" quotePrefix="1" applyFont="1" applyFill="1" applyBorder="1" applyAlignment="1">
      <alignment horizontal="left"/>
    </xf>
    <xf numFmtId="0" fontId="5" fillId="0" borderId="0" xfId="0" quotePrefix="1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4" fillId="0" borderId="0" xfId="0" quotePrefix="1" applyFont="1" applyFill="1" applyAlignment="1">
      <alignment horizontal="left" vertical="center"/>
    </xf>
    <xf numFmtId="0" fontId="1" fillId="0" borderId="0" xfId="0" quotePrefix="1" applyFont="1" applyFill="1" applyAlignment="1">
      <alignment horizontal="left" vertical="center"/>
    </xf>
    <xf numFmtId="0" fontId="4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 vertical="center"/>
    </xf>
    <xf numFmtId="0" fontId="27" fillId="0" borderId="0" xfId="0" applyNumberFormat="1" applyFont="1" applyFill="1" applyBorder="1" applyAlignment="1" applyProtection="1">
      <alignment horizontal="left" wrapText="1"/>
    </xf>
    <xf numFmtId="4" fontId="24" fillId="0" borderId="0" xfId="0" applyNumberFormat="1" applyFont="1" applyFill="1" applyBorder="1" applyAlignment="1" applyProtection="1"/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29" fillId="0" borderId="1" xfId="3" applyFont="1" applyFill="1" applyBorder="1" applyAlignment="1">
      <alignment horizontal="left" vertical="center" wrapText="1"/>
    </xf>
    <xf numFmtId="0" fontId="27" fillId="0" borderId="0" xfId="0" quotePrefix="1" applyNumberFormat="1" applyFont="1" applyFill="1" applyBorder="1" applyAlignment="1" applyProtection="1">
      <alignment horizontal="left" wrapText="1"/>
    </xf>
    <xf numFmtId="0" fontId="27" fillId="0" borderId="2" xfId="0" quotePrefix="1" applyNumberFormat="1" applyFont="1" applyFill="1" applyBorder="1" applyAlignment="1" applyProtection="1">
      <alignment horizontal="left" wrapText="1"/>
    </xf>
    <xf numFmtId="4" fontId="30" fillId="0" borderId="0" xfId="0" applyNumberFormat="1" applyFont="1" applyFill="1" applyBorder="1" applyAlignment="1" applyProtection="1"/>
    <xf numFmtId="3" fontId="8" fillId="0" borderId="1" xfId="0" applyNumberFormat="1" applyFont="1" applyFill="1" applyBorder="1" applyAlignment="1">
      <alignment horizontal="right" vertical="center"/>
    </xf>
    <xf numFmtId="0" fontId="29" fillId="0" borderId="3" xfId="0" quotePrefix="1" applyFont="1" applyFill="1" applyBorder="1" applyAlignment="1">
      <alignment horizontal="left" vertical="center"/>
    </xf>
    <xf numFmtId="0" fontId="29" fillId="0" borderId="7" xfId="0" quotePrefix="1" applyNumberFormat="1" applyFont="1" applyFill="1" applyBorder="1" applyAlignment="1" applyProtection="1">
      <alignment horizontal="left" wrapText="1"/>
    </xf>
    <xf numFmtId="4" fontId="25" fillId="0" borderId="3" xfId="2" applyNumberFormat="1" applyFont="1" applyFill="1" applyBorder="1" applyAlignment="1">
      <alignment horizontal="center" vertical="center" wrapText="1"/>
    </xf>
    <xf numFmtId="3" fontId="56" fillId="0" borderId="2" xfId="1" applyNumberFormat="1" applyFont="1" applyFill="1" applyBorder="1" applyAlignment="1">
      <alignment horizontal="center" vertical="center" wrapText="1"/>
    </xf>
    <xf numFmtId="4" fontId="56" fillId="0" borderId="2" xfId="2" applyNumberFormat="1" applyFont="1" applyFill="1" applyBorder="1" applyAlignment="1">
      <alignment horizontal="right" vertical="center" wrapText="1"/>
    </xf>
    <xf numFmtId="0" fontId="23" fillId="0" borderId="0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0" xfId="0" quotePrefix="1" applyFont="1" applyFill="1" applyBorder="1" applyAlignment="1">
      <alignment horizontal="left"/>
    </xf>
    <xf numFmtId="4" fontId="23" fillId="0" borderId="0" xfId="0" applyNumberFormat="1" applyFont="1" applyFill="1" applyBorder="1" applyAlignment="1" applyProtection="1"/>
    <xf numFmtId="0" fontId="34" fillId="0" borderId="0" xfId="0" applyFont="1" applyFill="1" applyBorder="1" applyAlignment="1">
      <alignment horizontal="left"/>
    </xf>
    <xf numFmtId="0" fontId="35" fillId="0" borderId="0" xfId="0" applyNumberFormat="1" applyFont="1" applyFill="1" applyBorder="1" applyAlignment="1" applyProtection="1"/>
    <xf numFmtId="0" fontId="1" fillId="0" borderId="0" xfId="0" applyFont="1" applyFill="1" applyBorder="1" applyAlignment="1"/>
    <xf numFmtId="0" fontId="16" fillId="0" borderId="0" xfId="0" applyFont="1" applyFill="1" applyBorder="1" applyAlignment="1"/>
    <xf numFmtId="0" fontId="4" fillId="0" borderId="0" xfId="0" applyFont="1" applyFill="1" applyBorder="1" applyAlignment="1"/>
    <xf numFmtId="3" fontId="33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left"/>
    </xf>
    <xf numFmtId="4" fontId="61" fillId="0" borderId="0" xfId="0" applyNumberFormat="1" applyFont="1" applyFill="1" applyBorder="1" applyAlignment="1" applyProtection="1">
      <alignment wrapText="1"/>
    </xf>
    <xf numFmtId="4" fontId="60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quotePrefix="1" applyFont="1" applyFill="1" applyBorder="1" applyAlignment="1">
      <alignment horizontal="left" wrapText="1"/>
    </xf>
    <xf numFmtId="0" fontId="15" fillId="0" borderId="0" xfId="0" applyFont="1" applyFill="1" applyBorder="1" applyAlignment="1"/>
    <xf numFmtId="4" fontId="25" fillId="0" borderId="0" xfId="0" applyNumberFormat="1" applyFont="1" applyFill="1" applyBorder="1" applyAlignment="1" applyProtection="1"/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/>
    <xf numFmtId="0" fontId="24" fillId="0" borderId="0" xfId="0" applyNumberFormat="1" applyFont="1" applyFill="1" applyBorder="1" applyAlignment="1" applyProtection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/>
    <xf numFmtId="0" fontId="33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4" fontId="60" fillId="0" borderId="0" xfId="0" applyNumberFormat="1" applyFont="1" applyFill="1" applyBorder="1" applyAlignment="1" applyProtection="1">
      <alignment horizontal="right"/>
    </xf>
    <xf numFmtId="3" fontId="59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/>
    </xf>
    <xf numFmtId="0" fontId="61" fillId="0" borderId="0" xfId="0" applyNumberFormat="1" applyFont="1" applyFill="1" applyBorder="1" applyAlignment="1" applyProtection="1">
      <alignment horizontal="left"/>
    </xf>
    <xf numFmtId="0" fontId="63" fillId="0" borderId="0" xfId="0" applyFont="1" applyFill="1" applyBorder="1" applyAlignment="1">
      <alignment horizontal="left"/>
    </xf>
    <xf numFmtId="0" fontId="64" fillId="0" borderId="0" xfId="0" applyFont="1" applyFill="1" applyBorder="1" applyAlignment="1"/>
    <xf numFmtId="0" fontId="60" fillId="0" borderId="0" xfId="0" applyNumberFormat="1" applyFont="1" applyFill="1" applyBorder="1" applyAlignment="1" applyProtection="1"/>
    <xf numFmtId="0" fontId="60" fillId="0" borderId="0" xfId="0" applyNumberFormat="1" applyFont="1" applyFill="1" applyBorder="1" applyAlignment="1" applyProtection="1">
      <alignment horizontal="left"/>
    </xf>
    <xf numFmtId="0" fontId="62" fillId="0" borderId="0" xfId="0" quotePrefix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3" fontId="2" fillId="0" borderId="0" xfId="0" quotePrefix="1" applyNumberFormat="1" applyFont="1" applyFill="1" applyBorder="1" applyAlignment="1" applyProtection="1">
      <alignment horizontal="left"/>
    </xf>
    <xf numFmtId="0" fontId="6" fillId="0" borderId="0" xfId="0" quotePrefix="1" applyNumberFormat="1" applyFont="1" applyFill="1" applyBorder="1" applyAlignment="1" applyProtection="1">
      <alignment horizontal="left" vertical="top"/>
    </xf>
    <xf numFmtId="0" fontId="8" fillId="0" borderId="4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/>
    </xf>
    <xf numFmtId="0" fontId="68" fillId="0" borderId="4" xfId="0" applyNumberFormat="1" applyFont="1" applyFill="1" applyBorder="1" applyAlignment="1" applyProtection="1"/>
    <xf numFmtId="4" fontId="23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horizontal="left" vertical="top"/>
    </xf>
    <xf numFmtId="3" fontId="23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0" fontId="60" fillId="0" borderId="0" xfId="0" applyNumberFormat="1" applyFont="1" applyFill="1" applyBorder="1" applyAlignment="1" applyProtection="1">
      <alignment horizontal="right"/>
    </xf>
    <xf numFmtId="164" fontId="7" fillId="0" borderId="0" xfId="0" quotePrefix="1" applyNumberFormat="1" applyFont="1" applyFill="1" applyAlignment="1">
      <alignment horizontal="left" vertical="center" wrapText="1"/>
    </xf>
    <xf numFmtId="0" fontId="0" fillId="0" borderId="0" xfId="0" applyNumberFormat="1" applyFill="1" applyBorder="1" applyAlignment="1" applyProtection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5" fillId="0" borderId="1" xfId="0" quotePrefix="1" applyFont="1" applyFill="1" applyBorder="1" applyAlignment="1">
      <alignment horizontal="center" vertical="center" wrapText="1"/>
    </xf>
    <xf numFmtId="164" fontId="57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55" fillId="0" borderId="3" xfId="0" quotePrefix="1" applyFont="1" applyFill="1" applyBorder="1" applyAlignment="1">
      <alignment horizontal="center" vertical="center" wrapText="1"/>
    </xf>
    <xf numFmtId="0" fontId="27" fillId="0" borderId="0" xfId="0" quotePrefix="1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164" fontId="25" fillId="0" borderId="3" xfId="0" applyNumberFormat="1" applyFont="1" applyFill="1" applyBorder="1" applyAlignment="1">
      <alignment horizontal="left" vertical="center" wrapText="1"/>
    </xf>
    <xf numFmtId="0" fontId="0" fillId="0" borderId="3" xfId="0" applyNumberFormat="1" applyFill="1" applyBorder="1" applyAlignment="1" applyProtection="1"/>
    <xf numFmtId="164" fontId="25" fillId="0" borderId="2" xfId="0" quotePrefix="1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</cellXfs>
  <cellStyles count="4">
    <cellStyle name="Normalno" xfId="0" builtinId="0"/>
    <cellStyle name="Obično_1Prihodi-rashodi2004" xfId="3"/>
    <cellStyle name="Obično_Polugodišnji-sabor" xfId="1"/>
    <cellStyle name="Obično_prihodi 2005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8"/>
  <sheetViews>
    <sheetView topLeftCell="A3" workbookViewId="0">
      <selection activeCell="A5" sqref="A5:G5"/>
    </sheetView>
  </sheetViews>
  <sheetFormatPr defaultColWidth="11.42578125" defaultRowHeight="12.75"/>
  <cols>
    <col min="1" max="1" width="4.5703125" style="97" customWidth="1"/>
    <col min="2" max="2" width="56.5703125" style="1" customWidth="1"/>
    <col min="3" max="3" width="12.42578125" style="97" bestFit="1" customWidth="1"/>
    <col min="4" max="4" width="14.28515625" style="97" bestFit="1" customWidth="1"/>
    <col min="5" max="5" width="12.42578125" style="97" bestFit="1" customWidth="1"/>
    <col min="6" max="6" width="8" style="61" customWidth="1"/>
    <col min="7" max="7" width="8" style="97" customWidth="1"/>
    <col min="8" max="8" width="11.42578125" style="97"/>
    <col min="9" max="9" width="15.85546875" style="97" customWidth="1"/>
    <col min="10" max="10" width="14.28515625" style="97" hidden="1" customWidth="1"/>
    <col min="11" max="11" width="16.7109375" style="97" customWidth="1"/>
    <col min="12" max="12" width="11.28515625" style="97" hidden="1" customWidth="1"/>
    <col min="13" max="13" width="16.42578125" style="97" customWidth="1"/>
    <col min="14" max="14" width="0" style="97" hidden="1" customWidth="1"/>
    <col min="15" max="15" width="15.42578125" style="97" customWidth="1"/>
    <col min="16" max="16384" width="11.42578125" style="97"/>
  </cols>
  <sheetData>
    <row r="1" spans="1:15" ht="12.75" hidden="1" customHeight="1">
      <c r="B1" s="257" t="s">
        <v>0</v>
      </c>
      <c r="C1" s="96"/>
      <c r="D1" s="96"/>
    </row>
    <row r="2" spans="1:15" ht="27.75" hidden="1" customHeight="1">
      <c r="B2" s="258"/>
      <c r="C2" s="96"/>
      <c r="D2" s="96"/>
    </row>
    <row r="3" spans="1:15" ht="30" customHeight="1">
      <c r="A3" s="263" t="s">
        <v>288</v>
      </c>
      <c r="B3" s="264"/>
      <c r="C3" s="264"/>
      <c r="D3" s="264"/>
      <c r="E3" s="264"/>
      <c r="F3" s="264"/>
      <c r="G3" s="264"/>
    </row>
    <row r="4" spans="1:15" ht="30.75" customHeight="1">
      <c r="A4" s="264"/>
      <c r="B4" s="264"/>
      <c r="C4" s="264"/>
      <c r="D4" s="264"/>
      <c r="E4" s="264"/>
      <c r="F4" s="264"/>
      <c r="G4" s="264"/>
    </row>
    <row r="5" spans="1:15" s="5" customFormat="1" ht="24.75" customHeight="1">
      <c r="A5" s="265" t="s">
        <v>55</v>
      </c>
      <c r="B5" s="258"/>
      <c r="C5" s="258"/>
      <c r="D5" s="258"/>
      <c r="E5" s="258"/>
      <c r="F5" s="258"/>
      <c r="G5" s="258"/>
    </row>
    <row r="6" spans="1:15" s="1" customFormat="1" ht="24" customHeight="1">
      <c r="A6" s="265" t="s">
        <v>2</v>
      </c>
      <c r="B6" s="258"/>
      <c r="C6" s="258"/>
      <c r="D6" s="258"/>
      <c r="E6" s="258"/>
      <c r="F6" s="258"/>
      <c r="G6" s="258"/>
    </row>
    <row r="7" spans="1:15" s="1" customFormat="1" ht="13.5" customHeight="1">
      <c r="B7" s="194"/>
      <c r="C7" s="21"/>
      <c r="D7" s="21"/>
      <c r="E7" s="21"/>
      <c r="F7" s="195"/>
      <c r="G7" s="21"/>
    </row>
    <row r="8" spans="1:15" s="1" customFormat="1" ht="27.75" customHeight="1">
      <c r="A8" s="259" t="s">
        <v>247</v>
      </c>
      <c r="B8" s="260"/>
      <c r="C8" s="63" t="s">
        <v>286</v>
      </c>
      <c r="D8" s="63" t="s">
        <v>270</v>
      </c>
      <c r="E8" s="63" t="s">
        <v>287</v>
      </c>
      <c r="F8" s="102" t="s">
        <v>248</v>
      </c>
      <c r="G8" s="102" t="s">
        <v>248</v>
      </c>
    </row>
    <row r="9" spans="1:15" s="1" customFormat="1" ht="12.75" customHeight="1">
      <c r="A9" s="261">
        <v>1</v>
      </c>
      <c r="B9" s="262"/>
      <c r="C9" s="64">
        <v>2</v>
      </c>
      <c r="D9" s="64">
        <v>3</v>
      </c>
      <c r="E9" s="64">
        <v>4</v>
      </c>
      <c r="F9" s="65" t="s">
        <v>249</v>
      </c>
      <c r="G9" s="65" t="s">
        <v>250</v>
      </c>
    </row>
    <row r="10" spans="1:15" s="1" customFormat="1" ht="22.5" customHeight="1">
      <c r="A10" s="196">
        <v>6</v>
      </c>
      <c r="B10" s="197" t="s">
        <v>27</v>
      </c>
      <c r="C10" s="198">
        <f>prihodi!D5</f>
        <v>820747251.80999994</v>
      </c>
      <c r="D10" s="198">
        <f>prihodi!E5</f>
        <v>2037366000</v>
      </c>
      <c r="E10" s="198">
        <f>prihodi!F5</f>
        <v>870057626.60000002</v>
      </c>
      <c r="F10" s="199">
        <f t="shared" ref="F10:F16" si="0">E10/C10*100</f>
        <v>106.00798536714629</v>
      </c>
      <c r="G10" s="199">
        <f t="shared" ref="G10:G16" si="1">E10/D10*100</f>
        <v>42.705023378224631</v>
      </c>
      <c r="I10" s="2"/>
      <c r="J10" s="2"/>
      <c r="K10" s="2"/>
    </row>
    <row r="11" spans="1:15" s="1" customFormat="1" ht="22.5" customHeight="1">
      <c r="A11" s="196">
        <v>7</v>
      </c>
      <c r="B11" s="197" t="s">
        <v>37</v>
      </c>
      <c r="C11" s="198">
        <f>prihodi!D41</f>
        <v>38480</v>
      </c>
      <c r="D11" s="198">
        <f>prihodi!E41</f>
        <v>14000000</v>
      </c>
      <c r="E11" s="198">
        <f>prihodi!F41</f>
        <v>7111</v>
      </c>
      <c r="F11" s="199">
        <f t="shared" si="0"/>
        <v>18.47972972972973</v>
      </c>
      <c r="G11" s="199">
        <f t="shared" si="1"/>
        <v>5.079285714285714E-2</v>
      </c>
      <c r="I11" s="2"/>
      <c r="J11" s="2"/>
      <c r="K11" s="2"/>
    </row>
    <row r="12" spans="1:15" s="1" customFormat="1" ht="22.5" customHeight="1">
      <c r="A12" s="196"/>
      <c r="B12" s="200" t="s">
        <v>283</v>
      </c>
      <c r="C12" s="198">
        <f>SUM(C10:C11)</f>
        <v>820785731.80999994</v>
      </c>
      <c r="D12" s="198">
        <f t="shared" ref="D12:E12" si="2">SUM(D10:D11)</f>
        <v>2051366000</v>
      </c>
      <c r="E12" s="198">
        <f t="shared" si="2"/>
        <v>870064737.60000002</v>
      </c>
      <c r="F12" s="199">
        <f t="shared" si="0"/>
        <v>106.00388187564246</v>
      </c>
      <c r="G12" s="199">
        <f t="shared" si="1"/>
        <v>42.413920168317112</v>
      </c>
      <c r="I12" s="2"/>
      <c r="J12" s="2"/>
      <c r="K12" s="2"/>
    </row>
    <row r="13" spans="1:15" s="1" customFormat="1" ht="22.5" customHeight="1">
      <c r="A13" s="196">
        <v>3</v>
      </c>
      <c r="B13" s="197" t="s">
        <v>104</v>
      </c>
      <c r="C13" s="103">
        <f>'rashodi-opći dio'!D4</f>
        <v>386616773</v>
      </c>
      <c r="D13" s="103">
        <f>'rashodi-opći dio'!E4</f>
        <v>1138847500</v>
      </c>
      <c r="E13" s="103">
        <f>'rashodi-opći dio'!F4</f>
        <v>443727012</v>
      </c>
      <c r="F13" s="199">
        <f t="shared" si="0"/>
        <v>114.77179548027524</v>
      </c>
      <c r="G13" s="199">
        <f t="shared" si="1"/>
        <v>38.962812141221718</v>
      </c>
      <c r="I13" s="2"/>
      <c r="J13" s="2"/>
      <c r="K13" s="2"/>
      <c r="O13" s="2"/>
    </row>
    <row r="14" spans="1:15" s="1" customFormat="1" ht="22.5" customHeight="1">
      <c r="A14" s="196">
        <v>4</v>
      </c>
      <c r="B14" s="197" t="s">
        <v>48</v>
      </c>
      <c r="C14" s="103">
        <f>'rashodi-opći dio'!D66</f>
        <v>504484409</v>
      </c>
      <c r="D14" s="103">
        <f>'rashodi-opći dio'!E66</f>
        <v>1197221500</v>
      </c>
      <c r="E14" s="103">
        <f>'rashodi-opći dio'!F66</f>
        <v>345661305.5</v>
      </c>
      <c r="F14" s="199">
        <f t="shared" si="0"/>
        <v>68.517737978300929</v>
      </c>
      <c r="G14" s="199">
        <f t="shared" si="1"/>
        <v>28.871959407678528</v>
      </c>
      <c r="I14" s="2"/>
      <c r="J14" s="2"/>
      <c r="K14" s="2"/>
      <c r="L14" s="2"/>
      <c r="M14" s="2"/>
      <c r="N14" s="2"/>
      <c r="O14" s="2"/>
    </row>
    <row r="15" spans="1:15" s="1" customFormat="1" ht="22.5" customHeight="1">
      <c r="A15" s="196"/>
      <c r="B15" s="200" t="s">
        <v>284</v>
      </c>
      <c r="C15" s="198">
        <f>SUM(C13:C14)</f>
        <v>891101182</v>
      </c>
      <c r="D15" s="198">
        <f t="shared" ref="D15" si="3">SUM(D13:D14)</f>
        <v>2336069000</v>
      </c>
      <c r="E15" s="198">
        <f t="shared" ref="E15" si="4">SUM(E13:E14)</f>
        <v>789388317.5</v>
      </c>
      <c r="F15" s="199">
        <f t="shared" si="0"/>
        <v>88.585710965873233</v>
      </c>
      <c r="G15" s="199">
        <f t="shared" si="1"/>
        <v>33.791309995552361</v>
      </c>
      <c r="I15" s="2"/>
      <c r="J15" s="2"/>
      <c r="K15" s="2"/>
      <c r="L15" s="2"/>
      <c r="M15" s="2"/>
      <c r="N15" s="2"/>
      <c r="O15" s="2"/>
    </row>
    <row r="16" spans="1:15" s="10" customFormat="1" ht="22.5" customHeight="1">
      <c r="A16" s="98"/>
      <c r="B16" s="98" t="s">
        <v>26</v>
      </c>
      <c r="C16" s="103">
        <f>C10+C11-C13-C14</f>
        <v>-70315450.190000057</v>
      </c>
      <c r="D16" s="103">
        <f>D10+D11-D13-D14</f>
        <v>-284703000</v>
      </c>
      <c r="E16" s="103">
        <f>E10+E11-E13-E14</f>
        <v>80676420.100000024</v>
      </c>
      <c r="F16" s="199">
        <f t="shared" si="0"/>
        <v>-114.73498339554607</v>
      </c>
      <c r="G16" s="199">
        <f t="shared" si="1"/>
        <v>-28.337046009350104</v>
      </c>
      <c r="I16" s="7"/>
      <c r="J16" s="7"/>
      <c r="K16" s="7"/>
      <c r="L16" s="7"/>
      <c r="M16" s="7"/>
      <c r="N16" s="7"/>
      <c r="O16" s="7"/>
    </row>
    <row r="17" spans="1:19" s="1" customFormat="1" ht="9.75" customHeight="1">
      <c r="B17" s="201"/>
      <c r="C17" s="21"/>
      <c r="D17" s="21"/>
      <c r="E17" s="21"/>
      <c r="F17" s="195"/>
      <c r="G17" s="21"/>
      <c r="I17" s="2"/>
      <c r="J17" s="2"/>
      <c r="K17" s="2"/>
      <c r="L17" s="2"/>
      <c r="M17" s="2"/>
      <c r="N17" s="2"/>
      <c r="O17" s="2"/>
    </row>
    <row r="18" spans="1:19" s="3" customFormat="1" ht="24" customHeight="1">
      <c r="A18" s="266" t="s">
        <v>33</v>
      </c>
      <c r="B18" s="267"/>
      <c r="C18" s="267"/>
      <c r="D18" s="267"/>
      <c r="E18" s="267"/>
      <c r="F18" s="267"/>
      <c r="G18" s="267"/>
      <c r="I18" s="57"/>
      <c r="J18" s="57"/>
      <c r="K18" s="57"/>
    </row>
    <row r="19" spans="1:19" s="3" customFormat="1" ht="9.75" customHeight="1">
      <c r="B19" s="202"/>
      <c r="C19" s="14"/>
      <c r="D19" s="14"/>
      <c r="E19" s="14"/>
      <c r="F19" s="203"/>
      <c r="G19" s="14"/>
      <c r="I19" s="57"/>
      <c r="J19" s="57"/>
      <c r="K19" s="57"/>
    </row>
    <row r="20" spans="1:19" s="3" customFormat="1" ht="27.75" customHeight="1">
      <c r="A20" s="259" t="s">
        <v>247</v>
      </c>
      <c r="B20" s="260"/>
      <c r="C20" s="63" t="s">
        <v>286</v>
      </c>
      <c r="D20" s="63" t="s">
        <v>270</v>
      </c>
      <c r="E20" s="63" t="s">
        <v>287</v>
      </c>
      <c r="F20" s="102" t="s">
        <v>248</v>
      </c>
      <c r="G20" s="102" t="s">
        <v>248</v>
      </c>
      <c r="I20" s="44"/>
      <c r="J20" s="44"/>
      <c r="K20" s="44"/>
      <c r="L20" s="44"/>
      <c r="M20" s="44"/>
      <c r="N20" s="44"/>
      <c r="O20" s="44"/>
    </row>
    <row r="21" spans="1:19" s="3" customFormat="1" ht="12.75" customHeight="1">
      <c r="A21" s="261">
        <v>1</v>
      </c>
      <c r="B21" s="262"/>
      <c r="C21" s="64">
        <v>2</v>
      </c>
      <c r="D21" s="64">
        <v>3</v>
      </c>
      <c r="E21" s="64">
        <v>4</v>
      </c>
      <c r="F21" s="65" t="s">
        <v>249</v>
      </c>
      <c r="G21" s="65" t="s">
        <v>250</v>
      </c>
      <c r="I21" s="44"/>
      <c r="J21" s="44"/>
      <c r="K21" s="44"/>
      <c r="L21" s="44"/>
      <c r="M21" s="44"/>
      <c r="N21" s="44"/>
      <c r="O21" s="44"/>
    </row>
    <row r="22" spans="1:19" s="3" customFormat="1" ht="33.75" customHeight="1">
      <c r="A22" s="196">
        <v>8</v>
      </c>
      <c r="B22" s="99" t="s">
        <v>24</v>
      </c>
      <c r="C22" s="198">
        <f>'račun financiranja'!D5</f>
        <v>685085460</v>
      </c>
      <c r="D22" s="198">
        <f>'račun financiranja'!E5</f>
        <v>1708503000</v>
      </c>
      <c r="E22" s="198">
        <f>'račun financiranja'!F5</f>
        <v>241024842.40000001</v>
      </c>
      <c r="F22" s="199">
        <f>E22/C22*100</f>
        <v>35.181719139098355</v>
      </c>
      <c r="G22" s="199">
        <f>E22/D22*100</f>
        <v>14.107370159724624</v>
      </c>
      <c r="I22" s="2"/>
      <c r="J22" s="57"/>
      <c r="K22" s="2"/>
      <c r="L22" s="2"/>
      <c r="M22" s="2"/>
      <c r="N22" s="1"/>
      <c r="O22" s="2"/>
      <c r="P22" s="1"/>
      <c r="Q22" s="1"/>
      <c r="R22" s="1"/>
      <c r="S22" s="1"/>
    </row>
    <row r="23" spans="1:19" s="3" customFormat="1" ht="35.25" customHeight="1">
      <c r="A23" s="196">
        <v>5</v>
      </c>
      <c r="B23" s="100" t="s">
        <v>285</v>
      </c>
      <c r="C23" s="198">
        <f>'račun financiranja'!D13</f>
        <v>518465441</v>
      </c>
      <c r="D23" s="198">
        <f>'račun financiranja'!E13</f>
        <v>1423800000</v>
      </c>
      <c r="E23" s="198">
        <f>'račun financiranja'!F13</f>
        <v>641094122</v>
      </c>
      <c r="F23" s="199">
        <f>E23/C23*100</f>
        <v>123.652238182641</v>
      </c>
      <c r="G23" s="199">
        <f>E23/D23*100</f>
        <v>45.026978648686608</v>
      </c>
      <c r="I23" s="2"/>
      <c r="J23" s="57"/>
      <c r="K23" s="2"/>
    </row>
    <row r="24" spans="1:19" s="3" customFormat="1" ht="22.5" customHeight="1">
      <c r="A24" s="98"/>
      <c r="B24" s="98" t="s">
        <v>282</v>
      </c>
      <c r="C24" s="204">
        <f>-(C22-C23+C16)</f>
        <v>-96304568.809999943</v>
      </c>
      <c r="D24" s="204">
        <f>-(D22-D23+D16)</f>
        <v>0</v>
      </c>
      <c r="E24" s="204">
        <f>-(E22-E23+E16)</f>
        <v>319392859.5</v>
      </c>
      <c r="F24" s="199">
        <f>E24/C24*100</f>
        <v>-331.64870934642028</v>
      </c>
      <c r="G24" s="199" t="s">
        <v>185</v>
      </c>
      <c r="I24" s="2"/>
      <c r="J24" s="57"/>
      <c r="K24" s="2"/>
    </row>
    <row r="25" spans="1:19" s="3" customFormat="1" ht="22.5" customHeight="1">
      <c r="A25" s="98"/>
      <c r="B25" s="101" t="s">
        <v>52</v>
      </c>
      <c r="C25" s="198">
        <f>C22-C23+C24</f>
        <v>70315450.190000057</v>
      </c>
      <c r="D25" s="198">
        <f>D22-D23+D24</f>
        <v>284703000</v>
      </c>
      <c r="E25" s="198">
        <f>E22-E23+E24</f>
        <v>-80676420.100000024</v>
      </c>
      <c r="F25" s="199">
        <f>E25/C25*100</f>
        <v>-114.73498339554607</v>
      </c>
      <c r="G25" s="199">
        <f>E25/D25*100</f>
        <v>-28.337046009350104</v>
      </c>
      <c r="I25" s="57"/>
      <c r="J25" s="57"/>
      <c r="K25" s="57"/>
    </row>
    <row r="26" spans="1:19" s="3" customFormat="1" ht="18" customHeight="1">
      <c r="A26" s="66"/>
      <c r="B26" s="205"/>
      <c r="C26" s="104"/>
      <c r="D26" s="104"/>
      <c r="E26" s="104"/>
      <c r="F26" s="199"/>
      <c r="G26" s="199"/>
      <c r="I26" s="57"/>
      <c r="J26" s="57"/>
      <c r="K26" s="57"/>
    </row>
    <row r="27" spans="1:19" s="3" customFormat="1" ht="23.25" customHeight="1">
      <c r="A27" s="62"/>
      <c r="B27" s="206" t="s">
        <v>54</v>
      </c>
      <c r="C27" s="198">
        <f>C16+C25</f>
        <v>0</v>
      </c>
      <c r="D27" s="198">
        <f>D16+D25</f>
        <v>0</v>
      </c>
      <c r="E27" s="198">
        <f>E16+E25</f>
        <v>0</v>
      </c>
      <c r="F27" s="199" t="s">
        <v>185</v>
      </c>
      <c r="G27" s="199" t="s">
        <v>185</v>
      </c>
      <c r="I27" s="57"/>
      <c r="J27" s="57"/>
      <c r="K27" s="57"/>
    </row>
    <row r="28" spans="1:19" s="3" customFormat="1" ht="18" customHeight="1">
      <c r="B28" s="4"/>
      <c r="F28" s="76"/>
      <c r="I28" s="57"/>
      <c r="J28" s="57"/>
      <c r="K28" s="57"/>
    </row>
    <row r="29" spans="1:19" s="1" customFormat="1">
      <c r="C29" s="2"/>
      <c r="D29" s="2"/>
      <c r="E29" s="2"/>
      <c r="F29" s="75"/>
      <c r="G29" s="2"/>
    </row>
    <row r="30" spans="1:19" s="1" customFormat="1">
      <c r="C30" s="2"/>
      <c r="D30" s="2"/>
      <c r="E30" s="2"/>
      <c r="F30" s="75"/>
      <c r="G30" s="2"/>
    </row>
    <row r="31" spans="1:19" s="1" customFormat="1">
      <c r="C31" s="2"/>
      <c r="D31" s="2"/>
      <c r="E31" s="2"/>
      <c r="F31" s="75"/>
      <c r="G31" s="2"/>
    </row>
    <row r="32" spans="1:19" s="1" customFormat="1">
      <c r="C32" s="2"/>
      <c r="D32" s="2"/>
      <c r="E32" s="2"/>
      <c r="F32" s="75"/>
      <c r="G32" s="2"/>
    </row>
    <row r="33" spans="3:7" s="1" customFormat="1">
      <c r="C33" s="2"/>
      <c r="D33" s="2"/>
      <c r="E33" s="2"/>
      <c r="F33" s="75"/>
      <c r="G33" s="2"/>
    </row>
    <row r="34" spans="3:7" s="1" customFormat="1">
      <c r="C34" s="2"/>
      <c r="D34" s="2"/>
      <c r="E34" s="2"/>
      <c r="F34" s="75"/>
      <c r="G34" s="2"/>
    </row>
    <row r="35" spans="3:7" s="1" customFormat="1">
      <c r="F35" s="75"/>
    </row>
    <row r="36" spans="3:7" s="1" customFormat="1">
      <c r="F36" s="75"/>
    </row>
    <row r="37" spans="3:7" s="1" customFormat="1">
      <c r="F37" s="75"/>
    </row>
    <row r="38" spans="3:7" s="1" customFormat="1">
      <c r="F38" s="75"/>
    </row>
    <row r="39" spans="3:7" s="1" customFormat="1">
      <c r="F39" s="75"/>
    </row>
    <row r="40" spans="3:7" s="1" customFormat="1">
      <c r="F40" s="75"/>
    </row>
    <row r="41" spans="3:7" s="1" customFormat="1">
      <c r="F41" s="75"/>
    </row>
    <row r="42" spans="3:7" s="1" customFormat="1">
      <c r="F42" s="75"/>
    </row>
    <row r="43" spans="3:7" s="1" customFormat="1">
      <c r="F43" s="75"/>
    </row>
    <row r="44" spans="3:7" s="1" customFormat="1">
      <c r="F44" s="75"/>
    </row>
    <row r="45" spans="3:7" s="1" customFormat="1">
      <c r="F45" s="75"/>
    </row>
    <row r="46" spans="3:7" s="1" customFormat="1">
      <c r="F46" s="75"/>
    </row>
    <row r="47" spans="3:7" s="1" customFormat="1">
      <c r="F47" s="75"/>
    </row>
    <row r="48" spans="3:7" s="1" customFormat="1">
      <c r="F48" s="75"/>
    </row>
    <row r="49" spans="6:6" s="1" customFormat="1">
      <c r="F49" s="75"/>
    </row>
    <row r="50" spans="6:6" s="1" customFormat="1">
      <c r="F50" s="75"/>
    </row>
    <row r="51" spans="6:6" s="1" customFormat="1">
      <c r="F51" s="75"/>
    </row>
    <row r="52" spans="6:6" s="1" customFormat="1">
      <c r="F52" s="75"/>
    </row>
    <row r="53" spans="6:6" s="1" customFormat="1">
      <c r="F53" s="75"/>
    </row>
    <row r="54" spans="6:6" s="1" customFormat="1">
      <c r="F54" s="75"/>
    </row>
    <row r="55" spans="6:6" s="1" customFormat="1">
      <c r="F55" s="75"/>
    </row>
    <row r="56" spans="6:6" s="1" customFormat="1">
      <c r="F56" s="75"/>
    </row>
    <row r="57" spans="6:6" s="1" customFormat="1">
      <c r="F57" s="75"/>
    </row>
    <row r="58" spans="6:6" s="1" customFormat="1">
      <c r="F58" s="75"/>
    </row>
    <row r="59" spans="6:6" s="1" customFormat="1">
      <c r="F59" s="75"/>
    </row>
    <row r="60" spans="6:6" s="1" customFormat="1">
      <c r="F60" s="75"/>
    </row>
    <row r="61" spans="6:6" s="1" customFormat="1">
      <c r="F61" s="75"/>
    </row>
    <row r="62" spans="6:6" s="1" customFormat="1">
      <c r="F62" s="75"/>
    </row>
    <row r="63" spans="6:6" s="1" customFormat="1">
      <c r="F63" s="75"/>
    </row>
    <row r="64" spans="6:6" s="1" customFormat="1">
      <c r="F64" s="75"/>
    </row>
    <row r="65" spans="6:6" s="1" customFormat="1">
      <c r="F65" s="75"/>
    </row>
    <row r="66" spans="6:6" s="1" customFormat="1">
      <c r="F66" s="75"/>
    </row>
    <row r="67" spans="6:6" s="1" customFormat="1">
      <c r="F67" s="75"/>
    </row>
    <row r="68" spans="6:6" s="1" customFormat="1">
      <c r="F68" s="75"/>
    </row>
    <row r="69" spans="6:6" s="1" customFormat="1">
      <c r="F69" s="75"/>
    </row>
    <row r="70" spans="6:6" s="1" customFormat="1">
      <c r="F70" s="75"/>
    </row>
    <row r="71" spans="6:6" s="1" customFormat="1">
      <c r="F71" s="75"/>
    </row>
    <row r="72" spans="6:6" s="1" customFormat="1">
      <c r="F72" s="75"/>
    </row>
    <row r="73" spans="6:6" s="1" customFormat="1">
      <c r="F73" s="75"/>
    </row>
    <row r="74" spans="6:6" s="1" customFormat="1">
      <c r="F74" s="75"/>
    </row>
    <row r="75" spans="6:6" s="1" customFormat="1">
      <c r="F75" s="75"/>
    </row>
    <row r="76" spans="6:6" s="1" customFormat="1">
      <c r="F76" s="75"/>
    </row>
    <row r="77" spans="6:6" s="1" customFormat="1">
      <c r="F77" s="75"/>
    </row>
    <row r="78" spans="6:6" s="1" customFormat="1">
      <c r="F78" s="75"/>
    </row>
    <row r="79" spans="6:6" s="1" customFormat="1">
      <c r="F79" s="75"/>
    </row>
    <row r="80" spans="6:6" s="1" customFormat="1">
      <c r="F80" s="75"/>
    </row>
    <row r="81" spans="6:6" s="1" customFormat="1">
      <c r="F81" s="75"/>
    </row>
    <row r="82" spans="6:6" s="1" customFormat="1">
      <c r="F82" s="75"/>
    </row>
    <row r="83" spans="6:6" s="1" customFormat="1">
      <c r="F83" s="75"/>
    </row>
    <row r="84" spans="6:6" s="1" customFormat="1">
      <c r="F84" s="75"/>
    </row>
    <row r="85" spans="6:6" s="1" customFormat="1">
      <c r="F85" s="75"/>
    </row>
    <row r="86" spans="6:6" s="1" customFormat="1">
      <c r="F86" s="75"/>
    </row>
    <row r="87" spans="6:6" s="1" customFormat="1">
      <c r="F87" s="75"/>
    </row>
    <row r="88" spans="6:6" s="1" customFormat="1">
      <c r="F88" s="75"/>
    </row>
    <row r="89" spans="6:6" s="1" customFormat="1">
      <c r="F89" s="75"/>
    </row>
    <row r="90" spans="6:6" s="1" customFormat="1">
      <c r="F90" s="75"/>
    </row>
    <row r="91" spans="6:6" s="1" customFormat="1">
      <c r="F91" s="75"/>
    </row>
    <row r="92" spans="6:6" s="1" customFormat="1">
      <c r="F92" s="75"/>
    </row>
    <row r="93" spans="6:6" s="1" customFormat="1">
      <c r="F93" s="75"/>
    </row>
    <row r="94" spans="6:6" s="1" customFormat="1">
      <c r="F94" s="75"/>
    </row>
    <row r="95" spans="6:6" s="1" customFormat="1">
      <c r="F95" s="75"/>
    </row>
    <row r="96" spans="6:6" s="1" customFormat="1">
      <c r="F96" s="75"/>
    </row>
    <row r="97" spans="6:6" s="1" customFormat="1">
      <c r="F97" s="75"/>
    </row>
    <row r="98" spans="6:6" s="1" customFormat="1">
      <c r="F98" s="75"/>
    </row>
    <row r="99" spans="6:6" s="1" customFormat="1">
      <c r="F99" s="75"/>
    </row>
    <row r="100" spans="6:6" s="1" customFormat="1">
      <c r="F100" s="75"/>
    </row>
    <row r="101" spans="6:6" s="1" customFormat="1">
      <c r="F101" s="75"/>
    </row>
    <row r="102" spans="6:6" s="1" customFormat="1">
      <c r="F102" s="75"/>
    </row>
    <row r="103" spans="6:6" s="1" customFormat="1">
      <c r="F103" s="75"/>
    </row>
    <row r="104" spans="6:6" s="1" customFormat="1">
      <c r="F104" s="75"/>
    </row>
    <row r="105" spans="6:6" s="1" customFormat="1">
      <c r="F105" s="75"/>
    </row>
    <row r="106" spans="6:6" s="1" customFormat="1">
      <c r="F106" s="75"/>
    </row>
    <row r="107" spans="6:6" s="1" customFormat="1">
      <c r="F107" s="75"/>
    </row>
    <row r="108" spans="6:6" s="1" customFormat="1">
      <c r="F108" s="75"/>
    </row>
    <row r="109" spans="6:6" s="1" customFormat="1">
      <c r="F109" s="75"/>
    </row>
    <row r="110" spans="6:6" s="1" customFormat="1">
      <c r="F110" s="75"/>
    </row>
    <row r="111" spans="6:6" s="1" customFormat="1">
      <c r="F111" s="75"/>
    </row>
    <row r="112" spans="6:6" s="1" customFormat="1">
      <c r="F112" s="75"/>
    </row>
    <row r="113" spans="6:6" s="1" customFormat="1">
      <c r="F113" s="75"/>
    </row>
    <row r="114" spans="6:6" s="1" customFormat="1">
      <c r="F114" s="75"/>
    </row>
    <row r="115" spans="6:6" s="1" customFormat="1">
      <c r="F115" s="75"/>
    </row>
    <row r="116" spans="6:6" s="1" customFormat="1">
      <c r="F116" s="75"/>
    </row>
    <row r="117" spans="6:6" s="1" customFormat="1">
      <c r="F117" s="75"/>
    </row>
    <row r="118" spans="6:6" s="1" customFormat="1">
      <c r="F118" s="75"/>
    </row>
    <row r="119" spans="6:6" s="1" customFormat="1">
      <c r="F119" s="75"/>
    </row>
    <row r="120" spans="6:6" s="1" customFormat="1">
      <c r="F120" s="75"/>
    </row>
    <row r="121" spans="6:6" s="1" customFormat="1">
      <c r="F121" s="75"/>
    </row>
    <row r="122" spans="6:6" s="1" customFormat="1">
      <c r="F122" s="75"/>
    </row>
    <row r="123" spans="6:6" s="1" customFormat="1">
      <c r="F123" s="75"/>
    </row>
    <row r="124" spans="6:6" s="1" customFormat="1">
      <c r="F124" s="75"/>
    </row>
    <row r="125" spans="6:6" s="1" customFormat="1">
      <c r="F125" s="75"/>
    </row>
    <row r="126" spans="6:6" s="1" customFormat="1">
      <c r="F126" s="75"/>
    </row>
    <row r="127" spans="6:6" s="1" customFormat="1">
      <c r="F127" s="75"/>
    </row>
    <row r="128" spans="6:6" s="1" customFormat="1">
      <c r="F128" s="75"/>
    </row>
    <row r="129" spans="6:6" s="1" customFormat="1">
      <c r="F129" s="75"/>
    </row>
    <row r="130" spans="6:6" s="1" customFormat="1">
      <c r="F130" s="75"/>
    </row>
    <row r="131" spans="6:6" s="1" customFormat="1">
      <c r="F131" s="75"/>
    </row>
    <row r="132" spans="6:6" s="1" customFormat="1">
      <c r="F132" s="75"/>
    </row>
    <row r="133" spans="6:6" s="1" customFormat="1">
      <c r="F133" s="75"/>
    </row>
    <row r="134" spans="6:6" s="1" customFormat="1">
      <c r="F134" s="75"/>
    </row>
    <row r="135" spans="6:6" s="1" customFormat="1">
      <c r="F135" s="75"/>
    </row>
    <row r="136" spans="6:6" s="1" customFormat="1">
      <c r="F136" s="75"/>
    </row>
    <row r="137" spans="6:6" s="1" customFormat="1">
      <c r="F137" s="75"/>
    </row>
    <row r="138" spans="6:6" s="1" customFormat="1">
      <c r="F138" s="75"/>
    </row>
    <row r="139" spans="6:6" s="1" customFormat="1">
      <c r="F139" s="75"/>
    </row>
    <row r="140" spans="6:6" s="1" customFormat="1">
      <c r="F140" s="75"/>
    </row>
    <row r="141" spans="6:6" s="1" customFormat="1">
      <c r="F141" s="75"/>
    </row>
    <row r="142" spans="6:6" s="1" customFormat="1">
      <c r="F142" s="75"/>
    </row>
    <row r="143" spans="6:6" s="1" customFormat="1">
      <c r="F143" s="75"/>
    </row>
    <row r="144" spans="6:6" s="1" customFormat="1">
      <c r="F144" s="75"/>
    </row>
    <row r="145" spans="6:6" s="1" customFormat="1">
      <c r="F145" s="75"/>
    </row>
    <row r="146" spans="6:6" s="1" customFormat="1">
      <c r="F146" s="75"/>
    </row>
    <row r="147" spans="6:6" s="1" customFormat="1">
      <c r="F147" s="75"/>
    </row>
    <row r="148" spans="6:6" s="1" customFormat="1">
      <c r="F148" s="75"/>
    </row>
    <row r="149" spans="6:6" s="1" customFormat="1">
      <c r="F149" s="75"/>
    </row>
    <row r="150" spans="6:6" s="1" customFormat="1">
      <c r="F150" s="75"/>
    </row>
    <row r="151" spans="6:6" s="1" customFormat="1">
      <c r="F151" s="75"/>
    </row>
    <row r="152" spans="6:6" s="1" customFormat="1">
      <c r="F152" s="75"/>
    </row>
    <row r="153" spans="6:6" s="1" customFormat="1">
      <c r="F153" s="75"/>
    </row>
    <row r="154" spans="6:6" s="1" customFormat="1">
      <c r="F154" s="75"/>
    </row>
    <row r="155" spans="6:6" s="1" customFormat="1">
      <c r="F155" s="75"/>
    </row>
    <row r="156" spans="6:6" s="1" customFormat="1">
      <c r="F156" s="75"/>
    </row>
    <row r="157" spans="6:6" s="1" customFormat="1">
      <c r="F157" s="75"/>
    </row>
    <row r="158" spans="6:6" s="1" customFormat="1">
      <c r="F158" s="75"/>
    </row>
    <row r="159" spans="6:6" s="1" customFormat="1">
      <c r="F159" s="75"/>
    </row>
    <row r="160" spans="6:6" s="1" customFormat="1">
      <c r="F160" s="75"/>
    </row>
    <row r="161" spans="6:6" s="1" customFormat="1">
      <c r="F161" s="75"/>
    </row>
    <row r="162" spans="6:6" s="1" customFormat="1">
      <c r="F162" s="75"/>
    </row>
    <row r="163" spans="6:6" s="1" customFormat="1">
      <c r="F163" s="75"/>
    </row>
    <row r="164" spans="6:6" s="1" customFormat="1">
      <c r="F164" s="75"/>
    </row>
    <row r="165" spans="6:6" s="1" customFormat="1">
      <c r="F165" s="75"/>
    </row>
    <row r="166" spans="6:6" s="1" customFormat="1">
      <c r="F166" s="75"/>
    </row>
    <row r="167" spans="6:6" s="1" customFormat="1">
      <c r="F167" s="75"/>
    </row>
    <row r="168" spans="6:6" s="1" customFormat="1">
      <c r="F168" s="75"/>
    </row>
    <row r="169" spans="6:6" s="1" customFormat="1">
      <c r="F169" s="75"/>
    </row>
    <row r="170" spans="6:6" s="1" customFormat="1">
      <c r="F170" s="75"/>
    </row>
    <row r="171" spans="6:6" s="1" customFormat="1">
      <c r="F171" s="75"/>
    </row>
    <row r="172" spans="6:6" s="1" customFormat="1">
      <c r="F172" s="75"/>
    </row>
    <row r="173" spans="6:6" s="1" customFormat="1">
      <c r="F173" s="75"/>
    </row>
    <row r="174" spans="6:6" s="1" customFormat="1">
      <c r="F174" s="75"/>
    </row>
    <row r="175" spans="6:6" s="1" customFormat="1">
      <c r="F175" s="75"/>
    </row>
    <row r="176" spans="6:6" s="1" customFormat="1">
      <c r="F176" s="75"/>
    </row>
    <row r="177" spans="6:6" s="1" customFormat="1">
      <c r="F177" s="75"/>
    </row>
    <row r="178" spans="6:6" s="1" customFormat="1">
      <c r="F178" s="75"/>
    </row>
    <row r="179" spans="6:6" s="1" customFormat="1">
      <c r="F179" s="75"/>
    </row>
    <row r="180" spans="6:6" s="1" customFormat="1">
      <c r="F180" s="75"/>
    </row>
    <row r="181" spans="6:6" s="1" customFormat="1">
      <c r="F181" s="75"/>
    </row>
    <row r="182" spans="6:6" s="1" customFormat="1">
      <c r="F182" s="75"/>
    </row>
    <row r="183" spans="6:6" s="1" customFormat="1">
      <c r="F183" s="75"/>
    </row>
    <row r="184" spans="6:6" s="1" customFormat="1">
      <c r="F184" s="75"/>
    </row>
    <row r="185" spans="6:6" s="1" customFormat="1">
      <c r="F185" s="75"/>
    </row>
    <row r="186" spans="6:6" s="1" customFormat="1">
      <c r="F186" s="75"/>
    </row>
    <row r="187" spans="6:6" s="1" customFormat="1">
      <c r="F187" s="75"/>
    </row>
    <row r="188" spans="6:6" s="1" customFormat="1">
      <c r="F188" s="75"/>
    </row>
    <row r="189" spans="6:6" s="1" customFormat="1">
      <c r="F189" s="75"/>
    </row>
    <row r="190" spans="6:6" s="1" customFormat="1">
      <c r="F190" s="75"/>
    </row>
    <row r="191" spans="6:6" s="1" customFormat="1">
      <c r="F191" s="75"/>
    </row>
    <row r="192" spans="6:6" s="1" customFormat="1">
      <c r="F192" s="75"/>
    </row>
    <row r="193" spans="6:6" s="1" customFormat="1">
      <c r="F193" s="75"/>
    </row>
    <row r="194" spans="6:6" s="1" customFormat="1">
      <c r="F194" s="75"/>
    </row>
    <row r="195" spans="6:6" s="1" customFormat="1">
      <c r="F195" s="75"/>
    </row>
    <row r="196" spans="6:6" s="1" customFormat="1">
      <c r="F196" s="75"/>
    </row>
    <row r="197" spans="6:6" s="1" customFormat="1">
      <c r="F197" s="75"/>
    </row>
    <row r="198" spans="6:6" s="1" customFormat="1">
      <c r="F198" s="75"/>
    </row>
    <row r="199" spans="6:6" s="1" customFormat="1">
      <c r="F199" s="75"/>
    </row>
    <row r="200" spans="6:6" s="1" customFormat="1">
      <c r="F200" s="75"/>
    </row>
    <row r="201" spans="6:6" s="1" customFormat="1">
      <c r="F201" s="75"/>
    </row>
    <row r="202" spans="6:6" s="1" customFormat="1">
      <c r="F202" s="75"/>
    </row>
    <row r="203" spans="6:6" s="1" customFormat="1">
      <c r="F203" s="75"/>
    </row>
    <row r="204" spans="6:6" s="1" customFormat="1">
      <c r="F204" s="75"/>
    </row>
    <row r="205" spans="6:6" s="1" customFormat="1">
      <c r="F205" s="75"/>
    </row>
    <row r="206" spans="6:6" s="1" customFormat="1">
      <c r="F206" s="75"/>
    </row>
    <row r="207" spans="6:6" s="1" customFormat="1">
      <c r="F207" s="75"/>
    </row>
    <row r="208" spans="6:6" s="1" customFormat="1">
      <c r="F208" s="75"/>
    </row>
    <row r="209" spans="6:6" s="1" customFormat="1">
      <c r="F209" s="75"/>
    </row>
    <row r="210" spans="6:6" s="1" customFormat="1">
      <c r="F210" s="75"/>
    </row>
    <row r="211" spans="6:6" s="1" customFormat="1">
      <c r="F211" s="75"/>
    </row>
    <row r="212" spans="6:6" s="1" customFormat="1">
      <c r="F212" s="75"/>
    </row>
    <row r="213" spans="6:6" s="1" customFormat="1">
      <c r="F213" s="75"/>
    </row>
    <row r="214" spans="6:6" s="1" customFormat="1">
      <c r="F214" s="75"/>
    </row>
    <row r="215" spans="6:6" s="1" customFormat="1">
      <c r="F215" s="75"/>
    </row>
    <row r="216" spans="6:6" s="1" customFormat="1">
      <c r="F216" s="75"/>
    </row>
    <row r="217" spans="6:6" s="1" customFormat="1">
      <c r="F217" s="75"/>
    </row>
    <row r="218" spans="6:6" s="1" customFormat="1">
      <c r="F218" s="75"/>
    </row>
    <row r="219" spans="6:6" s="1" customFormat="1">
      <c r="F219" s="75"/>
    </row>
    <row r="220" spans="6:6" s="1" customFormat="1">
      <c r="F220" s="75"/>
    </row>
    <row r="221" spans="6:6" s="1" customFormat="1">
      <c r="F221" s="75"/>
    </row>
    <row r="222" spans="6:6" s="1" customFormat="1">
      <c r="F222" s="75"/>
    </row>
    <row r="223" spans="6:6" s="1" customFormat="1">
      <c r="F223" s="75"/>
    </row>
    <row r="224" spans="6:6" s="1" customFormat="1">
      <c r="F224" s="75"/>
    </row>
    <row r="225" spans="6:6" s="1" customFormat="1">
      <c r="F225" s="75"/>
    </row>
    <row r="226" spans="6:6" s="1" customFormat="1">
      <c r="F226" s="75"/>
    </row>
    <row r="227" spans="6:6" s="1" customFormat="1">
      <c r="F227" s="75"/>
    </row>
    <row r="228" spans="6:6" s="1" customFormat="1">
      <c r="F228" s="75"/>
    </row>
    <row r="229" spans="6:6" s="1" customFormat="1">
      <c r="F229" s="75"/>
    </row>
    <row r="230" spans="6:6" s="1" customFormat="1">
      <c r="F230" s="75"/>
    </row>
    <row r="231" spans="6:6" s="1" customFormat="1">
      <c r="F231" s="75"/>
    </row>
    <row r="232" spans="6:6" s="1" customFormat="1">
      <c r="F232" s="75"/>
    </row>
    <row r="233" spans="6:6" s="1" customFormat="1">
      <c r="F233" s="75"/>
    </row>
    <row r="234" spans="6:6" s="1" customFormat="1">
      <c r="F234" s="75"/>
    </row>
    <row r="235" spans="6:6" s="1" customFormat="1">
      <c r="F235" s="75"/>
    </row>
    <row r="236" spans="6:6" s="1" customFormat="1">
      <c r="F236" s="75"/>
    </row>
    <row r="237" spans="6:6" s="1" customFormat="1">
      <c r="F237" s="75"/>
    </row>
    <row r="238" spans="6:6" s="1" customFormat="1">
      <c r="F238" s="75"/>
    </row>
    <row r="239" spans="6:6" s="1" customFormat="1">
      <c r="F239" s="75"/>
    </row>
    <row r="240" spans="6:6" s="1" customFormat="1">
      <c r="F240" s="75"/>
    </row>
    <row r="241" spans="6:6" s="1" customFormat="1">
      <c r="F241" s="75"/>
    </row>
    <row r="242" spans="6:6" s="1" customFormat="1">
      <c r="F242" s="75"/>
    </row>
    <row r="243" spans="6:6" s="1" customFormat="1">
      <c r="F243" s="75"/>
    </row>
    <row r="244" spans="6:6" s="1" customFormat="1">
      <c r="F244" s="75"/>
    </row>
    <row r="245" spans="6:6" s="1" customFormat="1">
      <c r="F245" s="75"/>
    </row>
    <row r="246" spans="6:6" s="1" customFormat="1">
      <c r="F246" s="75"/>
    </row>
    <row r="247" spans="6:6" s="1" customFormat="1">
      <c r="F247" s="75"/>
    </row>
    <row r="248" spans="6:6" s="1" customFormat="1">
      <c r="F248" s="75"/>
    </row>
  </sheetData>
  <mergeCells count="9">
    <mergeCell ref="B1:B2"/>
    <mergeCell ref="A20:B20"/>
    <mergeCell ref="A21:B21"/>
    <mergeCell ref="A3:G4"/>
    <mergeCell ref="A5:G5"/>
    <mergeCell ref="A6:G6"/>
    <mergeCell ref="A18:G18"/>
    <mergeCell ref="A8:B8"/>
    <mergeCell ref="A9:B9"/>
  </mergeCells>
  <phoneticPr fontId="0" type="noConversion"/>
  <printOptions horizontalCentered="1"/>
  <pageMargins left="0.19685039370078741" right="0.19685039370078741" top="0.62992125984251968" bottom="0.39370078740157483" header="0.31496062992125984" footer="0.31496062992125984"/>
  <pageSetup paperSize="9" scale="85" firstPageNumber="691" orientation="portrait" useFirstPageNumber="1" horizontalDpi="4294967295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workbookViewId="0">
      <selection activeCell="I8" sqref="I8"/>
    </sheetView>
  </sheetViews>
  <sheetFormatPr defaultColWidth="11.42578125" defaultRowHeight="12.75"/>
  <cols>
    <col min="1" max="1" width="5.42578125" style="49" customWidth="1"/>
    <col min="2" max="2" width="4.42578125" style="68" bestFit="1" customWidth="1"/>
    <col min="3" max="3" width="48.5703125" style="97" customWidth="1"/>
    <col min="4" max="4" width="10.85546875" style="97" bestFit="1" customWidth="1"/>
    <col min="5" max="5" width="12.28515625" style="97" customWidth="1"/>
    <col min="6" max="6" width="10.85546875" style="97" bestFit="1" customWidth="1"/>
    <col min="7" max="7" width="8" style="61" customWidth="1"/>
    <col min="8" max="8" width="8" style="97" customWidth="1"/>
    <col min="9" max="16384" width="11.42578125" style="97"/>
  </cols>
  <sheetData>
    <row r="1" spans="1:9" s="1" customFormat="1" ht="27" customHeight="1">
      <c r="A1" s="265" t="s">
        <v>2</v>
      </c>
      <c r="B1" s="268"/>
      <c r="C1" s="268"/>
      <c r="D1" s="268"/>
      <c r="E1" s="269"/>
      <c r="F1" s="269"/>
      <c r="G1" s="269"/>
      <c r="H1" s="269"/>
    </row>
    <row r="2" spans="1:9" s="1" customFormat="1" ht="27" customHeight="1">
      <c r="A2" s="270" t="s">
        <v>105</v>
      </c>
      <c r="B2" s="271"/>
      <c r="C2" s="271"/>
      <c r="D2" s="271"/>
      <c r="E2" s="271"/>
      <c r="F2" s="271"/>
      <c r="G2" s="271"/>
      <c r="H2" s="271"/>
    </row>
    <row r="3" spans="1:9" s="1" customFormat="1" ht="27.75" customHeight="1">
      <c r="A3" s="272" t="s">
        <v>247</v>
      </c>
      <c r="B3" s="272"/>
      <c r="C3" s="272"/>
      <c r="D3" s="70" t="s">
        <v>286</v>
      </c>
      <c r="E3" s="70" t="s">
        <v>270</v>
      </c>
      <c r="F3" s="70" t="s">
        <v>287</v>
      </c>
      <c r="G3" s="207" t="s">
        <v>248</v>
      </c>
      <c r="H3" s="207" t="s">
        <v>248</v>
      </c>
    </row>
    <row r="4" spans="1:9" s="1" customFormat="1" ht="12.75" customHeight="1">
      <c r="A4" s="274">
        <v>1</v>
      </c>
      <c r="B4" s="275"/>
      <c r="C4" s="275"/>
      <c r="D4" s="71">
        <v>2</v>
      </c>
      <c r="E4" s="71">
        <v>3</v>
      </c>
      <c r="F4" s="71">
        <v>4</v>
      </c>
      <c r="G4" s="72" t="s">
        <v>249</v>
      </c>
      <c r="H4" s="72" t="s">
        <v>250</v>
      </c>
    </row>
    <row r="5" spans="1:9" s="1" customFormat="1" ht="21.6" customHeight="1">
      <c r="A5" s="105">
        <v>6</v>
      </c>
      <c r="B5" s="106"/>
      <c r="C5" s="107" t="s">
        <v>27</v>
      </c>
      <c r="D5" s="84">
        <f>D6+D18+D33+D38</f>
        <v>820747251.80999994</v>
      </c>
      <c r="E5" s="84">
        <f>E6+E18+E33+E38</f>
        <v>2037366000</v>
      </c>
      <c r="F5" s="84">
        <f>F6+F18+F33+F38</f>
        <v>870057626.60000002</v>
      </c>
      <c r="G5" s="78">
        <f>F5/D5*100</f>
        <v>106.00798536714629</v>
      </c>
      <c r="H5" s="78">
        <f>F5/E5*100</f>
        <v>42.705023378224631</v>
      </c>
    </row>
    <row r="6" spans="1:9" s="1" customFormat="1" ht="27.75" customHeight="1">
      <c r="A6" s="108">
        <v>63</v>
      </c>
      <c r="B6" s="67"/>
      <c r="C6" s="109" t="s">
        <v>205</v>
      </c>
      <c r="D6" s="84">
        <f>D10+D7</f>
        <v>803592398</v>
      </c>
      <c r="E6" s="84">
        <f t="shared" ref="E6:F6" si="0">E10+E7</f>
        <v>1997266000</v>
      </c>
      <c r="F6" s="84">
        <f t="shared" si="0"/>
        <v>851201076.96000004</v>
      </c>
      <c r="G6" s="78">
        <f t="shared" ref="G6:G40" si="1">F6/D6*100</f>
        <v>105.92448100286782</v>
      </c>
      <c r="H6" s="78">
        <f>F6/E6*100</f>
        <v>42.618313081983075</v>
      </c>
    </row>
    <row r="7" spans="1:9" s="1" customFormat="1" ht="13.5" customHeight="1">
      <c r="A7" s="108">
        <v>632</v>
      </c>
      <c r="B7" s="67"/>
      <c r="C7" s="109" t="s">
        <v>262</v>
      </c>
      <c r="D7" s="84">
        <f>D8+D9</f>
        <v>0</v>
      </c>
      <c r="E7" s="84">
        <f t="shared" ref="E7:F7" si="2">E8+E9</f>
        <v>175024000</v>
      </c>
      <c r="F7" s="84">
        <f t="shared" si="2"/>
        <v>1846717.96</v>
      </c>
      <c r="G7" s="110" t="s">
        <v>185</v>
      </c>
      <c r="H7" s="78"/>
    </row>
    <row r="8" spans="1:9" s="1" customFormat="1" ht="13.5" customHeight="1">
      <c r="A8" s="108"/>
      <c r="B8" s="111">
        <v>6381</v>
      </c>
      <c r="C8" s="13" t="s">
        <v>271</v>
      </c>
      <c r="D8" s="112">
        <v>0</v>
      </c>
      <c r="E8" s="85">
        <v>12721000</v>
      </c>
      <c r="F8" s="112">
        <v>123045.46</v>
      </c>
      <c r="G8" s="78"/>
      <c r="H8" s="78"/>
    </row>
    <row r="9" spans="1:9" s="1" customFormat="1" ht="13.5" customHeight="1">
      <c r="A9" s="108"/>
      <c r="B9" s="111">
        <v>6382</v>
      </c>
      <c r="C9" s="13" t="s">
        <v>272</v>
      </c>
      <c r="D9" s="112">
        <v>0</v>
      </c>
      <c r="E9" s="85">
        <v>162303000</v>
      </c>
      <c r="F9" s="112">
        <v>1723672.5</v>
      </c>
      <c r="G9" s="78"/>
      <c r="H9" s="78"/>
    </row>
    <row r="10" spans="1:9" s="1" customFormat="1" ht="13.5" customHeight="1">
      <c r="A10" s="113">
        <v>633</v>
      </c>
      <c r="B10" s="67"/>
      <c r="C10" s="114" t="s">
        <v>28</v>
      </c>
      <c r="D10" s="84">
        <f>D11+D14</f>
        <v>803592398</v>
      </c>
      <c r="E10" s="84">
        <f>E11+E14</f>
        <v>1822242000</v>
      </c>
      <c r="F10" s="84">
        <f>F11+F14</f>
        <v>849354359</v>
      </c>
      <c r="G10" s="78">
        <f t="shared" si="1"/>
        <v>105.69467320919081</v>
      </c>
      <c r="H10" s="78">
        <f>F10/E10*100</f>
        <v>46.610404051712123</v>
      </c>
    </row>
    <row r="11" spans="1:9" s="1" customFormat="1" ht="13.5" customHeight="1">
      <c r="A11" s="67"/>
      <c r="B11" s="67">
        <v>6331</v>
      </c>
      <c r="C11" s="115" t="s">
        <v>29</v>
      </c>
      <c r="D11" s="88">
        <f>D12+D13</f>
        <v>0</v>
      </c>
      <c r="E11" s="86">
        <f>E12+E13</f>
        <v>4541000</v>
      </c>
      <c r="F11" s="88">
        <f>F12+F13</f>
        <v>1404992</v>
      </c>
      <c r="G11" s="78"/>
      <c r="H11" s="78"/>
      <c r="I11" s="130"/>
    </row>
    <row r="12" spans="1:9" s="1" customFormat="1" ht="13.5" customHeight="1">
      <c r="A12" s="67"/>
      <c r="B12" s="67"/>
      <c r="C12" s="115" t="s">
        <v>277</v>
      </c>
      <c r="D12" s="88">
        <v>0</v>
      </c>
      <c r="E12" s="86">
        <v>2340000</v>
      </c>
      <c r="F12" s="88">
        <v>1404992</v>
      </c>
      <c r="G12" s="78"/>
      <c r="H12" s="78"/>
      <c r="I12" s="130"/>
    </row>
    <row r="13" spans="1:9" s="1" customFormat="1" ht="13.5" hidden="1" customHeight="1">
      <c r="A13" s="67"/>
      <c r="B13" s="67"/>
      <c r="C13" s="115" t="s">
        <v>278</v>
      </c>
      <c r="D13" s="88">
        <v>0</v>
      </c>
      <c r="E13" s="86">
        <v>2201000</v>
      </c>
      <c r="F13" s="88">
        <v>0</v>
      </c>
      <c r="G13" s="78"/>
      <c r="H13" s="78"/>
      <c r="I13" s="130"/>
    </row>
    <row r="14" spans="1:9" s="1" customFormat="1" ht="13.5" customHeight="1">
      <c r="A14" s="67"/>
      <c r="B14" s="67">
        <v>6332</v>
      </c>
      <c r="C14" s="116" t="s">
        <v>30</v>
      </c>
      <c r="D14" s="88">
        <f>D15+D16+D17</f>
        <v>803592398</v>
      </c>
      <c r="E14" s="86">
        <f t="shared" ref="E14:F14" si="3">E15+E16+E17</f>
        <v>1817701000</v>
      </c>
      <c r="F14" s="88">
        <f t="shared" si="3"/>
        <v>847949367</v>
      </c>
      <c r="G14" s="19">
        <f t="shared" si="1"/>
        <v>105.51983432277316</v>
      </c>
      <c r="H14" s="117">
        <f>F14/E14*100</f>
        <v>46.649551658936204</v>
      </c>
      <c r="I14" s="130"/>
    </row>
    <row r="15" spans="1:9" s="1" customFormat="1" ht="13.5" customHeight="1">
      <c r="A15" s="67"/>
      <c r="B15" s="67"/>
      <c r="C15" s="116" t="s">
        <v>273</v>
      </c>
      <c r="D15" s="88">
        <v>803592398</v>
      </c>
      <c r="E15" s="86">
        <v>1779000000</v>
      </c>
      <c r="F15" s="88">
        <v>847949367</v>
      </c>
      <c r="G15" s="19"/>
      <c r="H15" s="117"/>
      <c r="I15" s="130"/>
    </row>
    <row r="16" spans="1:9" s="1" customFormat="1" ht="13.5" hidden="1" customHeight="1">
      <c r="A16" s="67"/>
      <c r="B16" s="67"/>
      <c r="C16" s="116" t="s">
        <v>274</v>
      </c>
      <c r="D16" s="88"/>
      <c r="E16" s="86">
        <v>29701000</v>
      </c>
      <c r="F16" s="88">
        <v>0</v>
      </c>
      <c r="G16" s="19"/>
      <c r="H16" s="117"/>
      <c r="I16" s="130"/>
    </row>
    <row r="17" spans="1:13" s="1" customFormat="1" ht="13.5" hidden="1" customHeight="1">
      <c r="A17" s="67"/>
      <c r="B17" s="67"/>
      <c r="C17" s="116" t="s">
        <v>275</v>
      </c>
      <c r="D17" s="88"/>
      <c r="E17" s="86">
        <v>9000000</v>
      </c>
      <c r="F17" s="88">
        <v>0</v>
      </c>
      <c r="G17" s="19"/>
      <c r="H17" s="117"/>
      <c r="I17" s="130"/>
    </row>
    <row r="18" spans="1:13" s="1" customFormat="1" ht="13.5" customHeight="1">
      <c r="A18" s="26">
        <v>64</v>
      </c>
      <c r="B18" s="67"/>
      <c r="C18" s="113" t="s">
        <v>31</v>
      </c>
      <c r="D18" s="84">
        <f>D19+D25+D31</f>
        <v>13821133.810000001</v>
      </c>
      <c r="E18" s="84">
        <f t="shared" ref="E18:F18" si="4">E19+E25+E31</f>
        <v>25600000</v>
      </c>
      <c r="F18" s="84">
        <f t="shared" si="4"/>
        <v>10230231.640000001</v>
      </c>
      <c r="G18" s="78">
        <f t="shared" si="1"/>
        <v>74.018758378550132</v>
      </c>
      <c r="H18" s="78">
        <f t="shared" ref="H18:H29" si="5">F18/E18*100</f>
        <v>39.961842343750007</v>
      </c>
      <c r="I18" s="130"/>
    </row>
    <row r="19" spans="1:13" s="1" customFormat="1" ht="13.5" customHeight="1">
      <c r="A19" s="26">
        <v>641</v>
      </c>
      <c r="B19" s="67"/>
      <c r="C19" s="113" t="s">
        <v>32</v>
      </c>
      <c r="D19" s="84">
        <f>SUM(D20:D24)</f>
        <v>2726370</v>
      </c>
      <c r="E19" s="84">
        <f>SUM(E20:E24)</f>
        <v>2000000</v>
      </c>
      <c r="F19" s="84">
        <f>SUM(F20:F24)</f>
        <v>1040053.64</v>
      </c>
      <c r="G19" s="78">
        <f t="shared" si="1"/>
        <v>38.147927097202505</v>
      </c>
      <c r="H19" s="78">
        <f t="shared" si="5"/>
        <v>52.002682</v>
      </c>
      <c r="I19" s="130"/>
    </row>
    <row r="20" spans="1:13" s="1" customFormat="1" ht="13.5" customHeight="1">
      <c r="A20" s="67"/>
      <c r="B20" s="67">
        <v>6413</v>
      </c>
      <c r="C20" s="13" t="s">
        <v>56</v>
      </c>
      <c r="D20" s="88">
        <v>370295</v>
      </c>
      <c r="E20" s="86">
        <v>1250000</v>
      </c>
      <c r="F20" s="88">
        <v>398520</v>
      </c>
      <c r="G20" s="19">
        <f t="shared" si="1"/>
        <v>107.62230113828164</v>
      </c>
      <c r="H20" s="117">
        <f t="shared" si="5"/>
        <v>31.881599999999999</v>
      </c>
      <c r="I20" s="130"/>
    </row>
    <row r="21" spans="1:13" s="1" customFormat="1" ht="13.5" customHeight="1">
      <c r="A21" s="67"/>
      <c r="B21" s="67">
        <v>6414</v>
      </c>
      <c r="C21" s="13" t="s">
        <v>57</v>
      </c>
      <c r="D21" s="88">
        <v>248845</v>
      </c>
      <c r="E21" s="86">
        <v>0</v>
      </c>
      <c r="F21" s="88">
        <v>0</v>
      </c>
      <c r="G21" s="118" t="s">
        <v>185</v>
      </c>
      <c r="H21" s="119" t="s">
        <v>185</v>
      </c>
      <c r="I21" s="130"/>
    </row>
    <row r="22" spans="1:13" s="1" customFormat="1" ht="13.5" customHeight="1">
      <c r="A22" s="67"/>
      <c r="B22" s="120">
        <v>6415</v>
      </c>
      <c r="C22" s="13" t="s">
        <v>233</v>
      </c>
      <c r="D22" s="88">
        <v>1777092</v>
      </c>
      <c r="E22" s="86">
        <v>0</v>
      </c>
      <c r="F22" s="88">
        <v>132752</v>
      </c>
      <c r="G22" s="19">
        <f t="shared" si="1"/>
        <v>7.4701816225609026</v>
      </c>
      <c r="H22" s="119" t="s">
        <v>185</v>
      </c>
    </row>
    <row r="23" spans="1:13" s="1" customFormat="1" ht="13.5" customHeight="1">
      <c r="A23" s="67"/>
      <c r="B23" s="67">
        <v>6416</v>
      </c>
      <c r="C23" s="13" t="s">
        <v>58</v>
      </c>
      <c r="D23" s="88">
        <v>20551</v>
      </c>
      <c r="E23" s="86">
        <v>500000</v>
      </c>
      <c r="F23" s="88">
        <v>406832.64000000001</v>
      </c>
      <c r="G23" s="19">
        <f t="shared" si="1"/>
        <v>1979.6245438178194</v>
      </c>
      <c r="H23" s="117">
        <f t="shared" si="5"/>
        <v>81.366528000000002</v>
      </c>
    </row>
    <row r="24" spans="1:13" s="1" customFormat="1" ht="13.5" customHeight="1">
      <c r="A24" s="67"/>
      <c r="B24" s="67">
        <v>6419</v>
      </c>
      <c r="C24" s="13" t="s">
        <v>227</v>
      </c>
      <c r="D24" s="88">
        <v>309587</v>
      </c>
      <c r="E24" s="86">
        <v>250000</v>
      </c>
      <c r="F24" s="88">
        <v>101949</v>
      </c>
      <c r="G24" s="110" t="s">
        <v>185</v>
      </c>
      <c r="H24" s="119" t="s">
        <v>185</v>
      </c>
    </row>
    <row r="25" spans="1:13" s="1" customFormat="1" ht="13.5" customHeight="1">
      <c r="A25" s="26">
        <v>642</v>
      </c>
      <c r="B25" s="67"/>
      <c r="C25" s="113" t="s">
        <v>34</v>
      </c>
      <c r="D25" s="84">
        <f>SUM(D26:D26)</f>
        <v>11094763.810000001</v>
      </c>
      <c r="E25" s="84">
        <f>SUM(E26:E26)</f>
        <v>23600000</v>
      </c>
      <c r="F25" s="84">
        <f>SUM(F26:F26)</f>
        <v>9190178</v>
      </c>
      <c r="G25" s="78">
        <f t="shared" si="1"/>
        <v>82.833471332816046</v>
      </c>
      <c r="H25" s="78">
        <f t="shared" si="5"/>
        <v>38.94143220338983</v>
      </c>
    </row>
    <row r="26" spans="1:13" s="1" customFormat="1" ht="13.5" customHeight="1">
      <c r="A26" s="67"/>
      <c r="B26" s="67">
        <v>6424</v>
      </c>
      <c r="C26" s="121" t="s">
        <v>59</v>
      </c>
      <c r="D26" s="88">
        <f>SUM(D27:D30)</f>
        <v>11094763.810000001</v>
      </c>
      <c r="E26" s="86">
        <f t="shared" ref="E26:F26" si="6">SUM(E27:E30)</f>
        <v>23600000</v>
      </c>
      <c r="F26" s="88">
        <f t="shared" si="6"/>
        <v>9190178</v>
      </c>
      <c r="G26" s="19">
        <f t="shared" si="1"/>
        <v>82.833471332816046</v>
      </c>
      <c r="H26" s="117">
        <f t="shared" si="5"/>
        <v>38.94143220338983</v>
      </c>
    </row>
    <row r="27" spans="1:13" s="1" customFormat="1" ht="13.5" customHeight="1">
      <c r="A27" s="67"/>
      <c r="B27" s="67"/>
      <c r="C27" s="122" t="s">
        <v>246</v>
      </c>
      <c r="D27" s="88">
        <v>9635756</v>
      </c>
      <c r="E27" s="86">
        <v>20400000</v>
      </c>
      <c r="F27" s="88">
        <v>7629783</v>
      </c>
      <c r="G27" s="19">
        <f t="shared" si="1"/>
        <v>79.181986343365267</v>
      </c>
      <c r="H27" s="117">
        <f t="shared" si="5"/>
        <v>37.400897058823531</v>
      </c>
    </row>
    <row r="28" spans="1:13" s="1" customFormat="1" ht="13.5" customHeight="1">
      <c r="A28" s="67"/>
      <c r="B28" s="67"/>
      <c r="C28" s="122" t="s">
        <v>245</v>
      </c>
      <c r="D28" s="88">
        <v>318847</v>
      </c>
      <c r="E28" s="86">
        <v>700000</v>
      </c>
      <c r="F28" s="88">
        <v>405738</v>
      </c>
      <c r="G28" s="19">
        <f t="shared" si="1"/>
        <v>127.25162852402563</v>
      </c>
      <c r="H28" s="117">
        <f t="shared" si="5"/>
        <v>57.96257142857143</v>
      </c>
    </row>
    <row r="29" spans="1:13" s="1" customFormat="1" ht="13.5" customHeight="1">
      <c r="A29" s="67"/>
      <c r="B29" s="67"/>
      <c r="C29" s="13" t="s">
        <v>60</v>
      </c>
      <c r="D29" s="88">
        <v>1140083</v>
      </c>
      <c r="E29" s="86">
        <v>2500000</v>
      </c>
      <c r="F29" s="88">
        <v>1154657</v>
      </c>
      <c r="G29" s="19">
        <f t="shared" si="1"/>
        <v>101.27832798138381</v>
      </c>
      <c r="H29" s="117">
        <f t="shared" si="5"/>
        <v>46.186280000000004</v>
      </c>
    </row>
    <row r="30" spans="1:13" s="1" customFormat="1" ht="27" customHeight="1">
      <c r="A30" s="67"/>
      <c r="B30" s="67"/>
      <c r="C30" s="13" t="s">
        <v>232</v>
      </c>
      <c r="D30" s="88">
        <v>77.81</v>
      </c>
      <c r="E30" s="86"/>
      <c r="F30" s="88">
        <v>0</v>
      </c>
      <c r="G30" s="19">
        <f>F30/D30*100</f>
        <v>0</v>
      </c>
      <c r="H30" s="117" t="e">
        <f>F30/E30*100</f>
        <v>#DIV/0!</v>
      </c>
      <c r="I30" s="21"/>
      <c r="J30" s="21"/>
      <c r="K30" s="21"/>
      <c r="L30" s="21"/>
      <c r="M30" s="21"/>
    </row>
    <row r="31" spans="1:13" s="1" customFormat="1" ht="13.15" hidden="1" customHeight="1">
      <c r="A31" s="26">
        <v>643</v>
      </c>
      <c r="B31" s="123"/>
      <c r="C31" s="12" t="s">
        <v>256</v>
      </c>
      <c r="D31" s="87">
        <f>D32</f>
        <v>0</v>
      </c>
      <c r="E31" s="87">
        <f t="shared" ref="E31:F31" si="7">E32</f>
        <v>0</v>
      </c>
      <c r="F31" s="87">
        <f t="shared" si="7"/>
        <v>0</v>
      </c>
      <c r="G31" s="110" t="s">
        <v>185</v>
      </c>
      <c r="H31" s="110" t="s">
        <v>185</v>
      </c>
      <c r="I31" s="21"/>
      <c r="J31" s="21"/>
      <c r="K31" s="21"/>
      <c r="L31" s="21"/>
      <c r="M31" s="21"/>
    </row>
    <row r="32" spans="1:13" s="1" customFormat="1" ht="27" hidden="1" customHeight="1">
      <c r="A32" s="124"/>
      <c r="B32" s="125">
        <v>6436</v>
      </c>
      <c r="C32" s="13" t="s">
        <v>257</v>
      </c>
      <c r="D32" s="88">
        <v>0</v>
      </c>
      <c r="E32" s="86">
        <v>0</v>
      </c>
      <c r="F32" s="88">
        <v>0</v>
      </c>
      <c r="G32" s="110" t="s">
        <v>185</v>
      </c>
      <c r="H32" s="119" t="s">
        <v>185</v>
      </c>
      <c r="I32" s="21"/>
      <c r="J32" s="21"/>
      <c r="K32" s="21"/>
      <c r="L32" s="21"/>
      <c r="M32" s="21"/>
    </row>
    <row r="33" spans="1:15" s="1" customFormat="1" ht="25.5" customHeight="1">
      <c r="A33" s="126">
        <v>65</v>
      </c>
      <c r="B33" s="67"/>
      <c r="C33" s="113" t="s">
        <v>204</v>
      </c>
      <c r="D33" s="84">
        <f t="shared" ref="D33:F34" si="8">D34</f>
        <v>2851214</v>
      </c>
      <c r="E33" s="84">
        <f t="shared" si="8"/>
        <v>13300000</v>
      </c>
      <c r="F33" s="84">
        <f t="shared" si="8"/>
        <v>8114506</v>
      </c>
      <c r="G33" s="78">
        <f t="shared" si="1"/>
        <v>284.59827989060102</v>
      </c>
      <c r="H33" s="78">
        <f>F33/E33*100</f>
        <v>61.011323308270683</v>
      </c>
    </row>
    <row r="34" spans="1:15" s="1" customFormat="1" ht="13.5" customHeight="1">
      <c r="A34" s="26">
        <v>652</v>
      </c>
      <c r="B34" s="67"/>
      <c r="C34" s="113" t="s">
        <v>35</v>
      </c>
      <c r="D34" s="84">
        <f t="shared" si="8"/>
        <v>2851214</v>
      </c>
      <c r="E34" s="84">
        <f t="shared" si="8"/>
        <v>13300000</v>
      </c>
      <c r="F34" s="84">
        <f t="shared" si="8"/>
        <v>8114506</v>
      </c>
      <c r="G34" s="78">
        <f t="shared" si="1"/>
        <v>284.59827989060102</v>
      </c>
      <c r="H34" s="78">
        <f t="shared" ref="H34:H40" si="9">F34/E34*100</f>
        <v>61.011323308270683</v>
      </c>
    </row>
    <row r="35" spans="1:15" s="1" customFormat="1" ht="13.5" customHeight="1">
      <c r="A35" s="26"/>
      <c r="B35" s="67">
        <v>6526</v>
      </c>
      <c r="C35" s="13" t="s">
        <v>36</v>
      </c>
      <c r="D35" s="84">
        <f>D36+D37</f>
        <v>2851214</v>
      </c>
      <c r="E35" s="89">
        <f>E36+E37</f>
        <v>13300000</v>
      </c>
      <c r="F35" s="84">
        <f>F36+F37</f>
        <v>8114506</v>
      </c>
      <c r="G35" s="78">
        <f t="shared" si="1"/>
        <v>284.59827989060102</v>
      </c>
      <c r="H35" s="78">
        <f t="shared" si="9"/>
        <v>61.011323308270683</v>
      </c>
    </row>
    <row r="36" spans="1:15" s="1" customFormat="1" ht="13.5" customHeight="1">
      <c r="A36" s="67"/>
      <c r="B36" s="67"/>
      <c r="C36" s="13" t="s">
        <v>61</v>
      </c>
      <c r="D36" s="88">
        <v>220786</v>
      </c>
      <c r="E36" s="86">
        <v>7000000</v>
      </c>
      <c r="F36" s="88">
        <v>5345845</v>
      </c>
      <c r="G36" s="19">
        <f t="shared" si="1"/>
        <v>2421.2789760220303</v>
      </c>
      <c r="H36" s="117">
        <f t="shared" si="9"/>
        <v>76.369214285714278</v>
      </c>
    </row>
    <row r="37" spans="1:15" s="1" customFormat="1" ht="13.5" customHeight="1">
      <c r="A37" s="67"/>
      <c r="B37" s="67"/>
      <c r="C37" s="13" t="s">
        <v>62</v>
      </c>
      <c r="D37" s="88">
        <v>2630428</v>
      </c>
      <c r="E37" s="86">
        <v>6300000</v>
      </c>
      <c r="F37" s="88">
        <v>2768661</v>
      </c>
      <c r="G37" s="19">
        <f t="shared" si="1"/>
        <v>105.2551523934508</v>
      </c>
      <c r="H37" s="117">
        <f t="shared" si="9"/>
        <v>43.947000000000003</v>
      </c>
      <c r="I37" s="21"/>
      <c r="J37" s="21"/>
      <c r="K37" s="21"/>
      <c r="L37" s="21"/>
      <c r="M37" s="21"/>
      <c r="N37" s="21"/>
      <c r="O37" s="21"/>
    </row>
    <row r="38" spans="1:15" s="1" customFormat="1" ht="24" customHeight="1">
      <c r="A38" s="126">
        <v>66</v>
      </c>
      <c r="B38" s="67"/>
      <c r="C38" s="12" t="s">
        <v>207</v>
      </c>
      <c r="D38" s="84">
        <f t="shared" ref="D38:F39" si="10">D39</f>
        <v>482506</v>
      </c>
      <c r="E38" s="84">
        <f t="shared" si="10"/>
        <v>1200000</v>
      </c>
      <c r="F38" s="84">
        <f t="shared" si="10"/>
        <v>511812</v>
      </c>
      <c r="G38" s="78">
        <f t="shared" si="1"/>
        <v>106.07370685545878</v>
      </c>
      <c r="H38" s="78">
        <f t="shared" si="9"/>
        <v>42.651000000000003</v>
      </c>
    </row>
    <row r="39" spans="1:15" s="1" customFormat="1" ht="13.5" customHeight="1">
      <c r="A39" s="126">
        <v>661</v>
      </c>
      <c r="B39" s="67"/>
      <c r="C39" s="12" t="s">
        <v>206</v>
      </c>
      <c r="D39" s="84">
        <f t="shared" si="10"/>
        <v>482506</v>
      </c>
      <c r="E39" s="84">
        <f t="shared" si="10"/>
        <v>1200000</v>
      </c>
      <c r="F39" s="84">
        <f t="shared" si="10"/>
        <v>511812</v>
      </c>
      <c r="G39" s="78">
        <f t="shared" si="1"/>
        <v>106.07370685545878</v>
      </c>
      <c r="H39" s="78">
        <f t="shared" si="9"/>
        <v>42.651000000000003</v>
      </c>
    </row>
    <row r="40" spans="1:15" s="1" customFormat="1" ht="13.5" customHeight="1">
      <c r="A40" s="67"/>
      <c r="B40" s="67">
        <v>6615</v>
      </c>
      <c r="C40" s="13" t="s">
        <v>198</v>
      </c>
      <c r="D40" s="88">
        <v>482506</v>
      </c>
      <c r="E40" s="86">
        <v>1200000</v>
      </c>
      <c r="F40" s="88">
        <v>511812</v>
      </c>
      <c r="G40" s="19">
        <f t="shared" si="1"/>
        <v>106.07370685545878</v>
      </c>
      <c r="H40" s="117">
        <f t="shared" si="9"/>
        <v>42.651000000000003</v>
      </c>
    </row>
    <row r="41" spans="1:15" s="1" customFormat="1" ht="22.9" customHeight="1">
      <c r="A41" s="127">
        <v>7</v>
      </c>
      <c r="B41" s="127"/>
      <c r="C41" s="128" t="s">
        <v>37</v>
      </c>
      <c r="D41" s="84">
        <f>D42</f>
        <v>38480</v>
      </c>
      <c r="E41" s="84">
        <f>E42</f>
        <v>14000000</v>
      </c>
      <c r="F41" s="84">
        <f>F42</f>
        <v>7111</v>
      </c>
      <c r="G41" s="110" t="s">
        <v>185</v>
      </c>
      <c r="H41" s="110" t="s">
        <v>185</v>
      </c>
    </row>
    <row r="42" spans="1:15" s="1" customFormat="1" ht="13.5" customHeight="1">
      <c r="A42" s="26">
        <v>72</v>
      </c>
      <c r="B42" s="26"/>
      <c r="C42" s="12" t="s">
        <v>39</v>
      </c>
      <c r="D42" s="84">
        <f>D43+D46+D48</f>
        <v>38480</v>
      </c>
      <c r="E42" s="84">
        <f>E43+E46+E48</f>
        <v>14000000</v>
      </c>
      <c r="F42" s="84">
        <f>F43+F46+F48</f>
        <v>7111</v>
      </c>
      <c r="G42" s="110" t="s">
        <v>185</v>
      </c>
      <c r="H42" s="110" t="s">
        <v>185</v>
      </c>
    </row>
    <row r="43" spans="1:15" s="1" customFormat="1" ht="13.5" customHeight="1">
      <c r="A43" s="26">
        <v>721</v>
      </c>
      <c r="B43" s="26"/>
      <c r="C43" s="12" t="s">
        <v>191</v>
      </c>
      <c r="D43" s="84">
        <f>D44+D45</f>
        <v>0</v>
      </c>
      <c r="E43" s="84">
        <f t="shared" ref="E43:F43" si="11">E44+E45</f>
        <v>14000000</v>
      </c>
      <c r="F43" s="84">
        <f t="shared" si="11"/>
        <v>0</v>
      </c>
      <c r="G43" s="110" t="s">
        <v>185</v>
      </c>
      <c r="H43" s="110" t="s">
        <v>185</v>
      </c>
    </row>
    <row r="44" spans="1:15" s="1" customFormat="1" ht="13.5" hidden="1" customHeight="1">
      <c r="A44" s="67"/>
      <c r="B44" s="111">
        <v>7211</v>
      </c>
      <c r="C44" s="13" t="s">
        <v>190</v>
      </c>
      <c r="D44" s="88">
        <v>0</v>
      </c>
      <c r="E44" s="86">
        <v>7000000</v>
      </c>
      <c r="F44" s="88">
        <v>0</v>
      </c>
      <c r="G44" s="110" t="s">
        <v>185</v>
      </c>
      <c r="H44" s="110" t="s">
        <v>185</v>
      </c>
    </row>
    <row r="45" spans="1:15" s="1" customFormat="1" ht="13.5" hidden="1" customHeight="1">
      <c r="A45" s="67"/>
      <c r="B45" s="111">
        <v>7212</v>
      </c>
      <c r="C45" s="13" t="s">
        <v>276</v>
      </c>
      <c r="D45" s="88">
        <v>0</v>
      </c>
      <c r="E45" s="86">
        <v>7000000</v>
      </c>
      <c r="F45" s="88">
        <v>0</v>
      </c>
      <c r="G45" s="110"/>
      <c r="H45" s="110"/>
    </row>
    <row r="46" spans="1:15" s="1" customFormat="1" ht="13.5" hidden="1" customHeight="1">
      <c r="A46" s="67"/>
      <c r="B46" s="26"/>
      <c r="C46" s="12" t="s">
        <v>228</v>
      </c>
      <c r="D46" s="84">
        <f>D47</f>
        <v>0</v>
      </c>
      <c r="E46" s="84">
        <f>E47</f>
        <v>0</v>
      </c>
      <c r="F46" s="84">
        <f>F47</f>
        <v>0</v>
      </c>
      <c r="G46" s="110" t="s">
        <v>185</v>
      </c>
      <c r="H46" s="110" t="s">
        <v>185</v>
      </c>
    </row>
    <row r="47" spans="1:15" s="1" customFormat="1" ht="13.5" hidden="1" customHeight="1">
      <c r="A47" s="67"/>
      <c r="B47" s="111">
        <v>7211</v>
      </c>
      <c r="C47" s="13" t="s">
        <v>229</v>
      </c>
      <c r="D47" s="88">
        <v>0</v>
      </c>
      <c r="E47" s="88">
        <v>0</v>
      </c>
      <c r="F47" s="88">
        <v>0</v>
      </c>
      <c r="G47" s="110" t="s">
        <v>185</v>
      </c>
      <c r="H47" s="110" t="s">
        <v>185</v>
      </c>
    </row>
    <row r="48" spans="1:15" s="1" customFormat="1" ht="13.5" customHeight="1">
      <c r="A48" s="26">
        <v>723</v>
      </c>
      <c r="B48" s="26"/>
      <c r="C48" s="12" t="s">
        <v>230</v>
      </c>
      <c r="D48" s="84">
        <f>D49+D50</f>
        <v>38480</v>
      </c>
      <c r="E48" s="84">
        <f>E49+E50</f>
        <v>0</v>
      </c>
      <c r="F48" s="84">
        <f>F49+F50</f>
        <v>7111</v>
      </c>
      <c r="G48" s="110" t="s">
        <v>185</v>
      </c>
      <c r="H48" s="110" t="s">
        <v>185</v>
      </c>
    </row>
    <row r="49" spans="1:18" s="1" customFormat="1" ht="13.5" customHeight="1">
      <c r="A49" s="67"/>
      <c r="B49" s="111">
        <v>7231</v>
      </c>
      <c r="C49" s="13" t="s">
        <v>231</v>
      </c>
      <c r="D49" s="88">
        <v>38480</v>
      </c>
      <c r="E49" s="86">
        <v>0</v>
      </c>
      <c r="F49" s="88">
        <v>7111</v>
      </c>
      <c r="G49" s="110" t="s">
        <v>185</v>
      </c>
      <c r="H49" s="119" t="s">
        <v>185</v>
      </c>
    </row>
    <row r="50" spans="1:18" s="129" customFormat="1" ht="13.5" hidden="1" customHeight="1">
      <c r="A50" s="111"/>
      <c r="B50" s="111">
        <v>7233</v>
      </c>
      <c r="C50" s="13" t="s">
        <v>235</v>
      </c>
      <c r="D50" s="21">
        <v>0</v>
      </c>
      <c r="E50" s="21">
        <v>0</v>
      </c>
      <c r="F50" s="21">
        <v>0</v>
      </c>
      <c r="G50" s="110" t="s">
        <v>185</v>
      </c>
      <c r="H50" s="110" t="s">
        <v>185</v>
      </c>
    </row>
    <row r="51" spans="1:18" s="1" customFormat="1" ht="13.5" customHeight="1">
      <c r="A51" s="67"/>
      <c r="B51" s="26"/>
      <c r="C51" s="12"/>
      <c r="D51" s="12"/>
      <c r="G51" s="75"/>
    </row>
    <row r="52" spans="1:18" s="1" customFormat="1" ht="13.5" customHeight="1">
      <c r="A52" s="67"/>
      <c r="B52" s="67"/>
      <c r="C52" s="13"/>
      <c r="D52" s="13"/>
      <c r="G52" s="75"/>
    </row>
    <row r="53" spans="1:18" s="1" customFormat="1" ht="13.5" customHeight="1">
      <c r="A53" s="67"/>
      <c r="B53" s="67"/>
      <c r="C53" s="13"/>
      <c r="D53" s="13"/>
      <c r="G53" s="75"/>
    </row>
    <row r="54" spans="1:18" s="1" customFormat="1" ht="13.5" customHeight="1">
      <c r="A54" s="67"/>
      <c r="B54" s="67"/>
      <c r="C54" s="13"/>
      <c r="D54" s="13"/>
      <c r="G54" s="75"/>
    </row>
    <row r="55" spans="1:18" s="1" customFormat="1" ht="13.5" customHeight="1">
      <c r="A55" s="67"/>
      <c r="B55" s="67"/>
      <c r="C55" s="13"/>
      <c r="D55" s="13"/>
      <c r="G55" s="75"/>
    </row>
    <row r="56" spans="1:18" s="1" customFormat="1" ht="13.5" customHeight="1">
      <c r="A56" s="67"/>
      <c r="B56" s="67"/>
      <c r="C56" s="13"/>
      <c r="D56" s="13"/>
      <c r="G56" s="75"/>
    </row>
    <row r="57" spans="1:18" s="1" customFormat="1" ht="13.5" customHeight="1">
      <c r="A57" s="67"/>
      <c r="B57" s="67"/>
      <c r="C57" s="13"/>
      <c r="D57" s="13"/>
      <c r="G57" s="75"/>
    </row>
    <row r="58" spans="1:18" s="1" customFormat="1" ht="13.5" customHeight="1">
      <c r="A58" s="67"/>
      <c r="B58" s="67"/>
      <c r="C58" s="13"/>
      <c r="D58" s="13"/>
      <c r="G58" s="75"/>
    </row>
    <row r="59" spans="1:18" s="1" customFormat="1" ht="13.5" customHeight="1">
      <c r="A59" s="49"/>
      <c r="B59" s="49"/>
      <c r="G59" s="75"/>
    </row>
    <row r="60" spans="1:18" s="1" customFormat="1" ht="13.5" customHeight="1">
      <c r="A60" s="49"/>
      <c r="B60" s="68"/>
      <c r="C60" s="97"/>
      <c r="D60" s="97"/>
      <c r="E60" s="97"/>
      <c r="F60" s="97"/>
      <c r="G60" s="61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s="1" customFormat="1" ht="13.5" customHeight="1">
      <c r="A61" s="49"/>
      <c r="B61" s="68"/>
      <c r="C61" s="97"/>
      <c r="D61" s="97"/>
      <c r="E61" s="97"/>
      <c r="F61" s="97"/>
      <c r="G61" s="61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s="1" customFormat="1" ht="13.5" customHeight="1">
      <c r="A62" s="49"/>
      <c r="B62" s="68"/>
      <c r="C62" s="97"/>
      <c r="D62" s="97"/>
      <c r="E62" s="97"/>
      <c r="F62" s="97"/>
      <c r="G62" s="61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s="1" customFormat="1" ht="13.5" customHeight="1">
      <c r="A63" s="49"/>
      <c r="B63" s="68"/>
      <c r="C63" s="97"/>
      <c r="D63" s="97"/>
      <c r="E63" s="97"/>
      <c r="F63" s="97"/>
      <c r="G63" s="61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s="1" customFormat="1" ht="13.5" customHeight="1">
      <c r="A64" s="49"/>
      <c r="B64" s="68"/>
      <c r="C64" s="97"/>
      <c r="D64" s="97"/>
      <c r="E64" s="97"/>
      <c r="F64" s="97"/>
      <c r="G64" s="61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5" hidden="1"/>
    <row r="77" ht="11.25" hidden="1" customHeight="1"/>
    <row r="78" ht="24" customHeight="1"/>
    <row r="79" ht="15" customHeight="1"/>
    <row r="80" ht="11.25" customHeight="1"/>
    <row r="81" hidden="1"/>
    <row r="82" ht="13.5" customHeight="1"/>
    <row r="83" ht="12.75" customHeight="1"/>
    <row r="84" ht="12.75" customHeight="1"/>
    <row r="85" hidden="1"/>
    <row r="88" hidden="1"/>
    <row r="89" hidden="1"/>
    <row r="90" ht="19.5" customHeight="1"/>
    <row r="91" ht="15" customHeight="1"/>
    <row r="98" ht="22.5" customHeight="1"/>
    <row r="103" ht="13.5" customHeight="1"/>
    <row r="104" ht="13.5" customHeight="1"/>
    <row r="105" ht="13.5" customHeight="1"/>
    <row r="117" spans="1:7" s="3" customFormat="1" ht="18" customHeight="1">
      <c r="A117" s="69"/>
      <c r="B117" s="69"/>
      <c r="G117" s="76"/>
    </row>
    <row r="118" spans="1:7" ht="28.5" customHeight="1"/>
    <row r="122" spans="1:7" ht="17.25" customHeight="1"/>
    <row r="123" spans="1:7" ht="13.5" customHeight="1"/>
    <row r="129" spans="1:7" ht="22.5" customHeight="1"/>
    <row r="130" spans="1:7" ht="22.5" customHeight="1"/>
    <row r="134" spans="1:7" s="1" customFormat="1">
      <c r="A134" s="49"/>
      <c r="B134" s="49"/>
      <c r="G134" s="75"/>
    </row>
    <row r="135" spans="1:7" s="1" customFormat="1">
      <c r="A135" s="49"/>
      <c r="B135" s="49"/>
      <c r="G135" s="75"/>
    </row>
    <row r="136" spans="1:7" s="1" customFormat="1">
      <c r="A136" s="49"/>
      <c r="B136" s="49"/>
      <c r="G136" s="75"/>
    </row>
    <row r="137" spans="1:7" s="1" customFormat="1">
      <c r="A137" s="49"/>
      <c r="B137" s="49"/>
      <c r="G137" s="75"/>
    </row>
    <row r="138" spans="1:7" s="1" customFormat="1">
      <c r="A138" s="49"/>
      <c r="B138" s="49"/>
      <c r="G138" s="75"/>
    </row>
    <row r="139" spans="1:7" s="1" customFormat="1">
      <c r="A139" s="49"/>
      <c r="B139" s="49"/>
      <c r="G139" s="75"/>
    </row>
    <row r="140" spans="1:7" s="1" customFormat="1">
      <c r="A140" s="49"/>
      <c r="B140" s="49"/>
      <c r="G140" s="75"/>
    </row>
    <row r="141" spans="1:7" s="1" customFormat="1">
      <c r="A141" s="49"/>
      <c r="B141" s="49"/>
      <c r="G141" s="75"/>
    </row>
    <row r="142" spans="1:7" s="1" customFormat="1">
      <c r="A142" s="49"/>
      <c r="B142" s="49"/>
      <c r="G142" s="75"/>
    </row>
    <row r="143" spans="1:7" s="1" customFormat="1">
      <c r="A143" s="49"/>
      <c r="B143" s="49"/>
      <c r="G143" s="75"/>
    </row>
    <row r="144" spans="1:7" s="1" customFormat="1">
      <c r="A144" s="49"/>
      <c r="B144" s="49"/>
      <c r="G144" s="75"/>
    </row>
    <row r="145" spans="1:7" s="1" customFormat="1">
      <c r="A145" s="49"/>
      <c r="B145" s="49"/>
      <c r="G145" s="75"/>
    </row>
    <row r="146" spans="1:7" s="1" customFormat="1">
      <c r="A146" s="49"/>
      <c r="B146" s="49"/>
      <c r="G146" s="75"/>
    </row>
    <row r="147" spans="1:7" s="1" customFormat="1">
      <c r="A147" s="49"/>
      <c r="B147" s="49"/>
      <c r="G147" s="75"/>
    </row>
    <row r="148" spans="1:7" s="1" customFormat="1">
      <c r="A148" s="49"/>
      <c r="B148" s="49"/>
      <c r="G148" s="75"/>
    </row>
    <row r="149" spans="1:7" s="1" customFormat="1">
      <c r="A149" s="49"/>
      <c r="B149" s="49"/>
      <c r="G149" s="75"/>
    </row>
    <row r="150" spans="1:7" s="1" customFormat="1">
      <c r="A150" s="49"/>
      <c r="B150" s="49"/>
      <c r="G150" s="75"/>
    </row>
    <row r="151" spans="1:7" s="1" customFormat="1">
      <c r="A151" s="49"/>
      <c r="B151" s="49"/>
      <c r="G151" s="75"/>
    </row>
    <row r="152" spans="1:7" s="1" customFormat="1">
      <c r="A152" s="49"/>
      <c r="B152" s="49"/>
      <c r="G152" s="75"/>
    </row>
    <row r="153" spans="1:7" s="1" customFormat="1">
      <c r="A153" s="49"/>
      <c r="B153" s="49"/>
      <c r="G153" s="75"/>
    </row>
    <row r="154" spans="1:7" s="1" customFormat="1">
      <c r="A154" s="49"/>
      <c r="B154" s="49"/>
      <c r="G154" s="75"/>
    </row>
    <row r="155" spans="1:7" s="1" customFormat="1">
      <c r="A155" s="49"/>
      <c r="B155" s="49"/>
      <c r="G155" s="75"/>
    </row>
    <row r="156" spans="1:7" s="1" customFormat="1">
      <c r="A156" s="49"/>
      <c r="B156" s="49"/>
      <c r="G156" s="75"/>
    </row>
    <row r="157" spans="1:7" s="1" customFormat="1">
      <c r="A157" s="49"/>
      <c r="B157" s="49"/>
      <c r="G157" s="75"/>
    </row>
    <row r="158" spans="1:7" s="1" customFormat="1">
      <c r="A158" s="49"/>
      <c r="B158" s="49"/>
      <c r="G158" s="75"/>
    </row>
    <row r="159" spans="1:7" s="1" customFormat="1">
      <c r="A159" s="49"/>
      <c r="B159" s="49"/>
      <c r="G159" s="75"/>
    </row>
    <row r="160" spans="1:7" s="1" customFormat="1">
      <c r="A160" s="49"/>
      <c r="B160" s="49"/>
      <c r="G160" s="75"/>
    </row>
    <row r="161" spans="1:7" s="1" customFormat="1">
      <c r="A161" s="49"/>
      <c r="B161" s="49"/>
      <c r="G161" s="75"/>
    </row>
    <row r="162" spans="1:7" s="1" customFormat="1">
      <c r="A162" s="49"/>
      <c r="B162" s="49"/>
      <c r="G162" s="75"/>
    </row>
    <row r="163" spans="1:7" s="1" customFormat="1">
      <c r="A163" s="49"/>
      <c r="B163" s="49"/>
      <c r="G163" s="75"/>
    </row>
    <row r="164" spans="1:7" s="1" customFormat="1">
      <c r="A164" s="49"/>
      <c r="B164" s="49"/>
      <c r="G164" s="75"/>
    </row>
    <row r="165" spans="1:7" s="1" customFormat="1">
      <c r="A165" s="49"/>
      <c r="B165" s="49"/>
      <c r="G165" s="75"/>
    </row>
    <row r="166" spans="1:7" s="1" customFormat="1">
      <c r="A166" s="49"/>
      <c r="B166" s="49"/>
      <c r="G166" s="75"/>
    </row>
    <row r="167" spans="1:7" s="1" customFormat="1">
      <c r="A167" s="49"/>
      <c r="B167" s="49"/>
      <c r="G167" s="75"/>
    </row>
    <row r="168" spans="1:7" s="1" customFormat="1">
      <c r="A168" s="49"/>
      <c r="B168" s="49"/>
      <c r="G168" s="75"/>
    </row>
    <row r="169" spans="1:7" s="1" customFormat="1">
      <c r="A169" s="49"/>
      <c r="B169" s="49"/>
      <c r="G169" s="75"/>
    </row>
    <row r="170" spans="1:7" s="1" customFormat="1">
      <c r="A170" s="49"/>
      <c r="B170" s="49"/>
      <c r="G170" s="75"/>
    </row>
    <row r="171" spans="1:7" s="1" customFormat="1">
      <c r="A171" s="49"/>
      <c r="B171" s="49"/>
      <c r="G171" s="75"/>
    </row>
    <row r="172" spans="1:7" s="1" customFormat="1">
      <c r="A172" s="49"/>
      <c r="B172" s="49"/>
      <c r="G172" s="75"/>
    </row>
    <row r="173" spans="1:7" s="1" customFormat="1">
      <c r="A173" s="49"/>
      <c r="B173" s="49"/>
      <c r="G173" s="75"/>
    </row>
    <row r="174" spans="1:7" s="1" customFormat="1">
      <c r="A174" s="49"/>
      <c r="B174" s="49"/>
      <c r="G174" s="75"/>
    </row>
    <row r="175" spans="1:7" s="1" customFormat="1">
      <c r="A175" s="49"/>
      <c r="B175" s="49"/>
      <c r="G175" s="75"/>
    </row>
    <row r="176" spans="1:7" s="1" customFormat="1">
      <c r="A176" s="49"/>
      <c r="B176" s="49"/>
      <c r="G176" s="75"/>
    </row>
    <row r="177" spans="1:7" s="1" customFormat="1">
      <c r="A177" s="49"/>
      <c r="B177" s="49"/>
      <c r="G177" s="75"/>
    </row>
    <row r="178" spans="1:7" s="1" customFormat="1">
      <c r="A178" s="49"/>
      <c r="B178" s="49"/>
      <c r="G178" s="75"/>
    </row>
    <row r="179" spans="1:7" s="1" customFormat="1">
      <c r="A179" s="49"/>
      <c r="B179" s="49"/>
      <c r="G179" s="75"/>
    </row>
    <row r="180" spans="1:7" s="1" customFormat="1">
      <c r="A180" s="49"/>
      <c r="B180" s="49"/>
      <c r="G180" s="75"/>
    </row>
    <row r="181" spans="1:7" s="1" customFormat="1">
      <c r="A181" s="49"/>
      <c r="B181" s="49"/>
      <c r="G181" s="75"/>
    </row>
    <row r="182" spans="1:7" s="1" customFormat="1">
      <c r="A182" s="49"/>
      <c r="B182" s="49"/>
      <c r="G182" s="75"/>
    </row>
    <row r="183" spans="1:7" s="1" customFormat="1">
      <c r="A183" s="49"/>
      <c r="B183" s="49"/>
      <c r="G183" s="75"/>
    </row>
    <row r="184" spans="1:7" s="1" customFormat="1">
      <c r="A184" s="49"/>
      <c r="B184" s="49"/>
      <c r="G184" s="75"/>
    </row>
    <row r="185" spans="1:7" s="1" customFormat="1">
      <c r="A185" s="49"/>
      <c r="B185" s="49"/>
      <c r="G185" s="75"/>
    </row>
    <row r="186" spans="1:7" s="1" customFormat="1">
      <c r="A186" s="49"/>
      <c r="B186" s="49"/>
      <c r="G186" s="75"/>
    </row>
    <row r="187" spans="1:7" s="1" customFormat="1">
      <c r="A187" s="49"/>
      <c r="B187" s="49"/>
      <c r="G187" s="75"/>
    </row>
    <row r="188" spans="1:7" s="1" customFormat="1">
      <c r="A188" s="49"/>
      <c r="B188" s="49"/>
      <c r="G188" s="75"/>
    </row>
    <row r="189" spans="1:7" s="1" customFormat="1">
      <c r="A189" s="49"/>
      <c r="B189" s="49"/>
      <c r="G189" s="75"/>
    </row>
    <row r="190" spans="1:7" s="1" customFormat="1">
      <c r="A190" s="49"/>
      <c r="B190" s="49"/>
      <c r="G190" s="75"/>
    </row>
    <row r="191" spans="1:7" s="1" customFormat="1">
      <c r="A191" s="49"/>
      <c r="B191" s="49"/>
      <c r="G191" s="75"/>
    </row>
    <row r="192" spans="1:7" s="1" customFormat="1">
      <c r="A192" s="49"/>
      <c r="B192" s="49"/>
      <c r="G192" s="75"/>
    </row>
    <row r="193" spans="1:7" s="1" customFormat="1">
      <c r="A193" s="49"/>
      <c r="B193" s="49"/>
      <c r="G193" s="75"/>
    </row>
    <row r="194" spans="1:7" s="1" customFormat="1">
      <c r="A194" s="49"/>
      <c r="B194" s="49"/>
      <c r="G194" s="75"/>
    </row>
    <row r="195" spans="1:7" s="1" customFormat="1">
      <c r="A195" s="49"/>
      <c r="B195" s="49"/>
      <c r="G195" s="75"/>
    </row>
    <row r="196" spans="1:7" s="1" customFormat="1">
      <c r="A196" s="49"/>
      <c r="B196" s="49"/>
      <c r="G196" s="75"/>
    </row>
    <row r="197" spans="1:7" s="1" customFormat="1">
      <c r="A197" s="49"/>
      <c r="B197" s="49"/>
      <c r="G197" s="75"/>
    </row>
    <row r="198" spans="1:7" s="1" customFormat="1">
      <c r="A198" s="49"/>
      <c r="B198" s="49"/>
      <c r="G198" s="75"/>
    </row>
    <row r="199" spans="1:7" s="1" customFormat="1">
      <c r="A199" s="49"/>
      <c r="B199" s="49"/>
      <c r="G199" s="75"/>
    </row>
    <row r="200" spans="1:7" s="1" customFormat="1">
      <c r="A200" s="49"/>
      <c r="B200" s="49"/>
      <c r="G200" s="75"/>
    </row>
    <row r="201" spans="1:7" s="1" customFormat="1">
      <c r="A201" s="49"/>
      <c r="B201" s="49"/>
      <c r="G201" s="75"/>
    </row>
    <row r="202" spans="1:7" s="1" customFormat="1">
      <c r="A202" s="49"/>
      <c r="B202" s="49"/>
      <c r="G202" s="75"/>
    </row>
    <row r="203" spans="1:7" s="1" customFormat="1">
      <c r="A203" s="49"/>
      <c r="B203" s="49"/>
      <c r="G203" s="75"/>
    </row>
    <row r="204" spans="1:7" s="1" customFormat="1">
      <c r="A204" s="49"/>
      <c r="B204" s="49"/>
      <c r="G204" s="75"/>
    </row>
    <row r="205" spans="1:7" s="1" customFormat="1">
      <c r="A205" s="49"/>
      <c r="B205" s="49"/>
      <c r="G205" s="75"/>
    </row>
    <row r="206" spans="1:7" s="1" customFormat="1">
      <c r="A206" s="49"/>
      <c r="B206" s="49"/>
      <c r="G206" s="75"/>
    </row>
    <row r="207" spans="1:7" s="1" customFormat="1">
      <c r="A207" s="49"/>
      <c r="B207" s="49"/>
      <c r="G207" s="75"/>
    </row>
    <row r="208" spans="1:7" s="1" customFormat="1">
      <c r="A208" s="49"/>
      <c r="B208" s="49"/>
      <c r="G208" s="75"/>
    </row>
    <row r="209" spans="1:7" s="1" customFormat="1">
      <c r="A209" s="49"/>
      <c r="B209" s="49"/>
      <c r="G209" s="75"/>
    </row>
    <row r="210" spans="1:7" s="1" customFormat="1">
      <c r="A210" s="49"/>
      <c r="B210" s="49"/>
      <c r="G210" s="75"/>
    </row>
    <row r="211" spans="1:7" s="1" customFormat="1">
      <c r="A211" s="49"/>
      <c r="B211" s="49"/>
      <c r="G211" s="75"/>
    </row>
    <row r="212" spans="1:7" s="1" customFormat="1">
      <c r="A212" s="49"/>
      <c r="B212" s="49"/>
      <c r="G212" s="75"/>
    </row>
    <row r="213" spans="1:7" s="1" customFormat="1">
      <c r="A213" s="49"/>
      <c r="B213" s="49"/>
      <c r="G213" s="75"/>
    </row>
    <row r="214" spans="1:7" s="1" customFormat="1">
      <c r="A214" s="49"/>
      <c r="B214" s="49"/>
      <c r="G214" s="75"/>
    </row>
    <row r="215" spans="1:7" s="1" customFormat="1">
      <c r="A215" s="49"/>
      <c r="B215" s="49"/>
      <c r="G215" s="75"/>
    </row>
    <row r="216" spans="1:7" s="1" customFormat="1">
      <c r="A216" s="49"/>
      <c r="B216" s="49"/>
      <c r="G216" s="75"/>
    </row>
    <row r="217" spans="1:7" s="1" customFormat="1">
      <c r="A217" s="49"/>
      <c r="B217" s="49"/>
      <c r="G217" s="75"/>
    </row>
    <row r="218" spans="1:7" s="1" customFormat="1">
      <c r="A218" s="49"/>
      <c r="B218" s="49"/>
      <c r="G218" s="75"/>
    </row>
    <row r="219" spans="1:7" s="1" customFormat="1">
      <c r="A219" s="49"/>
      <c r="B219" s="49"/>
      <c r="G219" s="75"/>
    </row>
    <row r="220" spans="1:7" s="1" customFormat="1">
      <c r="A220" s="49"/>
      <c r="B220" s="49"/>
      <c r="G220" s="75"/>
    </row>
    <row r="221" spans="1:7" s="1" customFormat="1">
      <c r="A221" s="49"/>
      <c r="B221" s="49"/>
      <c r="G221" s="75"/>
    </row>
    <row r="222" spans="1:7" s="1" customFormat="1">
      <c r="A222" s="49"/>
      <c r="B222" s="49"/>
      <c r="G222" s="75"/>
    </row>
    <row r="223" spans="1:7" s="1" customFormat="1">
      <c r="A223" s="49"/>
      <c r="B223" s="49"/>
      <c r="G223" s="75"/>
    </row>
    <row r="224" spans="1:7" s="1" customFormat="1">
      <c r="A224" s="49"/>
      <c r="B224" s="49"/>
      <c r="G224" s="75"/>
    </row>
    <row r="225" spans="1:7" s="1" customFormat="1">
      <c r="A225" s="49"/>
      <c r="B225" s="49"/>
      <c r="G225" s="75"/>
    </row>
    <row r="226" spans="1:7" s="1" customFormat="1">
      <c r="A226" s="49"/>
      <c r="B226" s="49"/>
      <c r="G226" s="75"/>
    </row>
    <row r="227" spans="1:7" s="1" customFormat="1">
      <c r="A227" s="49"/>
      <c r="B227" s="49"/>
      <c r="G227" s="75"/>
    </row>
    <row r="228" spans="1:7" s="1" customFormat="1">
      <c r="A228" s="49"/>
      <c r="B228" s="49"/>
      <c r="G228" s="75"/>
    </row>
    <row r="229" spans="1:7" s="1" customFormat="1">
      <c r="A229" s="49"/>
      <c r="B229" s="49"/>
      <c r="G229" s="75"/>
    </row>
    <row r="230" spans="1:7" s="1" customFormat="1">
      <c r="A230" s="49"/>
      <c r="B230" s="49"/>
      <c r="G230" s="75"/>
    </row>
    <row r="231" spans="1:7" s="1" customFormat="1">
      <c r="A231" s="49"/>
      <c r="B231" s="49"/>
      <c r="G231" s="75"/>
    </row>
    <row r="232" spans="1:7" s="1" customFormat="1">
      <c r="A232" s="49"/>
      <c r="B232" s="49"/>
      <c r="G232" s="75"/>
    </row>
    <row r="233" spans="1:7" s="1" customFormat="1">
      <c r="A233" s="49"/>
      <c r="B233" s="49"/>
      <c r="G233" s="75"/>
    </row>
    <row r="234" spans="1:7" s="1" customFormat="1">
      <c r="A234" s="49"/>
      <c r="B234" s="49"/>
      <c r="G234" s="75"/>
    </row>
    <row r="235" spans="1:7" s="1" customFormat="1">
      <c r="A235" s="49"/>
      <c r="B235" s="49"/>
      <c r="G235" s="75"/>
    </row>
    <row r="236" spans="1:7" s="1" customFormat="1">
      <c r="A236" s="49"/>
      <c r="B236" s="49"/>
      <c r="G236" s="75"/>
    </row>
    <row r="237" spans="1:7" s="1" customFormat="1">
      <c r="A237" s="49"/>
      <c r="B237" s="49"/>
      <c r="G237" s="75"/>
    </row>
    <row r="238" spans="1:7" s="1" customFormat="1">
      <c r="A238" s="49"/>
      <c r="B238" s="49"/>
      <c r="G238" s="75"/>
    </row>
    <row r="239" spans="1:7" s="1" customFormat="1">
      <c r="A239" s="49"/>
      <c r="B239" s="49"/>
      <c r="G239" s="75"/>
    </row>
    <row r="240" spans="1:7" s="1" customFormat="1">
      <c r="A240" s="49"/>
      <c r="B240" s="49"/>
      <c r="G240" s="75"/>
    </row>
    <row r="241" spans="1:7" s="1" customFormat="1">
      <c r="A241" s="49"/>
      <c r="B241" s="49"/>
      <c r="G241" s="75"/>
    </row>
    <row r="242" spans="1:7" s="1" customFormat="1">
      <c r="A242" s="49"/>
      <c r="B242" s="49"/>
      <c r="G242" s="75"/>
    </row>
    <row r="243" spans="1:7" s="1" customFormat="1">
      <c r="A243" s="49"/>
      <c r="B243" s="49"/>
      <c r="G243" s="75"/>
    </row>
    <row r="244" spans="1:7" s="1" customFormat="1">
      <c r="A244" s="49"/>
      <c r="B244" s="49"/>
      <c r="G244" s="75"/>
    </row>
    <row r="245" spans="1:7" s="1" customFormat="1">
      <c r="A245" s="49"/>
      <c r="B245" s="49"/>
      <c r="G245" s="75"/>
    </row>
    <row r="246" spans="1:7" s="1" customFormat="1">
      <c r="A246" s="49"/>
      <c r="B246" s="49"/>
      <c r="G246" s="75"/>
    </row>
    <row r="247" spans="1:7" s="1" customFormat="1">
      <c r="A247" s="49"/>
      <c r="B247" s="49"/>
      <c r="G247" s="75"/>
    </row>
    <row r="248" spans="1:7" s="1" customFormat="1">
      <c r="A248" s="49"/>
      <c r="B248" s="49"/>
      <c r="G248" s="75"/>
    </row>
    <row r="249" spans="1:7" s="1" customFormat="1">
      <c r="A249" s="49"/>
      <c r="B249" s="49"/>
      <c r="G249" s="75"/>
    </row>
    <row r="250" spans="1:7" s="1" customFormat="1">
      <c r="A250" s="49"/>
      <c r="B250" s="49"/>
      <c r="G250" s="75"/>
    </row>
    <row r="251" spans="1:7" s="1" customFormat="1">
      <c r="A251" s="49"/>
      <c r="B251" s="49"/>
      <c r="G251" s="75"/>
    </row>
    <row r="252" spans="1:7" s="1" customFormat="1">
      <c r="A252" s="49"/>
      <c r="B252" s="49"/>
      <c r="G252" s="75"/>
    </row>
    <row r="253" spans="1:7" s="1" customFormat="1">
      <c r="A253" s="49"/>
      <c r="B253" s="49"/>
      <c r="G253" s="75"/>
    </row>
    <row r="254" spans="1:7" s="1" customFormat="1">
      <c r="A254" s="49"/>
      <c r="B254" s="49"/>
      <c r="G254" s="75"/>
    </row>
    <row r="255" spans="1:7" s="1" customFormat="1">
      <c r="A255" s="49"/>
      <c r="B255" s="49"/>
      <c r="G255" s="75"/>
    </row>
    <row r="256" spans="1:7" s="1" customFormat="1">
      <c r="A256" s="49"/>
      <c r="B256" s="49"/>
      <c r="G256" s="75"/>
    </row>
    <row r="257" spans="1:7" s="1" customFormat="1">
      <c r="A257" s="49"/>
      <c r="B257" s="49"/>
      <c r="G257" s="75"/>
    </row>
    <row r="258" spans="1:7" s="1" customFormat="1">
      <c r="A258" s="49"/>
      <c r="B258" s="49"/>
      <c r="G258" s="75"/>
    </row>
    <row r="259" spans="1:7" s="1" customFormat="1">
      <c r="A259" s="49"/>
      <c r="B259" s="49"/>
      <c r="G259" s="75"/>
    </row>
    <row r="260" spans="1:7" s="1" customFormat="1">
      <c r="A260" s="49"/>
      <c r="B260" s="49"/>
      <c r="G260" s="75"/>
    </row>
    <row r="261" spans="1:7" s="1" customFormat="1">
      <c r="A261" s="49"/>
      <c r="B261" s="49"/>
      <c r="G261" s="75"/>
    </row>
    <row r="262" spans="1:7" s="1" customFormat="1">
      <c r="A262" s="49"/>
      <c r="B262" s="49"/>
      <c r="G262" s="75"/>
    </row>
    <row r="263" spans="1:7" s="1" customFormat="1">
      <c r="A263" s="49"/>
      <c r="B263" s="49"/>
      <c r="G263" s="75"/>
    </row>
    <row r="264" spans="1:7" s="1" customFormat="1">
      <c r="A264" s="49"/>
      <c r="B264" s="49"/>
      <c r="G264" s="75"/>
    </row>
    <row r="265" spans="1:7" s="1" customFormat="1">
      <c r="A265" s="49"/>
      <c r="B265" s="49"/>
      <c r="G265" s="75"/>
    </row>
    <row r="266" spans="1:7" s="1" customFormat="1">
      <c r="A266" s="49"/>
      <c r="B266" s="49"/>
      <c r="G266" s="75"/>
    </row>
    <row r="267" spans="1:7" s="1" customFormat="1">
      <c r="A267" s="49"/>
      <c r="B267" s="49"/>
      <c r="G267" s="75"/>
    </row>
    <row r="268" spans="1:7" s="1" customFormat="1">
      <c r="A268" s="49"/>
      <c r="B268" s="49"/>
      <c r="G268" s="75"/>
    </row>
    <row r="269" spans="1:7" s="1" customFormat="1">
      <c r="A269" s="49"/>
      <c r="B269" s="49"/>
      <c r="G269" s="75"/>
    </row>
    <row r="270" spans="1:7" s="1" customFormat="1">
      <c r="A270" s="49"/>
      <c r="B270" s="49"/>
      <c r="G270" s="75"/>
    </row>
    <row r="271" spans="1:7" s="1" customFormat="1">
      <c r="A271" s="49"/>
      <c r="B271" s="49"/>
      <c r="G271" s="75"/>
    </row>
    <row r="272" spans="1:7" s="1" customFormat="1">
      <c r="A272" s="49"/>
      <c r="B272" s="49"/>
      <c r="G272" s="75"/>
    </row>
    <row r="273" spans="1:7" s="1" customFormat="1">
      <c r="A273" s="49"/>
      <c r="B273" s="49"/>
      <c r="G273" s="75"/>
    </row>
    <row r="274" spans="1:7" s="1" customFormat="1">
      <c r="A274" s="49"/>
      <c r="B274" s="49"/>
      <c r="G274" s="75"/>
    </row>
    <row r="275" spans="1:7" s="1" customFormat="1">
      <c r="A275" s="49"/>
      <c r="B275" s="49"/>
      <c r="G275" s="75"/>
    </row>
    <row r="276" spans="1:7" s="1" customFormat="1">
      <c r="A276" s="49"/>
      <c r="B276" s="49"/>
      <c r="G276" s="75"/>
    </row>
    <row r="277" spans="1:7" s="1" customFormat="1">
      <c r="A277" s="49"/>
      <c r="B277" s="49"/>
      <c r="G277" s="75"/>
    </row>
    <row r="278" spans="1:7" s="1" customFormat="1">
      <c r="A278" s="49"/>
      <c r="B278" s="49"/>
      <c r="G278" s="75"/>
    </row>
    <row r="279" spans="1:7" s="1" customFormat="1">
      <c r="A279" s="49"/>
      <c r="B279" s="49"/>
      <c r="G279" s="75"/>
    </row>
    <row r="280" spans="1:7" s="1" customFormat="1">
      <c r="A280" s="49"/>
      <c r="B280" s="49"/>
      <c r="G280" s="75"/>
    </row>
    <row r="281" spans="1:7" s="1" customFormat="1">
      <c r="A281" s="49"/>
      <c r="B281" s="49"/>
      <c r="G281" s="75"/>
    </row>
    <row r="282" spans="1:7" s="1" customFormat="1">
      <c r="A282" s="49"/>
      <c r="B282" s="49"/>
      <c r="G282" s="75"/>
    </row>
    <row r="283" spans="1:7" s="1" customFormat="1">
      <c r="A283" s="49"/>
      <c r="B283" s="49"/>
      <c r="G283" s="75"/>
    </row>
    <row r="284" spans="1:7" s="1" customFormat="1">
      <c r="A284" s="49"/>
      <c r="B284" s="49"/>
      <c r="G284" s="75"/>
    </row>
    <row r="285" spans="1:7" s="1" customFormat="1">
      <c r="A285" s="49"/>
      <c r="B285" s="49"/>
      <c r="G285" s="75"/>
    </row>
    <row r="286" spans="1:7" s="1" customFormat="1">
      <c r="A286" s="49"/>
      <c r="B286" s="49"/>
      <c r="G286" s="75"/>
    </row>
    <row r="287" spans="1:7" s="1" customFormat="1">
      <c r="A287" s="49"/>
      <c r="B287" s="49"/>
      <c r="G287" s="75"/>
    </row>
    <row r="288" spans="1:7" s="1" customFormat="1">
      <c r="A288" s="49"/>
      <c r="B288" s="49"/>
      <c r="G288" s="75"/>
    </row>
    <row r="289" spans="1:7" s="1" customFormat="1">
      <c r="A289" s="49"/>
      <c r="B289" s="49"/>
      <c r="G289" s="75"/>
    </row>
    <row r="290" spans="1:7" s="1" customFormat="1">
      <c r="A290" s="49"/>
      <c r="B290" s="49"/>
      <c r="G290" s="75"/>
    </row>
    <row r="291" spans="1:7" s="1" customFormat="1">
      <c r="A291" s="49"/>
      <c r="B291" s="49"/>
      <c r="G291" s="75"/>
    </row>
    <row r="292" spans="1:7" s="1" customFormat="1">
      <c r="A292" s="49"/>
      <c r="B292" s="49"/>
      <c r="G292" s="75"/>
    </row>
    <row r="293" spans="1:7" s="1" customFormat="1">
      <c r="A293" s="49"/>
      <c r="B293" s="49"/>
      <c r="G293" s="75"/>
    </row>
    <row r="294" spans="1:7" s="1" customFormat="1">
      <c r="A294" s="49"/>
      <c r="B294" s="49"/>
      <c r="G294" s="75"/>
    </row>
    <row r="295" spans="1:7" s="1" customFormat="1">
      <c r="A295" s="49"/>
      <c r="B295" s="49"/>
      <c r="G295" s="75"/>
    </row>
    <row r="296" spans="1:7" s="1" customFormat="1">
      <c r="A296" s="49"/>
      <c r="B296" s="49"/>
      <c r="G296" s="75"/>
    </row>
    <row r="297" spans="1:7" s="1" customFormat="1">
      <c r="A297" s="49"/>
      <c r="B297" s="49"/>
      <c r="G297" s="75"/>
    </row>
    <row r="298" spans="1:7" s="1" customFormat="1">
      <c r="A298" s="49"/>
      <c r="B298" s="49"/>
      <c r="G298" s="75"/>
    </row>
    <row r="299" spans="1:7" s="1" customFormat="1">
      <c r="A299" s="49"/>
      <c r="B299" s="49"/>
      <c r="G299" s="75"/>
    </row>
    <row r="300" spans="1:7" s="1" customFormat="1">
      <c r="A300" s="49"/>
      <c r="B300" s="49"/>
      <c r="G300" s="75"/>
    </row>
    <row r="301" spans="1:7" s="1" customFormat="1">
      <c r="A301" s="49"/>
      <c r="B301" s="49"/>
      <c r="G301" s="75"/>
    </row>
    <row r="302" spans="1:7" s="1" customFormat="1">
      <c r="A302" s="49"/>
      <c r="B302" s="49"/>
      <c r="G302" s="75"/>
    </row>
    <row r="303" spans="1:7" s="1" customFormat="1">
      <c r="A303" s="49"/>
      <c r="B303" s="49"/>
      <c r="G303" s="75"/>
    </row>
    <row r="304" spans="1:7" s="1" customFormat="1">
      <c r="A304" s="49"/>
      <c r="B304" s="49"/>
      <c r="G304" s="75"/>
    </row>
    <row r="305" spans="1:7" s="1" customFormat="1">
      <c r="A305" s="49"/>
      <c r="B305" s="49"/>
      <c r="G305" s="75"/>
    </row>
    <row r="306" spans="1:7" s="1" customFormat="1">
      <c r="A306" s="49"/>
      <c r="B306" s="49"/>
      <c r="G306" s="75"/>
    </row>
    <row r="307" spans="1:7" s="1" customFormat="1">
      <c r="A307" s="49"/>
      <c r="B307" s="49"/>
      <c r="G307" s="75"/>
    </row>
    <row r="308" spans="1:7" s="1" customFormat="1">
      <c r="A308" s="49"/>
      <c r="B308" s="49"/>
      <c r="G308" s="75"/>
    </row>
    <row r="309" spans="1:7" s="1" customFormat="1">
      <c r="A309" s="49"/>
      <c r="B309" s="49"/>
      <c r="G309" s="75"/>
    </row>
    <row r="310" spans="1:7" s="1" customFormat="1">
      <c r="A310" s="49"/>
      <c r="B310" s="49"/>
      <c r="G310" s="75"/>
    </row>
    <row r="311" spans="1:7" s="1" customFormat="1">
      <c r="A311" s="49"/>
      <c r="B311" s="49"/>
      <c r="G311" s="75"/>
    </row>
    <row r="312" spans="1:7" s="1" customFormat="1">
      <c r="A312" s="49"/>
      <c r="B312" s="49"/>
      <c r="G312" s="75"/>
    </row>
    <row r="313" spans="1:7" s="1" customFormat="1">
      <c r="A313" s="49"/>
      <c r="B313" s="49"/>
      <c r="G313" s="75"/>
    </row>
    <row r="314" spans="1:7" s="1" customFormat="1">
      <c r="A314" s="49"/>
      <c r="B314" s="49"/>
      <c r="G314" s="75"/>
    </row>
    <row r="315" spans="1:7" s="1" customFormat="1">
      <c r="A315" s="49"/>
      <c r="B315" s="49"/>
      <c r="G315" s="75"/>
    </row>
    <row r="316" spans="1:7" s="1" customFormat="1">
      <c r="A316" s="49"/>
      <c r="B316" s="49"/>
      <c r="G316" s="75"/>
    </row>
    <row r="317" spans="1:7" s="1" customFormat="1">
      <c r="A317" s="49"/>
      <c r="B317" s="49"/>
      <c r="G317" s="75"/>
    </row>
    <row r="318" spans="1:7" s="1" customFormat="1">
      <c r="A318" s="49"/>
      <c r="B318" s="49"/>
      <c r="G318" s="75"/>
    </row>
    <row r="319" spans="1:7" s="1" customFormat="1">
      <c r="A319" s="49"/>
      <c r="B319" s="49"/>
      <c r="G319" s="75"/>
    </row>
    <row r="320" spans="1:7" s="1" customFormat="1">
      <c r="A320" s="49"/>
      <c r="B320" s="49"/>
      <c r="G320" s="75"/>
    </row>
    <row r="321" spans="1:7" s="1" customFormat="1">
      <c r="A321" s="49"/>
      <c r="B321" s="49"/>
      <c r="G321" s="75"/>
    </row>
    <row r="322" spans="1:7" s="1" customFormat="1">
      <c r="A322" s="49"/>
      <c r="B322" s="49"/>
      <c r="G322" s="75"/>
    </row>
    <row r="323" spans="1:7" s="1" customFormat="1">
      <c r="A323" s="49"/>
      <c r="B323" s="49"/>
      <c r="G323" s="75"/>
    </row>
    <row r="324" spans="1:7" s="1" customFormat="1">
      <c r="A324" s="49"/>
      <c r="B324" s="49"/>
      <c r="G324" s="75"/>
    </row>
    <row r="325" spans="1:7" s="1" customFormat="1">
      <c r="A325" s="49"/>
      <c r="B325" s="49"/>
      <c r="G325" s="75"/>
    </row>
    <row r="326" spans="1:7" s="1" customFormat="1">
      <c r="A326" s="49"/>
      <c r="B326" s="49"/>
      <c r="G326" s="75"/>
    </row>
    <row r="327" spans="1:7" s="1" customFormat="1">
      <c r="A327" s="49"/>
      <c r="B327" s="49"/>
      <c r="G327" s="75"/>
    </row>
    <row r="328" spans="1:7" s="1" customFormat="1">
      <c r="A328" s="49"/>
      <c r="B328" s="49"/>
      <c r="G328" s="75"/>
    </row>
    <row r="329" spans="1:7" s="1" customFormat="1">
      <c r="A329" s="49"/>
      <c r="B329" s="49"/>
      <c r="G329" s="75"/>
    </row>
    <row r="330" spans="1:7" s="1" customFormat="1">
      <c r="A330" s="49"/>
      <c r="B330" s="49"/>
      <c r="G330" s="75"/>
    </row>
    <row r="331" spans="1:7" s="1" customFormat="1">
      <c r="A331" s="49"/>
      <c r="B331" s="49"/>
      <c r="G331" s="75"/>
    </row>
    <row r="332" spans="1:7" s="1" customFormat="1">
      <c r="A332" s="49"/>
      <c r="B332" s="49"/>
      <c r="G332" s="75"/>
    </row>
    <row r="333" spans="1:7" s="1" customFormat="1">
      <c r="A333" s="49"/>
      <c r="B333" s="49"/>
      <c r="G333" s="75"/>
    </row>
    <row r="334" spans="1:7" s="1" customFormat="1">
      <c r="A334" s="49"/>
      <c r="B334" s="49"/>
      <c r="G334" s="75"/>
    </row>
    <row r="335" spans="1:7" s="1" customFormat="1">
      <c r="A335" s="49"/>
      <c r="B335" s="49"/>
      <c r="G335" s="75"/>
    </row>
    <row r="336" spans="1:7" s="1" customFormat="1">
      <c r="A336" s="49"/>
      <c r="B336" s="49"/>
      <c r="G336" s="75"/>
    </row>
    <row r="337" spans="1:7" s="1" customFormat="1">
      <c r="A337" s="49"/>
      <c r="B337" s="49"/>
      <c r="G337" s="75"/>
    </row>
    <row r="338" spans="1:7" s="1" customFormat="1">
      <c r="A338" s="49"/>
      <c r="B338" s="49"/>
      <c r="G338" s="75"/>
    </row>
    <row r="339" spans="1:7" s="1" customFormat="1">
      <c r="A339" s="49"/>
      <c r="B339" s="49"/>
      <c r="G339" s="75"/>
    </row>
    <row r="340" spans="1:7" s="1" customFormat="1">
      <c r="A340" s="49"/>
      <c r="B340" s="49"/>
      <c r="G340" s="75"/>
    </row>
    <row r="341" spans="1:7" s="1" customFormat="1">
      <c r="A341" s="49"/>
      <c r="B341" s="49"/>
      <c r="G341" s="75"/>
    </row>
    <row r="342" spans="1:7" s="1" customFormat="1">
      <c r="A342" s="49"/>
      <c r="B342" s="49"/>
      <c r="G342" s="75"/>
    </row>
    <row r="343" spans="1:7" s="1" customFormat="1">
      <c r="A343" s="49"/>
      <c r="B343" s="49"/>
      <c r="G343" s="75"/>
    </row>
    <row r="344" spans="1:7" s="1" customFormat="1">
      <c r="A344" s="49"/>
      <c r="B344" s="49"/>
      <c r="G344" s="75"/>
    </row>
    <row r="345" spans="1:7" s="1" customFormat="1">
      <c r="A345" s="49"/>
      <c r="B345" s="49"/>
      <c r="G345" s="75"/>
    </row>
    <row r="346" spans="1:7" s="1" customFormat="1">
      <c r="A346" s="49"/>
      <c r="B346" s="49"/>
      <c r="G346" s="75"/>
    </row>
    <row r="347" spans="1:7" s="1" customFormat="1">
      <c r="A347" s="49"/>
      <c r="B347" s="49"/>
      <c r="G347" s="75"/>
    </row>
    <row r="348" spans="1:7" s="1" customFormat="1">
      <c r="A348" s="49"/>
      <c r="B348" s="49"/>
      <c r="G348" s="75"/>
    </row>
    <row r="349" spans="1:7" s="1" customFormat="1">
      <c r="A349" s="49"/>
      <c r="B349" s="49"/>
      <c r="G349" s="75"/>
    </row>
    <row r="350" spans="1:7" s="1" customFormat="1">
      <c r="A350" s="49"/>
      <c r="B350" s="49"/>
      <c r="G350" s="75"/>
    </row>
    <row r="351" spans="1:7" s="1" customFormat="1">
      <c r="A351" s="49"/>
      <c r="B351" s="49"/>
      <c r="G351" s="75"/>
    </row>
    <row r="352" spans="1:7" s="1" customFormat="1">
      <c r="A352" s="49"/>
      <c r="B352" s="49"/>
      <c r="G352" s="75"/>
    </row>
    <row r="353" spans="1:7" s="1" customFormat="1">
      <c r="A353" s="49"/>
      <c r="B353" s="49"/>
      <c r="G353" s="75"/>
    </row>
    <row r="354" spans="1:7" s="1" customFormat="1">
      <c r="A354" s="49"/>
      <c r="B354" s="49"/>
      <c r="G354" s="75"/>
    </row>
    <row r="355" spans="1:7" s="1" customFormat="1">
      <c r="A355" s="49"/>
      <c r="B355" s="49"/>
      <c r="G355" s="75"/>
    </row>
    <row r="356" spans="1:7" s="1" customFormat="1">
      <c r="A356" s="49"/>
      <c r="B356" s="49"/>
      <c r="G356" s="75"/>
    </row>
  </sheetData>
  <mergeCells count="4">
    <mergeCell ref="A1:H1"/>
    <mergeCell ref="A2:H2"/>
    <mergeCell ref="A3:C3"/>
    <mergeCell ref="A4:C4"/>
  </mergeCells>
  <phoneticPr fontId="0" type="noConversion"/>
  <printOptions horizontalCentered="1"/>
  <pageMargins left="0.19685039370078741" right="0.19685039370078741" top="0.62992125984251968" bottom="0.39370078740157483" header="0.31496062992125984" footer="0.31496062992125984"/>
  <pageSetup paperSize="9" scale="85" firstPageNumber="692" orientation="portrait" useFirstPageNumber="1" horizontalDpi="4294967295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workbookViewId="0">
      <selection activeCell="K20" sqref="K20"/>
    </sheetView>
  </sheetViews>
  <sheetFormatPr defaultColWidth="11.42578125" defaultRowHeight="12.75"/>
  <cols>
    <col min="1" max="1" width="5.42578125" style="73" customWidth="1"/>
    <col min="2" max="2" width="5.5703125" style="74" customWidth="1"/>
    <col min="3" max="3" width="44.7109375" style="97" customWidth="1"/>
    <col min="4" max="4" width="13" style="97" customWidth="1"/>
    <col min="5" max="5" width="12.7109375" style="97" customWidth="1"/>
    <col min="6" max="6" width="12.5703125" style="97" customWidth="1"/>
    <col min="7" max="7" width="8" style="61" customWidth="1"/>
    <col min="8" max="8" width="8" style="22" customWidth="1"/>
    <col min="9" max="9" width="11.42578125" style="97"/>
    <col min="10" max="10" width="14.140625" style="97" customWidth="1"/>
    <col min="11" max="11" width="13.140625" style="97" customWidth="1"/>
    <col min="12" max="12" width="14.42578125" style="97" customWidth="1"/>
    <col min="13" max="14" width="13" style="97" customWidth="1"/>
    <col min="15" max="16384" width="11.42578125" style="97"/>
  </cols>
  <sheetData>
    <row r="1" spans="1:15" s="1" customFormat="1" ht="28.5" customHeight="1">
      <c r="A1" s="270" t="s">
        <v>106</v>
      </c>
      <c r="B1" s="273"/>
      <c r="C1" s="273"/>
      <c r="D1" s="271"/>
      <c r="E1" s="271"/>
      <c r="F1" s="271"/>
      <c r="G1" s="271"/>
      <c r="H1" s="271"/>
    </row>
    <row r="2" spans="1:15" s="1" customFormat="1" ht="27.75" customHeight="1">
      <c r="A2" s="272" t="s">
        <v>247</v>
      </c>
      <c r="B2" s="272"/>
      <c r="C2" s="272"/>
      <c r="D2" s="70" t="s">
        <v>286</v>
      </c>
      <c r="E2" s="70" t="s">
        <v>270</v>
      </c>
      <c r="F2" s="70" t="s">
        <v>287</v>
      </c>
      <c r="G2" s="207" t="s">
        <v>248</v>
      </c>
      <c r="H2" s="207" t="s">
        <v>248</v>
      </c>
      <c r="J2" s="40"/>
      <c r="K2" s="40"/>
      <c r="L2" s="40"/>
      <c r="M2" s="40"/>
      <c r="N2" s="40"/>
    </row>
    <row r="3" spans="1:15" s="1" customFormat="1" ht="12.75" customHeight="1">
      <c r="A3" s="274">
        <v>1</v>
      </c>
      <c r="B3" s="275"/>
      <c r="C3" s="275"/>
      <c r="D3" s="71">
        <v>2</v>
      </c>
      <c r="E3" s="71">
        <v>3</v>
      </c>
      <c r="F3" s="71">
        <v>4</v>
      </c>
      <c r="G3" s="72" t="s">
        <v>249</v>
      </c>
      <c r="H3" s="72" t="s">
        <v>250</v>
      </c>
      <c r="J3" s="40"/>
      <c r="K3" s="40"/>
      <c r="L3" s="40"/>
      <c r="M3" s="40"/>
      <c r="N3" s="40"/>
    </row>
    <row r="4" spans="1:15" s="1" customFormat="1" ht="19.899999999999999" customHeight="1">
      <c r="A4" s="210">
        <v>3</v>
      </c>
      <c r="B4" s="211"/>
      <c r="C4" s="212" t="s">
        <v>40</v>
      </c>
      <c r="D4" s="79">
        <f>D5+D13+D47+D61+D58</f>
        <v>386616773</v>
      </c>
      <c r="E4" s="79">
        <f>E5+E13+E47+E61+E58</f>
        <v>1138847500</v>
      </c>
      <c r="F4" s="79">
        <f>F5+F13+F47+F61+F58</f>
        <v>443727012</v>
      </c>
      <c r="G4" s="213">
        <f>F4/D4*100</f>
        <v>114.77179548027524</v>
      </c>
      <c r="H4" s="78">
        <f>F4/E4*100</f>
        <v>38.962812141221718</v>
      </c>
      <c r="J4" s="79"/>
      <c r="K4" s="7"/>
      <c r="L4" s="7"/>
      <c r="M4" s="7"/>
      <c r="N4" s="7"/>
    </row>
    <row r="5" spans="1:15" s="1" customFormat="1" ht="13.5" customHeight="1">
      <c r="A5" s="25">
        <v>31</v>
      </c>
      <c r="B5" s="139"/>
      <c r="C5" s="139" t="s">
        <v>41</v>
      </c>
      <c r="D5" s="79">
        <f>D6+D8+D10</f>
        <v>47297846</v>
      </c>
      <c r="E5" s="79">
        <f>E6+E8+E10</f>
        <v>103361450</v>
      </c>
      <c r="F5" s="79">
        <f>F6+F8+F10</f>
        <v>48598808</v>
      </c>
      <c r="G5" s="213">
        <f t="shared" ref="G5:G73" si="0">F5/D5*100</f>
        <v>102.7505734616329</v>
      </c>
      <c r="H5" s="78">
        <f t="shared" ref="H5:H71" si="1">F5/E5*100</f>
        <v>47.018310985381881</v>
      </c>
      <c r="J5" s="11"/>
      <c r="K5" s="7"/>
      <c r="L5" s="2"/>
      <c r="M5" s="2"/>
      <c r="N5" s="2"/>
    </row>
    <row r="6" spans="1:15" s="1" customFormat="1">
      <c r="A6" s="25">
        <v>311</v>
      </c>
      <c r="B6" s="139"/>
      <c r="C6" s="139" t="s">
        <v>208</v>
      </c>
      <c r="D6" s="79">
        <f>SUM(D7:D7)</f>
        <v>39398483</v>
      </c>
      <c r="E6" s="79">
        <f>SUM(E7:E7)</f>
        <v>85991700</v>
      </c>
      <c r="F6" s="79">
        <f>SUM(F7:F7)</f>
        <v>40505129</v>
      </c>
      <c r="G6" s="213">
        <f t="shared" si="0"/>
        <v>102.80885434091461</v>
      </c>
      <c r="H6" s="78">
        <f t="shared" si="1"/>
        <v>47.103533247976259</v>
      </c>
      <c r="I6" s="2"/>
      <c r="J6" s="11"/>
      <c r="K6" s="7"/>
      <c r="L6" s="9"/>
      <c r="M6" s="9"/>
      <c r="N6" s="9"/>
    </row>
    <row r="7" spans="1:15" s="1" customFormat="1">
      <c r="A7" s="49"/>
      <c r="B7" s="132">
        <v>3111</v>
      </c>
      <c r="C7" s="132" t="s">
        <v>63</v>
      </c>
      <c r="D7" s="28">
        <v>39398483</v>
      </c>
      <c r="E7" s="80">
        <v>85991700</v>
      </c>
      <c r="F7" s="28">
        <v>40505129</v>
      </c>
      <c r="G7" s="195">
        <f t="shared" si="0"/>
        <v>102.80885434091461</v>
      </c>
      <c r="H7" s="117">
        <f t="shared" si="1"/>
        <v>47.103533247976259</v>
      </c>
      <c r="I7" s="2"/>
      <c r="J7" s="30"/>
      <c r="K7" s="7"/>
      <c r="L7" s="2"/>
      <c r="M7" s="2"/>
      <c r="N7" s="2"/>
    </row>
    <row r="8" spans="1:15" s="1" customFormat="1">
      <c r="A8" s="25">
        <v>312</v>
      </c>
      <c r="B8" s="131"/>
      <c r="C8" s="131" t="s">
        <v>42</v>
      </c>
      <c r="D8" s="79">
        <f>D9</f>
        <v>1122796</v>
      </c>
      <c r="E8" s="79">
        <f>E9</f>
        <v>2579150</v>
      </c>
      <c r="F8" s="79">
        <f>F9</f>
        <v>1126770</v>
      </c>
      <c r="G8" s="213">
        <f t="shared" si="0"/>
        <v>100.35393784801514</v>
      </c>
      <c r="H8" s="78">
        <f t="shared" si="1"/>
        <v>43.687649031657713</v>
      </c>
      <c r="I8" s="2"/>
      <c r="J8" s="24"/>
      <c r="K8" s="7"/>
      <c r="L8" s="2"/>
      <c r="M8" s="38"/>
      <c r="N8" s="38"/>
    </row>
    <row r="9" spans="1:15" s="1" customFormat="1">
      <c r="A9" s="49"/>
      <c r="B9" s="132">
        <v>3121</v>
      </c>
      <c r="C9" s="132" t="s">
        <v>64</v>
      </c>
      <c r="D9" s="28">
        <v>1122796</v>
      </c>
      <c r="E9" s="80">
        <v>2579150</v>
      </c>
      <c r="F9" s="28">
        <v>1126770</v>
      </c>
      <c r="G9" s="213">
        <f t="shared" si="0"/>
        <v>100.35393784801514</v>
      </c>
      <c r="H9" s="117">
        <f t="shared" si="1"/>
        <v>43.687649031657713</v>
      </c>
      <c r="J9" s="30"/>
      <c r="K9" s="7"/>
      <c r="L9" s="8"/>
      <c r="M9" s="38"/>
      <c r="N9" s="38"/>
      <c r="O9" s="39"/>
    </row>
    <row r="10" spans="1:15" s="1" customFormat="1">
      <c r="A10" s="25">
        <v>313</v>
      </c>
      <c r="B10" s="131"/>
      <c r="C10" s="131" t="s">
        <v>65</v>
      </c>
      <c r="D10" s="79">
        <f>D11+D12</f>
        <v>6776567</v>
      </c>
      <c r="E10" s="79">
        <f>E11+E12</f>
        <v>14790600</v>
      </c>
      <c r="F10" s="79">
        <f>F11+F12</f>
        <v>6966909</v>
      </c>
      <c r="G10" s="213">
        <f t="shared" si="0"/>
        <v>102.8088263570625</v>
      </c>
      <c r="H10" s="78">
        <f t="shared" si="1"/>
        <v>47.10362662772301</v>
      </c>
      <c r="J10" s="24"/>
      <c r="K10" s="7"/>
      <c r="L10" s="2"/>
      <c r="M10" s="2"/>
      <c r="N10" s="2"/>
      <c r="O10" s="2"/>
    </row>
    <row r="11" spans="1:15" s="1" customFormat="1">
      <c r="A11" s="49"/>
      <c r="B11" s="132">
        <v>3132</v>
      </c>
      <c r="C11" s="214" t="s">
        <v>234</v>
      </c>
      <c r="D11" s="28">
        <v>6106786</v>
      </c>
      <c r="E11" s="80">
        <v>13328800</v>
      </c>
      <c r="F11" s="28">
        <v>6278316</v>
      </c>
      <c r="G11" s="195">
        <f t="shared" si="0"/>
        <v>102.80884249096005</v>
      </c>
      <c r="H11" s="117">
        <f t="shared" si="1"/>
        <v>47.103385150951318</v>
      </c>
      <c r="I11" s="215"/>
      <c r="J11" s="30"/>
      <c r="K11" s="7"/>
      <c r="L11" s="7"/>
      <c r="M11" s="7"/>
      <c r="N11" s="7"/>
      <c r="O11" s="2"/>
    </row>
    <row r="12" spans="1:15" s="1" customFormat="1">
      <c r="A12" s="49"/>
      <c r="B12" s="132">
        <v>3133</v>
      </c>
      <c r="C12" s="132" t="s">
        <v>192</v>
      </c>
      <c r="D12" s="28">
        <v>669781</v>
      </c>
      <c r="E12" s="80">
        <v>1461800</v>
      </c>
      <c r="F12" s="28">
        <v>688593</v>
      </c>
      <c r="G12" s="195">
        <f t="shared" si="0"/>
        <v>102.80867925486092</v>
      </c>
      <c r="H12" s="117">
        <f t="shared" si="1"/>
        <v>47.105828430701877</v>
      </c>
      <c r="I12" s="215"/>
      <c r="J12" s="30"/>
      <c r="K12" s="7"/>
      <c r="L12" s="2"/>
      <c r="M12" s="2"/>
      <c r="N12" s="2"/>
      <c r="O12" s="2"/>
    </row>
    <row r="13" spans="1:15" s="1" customFormat="1" ht="13.5" customHeight="1">
      <c r="A13" s="55">
        <v>32</v>
      </c>
      <c r="B13" s="131"/>
      <c r="C13" s="216" t="s">
        <v>1</v>
      </c>
      <c r="D13" s="79">
        <f>D14+D18+D23+D40</f>
        <v>235774714</v>
      </c>
      <c r="E13" s="79">
        <f>E14+E18+E23+E40</f>
        <v>539642050</v>
      </c>
      <c r="F13" s="79">
        <f>F14+F18+F23+F40</f>
        <v>278129723</v>
      </c>
      <c r="G13" s="213">
        <f t="shared" si="0"/>
        <v>117.96418635460628</v>
      </c>
      <c r="H13" s="78">
        <f t="shared" si="1"/>
        <v>51.539668378325963</v>
      </c>
      <c r="J13" s="11"/>
      <c r="K13" s="7"/>
      <c r="L13" s="2"/>
      <c r="M13" s="2"/>
      <c r="N13" s="2"/>
      <c r="O13" s="2"/>
    </row>
    <row r="14" spans="1:15" s="1" customFormat="1">
      <c r="A14" s="55">
        <v>321</v>
      </c>
      <c r="B14" s="131"/>
      <c r="C14" s="216" t="s">
        <v>4</v>
      </c>
      <c r="D14" s="79">
        <f>D15+D16+D17</f>
        <v>1505277</v>
      </c>
      <c r="E14" s="79">
        <f>E15+E16+E17</f>
        <v>4484050</v>
      </c>
      <c r="F14" s="79">
        <f>F15+F16+F17</f>
        <v>1501239</v>
      </c>
      <c r="G14" s="213">
        <f t="shared" si="0"/>
        <v>99.731743725573423</v>
      </c>
      <c r="H14" s="78">
        <f t="shared" si="1"/>
        <v>33.4795330114517</v>
      </c>
      <c r="J14" s="11"/>
      <c r="K14" s="7"/>
      <c r="L14" s="2"/>
      <c r="M14" s="2"/>
      <c r="N14" s="2"/>
      <c r="O14" s="2"/>
    </row>
    <row r="15" spans="1:15" s="1" customFormat="1">
      <c r="A15" s="55"/>
      <c r="B15" s="132">
        <v>3211</v>
      </c>
      <c r="C15" s="217" t="s">
        <v>66</v>
      </c>
      <c r="D15" s="28">
        <v>384621</v>
      </c>
      <c r="E15" s="80">
        <v>805000</v>
      </c>
      <c r="F15" s="28">
        <v>282333</v>
      </c>
      <c r="G15" s="195">
        <f t="shared" si="0"/>
        <v>73.405508279579124</v>
      </c>
      <c r="H15" s="117">
        <f t="shared" si="1"/>
        <v>35.072422360248446</v>
      </c>
      <c r="J15" s="30"/>
      <c r="K15" s="7"/>
      <c r="L15" s="2"/>
      <c r="M15" s="2"/>
      <c r="N15" s="2"/>
      <c r="O15" s="2"/>
    </row>
    <row r="16" spans="1:15" s="1" customFormat="1">
      <c r="A16" s="55"/>
      <c r="B16" s="132">
        <v>3212</v>
      </c>
      <c r="C16" s="217" t="s">
        <v>67</v>
      </c>
      <c r="D16" s="28">
        <v>1025592</v>
      </c>
      <c r="E16" s="80">
        <v>3137050</v>
      </c>
      <c r="F16" s="28">
        <v>1105171</v>
      </c>
      <c r="G16" s="195">
        <f t="shared" si="0"/>
        <v>107.7593233956583</v>
      </c>
      <c r="H16" s="117">
        <f t="shared" si="1"/>
        <v>35.229626559984702</v>
      </c>
      <c r="J16" s="30"/>
      <c r="K16" s="7"/>
      <c r="L16" s="2"/>
      <c r="M16" s="2"/>
      <c r="N16" s="2"/>
      <c r="O16" s="2"/>
    </row>
    <row r="17" spans="1:14" s="1" customFormat="1">
      <c r="A17" s="55"/>
      <c r="B17" s="52" t="s">
        <v>3</v>
      </c>
      <c r="C17" s="218" t="s">
        <v>68</v>
      </c>
      <c r="D17" s="28">
        <v>95064</v>
      </c>
      <c r="E17" s="80">
        <v>542000</v>
      </c>
      <c r="F17" s="28">
        <v>113735</v>
      </c>
      <c r="G17" s="195">
        <f t="shared" si="0"/>
        <v>119.64045274762265</v>
      </c>
      <c r="H17" s="117">
        <f t="shared" si="1"/>
        <v>20.98431734317343</v>
      </c>
      <c r="J17" s="30"/>
      <c r="K17" s="7"/>
      <c r="L17" s="7"/>
    </row>
    <row r="18" spans="1:14" s="1" customFormat="1">
      <c r="A18" s="55">
        <v>322</v>
      </c>
      <c r="B18" s="52"/>
      <c r="C18" s="58" t="s">
        <v>43</v>
      </c>
      <c r="D18" s="79">
        <f>SUM(D19:D22)</f>
        <v>5967182</v>
      </c>
      <c r="E18" s="79">
        <f>SUM(E19:E22)</f>
        <v>13912000</v>
      </c>
      <c r="F18" s="79">
        <f>SUM(F19:F22)</f>
        <v>6336761</v>
      </c>
      <c r="G18" s="213">
        <f t="shared" si="0"/>
        <v>106.19352652558611</v>
      </c>
      <c r="H18" s="78">
        <f t="shared" si="1"/>
        <v>45.548885853939048</v>
      </c>
      <c r="J18" s="11"/>
      <c r="K18" s="7"/>
    </row>
    <row r="19" spans="1:14" s="129" customFormat="1">
      <c r="A19" s="51"/>
      <c r="B19" s="144">
        <v>3221</v>
      </c>
      <c r="C19" s="132" t="s">
        <v>69</v>
      </c>
      <c r="D19" s="28">
        <v>635462</v>
      </c>
      <c r="E19" s="80">
        <v>1370000</v>
      </c>
      <c r="F19" s="28">
        <v>641485</v>
      </c>
      <c r="G19" s="195">
        <f t="shared" si="0"/>
        <v>100.94781434609781</v>
      </c>
      <c r="H19" s="117">
        <f t="shared" si="1"/>
        <v>46.823722627737226</v>
      </c>
      <c r="J19" s="30"/>
      <c r="K19" s="7"/>
    </row>
    <row r="20" spans="1:14" s="129" customFormat="1">
      <c r="A20" s="51"/>
      <c r="B20" s="144">
        <v>3223</v>
      </c>
      <c r="C20" s="132" t="s">
        <v>70</v>
      </c>
      <c r="D20" s="28">
        <v>5218838</v>
      </c>
      <c r="E20" s="80">
        <v>12162000</v>
      </c>
      <c r="F20" s="28">
        <v>5583841</v>
      </c>
      <c r="G20" s="195">
        <f t="shared" si="0"/>
        <v>106.99395152714071</v>
      </c>
      <c r="H20" s="117">
        <f t="shared" si="1"/>
        <v>45.912193718138468</v>
      </c>
      <c r="J20" s="30"/>
      <c r="K20" s="7"/>
    </row>
    <row r="21" spans="1:14" s="129" customFormat="1">
      <c r="A21" s="51"/>
      <c r="B21" s="144" t="s">
        <v>5</v>
      </c>
      <c r="C21" s="144" t="s">
        <v>71</v>
      </c>
      <c r="D21" s="219">
        <v>96459</v>
      </c>
      <c r="E21" s="90">
        <v>230000</v>
      </c>
      <c r="F21" s="219">
        <v>102968</v>
      </c>
      <c r="G21" s="195">
        <f t="shared" si="0"/>
        <v>106.74794472262828</v>
      </c>
      <c r="H21" s="117">
        <f t="shared" si="1"/>
        <v>44.768695652173911</v>
      </c>
      <c r="J21" s="220"/>
      <c r="K21" s="7"/>
    </row>
    <row r="22" spans="1:14" s="129" customFormat="1">
      <c r="A22" s="51"/>
      <c r="B22" s="144">
        <v>3227</v>
      </c>
      <c r="C22" s="132" t="s">
        <v>193</v>
      </c>
      <c r="D22" s="219">
        <v>16423</v>
      </c>
      <c r="E22" s="90">
        <v>150000</v>
      </c>
      <c r="F22" s="219">
        <v>8467</v>
      </c>
      <c r="G22" s="221" t="s">
        <v>185</v>
      </c>
      <c r="H22" s="117">
        <f t="shared" si="1"/>
        <v>5.6446666666666667</v>
      </c>
      <c r="J22" s="220"/>
      <c r="K22" s="7"/>
    </row>
    <row r="23" spans="1:14" s="1" customFormat="1">
      <c r="A23" s="55">
        <v>323</v>
      </c>
      <c r="B23" s="222"/>
      <c r="C23" s="58" t="s">
        <v>6</v>
      </c>
      <c r="D23" s="79">
        <f>D24+D25+D31+D32+D33+D34+D35+D39</f>
        <v>226612954</v>
      </c>
      <c r="E23" s="79">
        <f>E24+E25+E31+E32+E33+E34+E35+E39</f>
        <v>517982000</v>
      </c>
      <c r="F23" s="79">
        <f>F24+F25+F31+F32+F33+F34+F35+F39</f>
        <v>268630210</v>
      </c>
      <c r="G23" s="213">
        <f t="shared" si="0"/>
        <v>118.54141842217898</v>
      </c>
      <c r="H23" s="78">
        <f t="shared" si="1"/>
        <v>51.860916016386668</v>
      </c>
      <c r="J23" s="11"/>
      <c r="K23" s="7"/>
    </row>
    <row r="24" spans="1:14" s="1" customFormat="1">
      <c r="A24" s="55"/>
      <c r="B24" s="53">
        <v>3231</v>
      </c>
      <c r="C24" s="132" t="s">
        <v>72</v>
      </c>
      <c r="D24" s="28">
        <v>1971121</v>
      </c>
      <c r="E24" s="80">
        <v>4310000</v>
      </c>
      <c r="F24" s="28">
        <v>2084455</v>
      </c>
      <c r="G24" s="195">
        <f t="shared" si="0"/>
        <v>105.74972312709367</v>
      </c>
      <c r="H24" s="117">
        <f t="shared" si="1"/>
        <v>48.363225058004637</v>
      </c>
      <c r="J24" s="30"/>
      <c r="K24" s="7"/>
    </row>
    <row r="25" spans="1:14" s="6" customFormat="1">
      <c r="A25" s="25"/>
      <c r="B25" s="132">
        <v>3232</v>
      </c>
      <c r="C25" s="144" t="s">
        <v>7</v>
      </c>
      <c r="D25" s="28">
        <f>SUM(D26:D30)</f>
        <v>220119228</v>
      </c>
      <c r="E25" s="80">
        <f t="shared" ref="E25:F25" si="2">SUM(E26:E30)</f>
        <v>488040000</v>
      </c>
      <c r="F25" s="28">
        <f t="shared" si="2"/>
        <v>260087645</v>
      </c>
      <c r="G25" s="195">
        <f t="shared" si="0"/>
        <v>118.15762183211001</v>
      </c>
      <c r="H25" s="223">
        <f t="shared" si="1"/>
        <v>53.292280345873287</v>
      </c>
      <c r="J25" s="15"/>
      <c r="K25" s="7"/>
    </row>
    <row r="26" spans="1:14" s="1" customFormat="1">
      <c r="A26" s="55"/>
      <c r="B26" s="53"/>
      <c r="C26" s="53" t="s">
        <v>73</v>
      </c>
      <c r="D26" s="28">
        <v>197974800</v>
      </c>
      <c r="E26" s="80">
        <v>360000000</v>
      </c>
      <c r="F26" s="28">
        <v>198971456</v>
      </c>
      <c r="G26" s="195">
        <f t="shared" si="0"/>
        <v>100.50342568852197</v>
      </c>
      <c r="H26" s="117">
        <f t="shared" si="1"/>
        <v>55.269848888888887</v>
      </c>
      <c r="J26" s="28"/>
      <c r="K26" s="7"/>
    </row>
    <row r="27" spans="1:14" s="1" customFormat="1">
      <c r="A27" s="55"/>
      <c r="B27" s="53"/>
      <c r="C27" s="53" t="s">
        <v>100</v>
      </c>
      <c r="D27" s="28">
        <v>275712</v>
      </c>
      <c r="E27" s="80">
        <v>1100000</v>
      </c>
      <c r="F27" s="28">
        <v>542284</v>
      </c>
      <c r="G27" s="118" t="s">
        <v>185</v>
      </c>
      <c r="H27" s="117">
        <f t="shared" si="1"/>
        <v>49.298545454545454</v>
      </c>
      <c r="J27" s="28"/>
      <c r="K27" s="7"/>
      <c r="L27" s="2"/>
      <c r="M27" s="2"/>
      <c r="N27" s="2"/>
    </row>
    <row r="28" spans="1:14" s="1" customFormat="1">
      <c r="A28" s="55"/>
      <c r="B28" s="53"/>
      <c r="C28" s="53" t="s">
        <v>74</v>
      </c>
      <c r="D28" s="28">
        <v>9134403</v>
      </c>
      <c r="E28" s="80">
        <v>20000000</v>
      </c>
      <c r="F28" s="28">
        <v>11238711</v>
      </c>
      <c r="G28" s="195">
        <f t="shared" si="0"/>
        <v>123.03717057370909</v>
      </c>
      <c r="H28" s="224" t="s">
        <v>185</v>
      </c>
      <c r="J28" s="28"/>
      <c r="K28" s="7"/>
    </row>
    <row r="29" spans="1:14" s="1" customFormat="1">
      <c r="A29" s="55"/>
      <c r="B29" s="53"/>
      <c r="C29" s="53" t="s">
        <v>263</v>
      </c>
      <c r="D29" s="28">
        <v>8945668</v>
      </c>
      <c r="E29" s="80">
        <v>95000000</v>
      </c>
      <c r="F29" s="28">
        <v>44719356</v>
      </c>
      <c r="G29" s="221" t="s">
        <v>185</v>
      </c>
      <c r="H29" s="117">
        <f t="shared" ref="H29" si="3">F29/E29*100</f>
        <v>47.07300631578947</v>
      </c>
      <c r="J29" s="28"/>
      <c r="K29" s="7"/>
    </row>
    <row r="30" spans="1:14" s="1" customFormat="1">
      <c r="A30" s="55"/>
      <c r="B30" s="53"/>
      <c r="C30" s="53" t="s">
        <v>75</v>
      </c>
      <c r="D30" s="28">
        <v>3788645</v>
      </c>
      <c r="E30" s="80">
        <v>11940000</v>
      </c>
      <c r="F30" s="28">
        <v>4615838</v>
      </c>
      <c r="G30" s="195">
        <f t="shared" si="0"/>
        <v>121.83347872392372</v>
      </c>
      <c r="H30" s="117">
        <f t="shared" si="1"/>
        <v>38.658609715242882</v>
      </c>
      <c r="J30" s="28"/>
      <c r="K30" s="7"/>
    </row>
    <row r="31" spans="1:14" s="1" customFormat="1">
      <c r="A31" s="49"/>
      <c r="B31" s="53">
        <v>3233</v>
      </c>
      <c r="C31" s="217" t="s">
        <v>76</v>
      </c>
      <c r="D31" s="28">
        <v>617949</v>
      </c>
      <c r="E31" s="80">
        <v>1330000</v>
      </c>
      <c r="F31" s="28">
        <v>443478</v>
      </c>
      <c r="G31" s="195">
        <f t="shared" si="0"/>
        <v>71.766116621274563</v>
      </c>
      <c r="H31" s="117">
        <f t="shared" si="1"/>
        <v>33.344210526315784</v>
      </c>
      <c r="J31" s="28"/>
      <c r="K31" s="7"/>
      <c r="M31" s="2"/>
    </row>
    <row r="32" spans="1:14" s="1" customFormat="1">
      <c r="A32" s="49"/>
      <c r="B32" s="53">
        <v>3234</v>
      </c>
      <c r="C32" s="217" t="s">
        <v>77</v>
      </c>
      <c r="D32" s="28">
        <v>511817</v>
      </c>
      <c r="E32" s="80">
        <v>6330000</v>
      </c>
      <c r="F32" s="28">
        <v>2372889</v>
      </c>
      <c r="G32" s="195">
        <f t="shared" si="0"/>
        <v>463.62059095340715</v>
      </c>
      <c r="H32" s="117">
        <f t="shared" si="1"/>
        <v>37.486398104265398</v>
      </c>
      <c r="J32" s="28"/>
      <c r="K32" s="7"/>
    </row>
    <row r="33" spans="1:11" s="1" customFormat="1">
      <c r="A33" s="49"/>
      <c r="B33" s="53">
        <v>3235</v>
      </c>
      <c r="C33" s="217" t="s">
        <v>78</v>
      </c>
      <c r="D33" s="28">
        <v>587265</v>
      </c>
      <c r="E33" s="80">
        <v>5100000</v>
      </c>
      <c r="F33" s="28">
        <v>638122</v>
      </c>
      <c r="G33" s="195">
        <f t="shared" si="0"/>
        <v>108.65997462814914</v>
      </c>
      <c r="H33" s="117">
        <f t="shared" si="1"/>
        <v>12.512196078431373</v>
      </c>
      <c r="J33" s="28"/>
      <c r="K33" s="7"/>
    </row>
    <row r="34" spans="1:11" s="1" customFormat="1">
      <c r="A34" s="49"/>
      <c r="B34" s="53">
        <v>3236</v>
      </c>
      <c r="C34" s="217" t="s">
        <v>79</v>
      </c>
      <c r="D34" s="28">
        <v>646476</v>
      </c>
      <c r="E34" s="80">
        <v>1000000</v>
      </c>
      <c r="F34" s="28">
        <v>536506</v>
      </c>
      <c r="G34" s="195">
        <f t="shared" si="0"/>
        <v>82.989314375166288</v>
      </c>
      <c r="H34" s="117">
        <f t="shared" si="1"/>
        <v>53.650600000000004</v>
      </c>
      <c r="J34" s="28"/>
      <c r="K34" s="7"/>
    </row>
    <row r="35" spans="1:11" s="1" customFormat="1">
      <c r="A35" s="49"/>
      <c r="B35" s="53">
        <v>3237</v>
      </c>
      <c r="C35" s="52" t="s">
        <v>80</v>
      </c>
      <c r="D35" s="28">
        <f>SUM(D36:D38)</f>
        <v>1562161</v>
      </c>
      <c r="E35" s="80">
        <f t="shared" ref="E35:F35" si="4">SUM(E36:E38)</f>
        <v>10020000</v>
      </c>
      <c r="F35" s="28">
        <f t="shared" si="4"/>
        <v>1776040</v>
      </c>
      <c r="G35" s="195">
        <f t="shared" si="0"/>
        <v>113.69122644849026</v>
      </c>
      <c r="H35" s="117">
        <f t="shared" si="1"/>
        <v>17.724950099800399</v>
      </c>
      <c r="J35" s="15"/>
      <c r="K35" s="7"/>
    </row>
    <row r="36" spans="1:11" s="1" customFormat="1">
      <c r="A36" s="49"/>
      <c r="B36" s="53"/>
      <c r="C36" s="53" t="s">
        <v>81</v>
      </c>
      <c r="D36" s="28">
        <v>1054698</v>
      </c>
      <c r="E36" s="80">
        <v>8000000</v>
      </c>
      <c r="F36" s="28">
        <v>1069395</v>
      </c>
      <c r="G36" s="195">
        <f t="shared" si="0"/>
        <v>101.39347946047114</v>
      </c>
      <c r="H36" s="117">
        <f t="shared" si="1"/>
        <v>13.367437500000001</v>
      </c>
      <c r="J36" s="28"/>
      <c r="K36" s="7"/>
    </row>
    <row r="37" spans="1:11" s="1" customFormat="1">
      <c r="A37" s="49"/>
      <c r="B37" s="53"/>
      <c r="C37" s="53" t="s">
        <v>101</v>
      </c>
      <c r="D37" s="28">
        <v>216612</v>
      </c>
      <c r="E37" s="80">
        <v>1320000</v>
      </c>
      <c r="F37" s="28">
        <v>423146</v>
      </c>
      <c r="G37" s="195">
        <f t="shared" si="0"/>
        <v>195.34744150831901</v>
      </c>
      <c r="H37" s="117">
        <f t="shared" si="1"/>
        <v>32.05651515151515</v>
      </c>
      <c r="J37" s="28"/>
      <c r="K37" s="7"/>
    </row>
    <row r="38" spans="1:11" s="1" customFormat="1">
      <c r="A38" s="49"/>
      <c r="B38" s="53"/>
      <c r="C38" s="53" t="s">
        <v>102</v>
      </c>
      <c r="D38" s="28">
        <v>290851</v>
      </c>
      <c r="E38" s="80">
        <v>700000</v>
      </c>
      <c r="F38" s="28">
        <v>283499</v>
      </c>
      <c r="G38" s="195">
        <f t="shared" si="0"/>
        <v>97.472245238971155</v>
      </c>
      <c r="H38" s="117">
        <f t="shared" si="1"/>
        <v>40.499857142857145</v>
      </c>
      <c r="J38" s="28"/>
      <c r="K38" s="7"/>
    </row>
    <row r="39" spans="1:11" s="1" customFormat="1" ht="13.5" customHeight="1">
      <c r="A39" s="49"/>
      <c r="B39" s="53">
        <v>3239</v>
      </c>
      <c r="C39" s="52" t="s">
        <v>82</v>
      </c>
      <c r="D39" s="28">
        <v>596937</v>
      </c>
      <c r="E39" s="80">
        <v>1852000</v>
      </c>
      <c r="F39" s="28">
        <v>691075</v>
      </c>
      <c r="G39" s="195">
        <f t="shared" si="0"/>
        <v>115.7701734018833</v>
      </c>
      <c r="H39" s="117">
        <f t="shared" si="1"/>
        <v>37.315064794816415</v>
      </c>
      <c r="J39" s="28"/>
      <c r="K39" s="7"/>
    </row>
    <row r="40" spans="1:11" s="1" customFormat="1" ht="13.5" customHeight="1">
      <c r="A40" s="25">
        <v>329</v>
      </c>
      <c r="B40" s="53"/>
      <c r="C40" s="139" t="s">
        <v>45</v>
      </c>
      <c r="D40" s="79">
        <f>SUM(D41:D46)</f>
        <v>1689301</v>
      </c>
      <c r="E40" s="79">
        <f>SUM(E41:E46)</f>
        <v>3264000</v>
      </c>
      <c r="F40" s="79">
        <f>SUM(F41:F46)</f>
        <v>1661513</v>
      </c>
      <c r="G40" s="213">
        <f t="shared" si="0"/>
        <v>98.355059281916013</v>
      </c>
      <c r="H40" s="78">
        <f t="shared" si="1"/>
        <v>50.90419730392157</v>
      </c>
      <c r="J40" s="15"/>
      <c r="K40" s="7"/>
    </row>
    <row r="41" spans="1:11" s="1" customFormat="1" ht="15" customHeight="1">
      <c r="A41" s="49"/>
      <c r="B41" s="53">
        <v>3291</v>
      </c>
      <c r="C41" s="225" t="s">
        <v>83</v>
      </c>
      <c r="D41" s="28">
        <v>199184</v>
      </c>
      <c r="E41" s="80">
        <v>360000</v>
      </c>
      <c r="F41" s="28">
        <v>110971</v>
      </c>
      <c r="G41" s="195">
        <f t="shared" si="0"/>
        <v>55.712808257691378</v>
      </c>
      <c r="H41" s="117">
        <f t="shared" si="1"/>
        <v>30.825277777777778</v>
      </c>
      <c r="J41" s="28"/>
      <c r="K41" s="7"/>
    </row>
    <row r="42" spans="1:11" s="1" customFormat="1" ht="13.5" customHeight="1">
      <c r="A42" s="49"/>
      <c r="B42" s="53">
        <v>3292</v>
      </c>
      <c r="C42" s="53" t="s">
        <v>84</v>
      </c>
      <c r="D42" s="28">
        <v>420155</v>
      </c>
      <c r="E42" s="80">
        <v>840000</v>
      </c>
      <c r="F42" s="28">
        <v>465037</v>
      </c>
      <c r="G42" s="195">
        <f t="shared" si="0"/>
        <v>110.68224821791959</v>
      </c>
      <c r="H42" s="117">
        <f t="shared" si="1"/>
        <v>55.361547619047627</v>
      </c>
      <c r="J42" s="28"/>
      <c r="K42" s="7"/>
    </row>
    <row r="43" spans="1:11" s="1" customFormat="1" ht="13.5" customHeight="1">
      <c r="A43" s="49"/>
      <c r="B43" s="53">
        <v>3293</v>
      </c>
      <c r="C43" s="53" t="s">
        <v>85</v>
      </c>
      <c r="D43" s="28">
        <v>72805</v>
      </c>
      <c r="E43" s="80">
        <v>175000</v>
      </c>
      <c r="F43" s="28">
        <v>63880</v>
      </c>
      <c r="G43" s="195">
        <f t="shared" si="0"/>
        <v>87.74122656410961</v>
      </c>
      <c r="H43" s="117">
        <f t="shared" si="1"/>
        <v>36.502857142857145</v>
      </c>
      <c r="J43" s="28"/>
      <c r="K43" s="7"/>
    </row>
    <row r="44" spans="1:11" s="1" customFormat="1" ht="13.5" customHeight="1">
      <c r="A44" s="49"/>
      <c r="B44" s="53">
        <v>3294</v>
      </c>
      <c r="C44" s="53" t="s">
        <v>86</v>
      </c>
      <c r="D44" s="28">
        <v>76020</v>
      </c>
      <c r="E44" s="80">
        <v>173000</v>
      </c>
      <c r="F44" s="28">
        <v>90333</v>
      </c>
      <c r="G44" s="195">
        <f t="shared" si="0"/>
        <v>118.82794001578532</v>
      </c>
      <c r="H44" s="117">
        <f t="shared" si="1"/>
        <v>52.215606936416179</v>
      </c>
      <c r="J44" s="28"/>
      <c r="K44" s="7"/>
    </row>
    <row r="45" spans="1:11" s="1" customFormat="1" ht="13.5" customHeight="1">
      <c r="A45" s="49"/>
      <c r="B45" s="53">
        <v>3295</v>
      </c>
      <c r="C45" s="53" t="s">
        <v>194</v>
      </c>
      <c r="D45" s="28">
        <v>151542</v>
      </c>
      <c r="E45" s="80">
        <v>431000</v>
      </c>
      <c r="F45" s="28">
        <v>202349</v>
      </c>
      <c r="G45" s="195">
        <f t="shared" si="0"/>
        <v>133.52667907246837</v>
      </c>
      <c r="H45" s="117">
        <f t="shared" si="1"/>
        <v>46.948723897911833</v>
      </c>
      <c r="J45" s="28"/>
      <c r="K45" s="7"/>
    </row>
    <row r="46" spans="1:11" s="1" customFormat="1" ht="13.5" customHeight="1">
      <c r="A46" s="49"/>
      <c r="B46" s="53">
        <v>3299</v>
      </c>
      <c r="C46" s="132" t="s">
        <v>87</v>
      </c>
      <c r="D46" s="28">
        <v>769595</v>
      </c>
      <c r="E46" s="80">
        <v>1285000</v>
      </c>
      <c r="F46" s="28">
        <v>728943</v>
      </c>
      <c r="G46" s="195">
        <f t="shared" si="0"/>
        <v>94.717741149565683</v>
      </c>
      <c r="H46" s="117">
        <f t="shared" si="1"/>
        <v>56.727081712062258</v>
      </c>
      <c r="J46" s="28"/>
      <c r="K46" s="7"/>
    </row>
    <row r="47" spans="1:11" s="1" customFormat="1" ht="13.5" customHeight="1">
      <c r="A47" s="55">
        <v>34</v>
      </c>
      <c r="B47" s="222"/>
      <c r="C47" s="216" t="s">
        <v>8</v>
      </c>
      <c r="D47" s="79">
        <f>D48+D53</f>
        <v>89622109</v>
      </c>
      <c r="E47" s="79">
        <f>E48+E53</f>
        <v>439794000</v>
      </c>
      <c r="F47" s="79">
        <f>F48+F53</f>
        <v>102646833</v>
      </c>
      <c r="G47" s="195">
        <f t="shared" si="0"/>
        <v>114.53293628696018</v>
      </c>
      <c r="H47" s="78">
        <f t="shared" si="1"/>
        <v>23.339752929780762</v>
      </c>
      <c r="J47" s="11"/>
      <c r="K47" s="7"/>
    </row>
    <row r="48" spans="1:11" s="1" customFormat="1" ht="13.5" customHeight="1">
      <c r="A48" s="55">
        <v>342</v>
      </c>
      <c r="B48" s="222"/>
      <c r="C48" s="58" t="s">
        <v>209</v>
      </c>
      <c r="D48" s="79">
        <f>D49+D52</f>
        <v>75935531</v>
      </c>
      <c r="E48" s="79">
        <f t="shared" ref="E48:F48" si="5">E49+E52</f>
        <v>401974000</v>
      </c>
      <c r="F48" s="79">
        <f t="shared" si="5"/>
        <v>82843116</v>
      </c>
      <c r="G48" s="195">
        <f t="shared" si="0"/>
        <v>109.09664409932157</v>
      </c>
      <c r="H48" s="78">
        <f t="shared" si="1"/>
        <v>20.609073223641332</v>
      </c>
      <c r="J48" s="11"/>
      <c r="K48" s="7"/>
    </row>
    <row r="49" spans="1:11" s="1" customFormat="1" ht="26.25" customHeight="1">
      <c r="A49" s="49"/>
      <c r="B49" s="147" t="s">
        <v>44</v>
      </c>
      <c r="C49" s="226" t="s">
        <v>195</v>
      </c>
      <c r="D49" s="28">
        <v>75671079</v>
      </c>
      <c r="E49" s="80">
        <f>SUM(E50:E51)</f>
        <v>401974000</v>
      </c>
      <c r="F49" s="28">
        <f t="shared" ref="F49" si="6">SUM(F50:F51)</f>
        <v>82843116</v>
      </c>
      <c r="G49" s="195">
        <f t="shared" si="0"/>
        <v>109.47791031234007</v>
      </c>
      <c r="H49" s="223">
        <f t="shared" si="1"/>
        <v>20.609073223641332</v>
      </c>
      <c r="J49" s="15"/>
      <c r="K49" s="7"/>
    </row>
    <row r="50" spans="1:11" s="1" customFormat="1" ht="13.5" customHeight="1">
      <c r="A50" s="49"/>
      <c r="B50" s="52"/>
      <c r="C50" s="225" t="s">
        <v>254</v>
      </c>
      <c r="D50" s="28">
        <v>62590089</v>
      </c>
      <c r="E50" s="80">
        <v>369244000</v>
      </c>
      <c r="F50" s="28">
        <v>70721162</v>
      </c>
      <c r="G50" s="195">
        <f t="shared" si="0"/>
        <v>112.99099127339474</v>
      </c>
      <c r="H50" s="117">
        <f t="shared" si="1"/>
        <v>19.152961727204776</v>
      </c>
      <c r="J50" s="28"/>
      <c r="K50" s="7"/>
    </row>
    <row r="51" spans="1:11" s="1" customFormat="1" ht="13.5" customHeight="1">
      <c r="A51" s="49"/>
      <c r="B51" s="52"/>
      <c r="C51" s="225" t="s">
        <v>255</v>
      </c>
      <c r="D51" s="28">
        <v>13080990</v>
      </c>
      <c r="E51" s="80">
        <v>32730000</v>
      </c>
      <c r="F51" s="28">
        <v>12121954</v>
      </c>
      <c r="G51" s="195">
        <f t="shared" si="0"/>
        <v>92.668475398268797</v>
      </c>
      <c r="H51" s="117">
        <f t="shared" si="1"/>
        <v>37.036217537427433</v>
      </c>
      <c r="J51" s="28"/>
      <c r="K51" s="7"/>
    </row>
    <row r="52" spans="1:11" s="1" customFormat="1" ht="25.5" customHeight="1">
      <c r="A52" s="49"/>
      <c r="B52" s="147">
        <v>3428</v>
      </c>
      <c r="C52" s="225" t="s">
        <v>264</v>
      </c>
      <c r="D52" s="28">
        <v>264452</v>
      </c>
      <c r="E52" s="80">
        <v>0</v>
      </c>
      <c r="F52" s="28">
        <v>0</v>
      </c>
      <c r="G52" s="195">
        <f t="shared" si="0"/>
        <v>0</v>
      </c>
      <c r="H52" s="224" t="s">
        <v>185</v>
      </c>
      <c r="J52" s="28"/>
      <c r="K52" s="7"/>
    </row>
    <row r="53" spans="1:11" s="1" customFormat="1" ht="13.5" customHeight="1">
      <c r="A53" s="25">
        <v>343</v>
      </c>
      <c r="B53" s="53"/>
      <c r="C53" s="139" t="s">
        <v>53</v>
      </c>
      <c r="D53" s="79">
        <f>SUM(D54:D57)</f>
        <v>13686578</v>
      </c>
      <c r="E53" s="79">
        <f>SUM(E54:E57)</f>
        <v>37820000</v>
      </c>
      <c r="F53" s="79">
        <f>SUM(F54:F57)</f>
        <v>19803717</v>
      </c>
      <c r="G53" s="195">
        <f t="shared" si="0"/>
        <v>144.69443713395708</v>
      </c>
      <c r="H53" s="78">
        <f t="shared" si="1"/>
        <v>52.36308038075093</v>
      </c>
      <c r="J53" s="15"/>
      <c r="K53" s="7"/>
    </row>
    <row r="54" spans="1:11" s="1" customFormat="1" ht="13.5" customHeight="1">
      <c r="A54" s="49"/>
      <c r="B54" s="51">
        <v>3431</v>
      </c>
      <c r="C54" s="225" t="s">
        <v>88</v>
      </c>
      <c r="D54" s="28">
        <v>168851</v>
      </c>
      <c r="E54" s="80">
        <v>320000</v>
      </c>
      <c r="F54" s="28">
        <v>114536</v>
      </c>
      <c r="G54" s="195">
        <f t="shared" si="0"/>
        <v>67.832586126229629</v>
      </c>
      <c r="H54" s="117">
        <f t="shared" si="1"/>
        <v>35.792499999999997</v>
      </c>
      <c r="J54" s="28"/>
      <c r="K54" s="7"/>
    </row>
    <row r="55" spans="1:11" s="1" customFormat="1" ht="13.15" customHeight="1">
      <c r="A55" s="49"/>
      <c r="B55" s="51">
        <v>3432</v>
      </c>
      <c r="C55" s="225" t="s">
        <v>196</v>
      </c>
      <c r="D55" s="28">
        <v>173033</v>
      </c>
      <c r="E55" s="80">
        <v>0</v>
      </c>
      <c r="F55" s="28">
        <v>822448</v>
      </c>
      <c r="G55" s="195">
        <f t="shared" si="0"/>
        <v>475.31280160431822</v>
      </c>
      <c r="H55" s="224" t="s">
        <v>185</v>
      </c>
      <c r="J55" s="28"/>
      <c r="K55" s="7"/>
    </row>
    <row r="56" spans="1:11" s="1" customFormat="1" ht="13.5" customHeight="1">
      <c r="A56" s="49"/>
      <c r="B56" s="51">
        <v>3433</v>
      </c>
      <c r="C56" s="225" t="s">
        <v>89</v>
      </c>
      <c r="D56" s="28">
        <v>2043279</v>
      </c>
      <c r="E56" s="80">
        <v>5500000</v>
      </c>
      <c r="F56" s="28">
        <v>1969971</v>
      </c>
      <c r="G56" s="195">
        <f t="shared" si="0"/>
        <v>96.412237389020291</v>
      </c>
      <c r="H56" s="117">
        <f t="shared" si="1"/>
        <v>35.817654545454545</v>
      </c>
      <c r="J56" s="28"/>
      <c r="K56" s="7"/>
    </row>
    <row r="57" spans="1:11" s="1" customFormat="1" ht="13.5" customHeight="1">
      <c r="A57" s="49"/>
      <c r="B57" s="51">
        <v>3434</v>
      </c>
      <c r="C57" s="225" t="s">
        <v>90</v>
      </c>
      <c r="D57" s="28">
        <v>11301415</v>
      </c>
      <c r="E57" s="80">
        <v>32000000</v>
      </c>
      <c r="F57" s="28">
        <v>16896762</v>
      </c>
      <c r="G57" s="195">
        <f t="shared" si="0"/>
        <v>149.51014541099499</v>
      </c>
      <c r="H57" s="117">
        <f t="shared" si="1"/>
        <v>52.802381249999996</v>
      </c>
      <c r="J57" s="28"/>
      <c r="K57" s="7"/>
    </row>
    <row r="58" spans="1:11" s="1" customFormat="1" ht="13.5" customHeight="1">
      <c r="A58" s="25">
        <v>36</v>
      </c>
      <c r="B58" s="222"/>
      <c r="C58" s="227" t="s">
        <v>258</v>
      </c>
      <c r="D58" s="24">
        <f>D59</f>
        <v>9380703</v>
      </c>
      <c r="E58" s="24">
        <f t="shared" ref="E58:F59" si="7">E59</f>
        <v>48000000</v>
      </c>
      <c r="F58" s="24">
        <f t="shared" si="7"/>
        <v>9000000</v>
      </c>
      <c r="G58" s="228">
        <f t="shared" ref="G58:G60" si="8">F58/D58*100</f>
        <v>95.941636783511854</v>
      </c>
      <c r="H58" s="20">
        <f t="shared" ref="H58:H60" si="9">F58/E58*100</f>
        <v>18.75</v>
      </c>
      <c r="J58" s="15"/>
      <c r="K58" s="7"/>
    </row>
    <row r="59" spans="1:11" s="1" customFormat="1" ht="13.5" customHeight="1">
      <c r="A59" s="210">
        <v>363</v>
      </c>
      <c r="B59" s="229"/>
      <c r="C59" s="230" t="s">
        <v>259</v>
      </c>
      <c r="D59" s="24">
        <f>D60</f>
        <v>9380703</v>
      </c>
      <c r="E59" s="24">
        <f t="shared" si="7"/>
        <v>48000000</v>
      </c>
      <c r="F59" s="24">
        <f t="shared" si="7"/>
        <v>9000000</v>
      </c>
      <c r="G59" s="228">
        <f t="shared" si="8"/>
        <v>95.941636783511854</v>
      </c>
      <c r="H59" s="20">
        <f t="shared" si="9"/>
        <v>18.75</v>
      </c>
      <c r="J59" s="79"/>
      <c r="K59" s="7"/>
    </row>
    <row r="60" spans="1:11" s="1" customFormat="1" ht="13.5" customHeight="1">
      <c r="A60" s="231"/>
      <c r="B60" s="232">
        <v>3632</v>
      </c>
      <c r="C60" s="233" t="s">
        <v>259</v>
      </c>
      <c r="D60" s="28">
        <v>9380703</v>
      </c>
      <c r="E60" s="80">
        <v>48000000</v>
      </c>
      <c r="F60" s="28">
        <v>9000000</v>
      </c>
      <c r="G60" s="195">
        <f t="shared" si="8"/>
        <v>95.941636783511854</v>
      </c>
      <c r="H60" s="117">
        <f t="shared" si="9"/>
        <v>18.75</v>
      </c>
      <c r="J60" s="28"/>
      <c r="K60" s="7"/>
    </row>
    <row r="61" spans="1:11" s="1" customFormat="1" ht="13.5" customHeight="1">
      <c r="A61" s="25">
        <v>38</v>
      </c>
      <c r="B61" s="222"/>
      <c r="C61" s="227" t="s">
        <v>46</v>
      </c>
      <c r="D61" s="79">
        <f>D62+D64</f>
        <v>4541401</v>
      </c>
      <c r="E61" s="79">
        <f>E62+E64</f>
        <v>8050000</v>
      </c>
      <c r="F61" s="79">
        <f>F62+F64</f>
        <v>5351648</v>
      </c>
      <c r="G61" s="195">
        <f t="shared" si="0"/>
        <v>117.8413445542466</v>
      </c>
      <c r="H61" s="78">
        <f t="shared" si="1"/>
        <v>66.480099378881988</v>
      </c>
      <c r="J61" s="15"/>
      <c r="K61" s="7"/>
    </row>
    <row r="62" spans="1:11" s="10" customFormat="1" ht="13.5" hidden="1" customHeight="1">
      <c r="A62" s="210">
        <v>382</v>
      </c>
      <c r="B62" s="229"/>
      <c r="C62" s="230" t="s">
        <v>226</v>
      </c>
      <c r="D62" s="79">
        <f>D63</f>
        <v>0</v>
      </c>
      <c r="E62" s="79">
        <f>E63</f>
        <v>0</v>
      </c>
      <c r="F62" s="79">
        <f>F63</f>
        <v>0</v>
      </c>
      <c r="G62" s="195" t="e">
        <f t="shared" si="0"/>
        <v>#DIV/0!</v>
      </c>
      <c r="H62" s="221" t="s">
        <v>185</v>
      </c>
      <c r="J62" s="79"/>
      <c r="K62" s="7"/>
    </row>
    <row r="63" spans="1:11" s="10" customFormat="1" ht="13.5" hidden="1" customHeight="1">
      <c r="A63" s="231"/>
      <c r="B63" s="232">
        <v>3821</v>
      </c>
      <c r="C63" s="234" t="s">
        <v>260</v>
      </c>
      <c r="D63" s="28"/>
      <c r="E63" s="28">
        <v>0</v>
      </c>
      <c r="F63" s="28">
        <v>0</v>
      </c>
      <c r="G63" s="195" t="e">
        <f t="shared" si="0"/>
        <v>#DIV/0!</v>
      </c>
      <c r="H63" s="221" t="s">
        <v>185</v>
      </c>
      <c r="J63" s="28"/>
      <c r="K63" s="7"/>
    </row>
    <row r="64" spans="1:11" s="1" customFormat="1" ht="13.5" customHeight="1">
      <c r="A64" s="25">
        <v>383</v>
      </c>
      <c r="B64" s="222"/>
      <c r="C64" s="227" t="s">
        <v>47</v>
      </c>
      <c r="D64" s="79">
        <f>SUM(D65:D65)</f>
        <v>4541401</v>
      </c>
      <c r="E64" s="79">
        <f>SUM(E65:E65)</f>
        <v>8050000</v>
      </c>
      <c r="F64" s="79">
        <f>SUM(F65:F65)</f>
        <v>5351648</v>
      </c>
      <c r="G64" s="195">
        <f t="shared" si="0"/>
        <v>117.8413445542466</v>
      </c>
      <c r="H64" s="78">
        <f t="shared" si="1"/>
        <v>66.480099378881988</v>
      </c>
      <c r="J64" s="15"/>
      <c r="K64" s="7"/>
    </row>
    <row r="65" spans="1:11" s="1" customFormat="1" ht="13.5" customHeight="1">
      <c r="A65" s="49"/>
      <c r="B65" s="132">
        <v>3831</v>
      </c>
      <c r="C65" s="217" t="s">
        <v>91</v>
      </c>
      <c r="D65" s="28">
        <v>4541401</v>
      </c>
      <c r="E65" s="80">
        <v>8050000</v>
      </c>
      <c r="F65" s="28">
        <v>5351648</v>
      </c>
      <c r="G65" s="195">
        <f t="shared" si="0"/>
        <v>117.8413445542466</v>
      </c>
      <c r="H65" s="117">
        <f t="shared" si="1"/>
        <v>66.480099378881988</v>
      </c>
      <c r="J65" s="28"/>
      <c r="K65" s="7"/>
    </row>
    <row r="66" spans="1:11" s="1" customFormat="1" ht="22.9" customHeight="1">
      <c r="A66" s="210">
        <v>4</v>
      </c>
      <c r="B66" s="211"/>
      <c r="C66" s="212" t="s">
        <v>48</v>
      </c>
      <c r="D66" s="79">
        <f>D67+D72</f>
        <v>504484409</v>
      </c>
      <c r="E66" s="79">
        <f>E67+E72</f>
        <v>1197221500</v>
      </c>
      <c r="F66" s="79">
        <f>F67+F72</f>
        <v>345661305.5</v>
      </c>
      <c r="G66" s="195">
        <f t="shared" si="0"/>
        <v>68.517737978300929</v>
      </c>
      <c r="H66" s="78">
        <f t="shared" si="1"/>
        <v>28.871959407678528</v>
      </c>
      <c r="J66" s="79"/>
      <c r="K66" s="7"/>
    </row>
    <row r="67" spans="1:11" s="1" customFormat="1" ht="13.5" customHeight="1">
      <c r="A67" s="55">
        <v>41</v>
      </c>
      <c r="B67" s="235"/>
      <c r="C67" s="58" t="s">
        <v>9</v>
      </c>
      <c r="D67" s="79">
        <f>D68+D70</f>
        <v>47222524</v>
      </c>
      <c r="E67" s="79">
        <f>E68+E70</f>
        <v>86800000</v>
      </c>
      <c r="F67" s="79">
        <f>F68+F70</f>
        <v>51679570</v>
      </c>
      <c r="G67" s="195">
        <f t="shared" si="0"/>
        <v>109.43839003607685</v>
      </c>
      <c r="H67" s="78">
        <f t="shared" si="1"/>
        <v>59.538675115207376</v>
      </c>
      <c r="J67" s="11"/>
      <c r="K67" s="7"/>
    </row>
    <row r="68" spans="1:11" s="1" customFormat="1" ht="13.5" customHeight="1">
      <c r="A68" s="55">
        <v>411</v>
      </c>
      <c r="B68" s="235"/>
      <c r="C68" s="216" t="s">
        <v>103</v>
      </c>
      <c r="D68" s="79">
        <f>D69</f>
        <v>44593324</v>
      </c>
      <c r="E68" s="79">
        <f>E69</f>
        <v>81200000</v>
      </c>
      <c r="F68" s="79">
        <f>F69</f>
        <v>49399821</v>
      </c>
      <c r="G68" s="195">
        <f t="shared" si="0"/>
        <v>110.77851249662393</v>
      </c>
      <c r="H68" s="78">
        <f t="shared" si="1"/>
        <v>60.837217980295563</v>
      </c>
      <c r="J68" s="11"/>
      <c r="K68" s="7"/>
    </row>
    <row r="69" spans="1:11" s="1" customFormat="1" ht="13.5" customHeight="1">
      <c r="A69" s="55"/>
      <c r="B69" s="132">
        <v>4111</v>
      </c>
      <c r="C69" s="132" t="s">
        <v>38</v>
      </c>
      <c r="D69" s="28">
        <v>44593324</v>
      </c>
      <c r="E69" s="80">
        <v>81200000</v>
      </c>
      <c r="F69" s="28">
        <v>49399821</v>
      </c>
      <c r="G69" s="195">
        <f t="shared" si="0"/>
        <v>110.77851249662393</v>
      </c>
      <c r="H69" s="117">
        <f t="shared" si="1"/>
        <v>60.837217980295563</v>
      </c>
      <c r="J69" s="30"/>
      <c r="K69" s="7"/>
    </row>
    <row r="70" spans="1:11" s="1" customFormat="1" ht="13.5" customHeight="1">
      <c r="A70" s="55">
        <v>412</v>
      </c>
      <c r="B70" s="235"/>
      <c r="C70" s="216" t="s">
        <v>49</v>
      </c>
      <c r="D70" s="79">
        <f>SUM(D71:D71)</f>
        <v>2629200</v>
      </c>
      <c r="E70" s="79">
        <f>SUM(E71:E71)</f>
        <v>5600000</v>
      </c>
      <c r="F70" s="79">
        <f>SUM(F71:F71)</f>
        <v>2279749</v>
      </c>
      <c r="G70" s="195">
        <f t="shared" si="0"/>
        <v>86.708846797504947</v>
      </c>
      <c r="H70" s="78">
        <f t="shared" si="1"/>
        <v>40.709803571428573</v>
      </c>
      <c r="J70" s="79"/>
      <c r="K70" s="7"/>
    </row>
    <row r="71" spans="1:11" s="1" customFormat="1" ht="11.25" customHeight="1">
      <c r="A71" s="49"/>
      <c r="B71" s="52" t="s">
        <v>10</v>
      </c>
      <c r="C71" s="218" t="s">
        <v>92</v>
      </c>
      <c r="D71" s="28">
        <v>2629200</v>
      </c>
      <c r="E71" s="80">
        <v>5600000</v>
      </c>
      <c r="F71" s="28">
        <v>2279749</v>
      </c>
      <c r="G71" s="195">
        <f t="shared" si="0"/>
        <v>86.708846797504947</v>
      </c>
      <c r="H71" s="117">
        <f t="shared" si="1"/>
        <v>40.709803571428573</v>
      </c>
      <c r="J71" s="28"/>
      <c r="K71" s="7"/>
    </row>
    <row r="72" spans="1:11" s="1" customFormat="1">
      <c r="A72" s="55">
        <v>42</v>
      </c>
      <c r="B72" s="222"/>
      <c r="C72" s="58" t="s">
        <v>11</v>
      </c>
      <c r="D72" s="79">
        <f>D73+D78+D84+D86</f>
        <v>457261885</v>
      </c>
      <c r="E72" s="79">
        <f>E73+E78+E84+E86</f>
        <v>1110421500</v>
      </c>
      <c r="F72" s="79">
        <f>F73+F78+F84+F86</f>
        <v>293981735.5</v>
      </c>
      <c r="G72" s="195">
        <f t="shared" si="0"/>
        <v>64.291764772828159</v>
      </c>
      <c r="H72" s="78">
        <f t="shared" ref="H72:H87" si="10">F72/E72*100</f>
        <v>26.474787772030712</v>
      </c>
      <c r="J72" s="11"/>
      <c r="K72" s="7"/>
    </row>
    <row r="73" spans="1:11" s="1" customFormat="1">
      <c r="A73" s="55">
        <v>421</v>
      </c>
      <c r="B73" s="222"/>
      <c r="C73" s="216" t="s">
        <v>12</v>
      </c>
      <c r="D73" s="79">
        <f>D74+D76+D77+D75</f>
        <v>454216432</v>
      </c>
      <c r="E73" s="79">
        <f>E74+E76+E77+E75</f>
        <v>1089471500</v>
      </c>
      <c r="F73" s="79">
        <f>F74+F76+F77+F75</f>
        <v>289612707.63999999</v>
      </c>
      <c r="G73" s="195">
        <f t="shared" si="0"/>
        <v>63.760949018242471</v>
      </c>
      <c r="H73" s="78">
        <f t="shared" si="10"/>
        <v>26.58286220796046</v>
      </c>
      <c r="J73" s="11"/>
      <c r="K73" s="7"/>
    </row>
    <row r="74" spans="1:11" s="1" customFormat="1" hidden="1">
      <c r="A74" s="210"/>
      <c r="B74" s="142" t="s">
        <v>239</v>
      </c>
      <c r="C74" s="142" t="s">
        <v>253</v>
      </c>
      <c r="D74" s="28">
        <v>0</v>
      </c>
      <c r="E74" s="80">
        <v>200000</v>
      </c>
      <c r="F74" s="28">
        <v>0</v>
      </c>
      <c r="G74" s="110" t="s">
        <v>185</v>
      </c>
      <c r="H74" s="236" t="s">
        <v>185</v>
      </c>
      <c r="J74" s="237"/>
      <c r="K74" s="7"/>
    </row>
    <row r="75" spans="1:11" s="1" customFormat="1">
      <c r="A75" s="55"/>
      <c r="B75" s="52" t="s">
        <v>13</v>
      </c>
      <c r="C75" s="52" t="s">
        <v>93</v>
      </c>
      <c r="D75" s="28">
        <v>572845</v>
      </c>
      <c r="E75" s="80">
        <v>13700000</v>
      </c>
      <c r="F75" s="28">
        <v>431550</v>
      </c>
      <c r="G75" s="195">
        <f t="shared" ref="G75:G87" si="11">F75/D75*100</f>
        <v>75.334514572004636</v>
      </c>
      <c r="H75" s="117">
        <f t="shared" si="10"/>
        <v>3.15</v>
      </c>
      <c r="J75" s="28"/>
      <c r="K75" s="7"/>
    </row>
    <row r="76" spans="1:11" s="1" customFormat="1">
      <c r="A76" s="49"/>
      <c r="B76" s="52" t="s">
        <v>14</v>
      </c>
      <c r="C76" s="52" t="s">
        <v>197</v>
      </c>
      <c r="D76" s="28">
        <v>452968724</v>
      </c>
      <c r="E76" s="80">
        <v>1069236500</v>
      </c>
      <c r="F76" s="28">
        <v>289034513</v>
      </c>
      <c r="G76" s="195">
        <f t="shared" si="11"/>
        <v>63.808933748812201</v>
      </c>
      <c r="H76" s="117">
        <f t="shared" si="10"/>
        <v>27.031859929959367</v>
      </c>
      <c r="J76" s="28"/>
      <c r="K76" s="7"/>
    </row>
    <row r="77" spans="1:11" s="1" customFormat="1">
      <c r="A77" s="49"/>
      <c r="B77" s="52" t="s">
        <v>16</v>
      </c>
      <c r="C77" s="52" t="s">
        <v>94</v>
      </c>
      <c r="D77" s="28">
        <v>674863</v>
      </c>
      <c r="E77" s="80">
        <v>6335000</v>
      </c>
      <c r="F77" s="28">
        <v>146644.64000000001</v>
      </c>
      <c r="G77" s="195">
        <f t="shared" si="11"/>
        <v>21.729542144109253</v>
      </c>
      <c r="H77" s="117">
        <f t="shared" si="10"/>
        <v>2.3148325177584845</v>
      </c>
      <c r="J77" s="28"/>
      <c r="K77" s="7"/>
    </row>
    <row r="78" spans="1:11" s="1" customFormat="1">
      <c r="A78" s="55">
        <v>422</v>
      </c>
      <c r="B78" s="222"/>
      <c r="C78" s="216" t="s">
        <v>19</v>
      </c>
      <c r="D78" s="79">
        <f>SUM(D79:D83)</f>
        <v>1531575</v>
      </c>
      <c r="E78" s="79">
        <f>SUM(E79:E83)</f>
        <v>14750000</v>
      </c>
      <c r="F78" s="79">
        <f>SUM(F79:F83)</f>
        <v>2927758.8600000003</v>
      </c>
      <c r="G78" s="195">
        <f t="shared" si="11"/>
        <v>191.16000587630381</v>
      </c>
      <c r="H78" s="78">
        <f t="shared" si="10"/>
        <v>19.849212610169495</v>
      </c>
      <c r="J78" s="15"/>
      <c r="K78" s="7"/>
    </row>
    <row r="79" spans="1:11" s="1" customFormat="1">
      <c r="A79" s="49"/>
      <c r="B79" s="36" t="s">
        <v>17</v>
      </c>
      <c r="C79" s="29" t="s">
        <v>95</v>
      </c>
      <c r="D79" s="28">
        <v>274795</v>
      </c>
      <c r="E79" s="80">
        <v>3400000</v>
      </c>
      <c r="F79" s="28">
        <v>698228.06</v>
      </c>
      <c r="G79" s="195">
        <f t="shared" si="11"/>
        <v>254.09052566458635</v>
      </c>
      <c r="H79" s="117">
        <f t="shared" si="10"/>
        <v>20.536119411764709</v>
      </c>
      <c r="J79" s="28"/>
      <c r="K79" s="7"/>
    </row>
    <row r="80" spans="1:11" s="1" customFormat="1">
      <c r="A80" s="49"/>
      <c r="B80" s="52" t="s">
        <v>18</v>
      </c>
      <c r="C80" s="52" t="s">
        <v>96</v>
      </c>
      <c r="D80" s="28">
        <v>12473</v>
      </c>
      <c r="E80" s="80">
        <v>50000</v>
      </c>
      <c r="F80" s="28">
        <v>7116.8</v>
      </c>
      <c r="G80" s="195">
        <f t="shared" si="11"/>
        <v>57.057644512146233</v>
      </c>
      <c r="H80" s="117">
        <f t="shared" si="10"/>
        <v>14.233599999999999</v>
      </c>
      <c r="J80" s="28"/>
      <c r="K80" s="7"/>
    </row>
    <row r="81" spans="1:11" s="1" customFormat="1">
      <c r="A81" s="49"/>
      <c r="B81" s="132">
        <v>4223</v>
      </c>
      <c r="C81" s="217" t="s">
        <v>97</v>
      </c>
      <c r="D81" s="28">
        <v>0</v>
      </c>
      <c r="E81" s="80">
        <v>250000</v>
      </c>
      <c r="F81" s="28">
        <v>8095</v>
      </c>
      <c r="G81" s="221" t="s">
        <v>185</v>
      </c>
      <c r="H81" s="117">
        <f t="shared" si="10"/>
        <v>3.238</v>
      </c>
      <c r="J81" s="28"/>
      <c r="K81" s="7"/>
    </row>
    <row r="82" spans="1:11" s="1" customFormat="1">
      <c r="A82" s="49"/>
      <c r="B82" s="52" t="s">
        <v>20</v>
      </c>
      <c r="C82" s="29" t="s">
        <v>98</v>
      </c>
      <c r="D82" s="28">
        <v>1244307</v>
      </c>
      <c r="E82" s="80">
        <v>11050000</v>
      </c>
      <c r="F82" s="28">
        <v>2214319</v>
      </c>
      <c r="G82" s="195">
        <f t="shared" si="11"/>
        <v>177.95600281923996</v>
      </c>
      <c r="H82" s="117">
        <f t="shared" si="10"/>
        <v>20.039085972850678</v>
      </c>
      <c r="J82" s="28"/>
      <c r="K82" s="7"/>
    </row>
    <row r="83" spans="1:11" s="1" customFormat="1" hidden="1">
      <c r="A83" s="49"/>
      <c r="B83" s="142" t="s">
        <v>238</v>
      </c>
      <c r="C83" s="238" t="s">
        <v>240</v>
      </c>
      <c r="D83" s="28"/>
      <c r="E83" s="28"/>
      <c r="F83" s="28"/>
      <c r="G83" s="110" t="s">
        <v>185</v>
      </c>
      <c r="H83" s="110" t="s">
        <v>185</v>
      </c>
      <c r="J83" s="237"/>
      <c r="K83" s="7"/>
    </row>
    <row r="84" spans="1:11" s="242" customFormat="1" hidden="1">
      <c r="A84" s="239">
        <v>423</v>
      </c>
      <c r="B84" s="240"/>
      <c r="C84" s="241" t="s">
        <v>21</v>
      </c>
      <c r="D84" s="91">
        <f>D85</f>
        <v>0</v>
      </c>
      <c r="E84" s="91">
        <f>E85</f>
        <v>0</v>
      </c>
      <c r="F84" s="91">
        <f>F85</f>
        <v>0</v>
      </c>
      <c r="G84" s="236" t="s">
        <v>185</v>
      </c>
      <c r="H84" s="224" t="s">
        <v>185</v>
      </c>
      <c r="J84" s="91"/>
      <c r="K84" s="80"/>
    </row>
    <row r="85" spans="1:11" s="242" customFormat="1" hidden="1">
      <c r="A85" s="243"/>
      <c r="B85" s="244" t="s">
        <v>22</v>
      </c>
      <c r="C85" s="244" t="s">
        <v>269</v>
      </c>
      <c r="D85" s="80">
        <v>0</v>
      </c>
      <c r="E85" s="80">
        <v>0</v>
      </c>
      <c r="F85" s="80">
        <v>0</v>
      </c>
      <c r="G85" s="236" t="s">
        <v>185</v>
      </c>
      <c r="H85" s="224" t="s">
        <v>185</v>
      </c>
      <c r="J85" s="80"/>
      <c r="K85" s="80"/>
    </row>
    <row r="86" spans="1:11" s="1" customFormat="1">
      <c r="A86" s="55">
        <v>426</v>
      </c>
      <c r="B86" s="245"/>
      <c r="C86" s="246" t="s">
        <v>23</v>
      </c>
      <c r="D86" s="79">
        <f>D87</f>
        <v>1513878</v>
      </c>
      <c r="E86" s="79">
        <f>E87</f>
        <v>6200000</v>
      </c>
      <c r="F86" s="79">
        <f>F87</f>
        <v>1441269</v>
      </c>
      <c r="G86" s="195">
        <f t="shared" si="11"/>
        <v>95.203774676691253</v>
      </c>
      <c r="H86" s="78">
        <f t="shared" si="10"/>
        <v>23.246274193548384</v>
      </c>
      <c r="J86" s="79"/>
      <c r="K86" s="7"/>
    </row>
    <row r="87" spans="1:11" s="1" customFormat="1">
      <c r="A87" s="49"/>
      <c r="B87" s="52" t="s">
        <v>50</v>
      </c>
      <c r="C87" s="218" t="s">
        <v>99</v>
      </c>
      <c r="D87" s="28">
        <v>1513878</v>
      </c>
      <c r="E87" s="80">
        <v>6200000</v>
      </c>
      <c r="F87" s="28">
        <v>1441269</v>
      </c>
      <c r="G87" s="195">
        <f t="shared" si="11"/>
        <v>95.203774676691253</v>
      </c>
      <c r="H87" s="117">
        <f t="shared" si="10"/>
        <v>23.246274193548384</v>
      </c>
      <c r="J87" s="2"/>
      <c r="K87" s="7"/>
    </row>
    <row r="88" spans="1:11" s="1" customFormat="1" ht="11.25" customHeight="1">
      <c r="A88" s="73"/>
      <c r="B88" s="247"/>
      <c r="C88" s="37"/>
      <c r="D88" s="2"/>
      <c r="E88" s="2"/>
      <c r="F88" s="2"/>
      <c r="G88" s="75"/>
      <c r="H88" s="78"/>
      <c r="K88" s="7"/>
    </row>
    <row r="89" spans="1:11" s="1" customFormat="1">
      <c r="A89" s="73"/>
      <c r="B89" s="73"/>
      <c r="G89" s="75"/>
      <c r="H89" s="21"/>
    </row>
    <row r="90" spans="1:11" s="1" customFormat="1">
      <c r="A90" s="73"/>
      <c r="B90" s="73"/>
      <c r="G90" s="75"/>
      <c r="H90" s="21"/>
    </row>
    <row r="91" spans="1:11" s="1" customFormat="1">
      <c r="A91" s="73"/>
      <c r="B91" s="73"/>
      <c r="G91" s="75"/>
      <c r="H91" s="21"/>
    </row>
    <row r="92" spans="1:11" s="1" customFormat="1">
      <c r="A92" s="73"/>
      <c r="B92" s="73"/>
      <c r="D92" s="2"/>
      <c r="E92" s="2"/>
      <c r="F92" s="2"/>
      <c r="G92" s="75"/>
      <c r="H92" s="21"/>
    </row>
    <row r="93" spans="1:11" s="1" customFormat="1">
      <c r="A93" s="73"/>
      <c r="B93" s="73"/>
      <c r="D93" s="2"/>
      <c r="E93" s="2"/>
      <c r="F93" s="2"/>
      <c r="G93" s="75"/>
      <c r="H93" s="21"/>
    </row>
    <row r="94" spans="1:11" s="1" customFormat="1">
      <c r="A94" s="73"/>
      <c r="B94" s="73"/>
      <c r="D94" s="2"/>
      <c r="E94" s="2"/>
      <c r="F94" s="2"/>
      <c r="G94" s="75"/>
      <c r="H94" s="21"/>
    </row>
    <row r="95" spans="1:11" s="1" customFormat="1">
      <c r="A95" s="73"/>
      <c r="B95" s="73"/>
      <c r="G95" s="75"/>
      <c r="H95" s="21"/>
    </row>
    <row r="96" spans="1:11" s="1" customFormat="1">
      <c r="A96" s="73"/>
      <c r="B96" s="73"/>
      <c r="G96" s="75"/>
      <c r="H96" s="21"/>
    </row>
    <row r="97" spans="1:8" s="1" customFormat="1">
      <c r="A97" s="73"/>
      <c r="B97" s="73"/>
      <c r="G97" s="75"/>
      <c r="H97" s="21"/>
    </row>
    <row r="98" spans="1:8" s="1" customFormat="1">
      <c r="A98" s="73"/>
      <c r="B98" s="73"/>
      <c r="G98" s="75"/>
      <c r="H98" s="21"/>
    </row>
    <row r="99" spans="1:8" s="1" customFormat="1">
      <c r="A99" s="73"/>
      <c r="B99" s="73"/>
      <c r="G99" s="75"/>
      <c r="H99" s="21"/>
    </row>
    <row r="100" spans="1:8" s="1" customFormat="1">
      <c r="A100" s="73"/>
      <c r="B100" s="73"/>
      <c r="G100" s="75"/>
      <c r="H100" s="21"/>
    </row>
    <row r="101" spans="1:8" s="1" customFormat="1">
      <c r="A101" s="73"/>
      <c r="B101" s="73"/>
      <c r="G101" s="75"/>
      <c r="H101" s="21"/>
    </row>
    <row r="102" spans="1:8" s="1" customFormat="1">
      <c r="A102" s="73"/>
      <c r="B102" s="73"/>
      <c r="G102" s="75"/>
      <c r="H102" s="21"/>
    </row>
    <row r="103" spans="1:8" s="1" customFormat="1">
      <c r="A103" s="73"/>
      <c r="B103" s="73"/>
      <c r="G103" s="75"/>
      <c r="H103" s="21"/>
    </row>
    <row r="104" spans="1:8" s="1" customFormat="1">
      <c r="A104" s="73"/>
      <c r="B104" s="73"/>
      <c r="G104" s="75"/>
      <c r="H104" s="21"/>
    </row>
    <row r="105" spans="1:8" s="1" customFormat="1">
      <c r="A105" s="73"/>
      <c r="B105" s="73"/>
      <c r="G105" s="75"/>
      <c r="H105" s="21"/>
    </row>
    <row r="106" spans="1:8" s="1" customFormat="1">
      <c r="A106" s="73"/>
      <c r="B106" s="73"/>
      <c r="G106" s="75"/>
      <c r="H106" s="21"/>
    </row>
    <row r="107" spans="1:8" s="1" customFormat="1">
      <c r="A107" s="73"/>
      <c r="B107" s="73"/>
      <c r="G107" s="75"/>
      <c r="H107" s="21"/>
    </row>
    <row r="108" spans="1:8" s="1" customFormat="1">
      <c r="A108" s="73"/>
      <c r="B108" s="73"/>
      <c r="G108" s="75"/>
      <c r="H108" s="21"/>
    </row>
    <row r="109" spans="1:8" s="1" customFormat="1">
      <c r="A109" s="73"/>
      <c r="B109" s="73"/>
      <c r="G109" s="75"/>
      <c r="H109" s="21"/>
    </row>
    <row r="110" spans="1:8" s="1" customFormat="1">
      <c r="A110" s="73"/>
      <c r="B110" s="73"/>
      <c r="G110" s="75"/>
      <c r="H110" s="21"/>
    </row>
    <row r="111" spans="1:8" s="1" customFormat="1">
      <c r="A111" s="73"/>
      <c r="B111" s="73"/>
      <c r="G111" s="75"/>
      <c r="H111" s="21"/>
    </row>
    <row r="112" spans="1:8" s="1" customFormat="1">
      <c r="A112" s="73"/>
      <c r="B112" s="73"/>
      <c r="G112" s="75"/>
      <c r="H112" s="21"/>
    </row>
    <row r="113" spans="1:8" s="1" customFormat="1">
      <c r="A113" s="73"/>
      <c r="B113" s="73"/>
      <c r="G113" s="75"/>
      <c r="H113" s="21"/>
    </row>
    <row r="114" spans="1:8" s="1" customFormat="1">
      <c r="A114" s="73"/>
      <c r="B114" s="73"/>
      <c r="G114" s="75"/>
      <c r="H114" s="21"/>
    </row>
    <row r="115" spans="1:8" s="1" customFormat="1">
      <c r="A115" s="73"/>
      <c r="B115" s="73"/>
      <c r="G115" s="75"/>
      <c r="H115" s="21"/>
    </row>
    <row r="116" spans="1:8" s="1" customFormat="1">
      <c r="A116" s="73"/>
      <c r="B116" s="73"/>
      <c r="G116" s="75"/>
      <c r="H116" s="21"/>
    </row>
    <row r="117" spans="1:8" s="1" customFormat="1">
      <c r="A117" s="73"/>
      <c r="B117" s="73"/>
      <c r="G117" s="75"/>
      <c r="H117" s="21"/>
    </row>
    <row r="118" spans="1:8" s="1" customFormat="1">
      <c r="A118" s="73"/>
      <c r="B118" s="73"/>
      <c r="G118" s="75"/>
      <c r="H118" s="21"/>
    </row>
    <row r="119" spans="1:8" s="1" customFormat="1">
      <c r="A119" s="73"/>
      <c r="B119" s="73"/>
      <c r="G119" s="75"/>
      <c r="H119" s="21"/>
    </row>
    <row r="120" spans="1:8" s="1" customFormat="1">
      <c r="A120" s="73"/>
      <c r="B120" s="73"/>
      <c r="G120" s="75"/>
      <c r="H120" s="21"/>
    </row>
    <row r="121" spans="1:8" s="1" customFormat="1">
      <c r="A121" s="73"/>
      <c r="B121" s="73"/>
      <c r="G121" s="75"/>
      <c r="H121" s="21"/>
    </row>
    <row r="122" spans="1:8" s="1" customFormat="1">
      <c r="A122" s="73"/>
      <c r="B122" s="73"/>
      <c r="G122" s="75"/>
      <c r="H122" s="21"/>
    </row>
    <row r="123" spans="1:8" s="1" customFormat="1">
      <c r="A123" s="73"/>
      <c r="B123" s="73"/>
      <c r="G123" s="75"/>
      <c r="H123" s="21"/>
    </row>
    <row r="124" spans="1:8" s="1" customFormat="1">
      <c r="A124" s="73"/>
      <c r="B124" s="73"/>
      <c r="G124" s="75"/>
      <c r="H124" s="21"/>
    </row>
    <row r="125" spans="1:8" s="1" customFormat="1">
      <c r="A125" s="73"/>
      <c r="B125" s="73"/>
      <c r="G125" s="75"/>
      <c r="H125" s="21"/>
    </row>
    <row r="126" spans="1:8" s="1" customFormat="1">
      <c r="A126" s="73"/>
      <c r="B126" s="73"/>
      <c r="G126" s="75"/>
      <c r="H126" s="21"/>
    </row>
    <row r="127" spans="1:8" s="1" customFormat="1">
      <c r="A127" s="73"/>
      <c r="B127" s="73"/>
      <c r="G127" s="75"/>
      <c r="H127" s="21"/>
    </row>
    <row r="128" spans="1:8" s="1" customFormat="1">
      <c r="A128" s="73"/>
      <c r="B128" s="73"/>
      <c r="G128" s="75"/>
      <c r="H128" s="21"/>
    </row>
    <row r="129" spans="1:8" s="1" customFormat="1">
      <c r="A129" s="73"/>
      <c r="B129" s="73"/>
      <c r="G129" s="75"/>
      <c r="H129" s="21"/>
    </row>
    <row r="130" spans="1:8" s="1" customFormat="1">
      <c r="A130" s="73"/>
      <c r="B130" s="73"/>
      <c r="G130" s="75"/>
      <c r="H130" s="21"/>
    </row>
    <row r="131" spans="1:8" s="1" customFormat="1">
      <c r="A131" s="73"/>
      <c r="B131" s="73"/>
      <c r="G131" s="75"/>
      <c r="H131" s="21"/>
    </row>
    <row r="132" spans="1:8" s="1" customFormat="1">
      <c r="A132" s="73"/>
      <c r="B132" s="73"/>
      <c r="G132" s="75"/>
      <c r="H132" s="21"/>
    </row>
    <row r="133" spans="1:8" s="1" customFormat="1">
      <c r="A133" s="73"/>
      <c r="B133" s="73"/>
      <c r="G133" s="75"/>
      <c r="H133" s="21"/>
    </row>
    <row r="134" spans="1:8" s="1" customFormat="1">
      <c r="A134" s="73"/>
      <c r="B134" s="73"/>
      <c r="G134" s="75"/>
      <c r="H134" s="21"/>
    </row>
    <row r="135" spans="1:8" s="1" customFormat="1">
      <c r="A135" s="73"/>
      <c r="B135" s="73"/>
      <c r="G135" s="75"/>
      <c r="H135" s="21"/>
    </row>
    <row r="136" spans="1:8" s="1" customFormat="1">
      <c r="A136" s="73"/>
      <c r="B136" s="73"/>
      <c r="G136" s="75"/>
      <c r="H136" s="21"/>
    </row>
    <row r="137" spans="1:8" s="1" customFormat="1">
      <c r="A137" s="73"/>
      <c r="B137" s="73"/>
      <c r="G137" s="75"/>
      <c r="H137" s="21"/>
    </row>
    <row r="138" spans="1:8" s="1" customFormat="1">
      <c r="A138" s="73"/>
      <c r="B138" s="73"/>
      <c r="G138" s="75"/>
      <c r="H138" s="21"/>
    </row>
    <row r="139" spans="1:8" s="1" customFormat="1">
      <c r="A139" s="73"/>
      <c r="B139" s="73"/>
      <c r="G139" s="75"/>
      <c r="H139" s="21"/>
    </row>
    <row r="140" spans="1:8" s="1" customFormat="1">
      <c r="A140" s="73"/>
      <c r="B140" s="73"/>
      <c r="G140" s="75"/>
      <c r="H140" s="21"/>
    </row>
    <row r="141" spans="1:8" s="1" customFormat="1">
      <c r="A141" s="73"/>
      <c r="B141" s="73"/>
      <c r="G141" s="75"/>
      <c r="H141" s="21"/>
    </row>
    <row r="142" spans="1:8" s="1" customFormat="1">
      <c r="A142" s="73"/>
      <c r="B142" s="73"/>
      <c r="G142" s="75"/>
      <c r="H142" s="21"/>
    </row>
    <row r="143" spans="1:8" s="1" customFormat="1">
      <c r="A143" s="73"/>
      <c r="B143" s="73"/>
      <c r="G143" s="75"/>
      <c r="H143" s="21"/>
    </row>
    <row r="144" spans="1:8" s="1" customFormat="1">
      <c r="A144" s="73"/>
      <c r="B144" s="73"/>
      <c r="G144" s="75"/>
      <c r="H144" s="21"/>
    </row>
    <row r="145" spans="1:8" s="1" customFormat="1">
      <c r="A145" s="73"/>
      <c r="B145" s="73"/>
      <c r="G145" s="75"/>
      <c r="H145" s="21"/>
    </row>
    <row r="146" spans="1:8" s="1" customFormat="1">
      <c r="A146" s="73"/>
      <c r="B146" s="73"/>
      <c r="G146" s="75"/>
      <c r="H146" s="21"/>
    </row>
    <row r="147" spans="1:8" s="1" customFormat="1">
      <c r="A147" s="73"/>
      <c r="B147" s="73"/>
      <c r="G147" s="75"/>
      <c r="H147" s="21"/>
    </row>
    <row r="148" spans="1:8" s="1" customFormat="1">
      <c r="A148" s="73"/>
      <c r="B148" s="73"/>
      <c r="G148" s="75"/>
      <c r="H148" s="21"/>
    </row>
    <row r="149" spans="1:8" s="1" customFormat="1">
      <c r="A149" s="73"/>
      <c r="B149" s="73"/>
      <c r="G149" s="75"/>
      <c r="H149" s="21"/>
    </row>
    <row r="150" spans="1:8" s="1" customFormat="1">
      <c r="A150" s="73"/>
      <c r="B150" s="73"/>
      <c r="G150" s="75"/>
      <c r="H150" s="21"/>
    </row>
    <row r="151" spans="1:8" s="1" customFormat="1">
      <c r="A151" s="73"/>
      <c r="B151" s="73"/>
      <c r="G151" s="75"/>
      <c r="H151" s="21"/>
    </row>
    <row r="152" spans="1:8" s="1" customFormat="1">
      <c r="A152" s="73"/>
      <c r="B152" s="73"/>
      <c r="G152" s="75"/>
      <c r="H152" s="21"/>
    </row>
    <row r="153" spans="1:8" s="1" customFormat="1">
      <c r="A153" s="73"/>
      <c r="B153" s="73"/>
      <c r="G153" s="75"/>
      <c r="H153" s="21"/>
    </row>
    <row r="154" spans="1:8" s="1" customFormat="1">
      <c r="A154" s="73"/>
      <c r="B154" s="73"/>
      <c r="G154" s="75"/>
      <c r="H154" s="21"/>
    </row>
    <row r="155" spans="1:8" s="1" customFormat="1">
      <c r="A155" s="73"/>
      <c r="B155" s="73"/>
      <c r="G155" s="75"/>
      <c r="H155" s="21"/>
    </row>
    <row r="156" spans="1:8" s="1" customFormat="1">
      <c r="A156" s="73"/>
      <c r="B156" s="73"/>
      <c r="G156" s="75"/>
      <c r="H156" s="21"/>
    </row>
    <row r="157" spans="1:8" s="1" customFormat="1">
      <c r="A157" s="73"/>
      <c r="B157" s="73"/>
      <c r="G157" s="75"/>
      <c r="H157" s="21"/>
    </row>
    <row r="158" spans="1:8" s="1" customFormat="1">
      <c r="A158" s="73"/>
      <c r="B158" s="73"/>
      <c r="G158" s="75"/>
      <c r="H158" s="21"/>
    </row>
    <row r="159" spans="1:8" s="1" customFormat="1">
      <c r="A159" s="73"/>
      <c r="B159" s="73"/>
      <c r="G159" s="75"/>
      <c r="H159" s="21"/>
    </row>
    <row r="160" spans="1:8" s="1" customFormat="1">
      <c r="A160" s="73"/>
      <c r="B160" s="73"/>
      <c r="G160" s="75"/>
      <c r="H160" s="21"/>
    </row>
    <row r="161" spans="1:8" s="1" customFormat="1">
      <c r="A161" s="73"/>
      <c r="B161" s="73"/>
      <c r="G161" s="75"/>
      <c r="H161" s="21"/>
    </row>
    <row r="162" spans="1:8" s="1" customFormat="1">
      <c r="A162" s="73"/>
      <c r="B162" s="73"/>
      <c r="G162" s="75"/>
      <c r="H162" s="21"/>
    </row>
    <row r="163" spans="1:8" s="1" customFormat="1">
      <c r="A163" s="73"/>
      <c r="B163" s="73"/>
      <c r="G163" s="75"/>
      <c r="H163" s="21"/>
    </row>
    <row r="164" spans="1:8" s="1" customFormat="1">
      <c r="A164" s="73"/>
      <c r="B164" s="73"/>
      <c r="G164" s="75"/>
      <c r="H164" s="21"/>
    </row>
    <row r="165" spans="1:8" s="1" customFormat="1">
      <c r="A165" s="73"/>
      <c r="B165" s="73"/>
      <c r="G165" s="75"/>
      <c r="H165" s="21"/>
    </row>
    <row r="166" spans="1:8" s="1" customFormat="1">
      <c r="A166" s="73"/>
      <c r="B166" s="73"/>
      <c r="G166" s="75"/>
      <c r="H166" s="21"/>
    </row>
    <row r="167" spans="1:8" s="1" customFormat="1">
      <c r="A167" s="73"/>
      <c r="B167" s="73"/>
      <c r="G167" s="75"/>
      <c r="H167" s="21"/>
    </row>
    <row r="168" spans="1:8" s="1" customFormat="1">
      <c r="A168" s="73"/>
      <c r="B168" s="73"/>
      <c r="G168" s="75"/>
      <c r="H168" s="21"/>
    </row>
    <row r="169" spans="1:8" s="1" customFormat="1">
      <c r="A169" s="73"/>
      <c r="B169" s="73"/>
      <c r="G169" s="75"/>
      <c r="H169" s="21"/>
    </row>
    <row r="170" spans="1:8" s="1" customFormat="1">
      <c r="A170" s="73"/>
      <c r="B170" s="73"/>
      <c r="G170" s="75"/>
      <c r="H170" s="21"/>
    </row>
    <row r="171" spans="1:8" s="1" customFormat="1">
      <c r="A171" s="73"/>
      <c r="B171" s="73"/>
      <c r="G171" s="75"/>
      <c r="H171" s="21"/>
    </row>
    <row r="172" spans="1:8" s="1" customFormat="1">
      <c r="A172" s="73"/>
      <c r="B172" s="73"/>
      <c r="G172" s="75"/>
      <c r="H172" s="21"/>
    </row>
    <row r="173" spans="1:8" s="1" customFormat="1">
      <c r="A173" s="73"/>
      <c r="B173" s="73"/>
      <c r="G173" s="75"/>
      <c r="H173" s="21"/>
    </row>
    <row r="174" spans="1:8" s="1" customFormat="1">
      <c r="A174" s="73"/>
      <c r="B174" s="73"/>
      <c r="G174" s="75"/>
      <c r="H174" s="21"/>
    </row>
    <row r="175" spans="1:8" s="1" customFormat="1">
      <c r="A175" s="73"/>
      <c r="B175" s="73"/>
      <c r="G175" s="75"/>
      <c r="H175" s="21"/>
    </row>
    <row r="176" spans="1:8" s="1" customFormat="1">
      <c r="A176" s="73"/>
      <c r="B176" s="73"/>
      <c r="G176" s="75"/>
      <c r="H176" s="21"/>
    </row>
    <row r="177" spans="1:8" s="1" customFormat="1">
      <c r="A177" s="73"/>
      <c r="B177" s="73"/>
      <c r="G177" s="75"/>
      <c r="H177" s="21"/>
    </row>
    <row r="178" spans="1:8" s="1" customFormat="1">
      <c r="A178" s="73"/>
      <c r="B178" s="73"/>
      <c r="G178" s="75"/>
      <c r="H178" s="21"/>
    </row>
    <row r="179" spans="1:8" s="1" customFormat="1">
      <c r="A179" s="73"/>
      <c r="B179" s="73"/>
      <c r="G179" s="75"/>
      <c r="H179" s="21"/>
    </row>
    <row r="180" spans="1:8" s="1" customFormat="1">
      <c r="A180" s="73"/>
      <c r="B180" s="73"/>
      <c r="G180" s="75"/>
      <c r="H180" s="21"/>
    </row>
    <row r="181" spans="1:8" s="1" customFormat="1">
      <c r="A181" s="73"/>
      <c r="B181" s="73"/>
      <c r="G181" s="75"/>
      <c r="H181" s="21"/>
    </row>
    <row r="182" spans="1:8" s="1" customFormat="1">
      <c r="A182" s="73"/>
      <c r="B182" s="73"/>
      <c r="G182" s="75"/>
      <c r="H182" s="21"/>
    </row>
    <row r="183" spans="1:8" s="1" customFormat="1">
      <c r="A183" s="73"/>
      <c r="B183" s="73"/>
      <c r="G183" s="75"/>
      <c r="H183" s="21"/>
    </row>
    <row r="184" spans="1:8" s="1" customFormat="1">
      <c r="A184" s="73"/>
      <c r="B184" s="73"/>
      <c r="G184" s="75"/>
      <c r="H184" s="21"/>
    </row>
    <row r="185" spans="1:8" s="1" customFormat="1">
      <c r="A185" s="73"/>
      <c r="B185" s="73"/>
      <c r="G185" s="75"/>
      <c r="H185" s="21"/>
    </row>
    <row r="186" spans="1:8" s="1" customFormat="1">
      <c r="A186" s="73"/>
      <c r="B186" s="73"/>
      <c r="G186" s="75"/>
      <c r="H186" s="21"/>
    </row>
    <row r="187" spans="1:8" s="1" customFormat="1">
      <c r="A187" s="73"/>
      <c r="B187" s="73"/>
      <c r="G187" s="75"/>
      <c r="H187" s="21"/>
    </row>
    <row r="188" spans="1:8" s="1" customFormat="1">
      <c r="A188" s="73"/>
      <c r="B188" s="73"/>
      <c r="G188" s="75"/>
      <c r="H188" s="21"/>
    </row>
    <row r="189" spans="1:8" s="1" customFormat="1">
      <c r="A189" s="73"/>
      <c r="B189" s="73"/>
      <c r="G189" s="75"/>
      <c r="H189" s="21"/>
    </row>
    <row r="190" spans="1:8" s="1" customFormat="1">
      <c r="A190" s="73"/>
      <c r="B190" s="73"/>
      <c r="G190" s="75"/>
      <c r="H190" s="21"/>
    </row>
    <row r="191" spans="1:8" s="1" customFormat="1">
      <c r="A191" s="73"/>
      <c r="B191" s="73"/>
      <c r="G191" s="75"/>
      <c r="H191" s="21"/>
    </row>
    <row r="192" spans="1:8" s="1" customFormat="1">
      <c r="A192" s="73"/>
      <c r="B192" s="73"/>
      <c r="G192" s="75"/>
      <c r="H192" s="21"/>
    </row>
    <row r="193" spans="1:8" s="1" customFormat="1">
      <c r="A193" s="73"/>
      <c r="B193" s="73"/>
      <c r="G193" s="75"/>
      <c r="H193" s="21"/>
    </row>
    <row r="194" spans="1:8" s="1" customFormat="1">
      <c r="A194" s="73"/>
      <c r="B194" s="73"/>
      <c r="G194" s="75"/>
      <c r="H194" s="21"/>
    </row>
    <row r="195" spans="1:8" s="1" customFormat="1">
      <c r="A195" s="73"/>
      <c r="B195" s="73"/>
      <c r="G195" s="75"/>
      <c r="H195" s="21"/>
    </row>
    <row r="196" spans="1:8" s="1" customFormat="1">
      <c r="A196" s="73"/>
      <c r="B196" s="73"/>
      <c r="G196" s="75"/>
      <c r="H196" s="21"/>
    </row>
    <row r="197" spans="1:8" s="1" customFormat="1">
      <c r="A197" s="73"/>
      <c r="B197" s="73"/>
      <c r="G197" s="75"/>
      <c r="H197" s="21"/>
    </row>
    <row r="198" spans="1:8" s="1" customFormat="1">
      <c r="A198" s="73"/>
      <c r="B198" s="73"/>
      <c r="G198" s="75"/>
      <c r="H198" s="21"/>
    </row>
    <row r="199" spans="1:8" s="1" customFormat="1">
      <c r="A199" s="73"/>
      <c r="B199" s="73"/>
      <c r="G199" s="75"/>
      <c r="H199" s="21"/>
    </row>
    <row r="200" spans="1:8" s="1" customFormat="1">
      <c r="A200" s="73"/>
      <c r="B200" s="73"/>
      <c r="G200" s="75"/>
      <c r="H200" s="21"/>
    </row>
    <row r="201" spans="1:8" s="1" customFormat="1">
      <c r="A201" s="73"/>
      <c r="B201" s="73"/>
      <c r="G201" s="75"/>
      <c r="H201" s="21"/>
    </row>
    <row r="202" spans="1:8" s="1" customFormat="1">
      <c r="A202" s="73"/>
      <c r="B202" s="73"/>
      <c r="G202" s="75"/>
      <c r="H202" s="21"/>
    </row>
    <row r="203" spans="1:8" s="1" customFormat="1">
      <c r="A203" s="73"/>
      <c r="B203" s="73"/>
      <c r="G203" s="75"/>
      <c r="H203" s="21"/>
    </row>
    <row r="204" spans="1:8" s="1" customFormat="1">
      <c r="A204" s="73"/>
      <c r="B204" s="73"/>
      <c r="G204" s="75"/>
      <c r="H204" s="21"/>
    </row>
    <row r="205" spans="1:8" s="1" customFormat="1">
      <c r="A205" s="73"/>
      <c r="B205" s="73"/>
      <c r="G205" s="75"/>
      <c r="H205" s="21"/>
    </row>
    <row r="206" spans="1:8" s="1" customFormat="1">
      <c r="A206" s="73"/>
      <c r="B206" s="73"/>
      <c r="G206" s="75"/>
      <c r="H206" s="21"/>
    </row>
    <row r="207" spans="1:8" s="1" customFormat="1">
      <c r="A207" s="73"/>
      <c r="B207" s="73"/>
      <c r="G207" s="75"/>
      <c r="H207" s="21"/>
    </row>
    <row r="208" spans="1:8" s="1" customFormat="1">
      <c r="A208" s="73"/>
      <c r="B208" s="73"/>
      <c r="G208" s="75"/>
      <c r="H208" s="21"/>
    </row>
    <row r="209" spans="1:8" s="1" customFormat="1">
      <c r="A209" s="73"/>
      <c r="B209" s="73"/>
      <c r="G209" s="75"/>
      <c r="H209" s="21"/>
    </row>
    <row r="210" spans="1:8" s="1" customFormat="1">
      <c r="A210" s="73"/>
      <c r="B210" s="73"/>
      <c r="G210" s="75"/>
      <c r="H210" s="21"/>
    </row>
    <row r="211" spans="1:8" s="1" customFormat="1">
      <c r="A211" s="73"/>
      <c r="B211" s="73"/>
      <c r="G211" s="75"/>
      <c r="H211" s="21"/>
    </row>
    <row r="212" spans="1:8" s="1" customFormat="1">
      <c r="A212" s="73"/>
      <c r="B212" s="73"/>
      <c r="G212" s="75"/>
      <c r="H212" s="21"/>
    </row>
    <row r="213" spans="1:8" s="1" customFormat="1">
      <c r="A213" s="73"/>
      <c r="B213" s="73"/>
      <c r="G213" s="75"/>
      <c r="H213" s="21"/>
    </row>
    <row r="214" spans="1:8" s="1" customFormat="1">
      <c r="A214" s="73"/>
      <c r="B214" s="73"/>
      <c r="G214" s="75"/>
      <c r="H214" s="21"/>
    </row>
    <row r="215" spans="1:8" s="1" customFormat="1">
      <c r="A215" s="73"/>
      <c r="B215" s="73"/>
      <c r="G215" s="75"/>
      <c r="H215" s="21"/>
    </row>
    <row r="216" spans="1:8" s="1" customFormat="1">
      <c r="A216" s="73"/>
      <c r="B216" s="73"/>
      <c r="G216" s="75"/>
      <c r="H216" s="21"/>
    </row>
    <row r="217" spans="1:8" s="1" customFormat="1">
      <c r="A217" s="73"/>
      <c r="B217" s="73"/>
      <c r="G217" s="75"/>
      <c r="H217" s="21"/>
    </row>
    <row r="218" spans="1:8" s="1" customFormat="1">
      <c r="A218" s="73"/>
      <c r="B218" s="73"/>
      <c r="G218" s="75"/>
      <c r="H218" s="21"/>
    </row>
    <row r="219" spans="1:8" s="1" customFormat="1">
      <c r="A219" s="73"/>
      <c r="B219" s="73"/>
      <c r="G219" s="75"/>
      <c r="H219" s="21"/>
    </row>
    <row r="220" spans="1:8" s="1" customFormat="1">
      <c r="A220" s="73"/>
      <c r="B220" s="73"/>
      <c r="G220" s="75"/>
      <c r="H220" s="21"/>
    </row>
    <row r="221" spans="1:8" s="1" customFormat="1">
      <c r="A221" s="73"/>
      <c r="B221" s="73"/>
      <c r="G221" s="75"/>
      <c r="H221" s="21"/>
    </row>
    <row r="222" spans="1:8" s="1" customFormat="1">
      <c r="A222" s="73"/>
      <c r="B222" s="73"/>
      <c r="G222" s="75"/>
      <c r="H222" s="21"/>
    </row>
    <row r="223" spans="1:8" s="1" customFormat="1">
      <c r="A223" s="73"/>
      <c r="B223" s="73"/>
      <c r="G223" s="75"/>
      <c r="H223" s="21"/>
    </row>
    <row r="224" spans="1:8" s="1" customFormat="1">
      <c r="A224" s="73"/>
      <c r="B224" s="73"/>
      <c r="G224" s="75"/>
      <c r="H224" s="21"/>
    </row>
    <row r="225" spans="1:8" s="1" customFormat="1">
      <c r="A225" s="73"/>
      <c r="B225" s="73"/>
      <c r="G225" s="75"/>
      <c r="H225" s="21"/>
    </row>
    <row r="226" spans="1:8" s="1" customFormat="1">
      <c r="A226" s="73"/>
      <c r="B226" s="73"/>
      <c r="G226" s="75"/>
      <c r="H226" s="21"/>
    </row>
    <row r="227" spans="1:8" s="1" customFormat="1">
      <c r="A227" s="73"/>
      <c r="B227" s="73"/>
      <c r="G227" s="75"/>
      <c r="H227" s="21"/>
    </row>
    <row r="228" spans="1:8" s="1" customFormat="1">
      <c r="A228" s="73"/>
      <c r="B228" s="73"/>
      <c r="G228" s="75"/>
      <c r="H228" s="21"/>
    </row>
    <row r="229" spans="1:8" s="1" customFormat="1">
      <c r="A229" s="73"/>
      <c r="B229" s="73"/>
      <c r="G229" s="75"/>
      <c r="H229" s="21"/>
    </row>
    <row r="230" spans="1:8" s="1" customFormat="1">
      <c r="A230" s="73"/>
      <c r="B230" s="73"/>
      <c r="G230" s="75"/>
      <c r="H230" s="21"/>
    </row>
    <row r="231" spans="1:8" s="1" customFormat="1">
      <c r="A231" s="73"/>
      <c r="B231" s="73"/>
      <c r="G231" s="75"/>
      <c r="H231" s="21"/>
    </row>
    <row r="232" spans="1:8" s="1" customFormat="1">
      <c r="A232" s="73"/>
      <c r="B232" s="73"/>
      <c r="G232" s="75"/>
      <c r="H232" s="21"/>
    </row>
    <row r="233" spans="1:8" s="1" customFormat="1">
      <c r="A233" s="73"/>
      <c r="B233" s="73"/>
      <c r="G233" s="75"/>
      <c r="H233" s="21"/>
    </row>
    <row r="234" spans="1:8" s="1" customFormat="1">
      <c r="A234" s="73"/>
      <c r="B234" s="73"/>
      <c r="G234" s="75"/>
      <c r="H234" s="21"/>
    </row>
    <row r="235" spans="1:8" s="1" customFormat="1">
      <c r="A235" s="73"/>
      <c r="B235" s="73"/>
      <c r="G235" s="75"/>
      <c r="H235" s="21"/>
    </row>
    <row r="236" spans="1:8" s="1" customFormat="1">
      <c r="A236" s="73"/>
      <c r="B236" s="73"/>
      <c r="G236" s="75"/>
      <c r="H236" s="21"/>
    </row>
    <row r="237" spans="1:8" s="1" customFormat="1">
      <c r="A237" s="73"/>
      <c r="B237" s="73"/>
      <c r="G237" s="75"/>
      <c r="H237" s="21"/>
    </row>
    <row r="238" spans="1:8" s="1" customFormat="1">
      <c r="A238" s="73"/>
      <c r="B238" s="73"/>
      <c r="G238" s="75"/>
      <c r="H238" s="21"/>
    </row>
    <row r="239" spans="1:8" s="1" customFormat="1">
      <c r="A239" s="73"/>
      <c r="B239" s="73"/>
      <c r="G239" s="75"/>
      <c r="H239" s="21"/>
    </row>
    <row r="240" spans="1:8" s="1" customFormat="1">
      <c r="A240" s="73"/>
      <c r="B240" s="73"/>
      <c r="G240" s="75"/>
      <c r="H240" s="21"/>
    </row>
    <row r="241" spans="1:8" s="1" customFormat="1">
      <c r="A241" s="73"/>
      <c r="B241" s="73"/>
      <c r="G241" s="75"/>
      <c r="H241" s="21"/>
    </row>
    <row r="242" spans="1:8" s="1" customFormat="1">
      <c r="A242" s="73"/>
      <c r="B242" s="73"/>
      <c r="G242" s="75"/>
      <c r="H242" s="21"/>
    </row>
    <row r="243" spans="1:8" s="1" customFormat="1">
      <c r="A243" s="73"/>
      <c r="B243" s="73"/>
      <c r="G243" s="75"/>
      <c r="H243" s="21"/>
    </row>
    <row r="244" spans="1:8" s="1" customFormat="1">
      <c r="A244" s="73"/>
      <c r="B244" s="73"/>
      <c r="G244" s="75"/>
      <c r="H244" s="21"/>
    </row>
    <row r="245" spans="1:8" s="1" customFormat="1">
      <c r="A245" s="73"/>
      <c r="B245" s="73"/>
      <c r="G245" s="75"/>
      <c r="H245" s="21"/>
    </row>
    <row r="246" spans="1:8" s="1" customFormat="1">
      <c r="A246" s="73"/>
      <c r="B246" s="73"/>
      <c r="G246" s="75"/>
      <c r="H246" s="21"/>
    </row>
    <row r="247" spans="1:8" s="1" customFormat="1">
      <c r="A247" s="73"/>
      <c r="B247" s="73"/>
      <c r="G247" s="75"/>
      <c r="H247" s="21"/>
    </row>
    <row r="248" spans="1:8" s="1" customFormat="1">
      <c r="A248" s="73"/>
      <c r="B248" s="73"/>
      <c r="G248" s="75"/>
      <c r="H248" s="21"/>
    </row>
    <row r="249" spans="1:8" s="1" customFormat="1">
      <c r="A249" s="73"/>
      <c r="B249" s="73"/>
      <c r="G249" s="75"/>
      <c r="H249" s="21"/>
    </row>
    <row r="250" spans="1:8" s="1" customFormat="1">
      <c r="A250" s="73"/>
      <c r="B250" s="73"/>
      <c r="G250" s="75"/>
      <c r="H250" s="21"/>
    </row>
    <row r="251" spans="1:8" s="1" customFormat="1">
      <c r="A251" s="73"/>
      <c r="B251" s="73"/>
      <c r="G251" s="75"/>
      <c r="H251" s="21"/>
    </row>
    <row r="252" spans="1:8" s="1" customFormat="1">
      <c r="A252" s="73"/>
      <c r="B252" s="73"/>
      <c r="G252" s="75"/>
      <c r="H252" s="21"/>
    </row>
    <row r="253" spans="1:8" s="1" customFormat="1">
      <c r="A253" s="73"/>
      <c r="B253" s="73"/>
      <c r="G253" s="75"/>
      <c r="H253" s="21"/>
    </row>
    <row r="254" spans="1:8" s="1" customFormat="1">
      <c r="A254" s="73"/>
      <c r="B254" s="73"/>
      <c r="G254" s="75"/>
      <c r="H254" s="21"/>
    </row>
    <row r="255" spans="1:8" s="1" customFormat="1">
      <c r="A255" s="73"/>
      <c r="B255" s="73"/>
      <c r="G255" s="75"/>
      <c r="H255" s="21"/>
    </row>
    <row r="256" spans="1:8" s="1" customFormat="1">
      <c r="A256" s="73"/>
      <c r="B256" s="73"/>
      <c r="G256" s="75"/>
      <c r="H256" s="21"/>
    </row>
    <row r="257" spans="1:8" s="1" customFormat="1">
      <c r="A257" s="73"/>
      <c r="B257" s="73"/>
      <c r="G257" s="75"/>
      <c r="H257" s="21"/>
    </row>
    <row r="258" spans="1:8" s="1" customFormat="1">
      <c r="A258" s="73"/>
      <c r="B258" s="73"/>
      <c r="G258" s="75"/>
      <c r="H258" s="21"/>
    </row>
    <row r="259" spans="1:8" s="1" customFormat="1">
      <c r="A259" s="73"/>
      <c r="B259" s="73"/>
      <c r="G259" s="75"/>
      <c r="H259" s="21"/>
    </row>
    <row r="260" spans="1:8" s="1" customFormat="1">
      <c r="A260" s="73"/>
      <c r="B260" s="73"/>
      <c r="G260" s="75"/>
      <c r="H260" s="21"/>
    </row>
    <row r="261" spans="1:8" s="1" customFormat="1">
      <c r="A261" s="73"/>
      <c r="B261" s="73"/>
      <c r="G261" s="75"/>
      <c r="H261" s="21"/>
    </row>
    <row r="262" spans="1:8" s="1" customFormat="1">
      <c r="A262" s="73"/>
      <c r="B262" s="73"/>
      <c r="G262" s="75"/>
      <c r="H262" s="21"/>
    </row>
    <row r="263" spans="1:8" s="1" customFormat="1">
      <c r="A263" s="73"/>
      <c r="B263" s="73"/>
      <c r="G263" s="75"/>
      <c r="H263" s="21"/>
    </row>
    <row r="264" spans="1:8" s="1" customFormat="1">
      <c r="A264" s="73"/>
      <c r="B264" s="73"/>
      <c r="G264" s="75"/>
      <c r="H264" s="21"/>
    </row>
    <row r="265" spans="1:8" s="1" customFormat="1">
      <c r="A265" s="73"/>
      <c r="B265" s="73"/>
      <c r="G265" s="75"/>
      <c r="H265" s="21"/>
    </row>
    <row r="266" spans="1:8" s="1" customFormat="1">
      <c r="A266" s="73"/>
      <c r="B266" s="73"/>
      <c r="G266" s="75"/>
      <c r="H266" s="21"/>
    </row>
    <row r="267" spans="1:8" s="1" customFormat="1">
      <c r="A267" s="73"/>
      <c r="B267" s="73"/>
      <c r="G267" s="75"/>
      <c r="H267" s="21"/>
    </row>
    <row r="268" spans="1:8" s="1" customFormat="1">
      <c r="A268" s="73"/>
      <c r="B268" s="73"/>
      <c r="G268" s="75"/>
      <c r="H268" s="21"/>
    </row>
    <row r="269" spans="1:8" s="1" customFormat="1">
      <c r="A269" s="73"/>
      <c r="B269" s="73"/>
      <c r="G269" s="75"/>
      <c r="H269" s="21"/>
    </row>
    <row r="270" spans="1:8" s="1" customFormat="1">
      <c r="A270" s="73"/>
      <c r="B270" s="73"/>
      <c r="G270" s="75"/>
      <c r="H270" s="21"/>
    </row>
    <row r="271" spans="1:8" s="1" customFormat="1">
      <c r="A271" s="73"/>
      <c r="B271" s="73"/>
      <c r="G271" s="75"/>
      <c r="H271" s="21"/>
    </row>
    <row r="272" spans="1:8" s="1" customFormat="1">
      <c r="A272" s="73"/>
      <c r="B272" s="73"/>
      <c r="G272" s="75"/>
      <c r="H272" s="21"/>
    </row>
    <row r="273" spans="1:8" s="1" customFormat="1">
      <c r="A273" s="73"/>
      <c r="B273" s="73"/>
      <c r="G273" s="75"/>
      <c r="H273" s="21"/>
    </row>
    <row r="274" spans="1:8" s="1" customFormat="1">
      <c r="A274" s="73"/>
      <c r="B274" s="73"/>
      <c r="G274" s="75"/>
      <c r="H274" s="21"/>
    </row>
    <row r="275" spans="1:8" s="1" customFormat="1">
      <c r="A275" s="73"/>
      <c r="B275" s="73"/>
      <c r="G275" s="75"/>
      <c r="H275" s="21"/>
    </row>
    <row r="276" spans="1:8" s="1" customFormat="1">
      <c r="A276" s="73"/>
      <c r="B276" s="73"/>
      <c r="G276" s="75"/>
      <c r="H276" s="21"/>
    </row>
    <row r="277" spans="1:8" s="1" customFormat="1">
      <c r="A277" s="73"/>
      <c r="B277" s="73"/>
      <c r="G277" s="75"/>
      <c r="H277" s="21"/>
    </row>
    <row r="278" spans="1:8" s="1" customFormat="1">
      <c r="A278" s="73"/>
      <c r="B278" s="73"/>
      <c r="G278" s="75"/>
      <c r="H278" s="21"/>
    </row>
    <row r="279" spans="1:8" s="1" customFormat="1">
      <c r="A279" s="73"/>
      <c r="B279" s="73"/>
      <c r="G279" s="75"/>
      <c r="H279" s="21"/>
    </row>
    <row r="280" spans="1:8" s="1" customFormat="1">
      <c r="A280" s="73"/>
      <c r="B280" s="73"/>
      <c r="G280" s="75"/>
      <c r="H280" s="21"/>
    </row>
    <row r="281" spans="1:8" s="1" customFormat="1">
      <c r="A281" s="73"/>
      <c r="B281" s="73"/>
      <c r="G281" s="75"/>
      <c r="H281" s="21"/>
    </row>
    <row r="282" spans="1:8" s="1" customFormat="1">
      <c r="A282" s="73"/>
      <c r="B282" s="73"/>
      <c r="G282" s="75"/>
      <c r="H282" s="21"/>
    </row>
    <row r="283" spans="1:8" s="1" customFormat="1">
      <c r="A283" s="73"/>
      <c r="B283" s="73"/>
      <c r="G283" s="75"/>
      <c r="H283" s="21"/>
    </row>
    <row r="284" spans="1:8" s="1" customFormat="1">
      <c r="A284" s="73"/>
      <c r="B284" s="73"/>
      <c r="G284" s="75"/>
      <c r="H284" s="21"/>
    </row>
    <row r="285" spans="1:8" s="1" customFormat="1">
      <c r="A285" s="73"/>
      <c r="B285" s="73"/>
      <c r="G285" s="75"/>
      <c r="H285" s="21"/>
    </row>
    <row r="286" spans="1:8" s="1" customFormat="1">
      <c r="A286" s="73"/>
      <c r="B286" s="73"/>
      <c r="G286" s="75"/>
      <c r="H286" s="21"/>
    </row>
    <row r="287" spans="1:8" s="1" customFormat="1">
      <c r="A287" s="73"/>
      <c r="B287" s="73"/>
      <c r="G287" s="75"/>
      <c r="H287" s="21"/>
    </row>
    <row r="288" spans="1:8" s="1" customFormat="1">
      <c r="A288" s="73"/>
      <c r="B288" s="73"/>
      <c r="G288" s="75"/>
      <c r="H288" s="21"/>
    </row>
    <row r="289" spans="1:11" s="1" customFormat="1">
      <c r="A289" s="73"/>
      <c r="B289" s="73"/>
      <c r="G289" s="75"/>
      <c r="H289" s="21"/>
    </row>
    <row r="290" spans="1:11" s="1" customFormat="1">
      <c r="A290" s="73"/>
      <c r="B290" s="73"/>
      <c r="G290" s="75"/>
      <c r="H290" s="21"/>
    </row>
    <row r="291" spans="1:11" s="1" customFormat="1">
      <c r="A291" s="73"/>
      <c r="B291" s="73"/>
      <c r="G291" s="75"/>
      <c r="H291" s="21"/>
    </row>
    <row r="292" spans="1:11" s="1" customFormat="1">
      <c r="A292" s="73"/>
      <c r="B292" s="73"/>
      <c r="G292" s="75"/>
      <c r="H292" s="21"/>
      <c r="J292" s="97"/>
    </row>
    <row r="293" spans="1:11" s="1" customFormat="1">
      <c r="A293" s="73"/>
      <c r="B293" s="73"/>
      <c r="G293" s="75"/>
      <c r="H293" s="21"/>
      <c r="J293" s="97"/>
      <c r="K293" s="97"/>
    </row>
  </sheetData>
  <mergeCells count="3">
    <mergeCell ref="A1:H1"/>
    <mergeCell ref="A2:C2"/>
    <mergeCell ref="A3:C3"/>
  </mergeCells>
  <phoneticPr fontId="0" type="noConversion"/>
  <printOptions horizontalCentered="1"/>
  <pageMargins left="0.19685039370078741" right="0.19685039370078741" top="0.62992125984251968" bottom="0.39370078740157483" header="0.31496062992125984" footer="0.31496062992125984"/>
  <pageSetup paperSize="9" scale="85" firstPageNumber="693" orientation="portrait" useFirstPageNumber="1" horizontalDpi="42949672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zoomScaleNormal="100" workbookViewId="0">
      <selection activeCell="K20" sqref="K20"/>
    </sheetView>
  </sheetViews>
  <sheetFormatPr defaultColWidth="11.42578125" defaultRowHeight="12.75"/>
  <cols>
    <col min="1" max="1" width="5.140625" style="49" customWidth="1"/>
    <col min="2" max="2" width="5" style="68" customWidth="1"/>
    <col min="3" max="3" width="48.5703125" style="97" customWidth="1"/>
    <col min="4" max="4" width="12.7109375" style="97" customWidth="1"/>
    <col min="5" max="5" width="13.7109375" style="97" customWidth="1"/>
    <col min="6" max="6" width="12.28515625" style="97" customWidth="1"/>
    <col min="7" max="7" width="8" style="61" customWidth="1"/>
    <col min="8" max="8" width="8" style="97" customWidth="1"/>
    <col min="9" max="16384" width="11.42578125" style="97"/>
  </cols>
  <sheetData>
    <row r="1" spans="1:8" s="14" customFormat="1" ht="36.75" customHeight="1">
      <c r="A1" s="276" t="s">
        <v>33</v>
      </c>
      <c r="B1" s="268"/>
      <c r="C1" s="268"/>
      <c r="D1" s="268"/>
      <c r="E1" s="269"/>
      <c r="F1" s="269"/>
      <c r="G1" s="269"/>
      <c r="H1" s="269"/>
    </row>
    <row r="2" spans="1:8" s="1" customFormat="1" ht="27.75" customHeight="1">
      <c r="A2" s="272" t="s">
        <v>247</v>
      </c>
      <c r="B2" s="272"/>
      <c r="C2" s="272"/>
      <c r="D2" s="70" t="s">
        <v>286</v>
      </c>
      <c r="E2" s="70" t="s">
        <v>270</v>
      </c>
      <c r="F2" s="70" t="s">
        <v>287</v>
      </c>
      <c r="G2" s="207" t="s">
        <v>248</v>
      </c>
      <c r="H2" s="207" t="s">
        <v>248</v>
      </c>
    </row>
    <row r="3" spans="1:8" s="1" customFormat="1" ht="12.75" customHeight="1">
      <c r="A3" s="274">
        <v>1</v>
      </c>
      <c r="B3" s="275"/>
      <c r="C3" s="275"/>
      <c r="D3" s="71">
        <v>2</v>
      </c>
      <c r="E3" s="71">
        <v>3</v>
      </c>
      <c r="F3" s="71">
        <v>4</v>
      </c>
      <c r="G3" s="72" t="s">
        <v>249</v>
      </c>
      <c r="H3" s="72" t="s">
        <v>250</v>
      </c>
    </row>
    <row r="4" spans="1:8" s="1" customFormat="1" ht="24.75" customHeight="1">
      <c r="A4" s="248"/>
      <c r="B4" s="249"/>
      <c r="C4" s="250" t="s">
        <v>52</v>
      </c>
      <c r="D4" s="92">
        <f>D5-D13</f>
        <v>166620019</v>
      </c>
      <c r="E4" s="92">
        <f>E5-E13</f>
        <v>284703000</v>
      </c>
      <c r="F4" s="92">
        <f>F5-F13</f>
        <v>-400069279.60000002</v>
      </c>
      <c r="G4" s="213">
        <f>F4/D4*100</f>
        <v>-240.1087708434363</v>
      </c>
      <c r="H4" s="78">
        <f>F4/E4*100</f>
        <v>-140.52162414867425</v>
      </c>
    </row>
    <row r="5" spans="1:8" s="1" customFormat="1" ht="18" customHeight="1">
      <c r="A5" s="55">
        <v>8</v>
      </c>
      <c r="B5" s="55"/>
      <c r="C5" s="34" t="s">
        <v>24</v>
      </c>
      <c r="D5" s="79">
        <f>D9+D6</f>
        <v>685085460</v>
      </c>
      <c r="E5" s="79">
        <f t="shared" ref="E5:F5" si="0">E9+E6</f>
        <v>1708503000</v>
      </c>
      <c r="F5" s="79">
        <f t="shared" si="0"/>
        <v>241024842.40000001</v>
      </c>
      <c r="G5" s="213">
        <f t="shared" ref="G5:G17" si="1">F5/D5*100</f>
        <v>35.181719139098355</v>
      </c>
      <c r="H5" s="78">
        <f t="shared" ref="H5:H17" si="2">F5/E5*100</f>
        <v>14.107370159724624</v>
      </c>
    </row>
    <row r="6" spans="1:8" s="1" customFormat="1" ht="18" customHeight="1">
      <c r="A6" s="55">
        <v>83</v>
      </c>
      <c r="B6" s="55"/>
      <c r="C6" s="34" t="s">
        <v>279</v>
      </c>
      <c r="D6" s="79">
        <f>D7</f>
        <v>0</v>
      </c>
      <c r="E6" s="79">
        <f t="shared" ref="E6:F7" si="3">E7</f>
        <v>10000000</v>
      </c>
      <c r="F6" s="79">
        <f t="shared" si="3"/>
        <v>9572830.4000000004</v>
      </c>
      <c r="G6" s="251" t="s">
        <v>185</v>
      </c>
      <c r="H6" s="78">
        <f t="shared" si="2"/>
        <v>95.728304000000009</v>
      </c>
    </row>
    <row r="7" spans="1:8" s="1" customFormat="1" ht="18" customHeight="1">
      <c r="A7" s="55">
        <v>834</v>
      </c>
      <c r="B7" s="55"/>
      <c r="C7" s="34" t="s">
        <v>279</v>
      </c>
      <c r="D7" s="79">
        <f>D8</f>
        <v>0</v>
      </c>
      <c r="E7" s="79">
        <f t="shared" si="3"/>
        <v>10000000</v>
      </c>
      <c r="F7" s="79">
        <f t="shared" si="3"/>
        <v>9572830.4000000004</v>
      </c>
      <c r="G7" s="251" t="s">
        <v>185</v>
      </c>
      <c r="H7" s="78">
        <f t="shared" si="2"/>
        <v>95.728304000000009</v>
      </c>
    </row>
    <row r="8" spans="1:8" s="1" customFormat="1" ht="18" customHeight="1">
      <c r="A8" s="55"/>
      <c r="B8" s="51">
        <v>8341</v>
      </c>
      <c r="C8" s="129" t="s">
        <v>279</v>
      </c>
      <c r="D8" s="79"/>
      <c r="E8" s="93">
        <v>10000000</v>
      </c>
      <c r="F8" s="30">
        <v>9572830.4000000004</v>
      </c>
      <c r="G8" s="213"/>
      <c r="H8" s="78"/>
    </row>
    <row r="9" spans="1:8" s="1" customFormat="1" ht="13.5" customHeight="1">
      <c r="A9" s="55">
        <v>84</v>
      </c>
      <c r="B9" s="55"/>
      <c r="C9" s="34" t="s">
        <v>51</v>
      </c>
      <c r="D9" s="79">
        <f t="shared" ref="D9:F9" si="4">D10</f>
        <v>685085460</v>
      </c>
      <c r="E9" s="79">
        <f t="shared" si="4"/>
        <v>1698503000</v>
      </c>
      <c r="F9" s="79">
        <f t="shared" si="4"/>
        <v>231452012</v>
      </c>
      <c r="G9" s="213">
        <f t="shared" si="1"/>
        <v>33.784399978361826</v>
      </c>
      <c r="H9" s="78">
        <f t="shared" si="2"/>
        <v>13.626823856066196</v>
      </c>
    </row>
    <row r="10" spans="1:8" s="1" customFormat="1" ht="25.5" customHeight="1">
      <c r="A10" s="252">
        <v>844</v>
      </c>
      <c r="B10" s="55"/>
      <c r="C10" s="12" t="s">
        <v>210</v>
      </c>
      <c r="D10" s="79">
        <f>D11+D12</f>
        <v>685085460</v>
      </c>
      <c r="E10" s="79">
        <f>E11+E12</f>
        <v>1698503000</v>
      </c>
      <c r="F10" s="79">
        <f>F11+F12</f>
        <v>231452012</v>
      </c>
      <c r="G10" s="213">
        <f t="shared" si="1"/>
        <v>33.784399978361826</v>
      </c>
      <c r="H10" s="78">
        <f t="shared" si="2"/>
        <v>13.626823856066196</v>
      </c>
    </row>
    <row r="11" spans="1:8" s="1" customFormat="1" ht="27.75" customHeight="1">
      <c r="A11" s="49"/>
      <c r="B11" s="253">
        <v>8443</v>
      </c>
      <c r="C11" s="13" t="s">
        <v>202</v>
      </c>
      <c r="D11" s="28">
        <v>685085460</v>
      </c>
      <c r="E11" s="80">
        <v>1630503000</v>
      </c>
      <c r="F11" s="28">
        <v>231452012</v>
      </c>
      <c r="G11" s="195">
        <f t="shared" si="1"/>
        <v>33.784399978361826</v>
      </c>
      <c r="H11" s="117">
        <f t="shared" si="2"/>
        <v>14.195129478449289</v>
      </c>
    </row>
    <row r="12" spans="1:8" s="1" customFormat="1" ht="13.5" hidden="1" customHeight="1">
      <c r="A12" s="49"/>
      <c r="B12" s="51">
        <v>8446</v>
      </c>
      <c r="C12" s="13" t="s">
        <v>203</v>
      </c>
      <c r="D12" s="28">
        <v>0</v>
      </c>
      <c r="E12" s="80">
        <v>68000000</v>
      </c>
      <c r="F12" s="28"/>
      <c r="G12" s="221" t="s">
        <v>185</v>
      </c>
      <c r="H12" s="117">
        <f t="shared" si="2"/>
        <v>0</v>
      </c>
    </row>
    <row r="13" spans="1:8" s="1" customFormat="1" ht="27.75" customHeight="1">
      <c r="A13" s="252">
        <v>5</v>
      </c>
      <c r="B13" s="55"/>
      <c r="C13" s="114" t="s">
        <v>25</v>
      </c>
      <c r="D13" s="79">
        <f>D14+D18</f>
        <v>518465441</v>
      </c>
      <c r="E13" s="79">
        <f t="shared" ref="E13" si="5">E14+E18</f>
        <v>1423800000</v>
      </c>
      <c r="F13" s="79">
        <f>F14+F18</f>
        <v>641094122</v>
      </c>
      <c r="G13" s="213">
        <f t="shared" si="1"/>
        <v>123.652238182641</v>
      </c>
      <c r="H13" s="78">
        <f t="shared" si="2"/>
        <v>45.026978648686608</v>
      </c>
    </row>
    <row r="14" spans="1:8" s="1" customFormat="1" ht="13.5" customHeight="1">
      <c r="A14" s="25">
        <v>54</v>
      </c>
      <c r="B14" s="49"/>
      <c r="C14" s="6" t="s">
        <v>211</v>
      </c>
      <c r="D14" s="79">
        <f t="shared" ref="D14:F14" si="6">D15</f>
        <v>463465441</v>
      </c>
      <c r="E14" s="79">
        <f t="shared" si="6"/>
        <v>1423800000</v>
      </c>
      <c r="F14" s="79">
        <f t="shared" si="6"/>
        <v>641094122</v>
      </c>
      <c r="G14" s="213">
        <f t="shared" si="1"/>
        <v>138.32619765925546</v>
      </c>
      <c r="H14" s="78">
        <f t="shared" si="2"/>
        <v>45.026978648686608</v>
      </c>
    </row>
    <row r="15" spans="1:8" s="1" customFormat="1" ht="27.75" customHeight="1">
      <c r="A15" s="252">
        <v>544</v>
      </c>
      <c r="B15" s="55"/>
      <c r="C15" s="12" t="s">
        <v>199</v>
      </c>
      <c r="D15" s="79">
        <f>D16+D17</f>
        <v>463465441</v>
      </c>
      <c r="E15" s="79">
        <f>E16+E17</f>
        <v>1423800000</v>
      </c>
      <c r="F15" s="79">
        <f>F16+F17</f>
        <v>641094122</v>
      </c>
      <c r="G15" s="213">
        <f t="shared" si="1"/>
        <v>138.32619765925546</v>
      </c>
      <c r="H15" s="78">
        <f t="shared" si="2"/>
        <v>45.026978648686608</v>
      </c>
    </row>
    <row r="16" spans="1:8" s="1" customFormat="1" ht="27.75" customHeight="1">
      <c r="A16" s="49"/>
      <c r="B16" s="253">
        <v>5443</v>
      </c>
      <c r="C16" s="13" t="s">
        <v>200</v>
      </c>
      <c r="D16" s="28">
        <v>403424246</v>
      </c>
      <c r="E16" s="80">
        <v>1293350000</v>
      </c>
      <c r="F16" s="28">
        <v>577807222</v>
      </c>
      <c r="G16" s="195">
        <f t="shared" si="1"/>
        <v>143.2257053781542</v>
      </c>
      <c r="H16" s="117">
        <f t="shared" si="2"/>
        <v>44.675240422159504</v>
      </c>
    </row>
    <row r="17" spans="1:8" s="1" customFormat="1" ht="27.75" customHeight="1">
      <c r="A17" s="49"/>
      <c r="B17" s="253">
        <v>5446</v>
      </c>
      <c r="C17" s="13" t="s">
        <v>201</v>
      </c>
      <c r="D17" s="28">
        <v>60041195</v>
      </c>
      <c r="E17" s="80">
        <v>130450000</v>
      </c>
      <c r="F17" s="28">
        <v>63286900</v>
      </c>
      <c r="G17" s="195">
        <f t="shared" si="1"/>
        <v>105.40579680334477</v>
      </c>
      <c r="H17" s="117">
        <f t="shared" si="2"/>
        <v>48.51429666538904</v>
      </c>
    </row>
    <row r="18" spans="1:8" s="1" customFormat="1">
      <c r="A18" s="252">
        <v>547</v>
      </c>
      <c r="B18" s="55"/>
      <c r="C18" s="12" t="s">
        <v>265</v>
      </c>
      <c r="D18" s="79">
        <f>D19</f>
        <v>55000000</v>
      </c>
      <c r="E18" s="79">
        <f t="shared" ref="E18:F18" si="7">E19</f>
        <v>0</v>
      </c>
      <c r="F18" s="79">
        <f t="shared" si="7"/>
        <v>0</v>
      </c>
      <c r="G18" s="254" t="s">
        <v>185</v>
      </c>
      <c r="H18" s="254" t="s">
        <v>185</v>
      </c>
    </row>
    <row r="19" spans="1:8" s="1" customFormat="1" ht="25.5">
      <c r="A19" s="49"/>
      <c r="B19" s="253">
        <v>5471</v>
      </c>
      <c r="C19" s="13" t="s">
        <v>266</v>
      </c>
      <c r="D19" s="2">
        <v>55000000</v>
      </c>
      <c r="F19" s="28"/>
      <c r="G19" s="255" t="s">
        <v>185</v>
      </c>
      <c r="H19" s="256" t="s">
        <v>185</v>
      </c>
    </row>
    <row r="20" spans="1:8" s="1" customFormat="1">
      <c r="A20" s="49"/>
      <c r="B20" s="49"/>
      <c r="G20" s="75"/>
    </row>
    <row r="21" spans="1:8" s="1" customFormat="1">
      <c r="A21" s="49"/>
      <c r="B21" s="49"/>
      <c r="G21" s="75"/>
    </row>
    <row r="22" spans="1:8" s="1" customFormat="1">
      <c r="A22" s="49"/>
      <c r="B22" s="49"/>
      <c r="G22" s="75"/>
    </row>
    <row r="23" spans="1:8" s="1" customFormat="1">
      <c r="A23" s="49"/>
      <c r="B23" s="49"/>
      <c r="G23" s="75"/>
    </row>
    <row r="24" spans="1:8" s="1" customFormat="1">
      <c r="A24" s="49"/>
      <c r="B24" s="49"/>
      <c r="G24" s="75"/>
    </row>
    <row r="25" spans="1:8" s="1" customFormat="1">
      <c r="A25" s="49"/>
      <c r="B25" s="49"/>
      <c r="G25" s="75"/>
    </row>
    <row r="26" spans="1:8" s="1" customFormat="1">
      <c r="A26" s="49"/>
      <c r="B26" s="49"/>
      <c r="G26" s="75"/>
    </row>
    <row r="27" spans="1:8" s="1" customFormat="1">
      <c r="A27" s="49"/>
      <c r="B27" s="49"/>
      <c r="G27" s="75"/>
    </row>
    <row r="28" spans="1:8" s="1" customFormat="1">
      <c r="A28" s="49"/>
      <c r="B28" s="49"/>
      <c r="G28" s="75"/>
    </row>
    <row r="29" spans="1:8" s="1" customFormat="1">
      <c r="A29" s="49"/>
      <c r="B29" s="49"/>
      <c r="G29" s="75"/>
    </row>
    <row r="30" spans="1:8" s="1" customFormat="1">
      <c r="A30" s="49"/>
      <c r="B30" s="49"/>
      <c r="G30" s="75"/>
    </row>
    <row r="31" spans="1:8" s="1" customFormat="1">
      <c r="A31" s="49"/>
      <c r="B31" s="49"/>
      <c r="G31" s="75"/>
    </row>
    <row r="32" spans="1:8" s="1" customFormat="1">
      <c r="A32" s="49"/>
      <c r="B32" s="49"/>
      <c r="G32" s="75"/>
    </row>
    <row r="33" spans="1:7" s="1" customFormat="1">
      <c r="A33" s="49"/>
      <c r="B33" s="49"/>
      <c r="G33" s="75"/>
    </row>
    <row r="34" spans="1:7" s="1" customFormat="1">
      <c r="A34" s="49"/>
      <c r="B34" s="49"/>
      <c r="G34" s="75"/>
    </row>
    <row r="35" spans="1:7" s="1" customFormat="1">
      <c r="A35" s="49"/>
      <c r="B35" s="49"/>
      <c r="G35" s="75"/>
    </row>
    <row r="36" spans="1:7" s="1" customFormat="1">
      <c r="A36" s="49"/>
      <c r="B36" s="49"/>
      <c r="G36" s="75"/>
    </row>
    <row r="37" spans="1:7" s="1" customFormat="1">
      <c r="A37" s="49"/>
      <c r="B37" s="49"/>
      <c r="G37" s="75"/>
    </row>
    <row r="38" spans="1:7" s="1" customFormat="1">
      <c r="A38" s="49"/>
      <c r="B38" s="49"/>
      <c r="G38" s="75"/>
    </row>
    <row r="39" spans="1:7" s="1" customFormat="1">
      <c r="A39" s="49"/>
      <c r="B39" s="49"/>
      <c r="G39" s="75"/>
    </row>
    <row r="40" spans="1:7" s="1" customFormat="1">
      <c r="A40" s="49"/>
      <c r="B40" s="49"/>
      <c r="G40" s="75"/>
    </row>
    <row r="41" spans="1:7" s="1" customFormat="1">
      <c r="A41" s="49"/>
      <c r="B41" s="49"/>
      <c r="G41" s="75"/>
    </row>
    <row r="42" spans="1:7" s="1" customFormat="1">
      <c r="A42" s="49"/>
      <c r="B42" s="49"/>
      <c r="G42" s="75"/>
    </row>
    <row r="43" spans="1:7" s="1" customFormat="1">
      <c r="A43" s="49"/>
      <c r="B43" s="49"/>
      <c r="G43" s="75"/>
    </row>
    <row r="44" spans="1:7" s="1" customFormat="1">
      <c r="A44" s="49"/>
      <c r="B44" s="49"/>
      <c r="G44" s="75"/>
    </row>
    <row r="45" spans="1:7" s="1" customFormat="1">
      <c r="A45" s="49"/>
      <c r="B45" s="49"/>
      <c r="G45" s="75"/>
    </row>
    <row r="46" spans="1:7" s="1" customFormat="1">
      <c r="A46" s="49"/>
      <c r="B46" s="49"/>
      <c r="G46" s="75"/>
    </row>
    <row r="47" spans="1:7" s="1" customFormat="1">
      <c r="A47" s="49"/>
      <c r="B47" s="49"/>
      <c r="G47" s="75"/>
    </row>
    <row r="48" spans="1:7" s="1" customFormat="1">
      <c r="A48" s="49"/>
      <c r="B48" s="49"/>
      <c r="G48" s="75"/>
    </row>
    <row r="49" spans="1:7" s="1" customFormat="1">
      <c r="A49" s="49"/>
      <c r="B49" s="49"/>
      <c r="G49" s="75"/>
    </row>
    <row r="50" spans="1:7" s="1" customFormat="1">
      <c r="A50" s="49"/>
      <c r="B50" s="49"/>
      <c r="G50" s="75"/>
    </row>
    <row r="51" spans="1:7" s="1" customFormat="1">
      <c r="A51" s="49"/>
      <c r="B51" s="49"/>
      <c r="G51" s="75"/>
    </row>
    <row r="52" spans="1:7" s="1" customFormat="1">
      <c r="A52" s="49"/>
      <c r="B52" s="49"/>
      <c r="G52" s="75"/>
    </row>
    <row r="53" spans="1:7" s="1" customFormat="1">
      <c r="A53" s="49"/>
      <c r="B53" s="49"/>
      <c r="G53" s="75"/>
    </row>
    <row r="54" spans="1:7" s="1" customFormat="1">
      <c r="A54" s="49"/>
      <c r="B54" s="49"/>
      <c r="G54" s="75"/>
    </row>
    <row r="55" spans="1:7" s="1" customFormat="1">
      <c r="A55" s="49"/>
      <c r="B55" s="49"/>
      <c r="G55" s="75"/>
    </row>
    <row r="56" spans="1:7" s="1" customFormat="1">
      <c r="A56" s="49"/>
      <c r="B56" s="49"/>
      <c r="G56" s="75"/>
    </row>
    <row r="57" spans="1:7" s="1" customFormat="1">
      <c r="A57" s="49"/>
      <c r="B57" s="49"/>
      <c r="G57" s="75"/>
    </row>
    <row r="58" spans="1:7" s="1" customFormat="1">
      <c r="A58" s="49"/>
      <c r="B58" s="49"/>
      <c r="G58" s="75"/>
    </row>
    <row r="59" spans="1:7" s="1" customFormat="1">
      <c r="A59" s="49"/>
      <c r="B59" s="49"/>
      <c r="G59" s="75"/>
    </row>
    <row r="60" spans="1:7" s="1" customFormat="1">
      <c r="A60" s="49"/>
      <c r="B60" s="49"/>
      <c r="G60" s="75"/>
    </row>
    <row r="61" spans="1:7" s="1" customFormat="1">
      <c r="A61" s="49"/>
      <c r="B61" s="49"/>
      <c r="G61" s="75"/>
    </row>
    <row r="62" spans="1:7" s="1" customFormat="1">
      <c r="A62" s="49"/>
      <c r="B62" s="49"/>
      <c r="G62" s="75"/>
    </row>
    <row r="63" spans="1:7" s="1" customFormat="1">
      <c r="A63" s="49"/>
      <c r="B63" s="49"/>
      <c r="G63" s="75"/>
    </row>
    <row r="64" spans="1:7" s="1" customFormat="1">
      <c r="A64" s="49"/>
      <c r="B64" s="49"/>
      <c r="G64" s="75"/>
    </row>
    <row r="65" spans="1:7" s="1" customFormat="1">
      <c r="A65" s="49"/>
      <c r="B65" s="49"/>
      <c r="G65" s="75"/>
    </row>
    <row r="66" spans="1:7" s="1" customFormat="1">
      <c r="A66" s="49"/>
      <c r="B66" s="49"/>
      <c r="G66" s="75"/>
    </row>
    <row r="67" spans="1:7" s="1" customFormat="1">
      <c r="A67" s="49"/>
      <c r="B67" s="49"/>
      <c r="G67" s="75"/>
    </row>
    <row r="68" spans="1:7" s="1" customFormat="1">
      <c r="A68" s="49"/>
      <c r="B68" s="49"/>
      <c r="G68" s="75"/>
    </row>
    <row r="69" spans="1:7" s="1" customFormat="1">
      <c r="A69" s="49"/>
      <c r="B69" s="49"/>
      <c r="G69" s="75"/>
    </row>
    <row r="70" spans="1:7" s="1" customFormat="1">
      <c r="A70" s="49"/>
      <c r="B70" s="49"/>
      <c r="G70" s="75"/>
    </row>
    <row r="71" spans="1:7" s="1" customFormat="1">
      <c r="A71" s="49"/>
      <c r="B71" s="49"/>
      <c r="G71" s="75"/>
    </row>
    <row r="72" spans="1:7" s="1" customFormat="1">
      <c r="A72" s="49"/>
      <c r="B72" s="49"/>
      <c r="G72" s="75"/>
    </row>
    <row r="73" spans="1:7" s="1" customFormat="1">
      <c r="A73" s="49"/>
      <c r="B73" s="49"/>
      <c r="G73" s="75"/>
    </row>
    <row r="74" spans="1:7" s="1" customFormat="1">
      <c r="A74" s="49"/>
      <c r="B74" s="49"/>
      <c r="G74" s="75"/>
    </row>
    <row r="75" spans="1:7" s="1" customFormat="1">
      <c r="A75" s="49"/>
      <c r="B75" s="49"/>
      <c r="G75" s="75"/>
    </row>
    <row r="76" spans="1:7" s="1" customFormat="1">
      <c r="A76" s="49"/>
      <c r="B76" s="49"/>
      <c r="G76" s="75"/>
    </row>
    <row r="77" spans="1:7" s="1" customFormat="1">
      <c r="A77" s="49"/>
      <c r="B77" s="49"/>
      <c r="G77" s="75"/>
    </row>
    <row r="78" spans="1:7" s="1" customFormat="1">
      <c r="A78" s="49"/>
      <c r="B78" s="49"/>
      <c r="G78" s="75"/>
    </row>
    <row r="79" spans="1:7" s="1" customFormat="1">
      <c r="A79" s="49"/>
      <c r="B79" s="49"/>
      <c r="G79" s="75"/>
    </row>
    <row r="80" spans="1:7" s="1" customFormat="1">
      <c r="A80" s="49"/>
      <c r="B80" s="49"/>
      <c r="G80" s="75"/>
    </row>
    <row r="81" spans="1:7" s="1" customFormat="1">
      <c r="A81" s="49"/>
      <c r="B81" s="49"/>
      <c r="G81" s="75"/>
    </row>
    <row r="82" spans="1:7" s="1" customFormat="1">
      <c r="A82" s="49"/>
      <c r="B82" s="49"/>
      <c r="G82" s="75"/>
    </row>
    <row r="83" spans="1:7" s="1" customFormat="1">
      <c r="A83" s="49"/>
      <c r="B83" s="49"/>
      <c r="G83" s="75"/>
    </row>
    <row r="84" spans="1:7" s="1" customFormat="1">
      <c r="A84" s="49"/>
      <c r="B84" s="49"/>
      <c r="G84" s="75"/>
    </row>
    <row r="85" spans="1:7" s="1" customFormat="1">
      <c r="A85" s="49"/>
      <c r="B85" s="49"/>
      <c r="G85" s="75"/>
    </row>
    <row r="86" spans="1:7" s="1" customFormat="1">
      <c r="A86" s="49"/>
      <c r="B86" s="49"/>
      <c r="G86" s="75"/>
    </row>
    <row r="87" spans="1:7" s="1" customFormat="1">
      <c r="A87" s="49"/>
      <c r="B87" s="49"/>
      <c r="G87" s="75"/>
    </row>
    <row r="88" spans="1:7" s="1" customFormat="1">
      <c r="A88" s="49"/>
      <c r="B88" s="49"/>
      <c r="G88" s="75"/>
    </row>
    <row r="89" spans="1:7" s="1" customFormat="1">
      <c r="A89" s="49"/>
      <c r="B89" s="49"/>
      <c r="G89" s="75"/>
    </row>
    <row r="90" spans="1:7" s="1" customFormat="1">
      <c r="A90" s="49"/>
      <c r="B90" s="49"/>
      <c r="G90" s="75"/>
    </row>
    <row r="91" spans="1:7" s="1" customFormat="1">
      <c r="A91" s="49"/>
      <c r="B91" s="49"/>
      <c r="G91" s="75"/>
    </row>
    <row r="92" spans="1:7" s="1" customFormat="1">
      <c r="A92" s="49"/>
      <c r="B92" s="49"/>
      <c r="G92" s="75"/>
    </row>
    <row r="93" spans="1:7" s="1" customFormat="1">
      <c r="A93" s="49"/>
      <c r="B93" s="49"/>
      <c r="G93" s="75"/>
    </row>
    <row r="94" spans="1:7" s="1" customFormat="1">
      <c r="A94" s="49"/>
      <c r="B94" s="49"/>
      <c r="G94" s="75"/>
    </row>
    <row r="95" spans="1:7" s="1" customFormat="1">
      <c r="A95" s="49"/>
      <c r="B95" s="49"/>
      <c r="G95" s="75"/>
    </row>
    <row r="96" spans="1:7" s="1" customFormat="1">
      <c r="A96" s="49"/>
      <c r="B96" s="49"/>
      <c r="G96" s="75"/>
    </row>
    <row r="97" spans="1:7" s="1" customFormat="1">
      <c r="A97" s="49"/>
      <c r="B97" s="49"/>
      <c r="G97" s="75"/>
    </row>
    <row r="98" spans="1:7" s="1" customFormat="1">
      <c r="A98" s="49"/>
      <c r="B98" s="49"/>
      <c r="G98" s="75"/>
    </row>
    <row r="99" spans="1:7" s="1" customFormat="1">
      <c r="A99" s="49"/>
      <c r="B99" s="49"/>
      <c r="G99" s="75"/>
    </row>
    <row r="100" spans="1:7" s="1" customFormat="1">
      <c r="A100" s="49"/>
      <c r="B100" s="49"/>
      <c r="G100" s="75"/>
    </row>
    <row r="101" spans="1:7" s="1" customFormat="1">
      <c r="A101" s="49"/>
      <c r="B101" s="49"/>
      <c r="G101" s="75"/>
    </row>
    <row r="102" spans="1:7" s="1" customFormat="1">
      <c r="A102" s="49"/>
      <c r="B102" s="49"/>
      <c r="G102" s="75"/>
    </row>
    <row r="103" spans="1:7" s="1" customFormat="1">
      <c r="A103" s="49"/>
      <c r="B103" s="49"/>
      <c r="G103" s="75"/>
    </row>
    <row r="104" spans="1:7" s="1" customFormat="1">
      <c r="A104" s="49"/>
      <c r="B104" s="49"/>
      <c r="G104" s="75"/>
    </row>
    <row r="105" spans="1:7" s="1" customFormat="1">
      <c r="A105" s="49"/>
      <c r="B105" s="49"/>
      <c r="G105" s="75"/>
    </row>
    <row r="106" spans="1:7" s="1" customFormat="1">
      <c r="A106" s="49"/>
      <c r="B106" s="49"/>
      <c r="G106" s="75"/>
    </row>
    <row r="107" spans="1:7" s="1" customFormat="1">
      <c r="A107" s="49"/>
      <c r="B107" s="49"/>
      <c r="G107" s="75"/>
    </row>
    <row r="108" spans="1:7" s="1" customFormat="1">
      <c r="A108" s="49"/>
      <c r="B108" s="49"/>
      <c r="G108" s="75"/>
    </row>
    <row r="109" spans="1:7" s="1" customFormat="1">
      <c r="A109" s="49"/>
      <c r="B109" s="49"/>
      <c r="G109" s="75"/>
    </row>
    <row r="110" spans="1:7" s="1" customFormat="1">
      <c r="A110" s="49"/>
      <c r="B110" s="49"/>
      <c r="G110" s="75"/>
    </row>
    <row r="111" spans="1:7" s="1" customFormat="1">
      <c r="A111" s="49"/>
      <c r="B111" s="49"/>
      <c r="G111" s="75"/>
    </row>
    <row r="112" spans="1:7" s="1" customFormat="1">
      <c r="A112" s="49"/>
      <c r="B112" s="49"/>
      <c r="G112" s="75"/>
    </row>
    <row r="113" spans="1:7" s="1" customFormat="1">
      <c r="A113" s="49"/>
      <c r="B113" s="49"/>
      <c r="G113" s="75"/>
    </row>
    <row r="114" spans="1:7" s="1" customFormat="1">
      <c r="A114" s="49"/>
      <c r="B114" s="49"/>
      <c r="G114" s="75"/>
    </row>
    <row r="115" spans="1:7" s="1" customFormat="1">
      <c r="A115" s="49"/>
      <c r="B115" s="49"/>
      <c r="G115" s="75"/>
    </row>
    <row r="116" spans="1:7" s="1" customFormat="1">
      <c r="A116" s="49"/>
      <c r="B116" s="49"/>
      <c r="G116" s="75"/>
    </row>
    <row r="117" spans="1:7" s="1" customFormat="1">
      <c r="A117" s="49"/>
      <c r="B117" s="49"/>
      <c r="G117" s="75"/>
    </row>
    <row r="118" spans="1:7" s="1" customFormat="1">
      <c r="A118" s="49"/>
      <c r="B118" s="49"/>
      <c r="G118" s="75"/>
    </row>
    <row r="119" spans="1:7" s="1" customFormat="1">
      <c r="A119" s="49"/>
      <c r="B119" s="49"/>
      <c r="G119" s="75"/>
    </row>
    <row r="120" spans="1:7" s="1" customFormat="1">
      <c r="A120" s="49"/>
      <c r="B120" s="49"/>
      <c r="G120" s="75"/>
    </row>
    <row r="121" spans="1:7" s="1" customFormat="1">
      <c r="A121" s="49"/>
      <c r="B121" s="49"/>
      <c r="G121" s="75"/>
    </row>
    <row r="122" spans="1:7" s="1" customFormat="1">
      <c r="A122" s="49"/>
      <c r="B122" s="49"/>
      <c r="G122" s="75"/>
    </row>
    <row r="123" spans="1:7" s="1" customFormat="1">
      <c r="A123" s="49"/>
      <c r="B123" s="49"/>
      <c r="G123" s="75"/>
    </row>
    <row r="124" spans="1:7" s="1" customFormat="1">
      <c r="A124" s="49"/>
      <c r="B124" s="49"/>
      <c r="G124" s="75"/>
    </row>
    <row r="125" spans="1:7" s="1" customFormat="1">
      <c r="A125" s="49"/>
      <c r="B125" s="49"/>
      <c r="G125" s="75"/>
    </row>
    <row r="126" spans="1:7" s="1" customFormat="1">
      <c r="A126" s="49"/>
      <c r="B126" s="49"/>
      <c r="G126" s="75"/>
    </row>
    <row r="127" spans="1:7" s="1" customFormat="1">
      <c r="A127" s="49"/>
      <c r="B127" s="49"/>
      <c r="G127" s="75"/>
    </row>
    <row r="128" spans="1:7" s="1" customFormat="1">
      <c r="A128" s="49"/>
      <c r="B128" s="49"/>
      <c r="G128" s="75"/>
    </row>
    <row r="129" spans="1:7" s="1" customFormat="1">
      <c r="A129" s="49"/>
      <c r="B129" s="49"/>
      <c r="G129" s="75"/>
    </row>
    <row r="130" spans="1:7" s="1" customFormat="1">
      <c r="A130" s="49"/>
      <c r="B130" s="49"/>
      <c r="G130" s="75"/>
    </row>
    <row r="131" spans="1:7" s="1" customFormat="1">
      <c r="A131" s="49"/>
      <c r="B131" s="49"/>
      <c r="G131" s="75"/>
    </row>
    <row r="132" spans="1:7" s="1" customFormat="1">
      <c r="A132" s="49"/>
      <c r="B132" s="49"/>
      <c r="G132" s="75"/>
    </row>
    <row r="133" spans="1:7" s="1" customFormat="1">
      <c r="A133" s="49"/>
      <c r="B133" s="49"/>
      <c r="G133" s="75"/>
    </row>
    <row r="134" spans="1:7" s="1" customFormat="1">
      <c r="A134" s="49"/>
      <c r="B134" s="49"/>
      <c r="G134" s="75"/>
    </row>
    <row r="135" spans="1:7" s="1" customFormat="1">
      <c r="A135" s="49"/>
      <c r="B135" s="49"/>
      <c r="G135" s="75"/>
    </row>
    <row r="136" spans="1:7" s="1" customFormat="1">
      <c r="A136" s="49"/>
      <c r="B136" s="49"/>
      <c r="G136" s="75"/>
    </row>
    <row r="137" spans="1:7" s="1" customFormat="1">
      <c r="A137" s="49"/>
      <c r="B137" s="49"/>
      <c r="G137" s="75"/>
    </row>
    <row r="138" spans="1:7" s="1" customFormat="1">
      <c r="A138" s="49"/>
      <c r="B138" s="49"/>
      <c r="G138" s="75"/>
    </row>
    <row r="139" spans="1:7" s="1" customFormat="1">
      <c r="A139" s="49"/>
      <c r="B139" s="49"/>
      <c r="G139" s="75"/>
    </row>
    <row r="140" spans="1:7" s="1" customFormat="1">
      <c r="A140" s="49"/>
      <c r="B140" s="49"/>
      <c r="G140" s="75"/>
    </row>
    <row r="141" spans="1:7" s="1" customFormat="1">
      <c r="A141" s="49"/>
      <c r="B141" s="49"/>
      <c r="G141" s="75"/>
    </row>
    <row r="142" spans="1:7" s="1" customFormat="1">
      <c r="A142" s="49"/>
      <c r="B142" s="49"/>
      <c r="G142" s="75"/>
    </row>
    <row r="143" spans="1:7" s="1" customFormat="1">
      <c r="A143" s="49"/>
      <c r="B143" s="49"/>
      <c r="G143" s="75"/>
    </row>
    <row r="144" spans="1:7" s="1" customFormat="1">
      <c r="A144" s="49"/>
      <c r="B144" s="49"/>
      <c r="G144" s="75"/>
    </row>
    <row r="145" spans="1:7" s="1" customFormat="1">
      <c r="A145" s="49"/>
      <c r="B145" s="49"/>
      <c r="G145" s="75"/>
    </row>
    <row r="146" spans="1:7" s="1" customFormat="1">
      <c r="A146" s="49"/>
      <c r="B146" s="49"/>
      <c r="G146" s="75"/>
    </row>
    <row r="147" spans="1:7" s="1" customFormat="1">
      <c r="A147" s="49"/>
      <c r="B147" s="49"/>
      <c r="G147" s="75"/>
    </row>
    <row r="148" spans="1:7" s="1" customFormat="1">
      <c r="A148" s="49"/>
      <c r="B148" s="49"/>
      <c r="G148" s="75"/>
    </row>
    <row r="149" spans="1:7" s="1" customFormat="1">
      <c r="A149" s="49"/>
      <c r="B149" s="49"/>
      <c r="G149" s="75"/>
    </row>
    <row r="150" spans="1:7" s="1" customFormat="1">
      <c r="A150" s="49"/>
      <c r="B150" s="49"/>
      <c r="G150" s="75"/>
    </row>
    <row r="151" spans="1:7" s="1" customFormat="1">
      <c r="A151" s="49"/>
      <c r="B151" s="49"/>
      <c r="G151" s="75"/>
    </row>
    <row r="152" spans="1:7" s="1" customFormat="1">
      <c r="A152" s="49"/>
      <c r="B152" s="49"/>
      <c r="G152" s="75"/>
    </row>
    <row r="153" spans="1:7" s="1" customFormat="1">
      <c r="A153" s="49"/>
      <c r="B153" s="49"/>
      <c r="G153" s="75"/>
    </row>
    <row r="154" spans="1:7" s="1" customFormat="1">
      <c r="A154" s="49"/>
      <c r="B154" s="49"/>
      <c r="G154" s="75"/>
    </row>
    <row r="155" spans="1:7" s="1" customFormat="1">
      <c r="A155" s="49"/>
      <c r="B155" s="49"/>
      <c r="G155" s="75"/>
    </row>
    <row r="156" spans="1:7" s="1" customFormat="1">
      <c r="A156" s="49"/>
      <c r="B156" s="49"/>
      <c r="G156" s="75"/>
    </row>
    <row r="157" spans="1:7" s="1" customFormat="1">
      <c r="A157" s="49"/>
      <c r="B157" s="49"/>
      <c r="G157" s="75"/>
    </row>
    <row r="158" spans="1:7" s="1" customFormat="1">
      <c r="A158" s="49"/>
      <c r="B158" s="49"/>
      <c r="G158" s="75"/>
    </row>
    <row r="159" spans="1:7" s="1" customFormat="1">
      <c r="A159" s="49"/>
      <c r="B159" s="49"/>
      <c r="G159" s="75"/>
    </row>
    <row r="160" spans="1:7" s="1" customFormat="1">
      <c r="A160" s="49"/>
      <c r="B160" s="49"/>
      <c r="G160" s="75"/>
    </row>
    <row r="161" spans="1:7" s="1" customFormat="1">
      <c r="A161" s="49"/>
      <c r="B161" s="49"/>
      <c r="G161" s="75"/>
    </row>
    <row r="162" spans="1:7" s="1" customFormat="1">
      <c r="A162" s="49"/>
      <c r="B162" s="49"/>
      <c r="G162" s="75"/>
    </row>
    <row r="163" spans="1:7" s="1" customFormat="1">
      <c r="A163" s="49"/>
      <c r="B163" s="49"/>
      <c r="G163" s="75"/>
    </row>
    <row r="164" spans="1:7" s="1" customFormat="1">
      <c r="A164" s="49"/>
      <c r="B164" s="49"/>
      <c r="G164" s="75"/>
    </row>
    <row r="165" spans="1:7" s="1" customFormat="1">
      <c r="A165" s="49"/>
      <c r="B165" s="49"/>
      <c r="G165" s="75"/>
    </row>
    <row r="166" spans="1:7" s="1" customFormat="1">
      <c r="A166" s="49"/>
      <c r="B166" s="49"/>
      <c r="G166" s="75"/>
    </row>
    <row r="167" spans="1:7" s="1" customFormat="1">
      <c r="A167" s="49"/>
      <c r="B167" s="49"/>
      <c r="G167" s="75"/>
    </row>
    <row r="168" spans="1:7" s="1" customFormat="1">
      <c r="A168" s="49"/>
      <c r="B168" s="49"/>
      <c r="G168" s="75"/>
    </row>
    <row r="169" spans="1:7" s="1" customFormat="1">
      <c r="A169" s="49"/>
      <c r="B169" s="49"/>
      <c r="G169" s="75"/>
    </row>
    <row r="170" spans="1:7" s="1" customFormat="1">
      <c r="A170" s="49"/>
      <c r="B170" s="49"/>
      <c r="G170" s="75"/>
    </row>
    <row r="171" spans="1:7" s="1" customFormat="1">
      <c r="A171" s="49"/>
      <c r="B171" s="49"/>
      <c r="G171" s="75"/>
    </row>
    <row r="172" spans="1:7" s="1" customFormat="1">
      <c r="A172" s="49"/>
      <c r="B172" s="49"/>
      <c r="G172" s="75"/>
    </row>
    <row r="173" spans="1:7" s="1" customFormat="1">
      <c r="A173" s="49"/>
      <c r="B173" s="49"/>
      <c r="G173" s="75"/>
    </row>
    <row r="174" spans="1:7" s="1" customFormat="1">
      <c r="A174" s="49"/>
      <c r="B174" s="49"/>
      <c r="G174" s="75"/>
    </row>
    <row r="175" spans="1:7" s="1" customFormat="1">
      <c r="A175" s="49"/>
      <c r="B175" s="49"/>
      <c r="G175" s="75"/>
    </row>
    <row r="176" spans="1:7" s="1" customFormat="1">
      <c r="A176" s="49"/>
      <c r="B176" s="49"/>
      <c r="G176" s="75"/>
    </row>
    <row r="177" spans="1:7" s="1" customFormat="1">
      <c r="A177" s="49"/>
      <c r="B177" s="49"/>
      <c r="G177" s="75"/>
    </row>
    <row r="178" spans="1:7" s="1" customFormat="1">
      <c r="A178" s="49"/>
      <c r="B178" s="49"/>
      <c r="G178" s="75"/>
    </row>
    <row r="179" spans="1:7" s="1" customFormat="1">
      <c r="A179" s="49"/>
      <c r="B179" s="49"/>
      <c r="G179" s="75"/>
    </row>
    <row r="180" spans="1:7" s="1" customFormat="1">
      <c r="A180" s="49"/>
      <c r="B180" s="49"/>
      <c r="G180" s="75"/>
    </row>
    <row r="181" spans="1:7" s="1" customFormat="1">
      <c r="A181" s="49"/>
      <c r="B181" s="49"/>
      <c r="G181" s="75"/>
    </row>
    <row r="182" spans="1:7" s="1" customFormat="1">
      <c r="A182" s="49"/>
      <c r="B182" s="49"/>
      <c r="G182" s="75"/>
    </row>
    <row r="183" spans="1:7" s="1" customFormat="1">
      <c r="A183" s="49"/>
      <c r="B183" s="49"/>
      <c r="G183" s="75"/>
    </row>
    <row r="184" spans="1:7" s="1" customFormat="1">
      <c r="A184" s="49"/>
      <c r="B184" s="49"/>
      <c r="G184" s="75"/>
    </row>
    <row r="185" spans="1:7" s="1" customFormat="1">
      <c r="A185" s="49"/>
      <c r="B185" s="49"/>
      <c r="G185" s="75"/>
    </row>
    <row r="186" spans="1:7" s="1" customFormat="1">
      <c r="A186" s="49"/>
      <c r="B186" s="49"/>
      <c r="G186" s="75"/>
    </row>
    <row r="187" spans="1:7" s="1" customFormat="1">
      <c r="A187" s="49"/>
      <c r="B187" s="49"/>
      <c r="G187" s="75"/>
    </row>
    <row r="188" spans="1:7" s="1" customFormat="1">
      <c r="A188" s="49"/>
      <c r="B188" s="49"/>
      <c r="G188" s="75"/>
    </row>
    <row r="189" spans="1:7" s="1" customFormat="1">
      <c r="A189" s="49"/>
      <c r="B189" s="49"/>
      <c r="G189" s="75"/>
    </row>
    <row r="190" spans="1:7" s="1" customFormat="1">
      <c r="A190" s="49"/>
      <c r="B190" s="49"/>
      <c r="G190" s="75"/>
    </row>
    <row r="191" spans="1:7" s="1" customFormat="1">
      <c r="A191" s="49"/>
      <c r="B191" s="49"/>
      <c r="G191" s="75"/>
    </row>
    <row r="192" spans="1:7" s="1" customFormat="1">
      <c r="A192" s="49"/>
      <c r="B192" s="49"/>
      <c r="G192" s="75"/>
    </row>
    <row r="193" spans="1:7" s="1" customFormat="1">
      <c r="A193" s="49"/>
      <c r="B193" s="49"/>
      <c r="G193" s="75"/>
    </row>
    <row r="194" spans="1:7" s="1" customFormat="1">
      <c r="A194" s="49"/>
      <c r="B194" s="49"/>
      <c r="G194" s="75"/>
    </row>
    <row r="195" spans="1:7" s="1" customFormat="1">
      <c r="A195" s="49"/>
      <c r="B195" s="49"/>
      <c r="G195" s="75"/>
    </row>
    <row r="196" spans="1:7" s="1" customFormat="1">
      <c r="A196" s="49"/>
      <c r="B196" s="49"/>
      <c r="G196" s="75"/>
    </row>
    <row r="197" spans="1:7" s="1" customFormat="1">
      <c r="A197" s="49"/>
      <c r="B197" s="49"/>
      <c r="G197" s="75"/>
    </row>
    <row r="198" spans="1:7" s="1" customFormat="1">
      <c r="A198" s="49"/>
      <c r="B198" s="49"/>
      <c r="G198" s="75"/>
    </row>
    <row r="199" spans="1:7" s="1" customFormat="1">
      <c r="A199" s="49"/>
      <c r="B199" s="49"/>
      <c r="G199" s="75"/>
    </row>
    <row r="200" spans="1:7" s="1" customFormat="1">
      <c r="A200" s="49"/>
      <c r="B200" s="49"/>
      <c r="G200" s="75"/>
    </row>
    <row r="201" spans="1:7" s="1" customFormat="1">
      <c r="A201" s="49"/>
      <c r="B201" s="49"/>
      <c r="G201" s="75"/>
    </row>
    <row r="202" spans="1:7" s="1" customFormat="1">
      <c r="A202" s="49"/>
      <c r="B202" s="49"/>
      <c r="G202" s="75"/>
    </row>
    <row r="203" spans="1:7" s="1" customFormat="1">
      <c r="A203" s="49"/>
      <c r="B203" s="49"/>
      <c r="G203" s="75"/>
    </row>
    <row r="204" spans="1:7" s="1" customFormat="1">
      <c r="A204" s="49"/>
      <c r="B204" s="49"/>
      <c r="G204" s="75"/>
    </row>
    <row r="205" spans="1:7" s="1" customFormat="1">
      <c r="A205" s="49"/>
      <c r="B205" s="49"/>
      <c r="G205" s="75"/>
    </row>
    <row r="206" spans="1:7" s="1" customFormat="1">
      <c r="A206" s="49"/>
      <c r="B206" s="49"/>
      <c r="G206" s="75"/>
    </row>
    <row r="207" spans="1:7" s="1" customFormat="1">
      <c r="A207" s="49"/>
      <c r="B207" s="49"/>
      <c r="G207" s="75"/>
    </row>
    <row r="208" spans="1:7" s="1" customFormat="1">
      <c r="A208" s="49"/>
      <c r="B208" s="49"/>
      <c r="G208" s="75"/>
    </row>
    <row r="209" spans="1:7" s="1" customFormat="1">
      <c r="A209" s="49"/>
      <c r="B209" s="49"/>
      <c r="G209" s="75"/>
    </row>
    <row r="210" spans="1:7" s="1" customFormat="1">
      <c r="A210" s="49"/>
      <c r="B210" s="49"/>
      <c r="G210" s="75"/>
    </row>
    <row r="211" spans="1:7" s="1" customFormat="1">
      <c r="A211" s="49"/>
      <c r="B211" s="49"/>
      <c r="G211" s="75"/>
    </row>
    <row r="212" spans="1:7" s="1" customFormat="1">
      <c r="A212" s="49"/>
      <c r="B212" s="49"/>
      <c r="G212" s="75"/>
    </row>
  </sheetData>
  <mergeCells count="3">
    <mergeCell ref="A1:H1"/>
    <mergeCell ref="A2:C2"/>
    <mergeCell ref="A3:C3"/>
  </mergeCells>
  <phoneticPr fontId="0" type="noConversion"/>
  <printOptions horizontalCentered="1"/>
  <pageMargins left="0.19685039370078741" right="0.19685039370078741" top="0.62992125984251968" bottom="0.39370078740157483" header="0.31496062992125984" footer="0.31496062992125984"/>
  <pageSetup paperSize="9" scale="85" firstPageNumber="695" orientation="portrait" useFirstPageNumber="1" horizontalDpi="4294967295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8"/>
  <sheetViews>
    <sheetView workbookViewId="0">
      <selection activeCell="K20" sqref="K20"/>
    </sheetView>
  </sheetViews>
  <sheetFormatPr defaultRowHeight="12.75"/>
  <cols>
    <col min="1" max="1" width="7.5703125" style="49" customWidth="1"/>
    <col min="2" max="2" width="51" style="1" customWidth="1"/>
    <col min="3" max="4" width="13.140625" style="2" customWidth="1"/>
    <col min="5" max="5" width="8" style="2" customWidth="1"/>
    <col min="6" max="6" width="8" style="97" customWidth="1"/>
    <col min="7" max="7" width="15" style="97" customWidth="1"/>
    <col min="8" max="8" width="15" style="97" hidden="1" customWidth="1"/>
    <col min="9" max="9" width="13.140625" style="97" hidden="1" customWidth="1"/>
    <col min="10" max="10" width="13.28515625" style="97" customWidth="1"/>
    <col min="11" max="11" width="15.140625" style="97" customWidth="1"/>
    <col min="12" max="12" width="9.42578125" style="97" bestFit="1" customWidth="1"/>
    <col min="13" max="16384" width="9.140625" style="97"/>
  </cols>
  <sheetData>
    <row r="1" spans="1:9" ht="30" customHeight="1">
      <c r="A1" s="277" t="s">
        <v>184</v>
      </c>
      <c r="B1" s="278"/>
      <c r="C1" s="278"/>
      <c r="D1" s="278"/>
      <c r="E1" s="278"/>
    </row>
    <row r="2" spans="1:9" ht="27.75" customHeight="1">
      <c r="A2" s="279" t="s">
        <v>247</v>
      </c>
      <c r="B2" s="280"/>
      <c r="C2" s="70" t="s">
        <v>270</v>
      </c>
      <c r="D2" s="70" t="s">
        <v>287</v>
      </c>
      <c r="E2" s="207" t="s">
        <v>248</v>
      </c>
      <c r="F2" s="42"/>
      <c r="G2" s="42"/>
      <c r="H2" s="42"/>
      <c r="I2" s="42"/>
    </row>
    <row r="3" spans="1:9" ht="12.75" customHeight="1">
      <c r="A3" s="281" t="s">
        <v>251</v>
      </c>
      <c r="B3" s="282"/>
      <c r="C3" s="208">
        <v>2</v>
      </c>
      <c r="D3" s="208">
        <v>3</v>
      </c>
      <c r="E3" s="209" t="s">
        <v>252</v>
      </c>
      <c r="F3" s="42"/>
      <c r="G3" s="42"/>
      <c r="H3" s="42"/>
      <c r="I3" s="42"/>
    </row>
    <row r="4" spans="1:9" ht="23.45" customHeight="1">
      <c r="A4" s="48" t="s">
        <v>186</v>
      </c>
      <c r="B4" s="23" t="s">
        <v>107</v>
      </c>
      <c r="C4" s="24">
        <f>C5+C81+C94+C104+C191+C213</f>
        <v>3759869000</v>
      </c>
      <c r="D4" s="24">
        <f>D5+D81+D94+D104+D191+D213</f>
        <v>1430482439.05</v>
      </c>
      <c r="E4" s="20">
        <f>D4/C4*100</f>
        <v>38.04607126072743</v>
      </c>
      <c r="F4" s="16"/>
      <c r="G4" s="15"/>
      <c r="H4" s="15">
        <f>'rashodi-opći dio'!E4+'rashodi-opći dio'!E66+'račun financiranja'!E13</f>
        <v>3759869000</v>
      </c>
      <c r="I4" s="15">
        <f>'rashodi-opći dio'!F4+'rashodi-opći dio'!F66+'račun financiranja'!F13</f>
        <v>1430482439.5</v>
      </c>
    </row>
    <row r="5" spans="1:9" ht="20.25" customHeight="1">
      <c r="A5" s="25">
        <v>100</v>
      </c>
      <c r="B5" s="26" t="s">
        <v>108</v>
      </c>
      <c r="C5" s="24">
        <f>C7+C52+C61+C69+C74</f>
        <v>252658500</v>
      </c>
      <c r="D5" s="24">
        <f>D7+D52+D61+D69+D74</f>
        <v>103111949.5</v>
      </c>
      <c r="E5" s="20">
        <f t="shared" ref="E5:E67" si="0">D5/C5*100</f>
        <v>40.810797776445277</v>
      </c>
      <c r="F5" s="16"/>
      <c r="G5" s="46"/>
      <c r="H5" s="46">
        <f>H4-C4</f>
        <v>0</v>
      </c>
      <c r="I5" s="46">
        <f>I4-D4</f>
        <v>0.45000004768371582</v>
      </c>
    </row>
    <row r="6" spans="1:9">
      <c r="C6" s="24"/>
      <c r="D6" s="24"/>
      <c r="E6" s="20"/>
      <c r="F6" s="16"/>
      <c r="G6" s="46"/>
      <c r="H6" s="46"/>
      <c r="I6" s="46"/>
    </row>
    <row r="7" spans="1:9">
      <c r="A7" s="131" t="s">
        <v>109</v>
      </c>
      <c r="B7" s="27" t="s">
        <v>110</v>
      </c>
      <c r="C7" s="24">
        <f>C8+C16+C42+C48</f>
        <v>205873500</v>
      </c>
      <c r="D7" s="24">
        <f>D8+D16+D42+D48</f>
        <v>95884978</v>
      </c>
      <c r="E7" s="20">
        <f t="shared" si="0"/>
        <v>46.574706312371433</v>
      </c>
      <c r="F7" s="16"/>
      <c r="G7" s="16"/>
      <c r="H7" s="16"/>
      <c r="I7" s="32"/>
    </row>
    <row r="8" spans="1:9">
      <c r="A8" s="50">
        <v>31</v>
      </c>
      <c r="B8" s="27" t="s">
        <v>41</v>
      </c>
      <c r="C8" s="24">
        <f>C9+C11+C13</f>
        <v>103361450</v>
      </c>
      <c r="D8" s="24">
        <f>D9+D11+D13</f>
        <v>48598808</v>
      </c>
      <c r="E8" s="20">
        <f t="shared" si="0"/>
        <v>47.018310985381881</v>
      </c>
      <c r="F8" s="16"/>
      <c r="G8" s="16"/>
      <c r="H8" s="16"/>
      <c r="I8" s="32"/>
    </row>
    <row r="9" spans="1:9">
      <c r="A9" s="50">
        <v>311</v>
      </c>
      <c r="B9" s="27" t="s">
        <v>208</v>
      </c>
      <c r="C9" s="24">
        <f>C10</f>
        <v>85991700</v>
      </c>
      <c r="D9" s="24">
        <f>D10</f>
        <v>40505129</v>
      </c>
      <c r="E9" s="20">
        <f t="shared" si="0"/>
        <v>47.103533247976259</v>
      </c>
      <c r="F9" s="16"/>
      <c r="G9" s="16"/>
      <c r="H9" s="16"/>
      <c r="I9" s="32"/>
    </row>
    <row r="10" spans="1:9">
      <c r="A10" s="132">
        <v>3111</v>
      </c>
      <c r="B10" s="133" t="s">
        <v>160</v>
      </c>
      <c r="C10" s="93">
        <f>'rashodi-opći dio'!E7</f>
        <v>85991700</v>
      </c>
      <c r="D10" s="30">
        <f>'rashodi-opći dio'!F7</f>
        <v>40505129</v>
      </c>
      <c r="E10" s="81">
        <f t="shared" si="0"/>
        <v>47.103533247976259</v>
      </c>
      <c r="F10" s="19"/>
      <c r="G10" s="19"/>
      <c r="H10" s="19"/>
      <c r="I10" s="19"/>
    </row>
    <row r="11" spans="1:9">
      <c r="A11" s="47">
        <v>312</v>
      </c>
      <c r="B11" s="27" t="s">
        <v>42</v>
      </c>
      <c r="C11" s="24">
        <f>C12</f>
        <v>2579150</v>
      </c>
      <c r="D11" s="24">
        <f>D12</f>
        <v>1126770</v>
      </c>
      <c r="E11" s="20">
        <f t="shared" si="0"/>
        <v>43.687649031657713</v>
      </c>
      <c r="F11" s="19"/>
      <c r="G11" s="19"/>
      <c r="H11" s="19"/>
      <c r="I11" s="19"/>
    </row>
    <row r="12" spans="1:9">
      <c r="A12" s="132">
        <v>3121</v>
      </c>
      <c r="B12" s="133" t="s">
        <v>111</v>
      </c>
      <c r="C12" s="93">
        <f>'rashodi-opći dio'!E9</f>
        <v>2579150</v>
      </c>
      <c r="D12" s="30">
        <f>'rashodi-opći dio'!F9</f>
        <v>1126770</v>
      </c>
      <c r="E12" s="81">
        <f t="shared" si="0"/>
        <v>43.687649031657713</v>
      </c>
      <c r="F12" s="19"/>
      <c r="G12" s="19"/>
      <c r="H12" s="19"/>
      <c r="I12" s="19"/>
    </row>
    <row r="13" spans="1:9">
      <c r="A13" s="47">
        <v>313</v>
      </c>
      <c r="B13" s="27" t="s">
        <v>212</v>
      </c>
      <c r="C13" s="24">
        <f>SUM(C14:C15)</f>
        <v>14790600</v>
      </c>
      <c r="D13" s="24">
        <f>SUM(D14:D15)</f>
        <v>6966909</v>
      </c>
      <c r="E13" s="20">
        <f t="shared" si="0"/>
        <v>47.10362662772301</v>
      </c>
      <c r="F13" s="19"/>
      <c r="G13" s="19"/>
      <c r="H13" s="19"/>
      <c r="I13" s="19"/>
    </row>
    <row r="14" spans="1:9">
      <c r="A14" s="132">
        <v>3132</v>
      </c>
      <c r="B14" s="133" t="s">
        <v>161</v>
      </c>
      <c r="C14" s="93">
        <f>'rashodi-opći dio'!E11</f>
        <v>13328800</v>
      </c>
      <c r="D14" s="30">
        <f>'rashodi-opći dio'!F11</f>
        <v>6278316</v>
      </c>
      <c r="E14" s="81">
        <f t="shared" si="0"/>
        <v>47.103385150951318</v>
      </c>
      <c r="F14" s="19"/>
      <c r="G14" s="19"/>
      <c r="H14" s="19"/>
      <c r="I14" s="19"/>
    </row>
    <row r="15" spans="1:9">
      <c r="A15" s="132">
        <v>3133</v>
      </c>
      <c r="B15" s="133" t="s">
        <v>112</v>
      </c>
      <c r="C15" s="93">
        <f>'rashodi-opći dio'!E12</f>
        <v>1461800</v>
      </c>
      <c r="D15" s="30">
        <f>'rashodi-opći dio'!F12</f>
        <v>688593</v>
      </c>
      <c r="E15" s="81">
        <f t="shared" si="0"/>
        <v>47.105828430701877</v>
      </c>
      <c r="F15" s="19"/>
      <c r="G15" s="19"/>
      <c r="H15" s="19"/>
      <c r="I15" s="19"/>
    </row>
    <row r="16" spans="1:9">
      <c r="A16" s="47">
        <v>32</v>
      </c>
      <c r="B16" s="134" t="s">
        <v>1</v>
      </c>
      <c r="C16" s="24">
        <f>C17+C21+C26+C35</f>
        <v>56642050</v>
      </c>
      <c r="D16" s="24">
        <f>D17+D21+D26+D35</f>
        <v>22130805</v>
      </c>
      <c r="E16" s="20">
        <f t="shared" si="0"/>
        <v>39.07133481221107</v>
      </c>
      <c r="F16" s="19"/>
      <c r="G16" s="19"/>
      <c r="H16" s="19"/>
      <c r="I16" s="19"/>
    </row>
    <row r="17" spans="1:9">
      <c r="A17" s="47">
        <v>321</v>
      </c>
      <c r="B17" s="27" t="s">
        <v>4</v>
      </c>
      <c r="C17" s="24">
        <f>SUM(C18:C20)</f>
        <v>4484050</v>
      </c>
      <c r="D17" s="24">
        <f>SUM(D18:D20)</f>
        <v>1501239</v>
      </c>
      <c r="E17" s="20">
        <f t="shared" si="0"/>
        <v>33.4795330114517</v>
      </c>
      <c r="F17" s="19"/>
      <c r="G17" s="19"/>
      <c r="H17" s="19"/>
      <c r="I17" s="19"/>
    </row>
    <row r="18" spans="1:9">
      <c r="A18" s="132">
        <v>3211</v>
      </c>
      <c r="B18" s="135" t="s">
        <v>162</v>
      </c>
      <c r="C18" s="93">
        <f>'rashodi-opći dio'!E15</f>
        <v>805000</v>
      </c>
      <c r="D18" s="30">
        <f>'rashodi-opći dio'!F15</f>
        <v>282333</v>
      </c>
      <c r="E18" s="81">
        <f t="shared" si="0"/>
        <v>35.072422360248446</v>
      </c>
      <c r="F18" s="19"/>
      <c r="G18" s="19"/>
      <c r="H18" s="19"/>
      <c r="I18" s="19"/>
    </row>
    <row r="19" spans="1:9">
      <c r="A19" s="132">
        <v>3212</v>
      </c>
      <c r="B19" s="135" t="s">
        <v>163</v>
      </c>
      <c r="C19" s="93">
        <f>'rashodi-opći dio'!E16</f>
        <v>3137050</v>
      </c>
      <c r="D19" s="30">
        <f>'rashodi-opći dio'!F16</f>
        <v>1105171</v>
      </c>
      <c r="E19" s="81">
        <f t="shared" si="0"/>
        <v>35.229626559984702</v>
      </c>
      <c r="F19" s="19"/>
      <c r="G19" s="19"/>
      <c r="H19" s="19"/>
      <c r="I19" s="19"/>
    </row>
    <row r="20" spans="1:9">
      <c r="A20" s="52" t="s">
        <v>3</v>
      </c>
      <c r="B20" s="136" t="s">
        <v>164</v>
      </c>
      <c r="C20" s="93">
        <f>'rashodi-opći dio'!E17</f>
        <v>542000</v>
      </c>
      <c r="D20" s="30">
        <f>'rashodi-opći dio'!F17</f>
        <v>113735</v>
      </c>
      <c r="E20" s="81">
        <f t="shared" si="0"/>
        <v>20.98431734317343</v>
      </c>
      <c r="F20" s="19"/>
      <c r="G20" s="19"/>
      <c r="H20" s="19"/>
      <c r="I20" s="19"/>
    </row>
    <row r="21" spans="1:9">
      <c r="A21" s="47">
        <v>322</v>
      </c>
      <c r="B21" s="27" t="s">
        <v>43</v>
      </c>
      <c r="C21" s="24">
        <f>SUM(C22:C25)</f>
        <v>13912000</v>
      </c>
      <c r="D21" s="24">
        <f>SUM(D22:D25)</f>
        <v>6336761</v>
      </c>
      <c r="E21" s="20">
        <f t="shared" si="0"/>
        <v>45.548885853939048</v>
      </c>
      <c r="F21" s="19"/>
      <c r="G21" s="19"/>
      <c r="H21" s="19"/>
      <c r="I21" s="19"/>
    </row>
    <row r="22" spans="1:9">
      <c r="A22" s="52">
        <v>3221</v>
      </c>
      <c r="B22" s="133" t="s">
        <v>113</v>
      </c>
      <c r="C22" s="93">
        <f>'rashodi-opći dio'!E19</f>
        <v>1370000</v>
      </c>
      <c r="D22" s="30">
        <f>'rashodi-opći dio'!F19</f>
        <v>641485</v>
      </c>
      <c r="E22" s="81">
        <f t="shared" si="0"/>
        <v>46.823722627737226</v>
      </c>
      <c r="F22" s="19"/>
      <c r="G22" s="19"/>
      <c r="H22" s="19"/>
      <c r="I22" s="19"/>
    </row>
    <row r="23" spans="1:9">
      <c r="A23" s="52">
        <v>3223</v>
      </c>
      <c r="B23" s="133" t="s">
        <v>165</v>
      </c>
      <c r="C23" s="93">
        <f>'rashodi-opći dio'!E20</f>
        <v>12162000</v>
      </c>
      <c r="D23" s="30">
        <f>'rashodi-opći dio'!F20</f>
        <v>5583841</v>
      </c>
      <c r="E23" s="81">
        <f t="shared" si="0"/>
        <v>45.912193718138468</v>
      </c>
      <c r="F23" s="19"/>
      <c r="G23" s="19"/>
      <c r="H23" s="19"/>
    </row>
    <row r="24" spans="1:9">
      <c r="A24" s="52" t="s">
        <v>5</v>
      </c>
      <c r="B24" s="137" t="s">
        <v>213</v>
      </c>
      <c r="C24" s="93">
        <f>'rashodi-opći dio'!E21</f>
        <v>230000</v>
      </c>
      <c r="D24" s="30">
        <f>'rashodi-opći dio'!F21</f>
        <v>102968</v>
      </c>
      <c r="E24" s="81">
        <f t="shared" si="0"/>
        <v>44.768695652173911</v>
      </c>
      <c r="F24" s="19"/>
      <c r="G24" s="19"/>
      <c r="H24" s="19"/>
    </row>
    <row r="25" spans="1:9">
      <c r="A25" s="52">
        <v>3227</v>
      </c>
      <c r="B25" s="28" t="s">
        <v>214</v>
      </c>
      <c r="C25" s="93">
        <f>'rashodi-opći dio'!E22</f>
        <v>150000</v>
      </c>
      <c r="D25" s="30">
        <f>'rashodi-opći dio'!F22</f>
        <v>8467</v>
      </c>
      <c r="E25" s="81">
        <f t="shared" si="0"/>
        <v>5.6446666666666667</v>
      </c>
      <c r="F25" s="19"/>
      <c r="G25" s="19"/>
      <c r="H25" s="19"/>
    </row>
    <row r="26" spans="1:9">
      <c r="A26" s="47">
        <v>323</v>
      </c>
      <c r="B26" s="27" t="s">
        <v>6</v>
      </c>
      <c r="C26" s="24">
        <f>SUM(C27:C34)</f>
        <v>34982000</v>
      </c>
      <c r="D26" s="24">
        <f>SUM(D27:D34)</f>
        <v>12631292</v>
      </c>
      <c r="E26" s="20">
        <f t="shared" si="0"/>
        <v>36.107975530272711</v>
      </c>
      <c r="F26" s="19"/>
      <c r="G26" s="19"/>
      <c r="H26" s="19"/>
    </row>
    <row r="27" spans="1:9">
      <c r="A27" s="53">
        <v>3231</v>
      </c>
      <c r="B27" s="133" t="s">
        <v>166</v>
      </c>
      <c r="C27" s="93">
        <f>'rashodi-opći dio'!E24</f>
        <v>4310000</v>
      </c>
      <c r="D27" s="30">
        <f>'rashodi-opći dio'!F24</f>
        <v>2084455</v>
      </c>
      <c r="E27" s="81">
        <f t="shared" si="0"/>
        <v>48.363225058004637</v>
      </c>
      <c r="F27" s="19"/>
      <c r="G27" s="19"/>
      <c r="H27" s="19"/>
    </row>
    <row r="28" spans="1:9">
      <c r="A28" s="53">
        <v>3232</v>
      </c>
      <c r="B28" s="33" t="s">
        <v>7</v>
      </c>
      <c r="C28" s="93">
        <f>'rashodi-opći dio'!E27+'rashodi-opći dio'!E30</f>
        <v>13040000</v>
      </c>
      <c r="D28" s="30">
        <f>'rashodi-opći dio'!F27+'rashodi-opći dio'!F30</f>
        <v>5158122</v>
      </c>
      <c r="E28" s="81">
        <f t="shared" si="0"/>
        <v>39.556150306748464</v>
      </c>
      <c r="F28" s="19"/>
      <c r="G28" s="19"/>
      <c r="H28" s="19"/>
    </row>
    <row r="29" spans="1:9">
      <c r="A29" s="53">
        <v>3233</v>
      </c>
      <c r="B29" s="135" t="s">
        <v>167</v>
      </c>
      <c r="C29" s="93">
        <f>'rashodi-opći dio'!E31</f>
        <v>1330000</v>
      </c>
      <c r="D29" s="30">
        <f>'rashodi-opći dio'!F31</f>
        <v>443478</v>
      </c>
      <c r="E29" s="81">
        <f t="shared" si="0"/>
        <v>33.344210526315784</v>
      </c>
      <c r="F29" s="19"/>
      <c r="G29" s="19"/>
      <c r="H29" s="19"/>
    </row>
    <row r="30" spans="1:9">
      <c r="A30" s="53">
        <v>3234</v>
      </c>
      <c r="B30" s="135" t="s">
        <v>114</v>
      </c>
      <c r="C30" s="93">
        <f>'rashodi-opći dio'!E32</f>
        <v>6330000</v>
      </c>
      <c r="D30" s="30">
        <f>'rashodi-opći dio'!F32</f>
        <v>2372889</v>
      </c>
      <c r="E30" s="81">
        <f t="shared" si="0"/>
        <v>37.486398104265398</v>
      </c>
      <c r="F30" s="19"/>
      <c r="G30" s="19"/>
      <c r="H30" s="19"/>
    </row>
    <row r="31" spans="1:9">
      <c r="A31" s="53">
        <v>3235</v>
      </c>
      <c r="B31" s="135" t="s">
        <v>115</v>
      </c>
      <c r="C31" s="93">
        <f>'rashodi-opći dio'!E33</f>
        <v>5100000</v>
      </c>
      <c r="D31" s="30">
        <f>'rashodi-opći dio'!F33</f>
        <v>638122</v>
      </c>
      <c r="E31" s="81">
        <f t="shared" si="0"/>
        <v>12.512196078431373</v>
      </c>
      <c r="F31" s="19"/>
      <c r="G31" s="19"/>
      <c r="H31" s="19"/>
    </row>
    <row r="32" spans="1:9">
      <c r="A32" s="53">
        <v>3236</v>
      </c>
      <c r="B32" s="135" t="s">
        <v>168</v>
      </c>
      <c r="C32" s="93">
        <f>'rashodi-opći dio'!E34</f>
        <v>1000000</v>
      </c>
      <c r="D32" s="30">
        <f>'rashodi-opći dio'!F34</f>
        <v>536506</v>
      </c>
      <c r="E32" s="81">
        <f t="shared" si="0"/>
        <v>53.650600000000004</v>
      </c>
      <c r="F32" s="19"/>
      <c r="G32" s="19"/>
      <c r="H32" s="19"/>
    </row>
    <row r="33" spans="1:8">
      <c r="A33" s="53">
        <v>3237</v>
      </c>
      <c r="B33" s="33" t="s">
        <v>169</v>
      </c>
      <c r="C33" s="93">
        <f>'rashodi-opći dio'!E35-'rashodi-opći dio'!E36</f>
        <v>2020000</v>
      </c>
      <c r="D33" s="30">
        <f>'rashodi-opći dio'!F35-'rashodi-opći dio'!F36</f>
        <v>706645</v>
      </c>
      <c r="E33" s="81">
        <f t="shared" si="0"/>
        <v>34.982425742574257</v>
      </c>
      <c r="F33" s="19"/>
      <c r="G33" s="19"/>
      <c r="H33" s="19"/>
    </row>
    <row r="34" spans="1:8">
      <c r="A34" s="53">
        <v>3239</v>
      </c>
      <c r="B34" s="33" t="s">
        <v>170</v>
      </c>
      <c r="C34" s="93">
        <f>'rashodi-opći dio'!E39</f>
        <v>1852000</v>
      </c>
      <c r="D34" s="30">
        <f>'rashodi-opći dio'!F39</f>
        <v>691075</v>
      </c>
      <c r="E34" s="81">
        <f t="shared" si="0"/>
        <v>37.315064794816415</v>
      </c>
      <c r="F34" s="19"/>
      <c r="G34" s="19"/>
      <c r="H34" s="19"/>
    </row>
    <row r="35" spans="1:8">
      <c r="A35" s="47">
        <v>329</v>
      </c>
      <c r="B35" s="27" t="s">
        <v>45</v>
      </c>
      <c r="C35" s="24">
        <f>SUM(C36:C41)</f>
        <v>3264000</v>
      </c>
      <c r="D35" s="24">
        <f>SUM(D36:D41)</f>
        <v>1661513</v>
      </c>
      <c r="E35" s="20">
        <f t="shared" si="0"/>
        <v>50.90419730392157</v>
      </c>
      <c r="F35" s="19"/>
      <c r="G35" s="19"/>
      <c r="H35" s="19"/>
    </row>
    <row r="36" spans="1:8">
      <c r="A36" s="53">
        <v>3291</v>
      </c>
      <c r="B36" s="45" t="s">
        <v>171</v>
      </c>
      <c r="C36" s="93">
        <f>'rashodi-opći dio'!E41</f>
        <v>360000</v>
      </c>
      <c r="D36" s="30">
        <f>'rashodi-opći dio'!F41</f>
        <v>110971</v>
      </c>
      <c r="E36" s="81">
        <f t="shared" si="0"/>
        <v>30.825277777777778</v>
      </c>
      <c r="F36" s="19"/>
      <c r="G36" s="19"/>
      <c r="H36" s="19"/>
    </row>
    <row r="37" spans="1:8">
      <c r="A37" s="53">
        <v>3292</v>
      </c>
      <c r="B37" s="45" t="s">
        <v>172</v>
      </c>
      <c r="C37" s="93">
        <f>'rashodi-opći dio'!E42</f>
        <v>840000</v>
      </c>
      <c r="D37" s="30">
        <f>'rashodi-opći dio'!F42</f>
        <v>465037</v>
      </c>
      <c r="E37" s="81">
        <f t="shared" si="0"/>
        <v>55.361547619047627</v>
      </c>
      <c r="F37" s="19"/>
      <c r="G37" s="19"/>
      <c r="H37" s="19"/>
    </row>
    <row r="38" spans="1:8">
      <c r="A38" s="53">
        <v>3293</v>
      </c>
      <c r="B38" s="45" t="s">
        <v>173</v>
      </c>
      <c r="C38" s="93">
        <f>'rashodi-opći dio'!E43</f>
        <v>175000</v>
      </c>
      <c r="D38" s="30">
        <f>'rashodi-opći dio'!F43</f>
        <v>63880</v>
      </c>
      <c r="E38" s="81">
        <f t="shared" si="0"/>
        <v>36.502857142857145</v>
      </c>
      <c r="F38" s="19"/>
      <c r="G38" s="19"/>
      <c r="H38" s="19"/>
    </row>
    <row r="39" spans="1:8">
      <c r="A39" s="53">
        <v>3294</v>
      </c>
      <c r="B39" s="45" t="s">
        <v>116</v>
      </c>
      <c r="C39" s="93">
        <f>'rashodi-opći dio'!E44</f>
        <v>173000</v>
      </c>
      <c r="D39" s="30">
        <f>'rashodi-opći dio'!F44</f>
        <v>90333</v>
      </c>
      <c r="E39" s="81">
        <f t="shared" si="0"/>
        <v>52.215606936416179</v>
      </c>
      <c r="F39" s="19"/>
      <c r="G39" s="19"/>
      <c r="H39" s="19"/>
    </row>
    <row r="40" spans="1:8">
      <c r="A40" s="53">
        <v>3295</v>
      </c>
      <c r="B40" s="45" t="s">
        <v>194</v>
      </c>
      <c r="C40" s="93">
        <f>'rashodi-opći dio'!E45</f>
        <v>431000</v>
      </c>
      <c r="D40" s="30">
        <f>'rashodi-opći dio'!F45</f>
        <v>202349</v>
      </c>
      <c r="E40" s="81">
        <f t="shared" si="0"/>
        <v>46.948723897911833</v>
      </c>
      <c r="F40" s="19"/>
      <c r="G40" s="19"/>
      <c r="H40" s="19"/>
    </row>
    <row r="41" spans="1:8">
      <c r="A41" s="53">
        <v>3299</v>
      </c>
      <c r="B41" s="133" t="s">
        <v>117</v>
      </c>
      <c r="C41" s="93">
        <f>'rashodi-opći dio'!E46</f>
        <v>1285000</v>
      </c>
      <c r="D41" s="30">
        <f>'rashodi-opći dio'!F46</f>
        <v>728943</v>
      </c>
      <c r="E41" s="81">
        <f t="shared" si="0"/>
        <v>56.727081712062258</v>
      </c>
      <c r="F41" s="19"/>
      <c r="G41" s="19"/>
      <c r="H41" s="19"/>
    </row>
    <row r="42" spans="1:8">
      <c r="A42" s="47">
        <v>34</v>
      </c>
      <c r="B42" s="27" t="s">
        <v>215</v>
      </c>
      <c r="C42" s="24">
        <f>C43</f>
        <v>37820000</v>
      </c>
      <c r="D42" s="24">
        <f>D43</f>
        <v>19803717</v>
      </c>
      <c r="E42" s="20">
        <f t="shared" si="0"/>
        <v>52.36308038075093</v>
      </c>
      <c r="F42" s="19"/>
      <c r="G42" s="19"/>
      <c r="H42" s="19"/>
    </row>
    <row r="43" spans="1:8">
      <c r="A43" s="47">
        <v>343</v>
      </c>
      <c r="B43" s="27" t="s">
        <v>53</v>
      </c>
      <c r="C43" s="24">
        <f>SUM(C44:C47)</f>
        <v>37820000</v>
      </c>
      <c r="D43" s="24">
        <f>SUM(D44:D47)</f>
        <v>19803717</v>
      </c>
      <c r="E43" s="20">
        <f t="shared" si="0"/>
        <v>52.36308038075093</v>
      </c>
      <c r="F43" s="19"/>
      <c r="G43" s="19"/>
      <c r="H43" s="19"/>
    </row>
    <row r="44" spans="1:8">
      <c r="A44" s="51">
        <v>3431</v>
      </c>
      <c r="B44" s="138" t="s">
        <v>174</v>
      </c>
      <c r="C44" s="93">
        <f>'rashodi-opći dio'!E54</f>
        <v>320000</v>
      </c>
      <c r="D44" s="30">
        <f>'rashodi-opći dio'!F54</f>
        <v>114536</v>
      </c>
      <c r="E44" s="81">
        <f t="shared" si="0"/>
        <v>35.792499999999997</v>
      </c>
      <c r="F44" s="19"/>
      <c r="G44" s="19"/>
      <c r="H44" s="19"/>
    </row>
    <row r="45" spans="1:8">
      <c r="A45" s="51">
        <v>3432</v>
      </c>
      <c r="B45" s="138" t="s">
        <v>175</v>
      </c>
      <c r="C45" s="93">
        <f>'rashodi-opći dio'!E55</f>
        <v>0</v>
      </c>
      <c r="D45" s="30">
        <f>'rashodi-opći dio'!F55</f>
        <v>822448</v>
      </c>
      <c r="E45" s="82"/>
      <c r="F45" s="19"/>
      <c r="G45" s="19"/>
      <c r="H45" s="19"/>
    </row>
    <row r="46" spans="1:8">
      <c r="A46" s="51">
        <v>3433</v>
      </c>
      <c r="B46" s="138" t="s">
        <v>176</v>
      </c>
      <c r="C46" s="93">
        <f>'rashodi-opći dio'!E56</f>
        <v>5500000</v>
      </c>
      <c r="D46" s="30">
        <f>'rashodi-opći dio'!F56</f>
        <v>1969971</v>
      </c>
      <c r="E46" s="81">
        <f t="shared" si="0"/>
        <v>35.817654545454545</v>
      </c>
      <c r="F46" s="19"/>
      <c r="G46" s="19"/>
      <c r="H46" s="19"/>
    </row>
    <row r="47" spans="1:8">
      <c r="A47" s="51">
        <v>3434</v>
      </c>
      <c r="B47" s="138" t="s">
        <v>177</v>
      </c>
      <c r="C47" s="93">
        <f>'rashodi-opći dio'!E57</f>
        <v>32000000</v>
      </c>
      <c r="D47" s="30">
        <f>'rashodi-opći dio'!F57</f>
        <v>16896762</v>
      </c>
      <c r="E47" s="81">
        <f t="shared" si="0"/>
        <v>52.802381249999996</v>
      </c>
      <c r="F47" s="19"/>
      <c r="G47" s="19"/>
      <c r="H47" s="19"/>
    </row>
    <row r="48" spans="1:8">
      <c r="A48" s="47">
        <v>38</v>
      </c>
      <c r="B48" s="27" t="s">
        <v>216</v>
      </c>
      <c r="C48" s="24">
        <f>C49</f>
        <v>8050000</v>
      </c>
      <c r="D48" s="24">
        <f>D49</f>
        <v>5351648</v>
      </c>
      <c r="E48" s="20">
        <f t="shared" si="0"/>
        <v>66.480099378881988</v>
      </c>
      <c r="F48" s="19"/>
      <c r="G48" s="19"/>
      <c r="H48" s="19"/>
    </row>
    <row r="49" spans="1:12">
      <c r="A49" s="47">
        <v>383</v>
      </c>
      <c r="B49" s="134" t="s">
        <v>217</v>
      </c>
      <c r="C49" s="24">
        <f>C50</f>
        <v>8050000</v>
      </c>
      <c r="D49" s="24">
        <f>D50</f>
        <v>5351648</v>
      </c>
      <c r="E49" s="20">
        <f t="shared" si="0"/>
        <v>66.480099378881988</v>
      </c>
      <c r="F49" s="19"/>
      <c r="G49" s="19"/>
      <c r="H49" s="19"/>
    </row>
    <row r="50" spans="1:12">
      <c r="A50" s="132">
        <v>3831</v>
      </c>
      <c r="B50" s="135" t="s">
        <v>118</v>
      </c>
      <c r="C50" s="93">
        <f>'rashodi-opći dio'!E65</f>
        <v>8050000</v>
      </c>
      <c r="D50" s="30">
        <f>'rashodi-opći dio'!F65</f>
        <v>5351648</v>
      </c>
      <c r="E50" s="81">
        <f t="shared" si="0"/>
        <v>66.480099378881988</v>
      </c>
      <c r="F50" s="19"/>
      <c r="G50" s="19"/>
      <c r="H50" s="19"/>
    </row>
    <row r="51" spans="1:12">
      <c r="A51" s="47"/>
      <c r="B51" s="27"/>
      <c r="C51" s="30"/>
      <c r="D51" s="30"/>
      <c r="E51" s="20"/>
      <c r="F51" s="17"/>
      <c r="G51" s="17"/>
      <c r="H51" s="17"/>
    </row>
    <row r="52" spans="1:12">
      <c r="A52" s="139" t="s">
        <v>119</v>
      </c>
      <c r="B52" s="140" t="s">
        <v>120</v>
      </c>
      <c r="C52" s="24">
        <f>C53</f>
        <v>14750000</v>
      </c>
      <c r="D52" s="24">
        <f>D53</f>
        <v>2927758.8600000003</v>
      </c>
      <c r="E52" s="20">
        <f t="shared" si="0"/>
        <v>19.849212610169495</v>
      </c>
      <c r="F52" s="16"/>
      <c r="G52" s="16"/>
      <c r="H52" s="16"/>
      <c r="I52" s="16"/>
      <c r="L52" s="61"/>
    </row>
    <row r="53" spans="1:12">
      <c r="A53" s="141">
        <v>42</v>
      </c>
      <c r="B53" s="134" t="s">
        <v>11</v>
      </c>
      <c r="C53" s="24">
        <f>C54</f>
        <v>14750000</v>
      </c>
      <c r="D53" s="24">
        <f>D54</f>
        <v>2927758.8600000003</v>
      </c>
      <c r="E53" s="20">
        <f t="shared" si="0"/>
        <v>19.849212610169495</v>
      </c>
      <c r="F53" s="16"/>
      <c r="G53" s="16"/>
      <c r="H53" s="16"/>
    </row>
    <row r="54" spans="1:12">
      <c r="A54" s="141">
        <v>422</v>
      </c>
      <c r="B54" s="134" t="s">
        <v>19</v>
      </c>
      <c r="C54" s="24">
        <f>SUM(C55:C59)</f>
        <v>14750000</v>
      </c>
      <c r="D54" s="24">
        <f>SUM(D55:D59)</f>
        <v>2927758.8600000003</v>
      </c>
      <c r="E54" s="20">
        <f t="shared" si="0"/>
        <v>19.849212610169495</v>
      </c>
      <c r="F54" s="16"/>
      <c r="G54" s="16"/>
      <c r="H54" s="16"/>
    </row>
    <row r="55" spans="1:12">
      <c r="A55" s="36" t="s">
        <v>17</v>
      </c>
      <c r="B55" s="29" t="s">
        <v>178</v>
      </c>
      <c r="C55" s="93">
        <f>'rashodi-opći dio'!E79</f>
        <v>3400000</v>
      </c>
      <c r="D55" s="30">
        <f>'rashodi-opći dio'!F79</f>
        <v>698228.06</v>
      </c>
      <c r="E55" s="81">
        <f t="shared" si="0"/>
        <v>20.536119411764709</v>
      </c>
      <c r="F55" s="19"/>
      <c r="G55" s="19"/>
      <c r="H55" s="19"/>
    </row>
    <row r="56" spans="1:12">
      <c r="A56" s="52" t="s">
        <v>18</v>
      </c>
      <c r="B56" s="33" t="s">
        <v>179</v>
      </c>
      <c r="C56" s="93">
        <f>'rashodi-opći dio'!E80</f>
        <v>50000</v>
      </c>
      <c r="D56" s="30">
        <f>'rashodi-opći dio'!F80</f>
        <v>7116.8</v>
      </c>
      <c r="E56" s="81">
        <f t="shared" si="0"/>
        <v>14.233599999999999</v>
      </c>
      <c r="F56" s="19"/>
      <c r="G56" s="19"/>
      <c r="H56" s="19"/>
    </row>
    <row r="57" spans="1:12" hidden="1">
      <c r="A57" s="132">
        <v>4223</v>
      </c>
      <c r="B57" s="135" t="s">
        <v>180</v>
      </c>
      <c r="C57" s="93">
        <f>'rashodi-opći dio'!E81</f>
        <v>250000</v>
      </c>
      <c r="D57" s="30">
        <f>'rashodi-opći dio'!F81</f>
        <v>8095</v>
      </c>
      <c r="E57" s="81">
        <f t="shared" si="0"/>
        <v>3.238</v>
      </c>
      <c r="F57" s="19"/>
      <c r="G57" s="19"/>
      <c r="H57" s="19"/>
    </row>
    <row r="58" spans="1:12">
      <c r="A58" s="52" t="s">
        <v>20</v>
      </c>
      <c r="B58" s="29" t="s">
        <v>181</v>
      </c>
      <c r="C58" s="93">
        <f>'rashodi-opći dio'!E82</f>
        <v>11050000</v>
      </c>
      <c r="D58" s="30">
        <f>'rashodi-opći dio'!F82</f>
        <v>2214319</v>
      </c>
      <c r="E58" s="81">
        <f t="shared" si="0"/>
        <v>20.039085972850678</v>
      </c>
      <c r="F58" s="19"/>
      <c r="G58" s="19"/>
      <c r="H58" s="19"/>
    </row>
    <row r="59" spans="1:12" s="77" customFormat="1" ht="12.75" hidden="1" customHeight="1">
      <c r="A59" s="142">
        <v>4227</v>
      </c>
      <c r="B59" s="143" t="s">
        <v>241</v>
      </c>
      <c r="C59" s="30">
        <f>'rashodi-opći dio'!E83</f>
        <v>0</v>
      </c>
      <c r="D59" s="30">
        <f>'rashodi-opći dio'!F83</f>
        <v>0</v>
      </c>
      <c r="E59" s="18"/>
      <c r="F59" s="18"/>
      <c r="G59" s="18"/>
      <c r="H59" s="18"/>
    </row>
    <row r="60" spans="1:12" s="77" customFormat="1" ht="12.75" customHeight="1">
      <c r="A60" s="142"/>
      <c r="B60" s="143"/>
      <c r="C60" s="30"/>
      <c r="D60" s="30"/>
      <c r="E60" s="18"/>
      <c r="F60" s="18"/>
      <c r="G60" s="18"/>
      <c r="H60" s="18"/>
    </row>
    <row r="61" spans="1:12" ht="11.25" customHeight="1">
      <c r="A61" s="139" t="s">
        <v>121</v>
      </c>
      <c r="B61" s="140" t="s">
        <v>122</v>
      </c>
      <c r="C61" s="24">
        <f>C62+C65</f>
        <v>11800000</v>
      </c>
      <c r="D61" s="24">
        <f>D62+D65</f>
        <v>3721018</v>
      </c>
      <c r="E61" s="20">
        <f t="shared" si="0"/>
        <v>31.534050847457628</v>
      </c>
      <c r="F61" s="16"/>
      <c r="G61" s="16"/>
      <c r="H61" s="16"/>
    </row>
    <row r="62" spans="1:12">
      <c r="A62" s="141">
        <v>41</v>
      </c>
      <c r="B62" s="12" t="s">
        <v>9</v>
      </c>
      <c r="C62" s="24">
        <f>C63</f>
        <v>5600000</v>
      </c>
      <c r="D62" s="24">
        <f>D63</f>
        <v>2279749</v>
      </c>
      <c r="E62" s="20">
        <f t="shared" si="0"/>
        <v>40.709803571428573</v>
      </c>
      <c r="F62" s="16"/>
      <c r="G62" s="16"/>
      <c r="H62" s="16"/>
    </row>
    <row r="63" spans="1:12">
      <c r="A63" s="141">
        <v>412</v>
      </c>
      <c r="B63" s="12" t="s">
        <v>49</v>
      </c>
      <c r="C63" s="24">
        <f>C64</f>
        <v>5600000</v>
      </c>
      <c r="D63" s="24">
        <f>D64</f>
        <v>2279749</v>
      </c>
      <c r="E63" s="20">
        <f t="shared" si="0"/>
        <v>40.709803571428573</v>
      </c>
      <c r="F63" s="16"/>
      <c r="G63" s="16"/>
      <c r="H63" s="16"/>
    </row>
    <row r="64" spans="1:12">
      <c r="A64" s="52" t="s">
        <v>10</v>
      </c>
      <c r="B64" s="136" t="s">
        <v>123</v>
      </c>
      <c r="C64" s="93">
        <f>'rashodi-opći dio'!E71</f>
        <v>5600000</v>
      </c>
      <c r="D64" s="30">
        <f>'rashodi-opći dio'!F71</f>
        <v>2279749</v>
      </c>
      <c r="E64" s="81">
        <f t="shared" si="0"/>
        <v>40.709803571428573</v>
      </c>
      <c r="F64" s="19"/>
      <c r="G64" s="19"/>
      <c r="H64" s="19"/>
    </row>
    <row r="65" spans="1:11">
      <c r="A65" s="141">
        <v>42</v>
      </c>
      <c r="B65" s="134" t="s">
        <v>218</v>
      </c>
      <c r="C65" s="24">
        <f>C66</f>
        <v>6200000</v>
      </c>
      <c r="D65" s="24">
        <f>D66</f>
        <v>1441269</v>
      </c>
      <c r="E65" s="20">
        <f t="shared" si="0"/>
        <v>23.246274193548384</v>
      </c>
      <c r="F65" s="19"/>
      <c r="G65" s="19"/>
      <c r="H65" s="19"/>
    </row>
    <row r="66" spans="1:11">
      <c r="A66" s="141">
        <v>426</v>
      </c>
      <c r="B66" s="134" t="s">
        <v>23</v>
      </c>
      <c r="C66" s="24">
        <f>C67</f>
        <v>6200000</v>
      </c>
      <c r="D66" s="24">
        <f>D67</f>
        <v>1441269</v>
      </c>
      <c r="E66" s="20">
        <f t="shared" si="0"/>
        <v>23.246274193548384</v>
      </c>
      <c r="F66" s="19"/>
      <c r="G66" s="19"/>
      <c r="H66" s="19"/>
    </row>
    <row r="67" spans="1:11">
      <c r="A67" s="52" t="s">
        <v>50</v>
      </c>
      <c r="B67" s="136" t="s">
        <v>182</v>
      </c>
      <c r="C67" s="93">
        <f>'rashodi-opći dio'!E87</f>
        <v>6200000</v>
      </c>
      <c r="D67" s="30">
        <f>'rashodi-opći dio'!F87</f>
        <v>1441269</v>
      </c>
      <c r="E67" s="81">
        <f t="shared" si="0"/>
        <v>23.246274193548384</v>
      </c>
      <c r="F67" s="19"/>
      <c r="G67" s="19"/>
      <c r="H67" s="19"/>
    </row>
    <row r="68" spans="1:11" ht="12.6" customHeight="1">
      <c r="A68" s="52"/>
      <c r="B68" s="33"/>
      <c r="C68" s="30"/>
      <c r="D68" s="30"/>
      <c r="E68" s="20"/>
      <c r="F68" s="17"/>
      <c r="G68" s="17"/>
      <c r="H68" s="17"/>
    </row>
    <row r="69" spans="1:11" hidden="1">
      <c r="A69" s="139" t="s">
        <v>124</v>
      </c>
      <c r="B69" s="140" t="s">
        <v>125</v>
      </c>
      <c r="C69" s="24">
        <f t="shared" ref="C69:D71" si="1">C70</f>
        <v>0</v>
      </c>
      <c r="D69" s="24">
        <f t="shared" si="1"/>
        <v>0</v>
      </c>
      <c r="E69" s="41" t="s">
        <v>185</v>
      </c>
      <c r="F69" s="16"/>
      <c r="G69" s="16"/>
      <c r="H69" s="16"/>
    </row>
    <row r="70" spans="1:11" hidden="1">
      <c r="A70" s="141">
        <v>42</v>
      </c>
      <c r="B70" s="134" t="s">
        <v>218</v>
      </c>
      <c r="C70" s="24">
        <f t="shared" si="1"/>
        <v>0</v>
      </c>
      <c r="D70" s="24">
        <f t="shared" si="1"/>
        <v>0</v>
      </c>
      <c r="E70" s="41" t="s">
        <v>185</v>
      </c>
      <c r="F70" s="16"/>
      <c r="G70" s="16"/>
      <c r="H70" s="16"/>
    </row>
    <row r="71" spans="1:11" hidden="1">
      <c r="A71" s="141">
        <v>423</v>
      </c>
      <c r="B71" s="134" t="s">
        <v>219</v>
      </c>
      <c r="C71" s="24">
        <f t="shared" si="1"/>
        <v>0</v>
      </c>
      <c r="D71" s="24">
        <f t="shared" si="1"/>
        <v>0</v>
      </c>
      <c r="E71" s="41" t="s">
        <v>185</v>
      </c>
      <c r="F71" s="16"/>
      <c r="G71" s="16"/>
      <c r="H71" s="16"/>
    </row>
    <row r="72" spans="1:11" hidden="1">
      <c r="A72" s="144" t="s">
        <v>22</v>
      </c>
      <c r="B72" s="33" t="s">
        <v>126</v>
      </c>
      <c r="C72" s="30">
        <f>'rashodi-opći dio'!E85</f>
        <v>0</v>
      </c>
      <c r="D72" s="30">
        <f>'rashodi-opći dio'!F85</f>
        <v>0</v>
      </c>
      <c r="E72" s="18" t="e">
        <f t="shared" ref="E72:E136" si="2">D72/C72*100</f>
        <v>#DIV/0!</v>
      </c>
      <c r="F72" s="18"/>
      <c r="G72" s="18"/>
      <c r="H72" s="18"/>
      <c r="I72" s="31"/>
      <c r="J72" s="31"/>
      <c r="K72" s="31"/>
    </row>
    <row r="73" spans="1:11" hidden="1">
      <c r="A73" s="52"/>
      <c r="B73" s="33"/>
      <c r="C73" s="30"/>
      <c r="D73" s="30"/>
      <c r="E73" s="18"/>
      <c r="F73" s="17"/>
      <c r="G73" s="17"/>
      <c r="H73" s="17"/>
    </row>
    <row r="74" spans="1:11">
      <c r="A74" s="139" t="s">
        <v>127</v>
      </c>
      <c r="B74" s="140" t="s">
        <v>128</v>
      </c>
      <c r="C74" s="24">
        <f>C75</f>
        <v>20235000</v>
      </c>
      <c r="D74" s="24">
        <f>D75</f>
        <v>578194.64</v>
      </c>
      <c r="E74" s="20">
        <f t="shared" si="2"/>
        <v>2.8573987645169261</v>
      </c>
      <c r="F74" s="16"/>
      <c r="G74" s="16"/>
      <c r="H74" s="16"/>
    </row>
    <row r="75" spans="1:11">
      <c r="A75" s="141">
        <v>42</v>
      </c>
      <c r="B75" s="134" t="s">
        <v>218</v>
      </c>
      <c r="C75" s="24">
        <f>C76</f>
        <v>20235000</v>
      </c>
      <c r="D75" s="24">
        <f>D76</f>
        <v>578194.64</v>
      </c>
      <c r="E75" s="20">
        <f t="shared" si="2"/>
        <v>2.8573987645169261</v>
      </c>
      <c r="F75" s="16"/>
      <c r="G75" s="16"/>
      <c r="H75" s="16"/>
    </row>
    <row r="76" spans="1:11">
      <c r="A76" s="141">
        <v>421</v>
      </c>
      <c r="B76" s="134" t="s">
        <v>12</v>
      </c>
      <c r="C76" s="24">
        <f>C77+C79+C78</f>
        <v>20235000</v>
      </c>
      <c r="D76" s="24">
        <f>D77+D79+D78</f>
        <v>578194.64</v>
      </c>
      <c r="E76" s="20">
        <f t="shared" si="2"/>
        <v>2.8573987645169261</v>
      </c>
      <c r="F76" s="16"/>
      <c r="G76" s="16"/>
      <c r="H76" s="16"/>
    </row>
    <row r="77" spans="1:11" hidden="1">
      <c r="A77" s="52" t="s">
        <v>239</v>
      </c>
      <c r="B77" s="33" t="s">
        <v>242</v>
      </c>
      <c r="C77" s="30">
        <f>'rashodi-opći dio'!E74</f>
        <v>200000</v>
      </c>
      <c r="D77" s="30">
        <f>'rashodi-opći dio'!F74</f>
        <v>0</v>
      </c>
      <c r="E77" s="20"/>
      <c r="F77" s="17"/>
      <c r="G77" s="17"/>
      <c r="H77" s="17"/>
    </row>
    <row r="78" spans="1:11">
      <c r="A78" s="52" t="s">
        <v>13</v>
      </c>
      <c r="B78" s="33" t="s">
        <v>183</v>
      </c>
      <c r="C78" s="93">
        <f>'rashodi-opći dio'!E75</f>
        <v>13700000</v>
      </c>
      <c r="D78" s="30">
        <f>'rashodi-opći dio'!F75</f>
        <v>431550</v>
      </c>
      <c r="E78" s="81">
        <f t="shared" si="2"/>
        <v>3.15</v>
      </c>
      <c r="F78" s="17"/>
      <c r="G78" s="17"/>
      <c r="H78" s="17"/>
    </row>
    <row r="79" spans="1:11">
      <c r="A79" s="52">
        <v>4214</v>
      </c>
      <c r="B79" s="136" t="s">
        <v>129</v>
      </c>
      <c r="C79" s="93">
        <f>'rashodi-opći dio'!E77</f>
        <v>6335000</v>
      </c>
      <c r="D79" s="30">
        <f>'rashodi-opći dio'!F77</f>
        <v>146644.64000000001</v>
      </c>
      <c r="E79" s="81">
        <f t="shared" si="2"/>
        <v>2.3148325177584845</v>
      </c>
      <c r="F79" s="17"/>
      <c r="G79" s="17"/>
      <c r="H79" s="17"/>
    </row>
    <row r="80" spans="1:11">
      <c r="A80" s="52"/>
      <c r="B80" s="33"/>
      <c r="C80" s="30"/>
      <c r="D80" s="30"/>
      <c r="E80" s="20"/>
      <c r="F80" s="17"/>
      <c r="G80" s="17"/>
      <c r="H80" s="17"/>
    </row>
    <row r="81" spans="1:8">
      <c r="A81" s="145">
        <v>101</v>
      </c>
      <c r="B81" s="140" t="s">
        <v>130</v>
      </c>
      <c r="C81" s="24">
        <f>C83</f>
        <v>1662594000</v>
      </c>
      <c r="D81" s="24">
        <f>D83</f>
        <v>648528384</v>
      </c>
      <c r="E81" s="20">
        <f t="shared" si="2"/>
        <v>39.00702059552723</v>
      </c>
      <c r="F81" s="16"/>
      <c r="G81" s="16"/>
      <c r="H81" s="16"/>
    </row>
    <row r="82" spans="1:8">
      <c r="A82" s="52"/>
      <c r="B82" s="33"/>
      <c r="C82" s="30"/>
      <c r="D82" s="30"/>
      <c r="E82" s="20"/>
      <c r="F82" s="17"/>
      <c r="G82" s="17"/>
      <c r="H82" s="17"/>
    </row>
    <row r="83" spans="1:8" ht="24.75" customHeight="1">
      <c r="A83" s="146" t="s">
        <v>131</v>
      </c>
      <c r="B83" s="27" t="s">
        <v>132</v>
      </c>
      <c r="C83" s="24">
        <f>C84+C88</f>
        <v>1662594000</v>
      </c>
      <c r="D83" s="24">
        <f>D84+D88</f>
        <v>648528384</v>
      </c>
      <c r="E83" s="20">
        <f t="shared" si="2"/>
        <v>39.00702059552723</v>
      </c>
      <c r="F83" s="16"/>
      <c r="G83" s="16"/>
      <c r="H83" s="16"/>
    </row>
    <row r="84" spans="1:8" ht="12.75" customHeight="1">
      <c r="A84" s="47">
        <v>34</v>
      </c>
      <c r="B84" s="27" t="s">
        <v>215</v>
      </c>
      <c r="C84" s="24">
        <f>C85</f>
        <v>369244000</v>
      </c>
      <c r="D84" s="24">
        <f>D85</f>
        <v>70721162</v>
      </c>
      <c r="E84" s="20">
        <f t="shared" si="2"/>
        <v>19.152961727204776</v>
      </c>
      <c r="F84" s="16"/>
      <c r="G84" s="16"/>
      <c r="H84" s="16"/>
    </row>
    <row r="85" spans="1:8" ht="12.75" customHeight="1">
      <c r="A85" s="141">
        <v>342</v>
      </c>
      <c r="B85" s="27" t="s">
        <v>221</v>
      </c>
      <c r="C85" s="24">
        <f>C86</f>
        <v>369244000</v>
      </c>
      <c r="D85" s="24">
        <f>D86+D87</f>
        <v>70721162</v>
      </c>
      <c r="E85" s="20">
        <f t="shared" si="2"/>
        <v>19.152961727204776</v>
      </c>
      <c r="F85" s="16"/>
      <c r="G85" s="16"/>
      <c r="H85" s="16"/>
    </row>
    <row r="86" spans="1:8" ht="25.5">
      <c r="A86" s="147" t="s">
        <v>44</v>
      </c>
      <c r="B86" s="148" t="s">
        <v>220</v>
      </c>
      <c r="C86" s="93">
        <f>'rashodi-opći dio'!E50</f>
        <v>369244000</v>
      </c>
      <c r="D86" s="30">
        <f>'rashodi-opći dio'!F50</f>
        <v>70721162</v>
      </c>
      <c r="E86" s="81">
        <f t="shared" si="2"/>
        <v>19.152961727204776</v>
      </c>
      <c r="F86" s="19"/>
      <c r="G86" s="19"/>
      <c r="H86" s="19"/>
    </row>
    <row r="87" spans="1:8" ht="13.15" hidden="1" customHeight="1">
      <c r="A87" s="147">
        <v>3428</v>
      </c>
      <c r="B87" s="148" t="s">
        <v>264</v>
      </c>
      <c r="C87" s="93">
        <f>'rashodi-opći dio'!E52</f>
        <v>0</v>
      </c>
      <c r="D87" s="30">
        <f>'rashodi-opći dio'!F52</f>
        <v>0</v>
      </c>
      <c r="E87" s="18"/>
      <c r="F87" s="19"/>
      <c r="G87" s="19"/>
      <c r="H87" s="19"/>
    </row>
    <row r="88" spans="1:8">
      <c r="A88" s="141">
        <v>54</v>
      </c>
      <c r="B88" s="27" t="s">
        <v>211</v>
      </c>
      <c r="C88" s="24">
        <f>C89+C91</f>
        <v>1293350000</v>
      </c>
      <c r="D88" s="24">
        <f>D89+D91</f>
        <v>577807222</v>
      </c>
      <c r="E88" s="20">
        <f t="shared" si="2"/>
        <v>44.675240422159504</v>
      </c>
      <c r="F88" s="19"/>
      <c r="G88" s="19"/>
      <c r="H88" s="19"/>
    </row>
    <row r="89" spans="1:8" ht="25.5">
      <c r="A89" s="141">
        <v>544</v>
      </c>
      <c r="B89" s="27" t="s">
        <v>222</v>
      </c>
      <c r="C89" s="24">
        <f>C90</f>
        <v>1293350000</v>
      </c>
      <c r="D89" s="24">
        <f>D90</f>
        <v>577807222</v>
      </c>
      <c r="E89" s="20">
        <f t="shared" si="2"/>
        <v>44.675240422159504</v>
      </c>
      <c r="F89" s="19"/>
      <c r="G89" s="19"/>
      <c r="H89" s="19"/>
    </row>
    <row r="90" spans="1:8" ht="25.5">
      <c r="A90" s="56">
        <v>5443</v>
      </c>
      <c r="B90" s="13" t="s">
        <v>223</v>
      </c>
      <c r="C90" s="93">
        <f>'račun financiranja'!E16</f>
        <v>1293350000</v>
      </c>
      <c r="D90" s="30">
        <f>'račun financiranja'!F16</f>
        <v>577807222</v>
      </c>
      <c r="E90" s="81">
        <f t="shared" si="2"/>
        <v>44.675240422159504</v>
      </c>
      <c r="F90" s="19"/>
      <c r="G90" s="19"/>
      <c r="H90" s="19"/>
    </row>
    <row r="91" spans="1:8" hidden="1">
      <c r="A91" s="141">
        <v>547</v>
      </c>
      <c r="B91" s="27" t="s">
        <v>265</v>
      </c>
      <c r="C91" s="24">
        <f>C92</f>
        <v>0</v>
      </c>
      <c r="D91" s="24">
        <f>D92</f>
        <v>0</v>
      </c>
      <c r="E91" s="41" t="s">
        <v>185</v>
      </c>
      <c r="F91" s="19"/>
      <c r="G91" s="19"/>
      <c r="H91" s="19"/>
    </row>
    <row r="92" spans="1:8" ht="25.5" hidden="1">
      <c r="A92" s="56">
        <v>5471</v>
      </c>
      <c r="B92" s="13" t="s">
        <v>266</v>
      </c>
      <c r="C92" s="93">
        <f>'račun financiranja'!E18</f>
        <v>0</v>
      </c>
      <c r="D92" s="30">
        <f>'račun financiranja'!F18</f>
        <v>0</v>
      </c>
      <c r="E92" s="83" t="s">
        <v>185</v>
      </c>
      <c r="F92" s="19"/>
      <c r="G92" s="19"/>
      <c r="H92" s="19"/>
    </row>
    <row r="93" spans="1:8" ht="12.75" customHeight="1">
      <c r="A93" s="52"/>
      <c r="B93" s="33"/>
      <c r="C93" s="30"/>
      <c r="D93" s="30"/>
      <c r="E93" s="18"/>
      <c r="F93" s="17"/>
      <c r="G93" s="17"/>
      <c r="H93" s="17"/>
    </row>
    <row r="94" spans="1:8" ht="12.75" customHeight="1">
      <c r="A94" s="145">
        <v>102</v>
      </c>
      <c r="B94" s="140" t="s">
        <v>133</v>
      </c>
      <c r="C94" s="24">
        <f>C96</f>
        <v>163180000</v>
      </c>
      <c r="D94" s="24">
        <f>D96</f>
        <v>75408854</v>
      </c>
      <c r="E94" s="20">
        <f t="shared" si="2"/>
        <v>46.212068880990323</v>
      </c>
      <c r="F94" s="16"/>
      <c r="G94" s="16"/>
      <c r="H94" s="16"/>
    </row>
    <row r="95" spans="1:8" ht="12.75" customHeight="1">
      <c r="A95" s="52"/>
      <c r="B95" s="33"/>
      <c r="C95" s="30"/>
      <c r="D95" s="30"/>
      <c r="E95" s="20"/>
      <c r="F95" s="17"/>
      <c r="G95" s="17"/>
      <c r="H95" s="17"/>
    </row>
    <row r="96" spans="1:8" ht="24.75" customHeight="1">
      <c r="A96" s="146" t="s">
        <v>134</v>
      </c>
      <c r="B96" s="27" t="s">
        <v>135</v>
      </c>
      <c r="C96" s="24">
        <f>C97+C100</f>
        <v>163180000</v>
      </c>
      <c r="D96" s="24">
        <f>D97+D100</f>
        <v>75408854</v>
      </c>
      <c r="E96" s="20">
        <f t="shared" si="2"/>
        <v>46.212068880990323</v>
      </c>
      <c r="F96" s="16"/>
      <c r="G96" s="16"/>
      <c r="H96" s="16"/>
    </row>
    <row r="97" spans="1:10" ht="12.75" customHeight="1">
      <c r="A97" s="47">
        <v>34</v>
      </c>
      <c r="B97" s="27" t="s">
        <v>215</v>
      </c>
      <c r="C97" s="24">
        <f>C98</f>
        <v>32730000</v>
      </c>
      <c r="D97" s="24">
        <f>D98</f>
        <v>12121954</v>
      </c>
      <c r="E97" s="20">
        <f t="shared" si="2"/>
        <v>37.036217537427433</v>
      </c>
      <c r="F97" s="16"/>
      <c r="G97" s="16"/>
      <c r="H97" s="16"/>
    </row>
    <row r="98" spans="1:10" ht="12.75" customHeight="1">
      <c r="A98" s="141">
        <v>342</v>
      </c>
      <c r="B98" s="27" t="s">
        <v>221</v>
      </c>
      <c r="C98" s="24">
        <f>C99</f>
        <v>32730000</v>
      </c>
      <c r="D98" s="24">
        <f>D99</f>
        <v>12121954</v>
      </c>
      <c r="E98" s="20">
        <f t="shared" si="2"/>
        <v>37.036217537427433</v>
      </c>
      <c r="F98" s="16"/>
      <c r="G98" s="16"/>
      <c r="H98" s="16"/>
    </row>
    <row r="99" spans="1:10" ht="25.5">
      <c r="A99" s="147" t="s">
        <v>44</v>
      </c>
      <c r="B99" s="148" t="s">
        <v>220</v>
      </c>
      <c r="C99" s="93">
        <f>'rashodi-opći dio'!E51</f>
        <v>32730000</v>
      </c>
      <c r="D99" s="30">
        <f>'rashodi-opći dio'!F51</f>
        <v>12121954</v>
      </c>
      <c r="E99" s="81">
        <f t="shared" si="2"/>
        <v>37.036217537427433</v>
      </c>
      <c r="F99" s="17"/>
      <c r="G99" s="17"/>
      <c r="H99" s="17"/>
    </row>
    <row r="100" spans="1:10">
      <c r="A100" s="141">
        <v>54</v>
      </c>
      <c r="B100" s="27" t="s">
        <v>211</v>
      </c>
      <c r="C100" s="24">
        <f>C101</f>
        <v>130450000</v>
      </c>
      <c r="D100" s="24">
        <f>D101</f>
        <v>63286900</v>
      </c>
      <c r="E100" s="20">
        <f t="shared" si="2"/>
        <v>48.51429666538904</v>
      </c>
      <c r="F100" s="17"/>
      <c r="G100" s="17"/>
      <c r="H100" s="17"/>
    </row>
    <row r="101" spans="1:10" ht="25.5">
      <c r="A101" s="141">
        <v>544</v>
      </c>
      <c r="B101" s="27" t="s">
        <v>222</v>
      </c>
      <c r="C101" s="24">
        <f>C102</f>
        <v>130450000</v>
      </c>
      <c r="D101" s="24">
        <f>D102</f>
        <v>63286900</v>
      </c>
      <c r="E101" s="20">
        <f t="shared" si="2"/>
        <v>48.51429666538904</v>
      </c>
      <c r="F101" s="17"/>
      <c r="G101" s="17"/>
      <c r="H101" s="17"/>
    </row>
    <row r="102" spans="1:10" ht="25.5">
      <c r="A102" s="56">
        <v>5446</v>
      </c>
      <c r="B102" s="13" t="s">
        <v>224</v>
      </c>
      <c r="C102" s="93">
        <f>'račun financiranja'!E17</f>
        <v>130450000</v>
      </c>
      <c r="D102" s="30">
        <f>'račun financiranja'!F17</f>
        <v>63286900</v>
      </c>
      <c r="E102" s="81">
        <f t="shared" si="2"/>
        <v>48.51429666538904</v>
      </c>
      <c r="F102" s="17"/>
      <c r="G102" s="17"/>
      <c r="H102" s="17"/>
    </row>
    <row r="103" spans="1:10" ht="12" customHeight="1">
      <c r="A103" s="51"/>
      <c r="B103" s="13"/>
      <c r="C103" s="30"/>
      <c r="D103" s="30"/>
      <c r="E103" s="20"/>
      <c r="F103" s="17"/>
      <c r="G103" s="17"/>
      <c r="H103" s="17"/>
    </row>
    <row r="104" spans="1:10" s="152" customFormat="1">
      <c r="A104" s="149">
        <v>103</v>
      </c>
      <c r="B104" s="150" t="s">
        <v>136</v>
      </c>
      <c r="C104" s="24">
        <f>C106+C114+C123+C132+C140+C148+C156+C164+C178+C173+C186</f>
        <v>1150436500</v>
      </c>
      <c r="D104" s="24">
        <f>D106+D114+D123+D132+D140+D148+D156+D164+D178+D173+D186</f>
        <v>338434333.55000001</v>
      </c>
      <c r="E104" s="20">
        <f t="shared" si="2"/>
        <v>29.417906468544768</v>
      </c>
      <c r="F104" s="151"/>
      <c r="G104" s="151"/>
      <c r="H104" s="151"/>
    </row>
    <row r="105" spans="1:10" s="153" customFormat="1" ht="12" customHeight="1">
      <c r="A105" s="53"/>
      <c r="B105" s="136"/>
      <c r="C105" s="30"/>
      <c r="D105" s="30"/>
      <c r="E105" s="20"/>
      <c r="F105" s="16"/>
      <c r="G105" s="16"/>
      <c r="H105" s="16"/>
    </row>
    <row r="106" spans="1:10">
      <c r="A106" s="139" t="s">
        <v>127</v>
      </c>
      <c r="B106" s="6" t="s">
        <v>137</v>
      </c>
      <c r="C106" s="24">
        <f>C107+C110</f>
        <v>9171000</v>
      </c>
      <c r="D106" s="24">
        <f>D107+D110</f>
        <v>5842704</v>
      </c>
      <c r="E106" s="20">
        <f t="shared" si="2"/>
        <v>63.708472358521426</v>
      </c>
      <c r="F106" s="16"/>
      <c r="G106" s="46"/>
      <c r="H106" s="46"/>
      <c r="I106" s="32"/>
      <c r="J106" s="32"/>
    </row>
    <row r="107" spans="1:10">
      <c r="A107" s="141">
        <v>41</v>
      </c>
      <c r="B107" s="12" t="s">
        <v>9</v>
      </c>
      <c r="C107" s="24">
        <f>C108</f>
        <v>2350000</v>
      </c>
      <c r="D107" s="24">
        <f>D108</f>
        <v>676545</v>
      </c>
      <c r="E107" s="20">
        <f t="shared" si="2"/>
        <v>28.789148936170211</v>
      </c>
      <c r="F107" s="16"/>
      <c r="G107" s="46"/>
      <c r="H107" s="46"/>
      <c r="I107" s="32"/>
      <c r="J107" s="32"/>
    </row>
    <row r="108" spans="1:10">
      <c r="A108" s="141">
        <v>411</v>
      </c>
      <c r="B108" s="12" t="s">
        <v>103</v>
      </c>
      <c r="C108" s="24">
        <f>C109</f>
        <v>2350000</v>
      </c>
      <c r="D108" s="24">
        <f>D109</f>
        <v>676545</v>
      </c>
      <c r="E108" s="20">
        <f t="shared" si="2"/>
        <v>28.789148936170211</v>
      </c>
      <c r="F108" s="16"/>
      <c r="G108" s="46"/>
      <c r="H108" s="46"/>
      <c r="I108" s="32"/>
      <c r="J108" s="154"/>
    </row>
    <row r="109" spans="1:10">
      <c r="A109" s="155">
        <v>4111</v>
      </c>
      <c r="B109" s="156" t="s">
        <v>38</v>
      </c>
      <c r="C109" s="94">
        <v>2350000</v>
      </c>
      <c r="D109" s="43">
        <v>676545</v>
      </c>
      <c r="E109" s="81">
        <f t="shared" si="2"/>
        <v>28.789148936170211</v>
      </c>
      <c r="F109" s="18"/>
      <c r="G109" s="112"/>
      <c r="H109" s="112"/>
      <c r="I109" s="15"/>
      <c r="J109" s="32"/>
    </row>
    <row r="110" spans="1:10">
      <c r="A110" s="141">
        <v>42</v>
      </c>
      <c r="B110" s="134" t="s">
        <v>218</v>
      </c>
      <c r="C110" s="95">
        <f>C111</f>
        <v>6821000</v>
      </c>
      <c r="D110" s="95">
        <f>D111</f>
        <v>5166159</v>
      </c>
      <c r="E110" s="20">
        <f t="shared" si="2"/>
        <v>75.739026535698571</v>
      </c>
      <c r="F110" s="18"/>
      <c r="G110" s="112"/>
      <c r="H110" s="112"/>
      <c r="I110" s="15"/>
      <c r="J110" s="32"/>
    </row>
    <row r="111" spans="1:10">
      <c r="A111" s="141">
        <v>421</v>
      </c>
      <c r="B111" s="12" t="s">
        <v>12</v>
      </c>
      <c r="C111" s="95">
        <f>C112</f>
        <v>6821000</v>
      </c>
      <c r="D111" s="95">
        <f>D112</f>
        <v>5166159</v>
      </c>
      <c r="E111" s="20">
        <f t="shared" si="2"/>
        <v>75.739026535698571</v>
      </c>
      <c r="F111" s="18"/>
      <c r="G111" s="112"/>
      <c r="H111" s="112"/>
      <c r="I111" s="15"/>
      <c r="J111" s="32"/>
    </row>
    <row r="112" spans="1:10">
      <c r="A112" s="52">
        <v>4213</v>
      </c>
      <c r="B112" s="133" t="s">
        <v>225</v>
      </c>
      <c r="C112" s="94">
        <v>6821000</v>
      </c>
      <c r="D112" s="43">
        <v>5166159</v>
      </c>
      <c r="E112" s="81">
        <f t="shared" si="2"/>
        <v>75.739026535698571</v>
      </c>
      <c r="F112" s="41"/>
      <c r="G112" s="157"/>
      <c r="H112" s="157"/>
      <c r="I112" s="15"/>
      <c r="J112" s="32"/>
    </row>
    <row r="113" spans="1:9">
      <c r="A113" s="52"/>
      <c r="B113" s="45"/>
      <c r="C113" s="30"/>
      <c r="D113" s="30"/>
      <c r="E113" s="20"/>
      <c r="F113" s="18"/>
      <c r="G113" s="18"/>
      <c r="H113" s="18"/>
      <c r="I113" s="15"/>
    </row>
    <row r="114" spans="1:9">
      <c r="A114" s="139" t="s">
        <v>138</v>
      </c>
      <c r="B114" s="6" t="s">
        <v>139</v>
      </c>
      <c r="C114" s="24">
        <f>C115+C118</f>
        <v>324809300</v>
      </c>
      <c r="D114" s="24">
        <f>D115+D118</f>
        <v>107880456.18000001</v>
      </c>
      <c r="E114" s="20">
        <f t="shared" si="2"/>
        <v>33.213475162195174</v>
      </c>
      <c r="F114" s="20"/>
      <c r="G114" s="20"/>
      <c r="H114" s="20"/>
    </row>
    <row r="115" spans="1:9">
      <c r="A115" s="141">
        <v>41</v>
      </c>
      <c r="B115" s="12" t="s">
        <v>9</v>
      </c>
      <c r="C115" s="24">
        <f>C116</f>
        <v>25150000</v>
      </c>
      <c r="D115" s="24">
        <f>D116</f>
        <v>6981095</v>
      </c>
      <c r="E115" s="20">
        <f t="shared" si="2"/>
        <v>27.757833001988068</v>
      </c>
      <c r="F115" s="20"/>
      <c r="G115" s="20"/>
      <c r="H115" s="20"/>
    </row>
    <row r="116" spans="1:9">
      <c r="A116" s="141">
        <v>411</v>
      </c>
      <c r="B116" s="12" t="s">
        <v>103</v>
      </c>
      <c r="C116" s="24">
        <f>C117</f>
        <v>25150000</v>
      </c>
      <c r="D116" s="24">
        <f>D117</f>
        <v>6981095</v>
      </c>
      <c r="E116" s="20">
        <f t="shared" si="2"/>
        <v>27.757833001988068</v>
      </c>
      <c r="F116" s="20"/>
      <c r="G116" s="20"/>
      <c r="H116" s="20"/>
    </row>
    <row r="117" spans="1:9">
      <c r="A117" s="132">
        <v>4111</v>
      </c>
      <c r="B117" s="133" t="s">
        <v>38</v>
      </c>
      <c r="C117" s="94">
        <v>25150000</v>
      </c>
      <c r="D117" s="43">
        <v>6981095</v>
      </c>
      <c r="E117" s="81">
        <f t="shared" si="2"/>
        <v>27.757833001988068</v>
      </c>
      <c r="F117" s="18"/>
      <c r="G117" s="18"/>
      <c r="H117" s="18"/>
    </row>
    <row r="118" spans="1:9">
      <c r="A118" s="141">
        <v>42</v>
      </c>
      <c r="B118" s="134" t="s">
        <v>218</v>
      </c>
      <c r="C118" s="95">
        <f>C119</f>
        <v>299659300</v>
      </c>
      <c r="D118" s="95">
        <f>D119</f>
        <v>100899361.18000001</v>
      </c>
      <c r="E118" s="20">
        <f t="shared" si="2"/>
        <v>33.671359834318508</v>
      </c>
      <c r="F118" s="18"/>
      <c r="G118" s="18"/>
      <c r="H118" s="18"/>
    </row>
    <row r="119" spans="1:9">
      <c r="A119" s="141">
        <v>421</v>
      </c>
      <c r="B119" s="12" t="s">
        <v>12</v>
      </c>
      <c r="C119" s="95">
        <f>C120+C121</f>
        <v>299659300</v>
      </c>
      <c r="D119" s="95">
        <f>D120+D121</f>
        <v>100899361.18000001</v>
      </c>
      <c r="E119" s="20">
        <f t="shared" si="2"/>
        <v>33.671359834318508</v>
      </c>
      <c r="F119" s="18"/>
      <c r="G119" s="18"/>
      <c r="H119" s="18"/>
    </row>
    <row r="120" spans="1:9">
      <c r="A120" s="52">
        <v>4213</v>
      </c>
      <c r="B120" s="133" t="s">
        <v>225</v>
      </c>
      <c r="C120" s="94">
        <v>292559300</v>
      </c>
      <c r="D120" s="43">
        <v>98062859</v>
      </c>
      <c r="E120" s="81">
        <f t="shared" si="2"/>
        <v>33.518968291214804</v>
      </c>
      <c r="F120" s="41"/>
      <c r="G120" s="41"/>
      <c r="H120" s="41"/>
      <c r="I120" s="32"/>
    </row>
    <row r="121" spans="1:9">
      <c r="A121" s="52">
        <v>4213</v>
      </c>
      <c r="B121" s="45" t="s">
        <v>140</v>
      </c>
      <c r="C121" s="93">
        <v>7100000</v>
      </c>
      <c r="D121" s="30">
        <v>2836502.18</v>
      </c>
      <c r="E121" s="81">
        <f t="shared" si="2"/>
        <v>39.950734929577472</v>
      </c>
      <c r="F121" s="18"/>
      <c r="G121" s="18"/>
      <c r="H121" s="18"/>
    </row>
    <row r="122" spans="1:9">
      <c r="A122" s="52"/>
      <c r="B122" s="45"/>
      <c r="C122" s="30"/>
      <c r="D122" s="30"/>
      <c r="E122" s="18"/>
      <c r="F122" s="19"/>
      <c r="G122" s="19"/>
      <c r="H122" s="19"/>
    </row>
    <row r="123" spans="1:9">
      <c r="A123" s="139" t="s">
        <v>141</v>
      </c>
      <c r="B123" s="6" t="s">
        <v>142</v>
      </c>
      <c r="C123" s="24">
        <f>C124+C127</f>
        <v>395919000</v>
      </c>
      <c r="D123" s="24">
        <f>D124+D127</f>
        <v>85439601</v>
      </c>
      <c r="E123" s="20">
        <f t="shared" si="2"/>
        <v>21.580070923598008</v>
      </c>
      <c r="F123" s="20"/>
      <c r="G123" s="20"/>
      <c r="H123" s="20"/>
    </row>
    <row r="124" spans="1:9">
      <c r="A124" s="141">
        <v>41</v>
      </c>
      <c r="B124" s="12" t="s">
        <v>9</v>
      </c>
      <c r="C124" s="24">
        <f>C125</f>
        <v>36350000</v>
      </c>
      <c r="D124" s="24">
        <f>D125</f>
        <v>18624760</v>
      </c>
      <c r="E124" s="20">
        <f t="shared" si="2"/>
        <v>51.237303988995876</v>
      </c>
      <c r="F124" s="20"/>
      <c r="G124" s="20"/>
      <c r="H124" s="20"/>
    </row>
    <row r="125" spans="1:9">
      <c r="A125" s="141">
        <v>411</v>
      </c>
      <c r="B125" s="12" t="s">
        <v>103</v>
      </c>
      <c r="C125" s="24">
        <f>C126</f>
        <v>36350000</v>
      </c>
      <c r="D125" s="24">
        <f>D126</f>
        <v>18624760</v>
      </c>
      <c r="E125" s="20">
        <f t="shared" si="2"/>
        <v>51.237303988995876</v>
      </c>
      <c r="F125" s="20"/>
      <c r="G125" s="20"/>
      <c r="H125" s="20"/>
    </row>
    <row r="126" spans="1:9">
      <c r="A126" s="155">
        <v>4111</v>
      </c>
      <c r="B126" s="156" t="s">
        <v>38</v>
      </c>
      <c r="C126" s="94">
        <v>36350000</v>
      </c>
      <c r="D126" s="43">
        <v>18624760</v>
      </c>
      <c r="E126" s="81">
        <f t="shared" si="2"/>
        <v>51.237303988995876</v>
      </c>
      <c r="F126" s="18"/>
      <c r="G126" s="18"/>
      <c r="H126" s="18"/>
    </row>
    <row r="127" spans="1:9">
      <c r="A127" s="141">
        <v>42</v>
      </c>
      <c r="B127" s="134" t="s">
        <v>218</v>
      </c>
      <c r="C127" s="95">
        <f>C128</f>
        <v>359569000</v>
      </c>
      <c r="D127" s="95">
        <f>D128</f>
        <v>66814841</v>
      </c>
      <c r="E127" s="20">
        <f t="shared" si="2"/>
        <v>18.581924748796474</v>
      </c>
      <c r="F127" s="18"/>
      <c r="G127" s="18"/>
      <c r="H127" s="18"/>
    </row>
    <row r="128" spans="1:9">
      <c r="A128" s="141">
        <v>421</v>
      </c>
      <c r="B128" s="12" t="s">
        <v>12</v>
      </c>
      <c r="C128" s="95">
        <f>C129+C130</f>
        <v>359569000</v>
      </c>
      <c r="D128" s="95">
        <f>D129+D130</f>
        <v>66814841</v>
      </c>
      <c r="E128" s="20">
        <f t="shared" si="2"/>
        <v>18.581924748796474</v>
      </c>
      <c r="F128" s="18"/>
      <c r="G128" s="18"/>
      <c r="H128" s="18"/>
    </row>
    <row r="129" spans="1:9">
      <c r="A129" s="52">
        <v>4213</v>
      </c>
      <c r="B129" s="133" t="s">
        <v>225</v>
      </c>
      <c r="C129" s="94">
        <v>359569000</v>
      </c>
      <c r="D129" s="43">
        <v>66814841</v>
      </c>
      <c r="E129" s="81">
        <f t="shared" si="2"/>
        <v>18.581924748796474</v>
      </c>
      <c r="F129" s="41"/>
      <c r="G129" s="41"/>
      <c r="H129" s="41"/>
    </row>
    <row r="130" spans="1:9" hidden="1">
      <c r="A130" s="52">
        <v>4213</v>
      </c>
      <c r="B130" s="45" t="s">
        <v>140</v>
      </c>
      <c r="C130" s="43"/>
      <c r="D130" s="43">
        <v>0</v>
      </c>
      <c r="E130" s="18" t="e">
        <f t="shared" si="2"/>
        <v>#DIV/0!</v>
      </c>
      <c r="F130" s="41"/>
      <c r="G130" s="41"/>
      <c r="H130" s="41"/>
    </row>
    <row r="131" spans="1:9">
      <c r="A131" s="52"/>
      <c r="B131" s="45"/>
      <c r="C131" s="30"/>
      <c r="D131" s="30"/>
      <c r="E131" s="20"/>
      <c r="F131" s="19"/>
      <c r="G131" s="19"/>
      <c r="H131" s="19"/>
    </row>
    <row r="132" spans="1:9">
      <c r="A132" s="139" t="s">
        <v>143</v>
      </c>
      <c r="B132" s="6" t="s">
        <v>144</v>
      </c>
      <c r="C132" s="24">
        <f>C133+C136</f>
        <v>27311200</v>
      </c>
      <c r="D132" s="24">
        <f>D133+D136</f>
        <v>13275469</v>
      </c>
      <c r="E132" s="20">
        <f t="shared" si="2"/>
        <v>48.608149770057707</v>
      </c>
      <c r="F132" s="20"/>
      <c r="G132" s="20"/>
      <c r="H132" s="20"/>
    </row>
    <row r="133" spans="1:9">
      <c r="A133" s="141">
        <v>41</v>
      </c>
      <c r="B133" s="12" t="s">
        <v>9</v>
      </c>
      <c r="C133" s="24">
        <f>C134</f>
        <v>1900000</v>
      </c>
      <c r="D133" s="24">
        <f>D134</f>
        <v>7557514</v>
      </c>
      <c r="E133" s="20">
        <f t="shared" si="2"/>
        <v>397.76389473684213</v>
      </c>
      <c r="F133" s="20"/>
      <c r="G133" s="20"/>
      <c r="H133" s="20"/>
    </row>
    <row r="134" spans="1:9">
      <c r="A134" s="141">
        <v>411</v>
      </c>
      <c r="B134" s="12" t="s">
        <v>103</v>
      </c>
      <c r="C134" s="24">
        <f>C135</f>
        <v>1900000</v>
      </c>
      <c r="D134" s="24">
        <f>D135</f>
        <v>7557514</v>
      </c>
      <c r="E134" s="20">
        <f t="shared" si="2"/>
        <v>397.76389473684213</v>
      </c>
      <c r="F134" s="20"/>
      <c r="G134" s="20"/>
      <c r="H134" s="20"/>
    </row>
    <row r="135" spans="1:9">
      <c r="A135" s="132">
        <v>4111</v>
      </c>
      <c r="B135" s="133" t="s">
        <v>38</v>
      </c>
      <c r="C135" s="93">
        <v>1900000</v>
      </c>
      <c r="D135" s="30">
        <v>7557514</v>
      </c>
      <c r="E135" s="82">
        <f t="shared" si="2"/>
        <v>397.76389473684213</v>
      </c>
      <c r="F135" s="18"/>
      <c r="G135" s="18"/>
      <c r="H135" s="18"/>
      <c r="I135" s="32"/>
    </row>
    <row r="136" spans="1:9">
      <c r="A136" s="141">
        <v>42</v>
      </c>
      <c r="B136" s="134" t="s">
        <v>218</v>
      </c>
      <c r="C136" s="24">
        <f>C137</f>
        <v>25411200</v>
      </c>
      <c r="D136" s="24">
        <f>D137</f>
        <v>5717955</v>
      </c>
      <c r="E136" s="20">
        <f t="shared" si="2"/>
        <v>22.501711843596524</v>
      </c>
      <c r="F136" s="18"/>
      <c r="G136" s="18"/>
      <c r="H136" s="18"/>
      <c r="I136" s="32"/>
    </row>
    <row r="137" spans="1:9">
      <c r="A137" s="141">
        <v>421</v>
      </c>
      <c r="B137" s="134" t="s">
        <v>12</v>
      </c>
      <c r="C137" s="24">
        <f>C138</f>
        <v>25411200</v>
      </c>
      <c r="D137" s="24">
        <f>D138</f>
        <v>5717955</v>
      </c>
      <c r="E137" s="20">
        <f t="shared" ref="E137:E204" si="3">D137/C137*100</f>
        <v>22.501711843596524</v>
      </c>
      <c r="F137" s="18"/>
      <c r="G137" s="18"/>
      <c r="H137" s="18"/>
      <c r="I137" s="32"/>
    </row>
    <row r="138" spans="1:9">
      <c r="A138" s="52">
        <v>4213</v>
      </c>
      <c r="B138" s="133" t="s">
        <v>225</v>
      </c>
      <c r="C138" s="93">
        <v>25411200</v>
      </c>
      <c r="D138" s="30">
        <v>5717955</v>
      </c>
      <c r="E138" s="81">
        <f t="shared" si="3"/>
        <v>22.501711843596524</v>
      </c>
      <c r="F138" s="41"/>
      <c r="G138" s="41"/>
      <c r="H138" s="41"/>
      <c r="I138" s="32"/>
    </row>
    <row r="139" spans="1:9">
      <c r="A139" s="52"/>
      <c r="B139" s="45"/>
      <c r="C139" s="18"/>
      <c r="D139" s="18"/>
      <c r="E139" s="20"/>
      <c r="F139" s="19"/>
      <c r="G139" s="19"/>
      <c r="H139" s="19"/>
      <c r="I139" s="32"/>
    </row>
    <row r="140" spans="1:9" ht="24.6" customHeight="1">
      <c r="A140" s="158" t="s">
        <v>145</v>
      </c>
      <c r="B140" s="12" t="s">
        <v>146</v>
      </c>
      <c r="C140" s="24">
        <f>C141+C144</f>
        <v>12335000</v>
      </c>
      <c r="D140" s="24">
        <f>D141+D144</f>
        <v>1742374</v>
      </c>
      <c r="E140" s="20">
        <f t="shared" si="3"/>
        <v>14.125447912444264</v>
      </c>
      <c r="F140" s="20"/>
      <c r="G140" s="20"/>
      <c r="H140" s="20"/>
      <c r="I140" s="32"/>
    </row>
    <row r="141" spans="1:9" hidden="1">
      <c r="A141" s="141">
        <v>41</v>
      </c>
      <c r="B141" s="12" t="s">
        <v>9</v>
      </c>
      <c r="C141" s="24">
        <f>C142</f>
        <v>0</v>
      </c>
      <c r="D141" s="24">
        <f>D142</f>
        <v>0</v>
      </c>
      <c r="E141" s="20"/>
      <c r="F141" s="20"/>
      <c r="G141" s="20"/>
      <c r="H141" s="20"/>
      <c r="I141" s="32"/>
    </row>
    <row r="142" spans="1:9" hidden="1">
      <c r="A142" s="141">
        <v>411</v>
      </c>
      <c r="B142" s="12" t="s">
        <v>103</v>
      </c>
      <c r="C142" s="24">
        <f>C143</f>
        <v>0</v>
      </c>
      <c r="D142" s="24">
        <f>D143</f>
        <v>0</v>
      </c>
      <c r="E142" s="20"/>
      <c r="F142" s="20"/>
      <c r="G142" s="20"/>
      <c r="H142" s="20"/>
      <c r="I142" s="32"/>
    </row>
    <row r="143" spans="1:9" hidden="1">
      <c r="A143" s="132">
        <v>4111</v>
      </c>
      <c r="B143" s="133" t="s">
        <v>38</v>
      </c>
      <c r="C143" s="30"/>
      <c r="D143" s="30"/>
      <c r="E143" s="20"/>
      <c r="F143" s="18"/>
      <c r="G143" s="18"/>
      <c r="H143" s="18"/>
      <c r="I143" s="159"/>
    </row>
    <row r="144" spans="1:9">
      <c r="A144" s="141">
        <v>42</v>
      </c>
      <c r="B144" s="134" t="s">
        <v>218</v>
      </c>
      <c r="C144" s="24">
        <f>C145</f>
        <v>12335000</v>
      </c>
      <c r="D144" s="24">
        <f>D145</f>
        <v>1742374</v>
      </c>
      <c r="E144" s="20">
        <f t="shared" si="3"/>
        <v>14.125447912444264</v>
      </c>
      <c r="F144" s="18"/>
      <c r="G144" s="18"/>
      <c r="H144" s="18"/>
      <c r="I144" s="159"/>
    </row>
    <row r="145" spans="1:9">
      <c r="A145" s="141">
        <v>421</v>
      </c>
      <c r="B145" s="134" t="s">
        <v>12</v>
      </c>
      <c r="C145" s="24">
        <f>C146</f>
        <v>12335000</v>
      </c>
      <c r="D145" s="24">
        <f>D146</f>
        <v>1742374</v>
      </c>
      <c r="E145" s="20">
        <f t="shared" si="3"/>
        <v>14.125447912444264</v>
      </c>
      <c r="F145" s="18"/>
      <c r="G145" s="18"/>
      <c r="H145" s="18"/>
      <c r="I145" s="159"/>
    </row>
    <row r="146" spans="1:9">
      <c r="A146" s="52">
        <v>4213</v>
      </c>
      <c r="B146" s="133" t="s">
        <v>225</v>
      </c>
      <c r="C146" s="93">
        <v>12335000</v>
      </c>
      <c r="D146" s="30">
        <v>1742374</v>
      </c>
      <c r="E146" s="81">
        <f t="shared" si="3"/>
        <v>14.125447912444264</v>
      </c>
      <c r="F146" s="41"/>
      <c r="G146" s="41"/>
      <c r="H146" s="41"/>
    </row>
    <row r="147" spans="1:9">
      <c r="A147" s="52"/>
      <c r="B147" s="45"/>
      <c r="C147" s="30"/>
      <c r="D147" s="30"/>
      <c r="E147" s="20"/>
      <c r="F147" s="19"/>
      <c r="G147" s="19"/>
      <c r="H147" s="19"/>
    </row>
    <row r="148" spans="1:9" ht="24.6" customHeight="1">
      <c r="A148" s="158" t="s">
        <v>147</v>
      </c>
      <c r="B148" s="12" t="s">
        <v>148</v>
      </c>
      <c r="C148" s="24">
        <f>C151+C154</f>
        <v>18771000</v>
      </c>
      <c r="D148" s="24">
        <f>D151+D154</f>
        <v>14670645</v>
      </c>
      <c r="E148" s="20">
        <f t="shared" si="3"/>
        <v>78.155905385967714</v>
      </c>
      <c r="F148" s="20"/>
      <c r="G148" s="20"/>
      <c r="H148" s="20"/>
    </row>
    <row r="149" spans="1:9">
      <c r="A149" s="141">
        <v>41</v>
      </c>
      <c r="B149" s="12" t="s">
        <v>9</v>
      </c>
      <c r="C149" s="24">
        <f>C150</f>
        <v>500000</v>
      </c>
      <c r="D149" s="24">
        <f>D150</f>
        <v>0</v>
      </c>
      <c r="E149" s="20">
        <f t="shared" si="3"/>
        <v>0</v>
      </c>
      <c r="F149" s="20"/>
      <c r="G149" s="20"/>
      <c r="H149" s="20"/>
    </row>
    <row r="150" spans="1:9">
      <c r="A150" s="141">
        <v>411</v>
      </c>
      <c r="B150" s="12" t="s">
        <v>103</v>
      </c>
      <c r="C150" s="24">
        <f>C151</f>
        <v>500000</v>
      </c>
      <c r="D150" s="24">
        <f>D151</f>
        <v>0</v>
      </c>
      <c r="E150" s="20">
        <f t="shared" si="3"/>
        <v>0</v>
      </c>
      <c r="F150" s="20"/>
      <c r="G150" s="20"/>
      <c r="H150" s="20"/>
    </row>
    <row r="151" spans="1:9">
      <c r="A151" s="132">
        <v>4111</v>
      </c>
      <c r="B151" s="133" t="s">
        <v>38</v>
      </c>
      <c r="C151" s="93">
        <v>500000</v>
      </c>
      <c r="D151" s="30"/>
      <c r="E151" s="81">
        <f t="shared" si="3"/>
        <v>0</v>
      </c>
      <c r="F151" s="18"/>
      <c r="G151" s="18"/>
      <c r="H151" s="18"/>
    </row>
    <row r="152" spans="1:9">
      <c r="A152" s="141">
        <v>42</v>
      </c>
      <c r="B152" s="134" t="s">
        <v>218</v>
      </c>
      <c r="C152" s="24">
        <f>C153</f>
        <v>18271000</v>
      </c>
      <c r="D152" s="24">
        <f>D153</f>
        <v>14670645</v>
      </c>
      <c r="E152" s="20">
        <f t="shared" si="3"/>
        <v>80.294701986754973</v>
      </c>
      <c r="F152" s="18"/>
      <c r="G152" s="18"/>
      <c r="H152" s="18"/>
    </row>
    <row r="153" spans="1:9">
      <c r="A153" s="141">
        <v>421</v>
      </c>
      <c r="B153" s="134" t="s">
        <v>12</v>
      </c>
      <c r="C153" s="24">
        <f>C154</f>
        <v>18271000</v>
      </c>
      <c r="D153" s="24">
        <f>D154</f>
        <v>14670645</v>
      </c>
      <c r="E153" s="20">
        <f t="shared" si="3"/>
        <v>80.294701986754973</v>
      </c>
      <c r="F153" s="18"/>
      <c r="G153" s="18"/>
      <c r="H153" s="18"/>
    </row>
    <row r="154" spans="1:9">
      <c r="A154" s="52">
        <v>4213</v>
      </c>
      <c r="B154" s="133" t="s">
        <v>15</v>
      </c>
      <c r="C154" s="93">
        <v>18271000</v>
      </c>
      <c r="D154" s="30">
        <v>14670645</v>
      </c>
      <c r="E154" s="81">
        <f t="shared" si="3"/>
        <v>80.294701986754973</v>
      </c>
      <c r="F154" s="41"/>
      <c r="G154" s="41"/>
      <c r="H154" s="41"/>
    </row>
    <row r="155" spans="1:9">
      <c r="A155" s="52"/>
      <c r="B155" s="45"/>
      <c r="C155" s="30"/>
      <c r="D155" s="30"/>
      <c r="E155" s="18"/>
      <c r="F155" s="19"/>
      <c r="G155" s="19"/>
      <c r="H155" s="19"/>
    </row>
    <row r="156" spans="1:9">
      <c r="A156" s="139" t="s">
        <v>149</v>
      </c>
      <c r="B156" s="6" t="s">
        <v>150</v>
      </c>
      <c r="C156" s="24">
        <f>C157+C160</f>
        <v>12370000</v>
      </c>
      <c r="D156" s="24">
        <f>D157+D160</f>
        <v>3630172</v>
      </c>
      <c r="E156" s="20">
        <f t="shared" si="3"/>
        <v>29.346580436540016</v>
      </c>
      <c r="F156" s="20"/>
      <c r="G156" s="20"/>
      <c r="H156" s="20"/>
    </row>
    <row r="157" spans="1:9">
      <c r="A157" s="141">
        <v>41</v>
      </c>
      <c r="B157" s="12" t="s">
        <v>9</v>
      </c>
      <c r="C157" s="24">
        <f>C158</f>
        <v>4450000</v>
      </c>
      <c r="D157" s="24">
        <f>D158</f>
        <v>1836900</v>
      </c>
      <c r="E157" s="20">
        <f t="shared" si="3"/>
        <v>41.278651685393257</v>
      </c>
      <c r="F157" s="20"/>
      <c r="G157" s="20"/>
      <c r="H157" s="20"/>
    </row>
    <row r="158" spans="1:9">
      <c r="A158" s="141">
        <v>411</v>
      </c>
      <c r="B158" s="12" t="s">
        <v>103</v>
      </c>
      <c r="C158" s="24">
        <f>C159</f>
        <v>4450000</v>
      </c>
      <c r="D158" s="24">
        <f>D159</f>
        <v>1836900</v>
      </c>
      <c r="E158" s="20">
        <f t="shared" si="3"/>
        <v>41.278651685393257</v>
      </c>
      <c r="F158" s="20"/>
      <c r="G158" s="20"/>
      <c r="H158" s="20"/>
    </row>
    <row r="159" spans="1:9">
      <c r="A159" s="132">
        <v>4111</v>
      </c>
      <c r="B159" s="133" t="s">
        <v>38</v>
      </c>
      <c r="C159" s="93">
        <v>4450000</v>
      </c>
      <c r="D159" s="30">
        <v>1836900</v>
      </c>
      <c r="E159" s="81">
        <f t="shared" si="3"/>
        <v>41.278651685393257</v>
      </c>
      <c r="F159" s="18"/>
      <c r="G159" s="18"/>
      <c r="H159" s="18"/>
    </row>
    <row r="160" spans="1:9">
      <c r="A160" s="141">
        <v>42</v>
      </c>
      <c r="B160" s="134" t="s">
        <v>218</v>
      </c>
      <c r="C160" s="24">
        <f>C161</f>
        <v>7920000</v>
      </c>
      <c r="D160" s="24">
        <f>D161</f>
        <v>1793272</v>
      </c>
      <c r="E160" s="20">
        <f t="shared" si="3"/>
        <v>22.642323232323232</v>
      </c>
      <c r="F160" s="18"/>
      <c r="G160" s="18"/>
      <c r="H160" s="18"/>
    </row>
    <row r="161" spans="1:8">
      <c r="A161" s="141">
        <v>421</v>
      </c>
      <c r="B161" s="134" t="s">
        <v>12</v>
      </c>
      <c r="C161" s="24">
        <f>C162</f>
        <v>7920000</v>
      </c>
      <c r="D161" s="24">
        <f>D162</f>
        <v>1793272</v>
      </c>
      <c r="E161" s="20">
        <f t="shared" si="3"/>
        <v>22.642323232323232</v>
      </c>
      <c r="F161" s="18"/>
      <c r="G161" s="18"/>
      <c r="H161" s="18"/>
    </row>
    <row r="162" spans="1:8">
      <c r="A162" s="52">
        <v>4213</v>
      </c>
      <c r="B162" s="133" t="s">
        <v>225</v>
      </c>
      <c r="C162" s="93">
        <v>7920000</v>
      </c>
      <c r="D162" s="30">
        <v>1793272</v>
      </c>
      <c r="E162" s="81">
        <f t="shared" si="3"/>
        <v>22.642323232323232</v>
      </c>
      <c r="F162" s="41"/>
      <c r="G162" s="41"/>
      <c r="H162" s="41"/>
    </row>
    <row r="163" spans="1:8">
      <c r="A163" s="52"/>
      <c r="B163" s="133"/>
      <c r="C163" s="30"/>
      <c r="D163" s="30"/>
      <c r="E163" s="20"/>
      <c r="F163" s="41"/>
      <c r="G163" s="41"/>
      <c r="H163" s="41"/>
    </row>
    <row r="164" spans="1:8">
      <c r="A164" s="139" t="s">
        <v>189</v>
      </c>
      <c r="B164" s="6" t="s">
        <v>156</v>
      </c>
      <c r="C164" s="24">
        <f>C165+C168</f>
        <v>44650000</v>
      </c>
      <c r="D164" s="24">
        <f>D165+D168</f>
        <v>26221452.370000001</v>
      </c>
      <c r="E164" s="20">
        <f t="shared" si="3"/>
        <v>58.726657043673015</v>
      </c>
      <c r="F164" s="20"/>
      <c r="G164" s="20"/>
      <c r="H164" s="20"/>
    </row>
    <row r="165" spans="1:8">
      <c r="A165" s="141">
        <v>41</v>
      </c>
      <c r="B165" s="12" t="s">
        <v>9</v>
      </c>
      <c r="C165" s="24">
        <f>C166</f>
        <v>500000</v>
      </c>
      <c r="D165" s="24">
        <f>D166</f>
        <v>1526812</v>
      </c>
      <c r="E165" s="20">
        <f t="shared" si="3"/>
        <v>305.36240000000004</v>
      </c>
      <c r="F165" s="20"/>
      <c r="G165" s="20"/>
      <c r="H165" s="20"/>
    </row>
    <row r="166" spans="1:8">
      <c r="A166" s="141">
        <v>411</v>
      </c>
      <c r="B166" s="12" t="s">
        <v>103</v>
      </c>
      <c r="C166" s="24">
        <f>C167</f>
        <v>500000</v>
      </c>
      <c r="D166" s="24">
        <f>D167</f>
        <v>1526812</v>
      </c>
      <c r="E166" s="20">
        <f t="shared" si="3"/>
        <v>305.36240000000004</v>
      </c>
      <c r="F166" s="20"/>
      <c r="G166" s="20"/>
      <c r="H166" s="20"/>
    </row>
    <row r="167" spans="1:8">
      <c r="A167" s="132">
        <v>4111</v>
      </c>
      <c r="B167" s="133" t="s">
        <v>38</v>
      </c>
      <c r="C167" s="93">
        <v>500000</v>
      </c>
      <c r="D167" s="30">
        <v>1526812</v>
      </c>
      <c r="E167" s="81">
        <f t="shared" si="3"/>
        <v>305.36240000000004</v>
      </c>
      <c r="F167" s="18"/>
      <c r="G167" s="18"/>
      <c r="H167" s="18"/>
    </row>
    <row r="168" spans="1:8">
      <c r="A168" s="141">
        <v>42</v>
      </c>
      <c r="B168" s="134" t="s">
        <v>218</v>
      </c>
      <c r="C168" s="24">
        <f>C169</f>
        <v>44150000</v>
      </c>
      <c r="D168" s="24">
        <f>D169</f>
        <v>24694640.370000001</v>
      </c>
      <c r="E168" s="20">
        <f t="shared" si="3"/>
        <v>55.933500271800682</v>
      </c>
      <c r="F168" s="18"/>
      <c r="G168" s="18"/>
      <c r="H168" s="18"/>
    </row>
    <row r="169" spans="1:8">
      <c r="A169" s="141">
        <v>421</v>
      </c>
      <c r="B169" s="134" t="s">
        <v>12</v>
      </c>
      <c r="C169" s="24">
        <f>C170+C171</f>
        <v>44150000</v>
      </c>
      <c r="D169" s="24">
        <f>D170+D171</f>
        <v>24694640.370000001</v>
      </c>
      <c r="E169" s="20">
        <f t="shared" si="3"/>
        <v>55.933500271800682</v>
      </c>
      <c r="F169" s="18"/>
      <c r="G169" s="18"/>
      <c r="H169" s="18"/>
    </row>
    <row r="170" spans="1:8">
      <c r="A170" s="52">
        <v>4213</v>
      </c>
      <c r="B170" s="133" t="s">
        <v>225</v>
      </c>
      <c r="C170" s="93">
        <v>29500000</v>
      </c>
      <c r="D170" s="30">
        <v>17527738</v>
      </c>
      <c r="E170" s="81">
        <f t="shared" si="3"/>
        <v>59.416061016949151</v>
      </c>
      <c r="F170" s="41"/>
      <c r="G170" s="41"/>
      <c r="H170" s="41"/>
    </row>
    <row r="171" spans="1:8">
      <c r="A171" s="52">
        <v>4213</v>
      </c>
      <c r="B171" s="45" t="s">
        <v>140</v>
      </c>
      <c r="C171" s="93">
        <v>14650000</v>
      </c>
      <c r="D171" s="30">
        <v>7166902.3700000001</v>
      </c>
      <c r="E171" s="81">
        <f t="shared" si="3"/>
        <v>48.920835290102389</v>
      </c>
      <c r="F171" s="41"/>
      <c r="G171" s="41"/>
      <c r="H171" s="41"/>
    </row>
    <row r="172" spans="1:8" hidden="1">
      <c r="A172" s="52"/>
      <c r="B172" s="45"/>
      <c r="C172" s="30"/>
      <c r="D172" s="30"/>
      <c r="E172" s="20"/>
      <c r="F172" s="41"/>
      <c r="G172" s="41"/>
      <c r="H172" s="41"/>
    </row>
    <row r="173" spans="1:8" s="60" customFormat="1" hidden="1">
      <c r="A173" s="58" t="s">
        <v>243</v>
      </c>
      <c r="B173" s="59" t="s">
        <v>244</v>
      </c>
      <c r="C173" s="24">
        <f>C174+C177</f>
        <v>0</v>
      </c>
      <c r="D173" s="24">
        <f>D174+D177</f>
        <v>0</v>
      </c>
      <c r="E173" s="41" t="s">
        <v>185</v>
      </c>
      <c r="F173" s="41"/>
      <c r="G173" s="41"/>
      <c r="H173" s="41"/>
    </row>
    <row r="174" spans="1:8" s="60" customFormat="1" hidden="1">
      <c r="A174" s="58">
        <v>42</v>
      </c>
      <c r="B174" s="59" t="s">
        <v>218</v>
      </c>
      <c r="C174" s="24">
        <f>C175</f>
        <v>0</v>
      </c>
      <c r="D174" s="24">
        <f>D175</f>
        <v>0</v>
      </c>
      <c r="E174" s="41" t="s">
        <v>185</v>
      </c>
      <c r="F174" s="41"/>
      <c r="G174" s="41"/>
      <c r="H174" s="41"/>
    </row>
    <row r="175" spans="1:8" s="60" customFormat="1" hidden="1">
      <c r="A175" s="58">
        <v>421</v>
      </c>
      <c r="B175" s="59" t="s">
        <v>12</v>
      </c>
      <c r="C175" s="24">
        <f>C176</f>
        <v>0</v>
      </c>
      <c r="D175" s="24">
        <f>D176</f>
        <v>0</v>
      </c>
      <c r="E175" s="41" t="s">
        <v>185</v>
      </c>
      <c r="F175" s="41"/>
      <c r="G175" s="41"/>
      <c r="H175" s="41"/>
    </row>
    <row r="176" spans="1:8" hidden="1">
      <c r="A176" s="52">
        <v>4213</v>
      </c>
      <c r="B176" s="45" t="s">
        <v>225</v>
      </c>
      <c r="C176" s="93">
        <v>0</v>
      </c>
      <c r="D176" s="30">
        <v>0</v>
      </c>
      <c r="E176" s="160" t="s">
        <v>185</v>
      </c>
      <c r="F176" s="41"/>
      <c r="G176" s="41"/>
      <c r="H176" s="41"/>
    </row>
    <row r="177" spans="1:8">
      <c r="A177" s="52"/>
      <c r="B177" s="45"/>
      <c r="C177" s="30"/>
      <c r="D177" s="30"/>
      <c r="E177" s="20"/>
      <c r="F177" s="41"/>
      <c r="G177" s="41"/>
      <c r="H177" s="41"/>
    </row>
    <row r="178" spans="1:8" s="164" customFormat="1">
      <c r="A178" s="161" t="s">
        <v>236</v>
      </c>
      <c r="B178" s="162" t="s">
        <v>237</v>
      </c>
      <c r="C178" s="24">
        <f>C179+C182</f>
        <v>296100000</v>
      </c>
      <c r="D178" s="24">
        <f>D179+D182</f>
        <v>79731460</v>
      </c>
      <c r="E178" s="20">
        <f t="shared" si="3"/>
        <v>26.927207024653832</v>
      </c>
      <c r="F178" s="163"/>
      <c r="G178" s="163"/>
      <c r="H178" s="163"/>
    </row>
    <row r="179" spans="1:8">
      <c r="A179" s="141">
        <v>41</v>
      </c>
      <c r="B179" s="12" t="s">
        <v>9</v>
      </c>
      <c r="C179" s="24">
        <f>C180</f>
        <v>10000000</v>
      </c>
      <c r="D179" s="24">
        <f>D180</f>
        <v>12196195</v>
      </c>
      <c r="E179" s="20">
        <f t="shared" si="3"/>
        <v>121.96195</v>
      </c>
      <c r="F179" s="20"/>
      <c r="G179" s="20"/>
      <c r="H179" s="20"/>
    </row>
    <row r="180" spans="1:8">
      <c r="A180" s="141">
        <v>411</v>
      </c>
      <c r="B180" s="12" t="s">
        <v>103</v>
      </c>
      <c r="C180" s="24">
        <f>C181</f>
        <v>10000000</v>
      </c>
      <c r="D180" s="24">
        <f>D181</f>
        <v>12196195</v>
      </c>
      <c r="E180" s="20">
        <f t="shared" si="3"/>
        <v>121.96195</v>
      </c>
      <c r="F180" s="20"/>
      <c r="G180" s="20"/>
      <c r="H180" s="20"/>
    </row>
    <row r="181" spans="1:8">
      <c r="A181" s="132">
        <v>4111</v>
      </c>
      <c r="B181" s="133" t="s">
        <v>38</v>
      </c>
      <c r="C181" s="93">
        <v>10000000</v>
      </c>
      <c r="D181" s="30">
        <v>12196195</v>
      </c>
      <c r="E181" s="160" t="s">
        <v>185</v>
      </c>
      <c r="F181" s="18"/>
      <c r="G181" s="18"/>
      <c r="H181" s="18"/>
    </row>
    <row r="182" spans="1:8">
      <c r="A182" s="141">
        <v>42</v>
      </c>
      <c r="B182" s="134" t="s">
        <v>218</v>
      </c>
      <c r="C182" s="24">
        <f>C183</f>
        <v>286100000</v>
      </c>
      <c r="D182" s="24">
        <f>D183</f>
        <v>67535265</v>
      </c>
      <c r="E182" s="20">
        <f t="shared" si="3"/>
        <v>23.605475358266339</v>
      </c>
      <c r="F182" s="18"/>
      <c r="G182" s="18"/>
      <c r="H182" s="18"/>
    </row>
    <row r="183" spans="1:8">
      <c r="A183" s="141">
        <v>421</v>
      </c>
      <c r="B183" s="134" t="s">
        <v>12</v>
      </c>
      <c r="C183" s="24">
        <f>C184</f>
        <v>286100000</v>
      </c>
      <c r="D183" s="24">
        <f>D184</f>
        <v>67535265</v>
      </c>
      <c r="E183" s="20">
        <f t="shared" si="3"/>
        <v>23.605475358266339</v>
      </c>
      <c r="F183" s="18"/>
      <c r="G183" s="18"/>
      <c r="H183" s="18"/>
    </row>
    <row r="184" spans="1:8">
      <c r="A184" s="52">
        <v>4213</v>
      </c>
      <c r="B184" s="133" t="s">
        <v>225</v>
      </c>
      <c r="C184" s="93">
        <v>286100000</v>
      </c>
      <c r="D184" s="30">
        <v>67535265</v>
      </c>
      <c r="E184" s="82">
        <f t="shared" si="3"/>
        <v>23.605475358266339</v>
      </c>
      <c r="F184" s="41"/>
      <c r="G184" s="41"/>
      <c r="H184" s="41"/>
    </row>
    <row r="185" spans="1:8">
      <c r="A185" s="52"/>
      <c r="B185" s="133"/>
      <c r="C185" s="93"/>
      <c r="D185" s="30"/>
      <c r="E185" s="82"/>
      <c r="F185" s="41"/>
      <c r="G185" s="41"/>
      <c r="H185" s="41"/>
    </row>
    <row r="186" spans="1:8">
      <c r="A186" s="145" t="s">
        <v>280</v>
      </c>
      <c r="B186" s="140" t="s">
        <v>281</v>
      </c>
      <c r="C186" s="24">
        <f t="shared" ref="C186:D188" si="4">C187</f>
        <v>9000000</v>
      </c>
      <c r="D186" s="24">
        <f t="shared" si="4"/>
        <v>0</v>
      </c>
      <c r="E186" s="20">
        <f t="shared" si="3"/>
        <v>0</v>
      </c>
      <c r="F186" s="41"/>
      <c r="G186" s="41"/>
      <c r="H186" s="41"/>
    </row>
    <row r="187" spans="1:8">
      <c r="A187" s="141">
        <v>42</v>
      </c>
      <c r="B187" s="134" t="s">
        <v>218</v>
      </c>
      <c r="C187" s="24">
        <f t="shared" si="4"/>
        <v>9000000</v>
      </c>
      <c r="D187" s="24">
        <f t="shared" si="4"/>
        <v>0</v>
      </c>
      <c r="E187" s="20">
        <f t="shared" ref="E187:E189" si="5">D187/C187*100</f>
        <v>0</v>
      </c>
      <c r="F187" s="18"/>
      <c r="G187" s="18"/>
      <c r="H187" s="18"/>
    </row>
    <row r="188" spans="1:8">
      <c r="A188" s="141">
        <v>421</v>
      </c>
      <c r="B188" s="134" t="s">
        <v>12</v>
      </c>
      <c r="C188" s="24">
        <f t="shared" si="4"/>
        <v>9000000</v>
      </c>
      <c r="D188" s="24">
        <f t="shared" si="4"/>
        <v>0</v>
      </c>
      <c r="E188" s="20">
        <f t="shared" si="5"/>
        <v>0</v>
      </c>
      <c r="F188" s="18"/>
      <c r="G188" s="18"/>
      <c r="H188" s="18"/>
    </row>
    <row r="189" spans="1:8" hidden="1">
      <c r="A189" s="52">
        <v>4213</v>
      </c>
      <c r="B189" s="133" t="s">
        <v>225</v>
      </c>
      <c r="C189" s="93">
        <v>9000000</v>
      </c>
      <c r="D189" s="30">
        <v>0</v>
      </c>
      <c r="E189" s="82">
        <f t="shared" si="5"/>
        <v>0</v>
      </c>
      <c r="F189" s="41"/>
      <c r="G189" s="41"/>
      <c r="H189" s="41"/>
    </row>
    <row r="190" spans="1:8">
      <c r="C190" s="30"/>
      <c r="D190" s="30"/>
      <c r="E190" s="20"/>
      <c r="F190" s="18"/>
      <c r="G190" s="18"/>
      <c r="H190" s="18"/>
    </row>
    <row r="191" spans="1:8" ht="24.6" customHeight="1">
      <c r="A191" s="165">
        <v>104</v>
      </c>
      <c r="B191" s="166" t="s">
        <v>151</v>
      </c>
      <c r="C191" s="24">
        <f>C193+C198+C203+C208</f>
        <v>483000000</v>
      </c>
      <c r="D191" s="24">
        <f>D193+D198+D203+D208</f>
        <v>255998918</v>
      </c>
      <c r="E191" s="20">
        <f t="shared" si="3"/>
        <v>53.001846376811592</v>
      </c>
      <c r="F191" s="20"/>
      <c r="G191" s="20"/>
      <c r="H191" s="20"/>
    </row>
    <row r="192" spans="1:8">
      <c r="C192" s="30"/>
      <c r="D192" s="30"/>
      <c r="E192" s="20"/>
      <c r="F192" s="18"/>
      <c r="G192" s="18"/>
      <c r="H192" s="18"/>
    </row>
    <row r="193" spans="1:8">
      <c r="A193" s="139" t="s">
        <v>152</v>
      </c>
      <c r="B193" s="6" t="s">
        <v>153</v>
      </c>
      <c r="C193" s="95">
        <f>C196</f>
        <v>360000000</v>
      </c>
      <c r="D193" s="95">
        <f>D196</f>
        <v>198971456</v>
      </c>
      <c r="E193" s="20">
        <f t="shared" si="3"/>
        <v>55.269848888888887</v>
      </c>
      <c r="F193" s="20"/>
      <c r="G193" s="20"/>
      <c r="H193" s="20"/>
    </row>
    <row r="194" spans="1:8">
      <c r="A194" s="47">
        <v>32</v>
      </c>
      <c r="B194" s="134" t="s">
        <v>1</v>
      </c>
      <c r="C194" s="95">
        <f>C195</f>
        <v>360000000</v>
      </c>
      <c r="D194" s="95">
        <f>D195</f>
        <v>198971456</v>
      </c>
      <c r="E194" s="20">
        <f t="shared" si="3"/>
        <v>55.269848888888887</v>
      </c>
      <c r="F194" s="20"/>
      <c r="G194" s="20"/>
      <c r="H194" s="20"/>
    </row>
    <row r="195" spans="1:8">
      <c r="A195" s="47">
        <v>323</v>
      </c>
      <c r="B195" s="27" t="s">
        <v>6</v>
      </c>
      <c r="C195" s="95">
        <f>C196</f>
        <v>360000000</v>
      </c>
      <c r="D195" s="95">
        <f>D196</f>
        <v>198971456</v>
      </c>
      <c r="E195" s="20">
        <f t="shared" si="3"/>
        <v>55.269848888888887</v>
      </c>
      <c r="F195" s="20"/>
      <c r="G195" s="20"/>
      <c r="H195" s="20"/>
    </row>
    <row r="196" spans="1:8">
      <c r="A196" s="53">
        <v>3232</v>
      </c>
      <c r="B196" s="33" t="s">
        <v>7</v>
      </c>
      <c r="C196" s="94">
        <f>'rashodi-opći dio'!E26</f>
        <v>360000000</v>
      </c>
      <c r="D196" s="43">
        <f>'rashodi-opći dio'!F26</f>
        <v>198971456</v>
      </c>
      <c r="E196" s="81">
        <f t="shared" si="3"/>
        <v>55.269848888888887</v>
      </c>
      <c r="F196" s="18"/>
      <c r="G196" s="18"/>
      <c r="H196" s="18"/>
    </row>
    <row r="197" spans="1:8">
      <c r="C197" s="30"/>
      <c r="D197" s="30"/>
      <c r="E197" s="20"/>
      <c r="F197" s="18"/>
      <c r="G197" s="18"/>
      <c r="H197" s="18"/>
    </row>
    <row r="198" spans="1:8">
      <c r="A198" s="139" t="s">
        <v>154</v>
      </c>
      <c r="B198" s="6" t="s">
        <v>155</v>
      </c>
      <c r="C198" s="95">
        <f>C201</f>
        <v>20000000</v>
      </c>
      <c r="D198" s="95">
        <f>D201</f>
        <v>11238711</v>
      </c>
      <c r="E198" s="41" t="s">
        <v>185</v>
      </c>
      <c r="F198" s="20"/>
      <c r="G198" s="20"/>
      <c r="H198" s="20"/>
    </row>
    <row r="199" spans="1:8">
      <c r="A199" s="47">
        <v>32</v>
      </c>
      <c r="B199" s="134" t="s">
        <v>1</v>
      </c>
      <c r="C199" s="95">
        <f>C200</f>
        <v>20000000</v>
      </c>
      <c r="D199" s="95">
        <f>D200</f>
        <v>11238711</v>
      </c>
      <c r="E199" s="41" t="s">
        <v>185</v>
      </c>
      <c r="F199" s="20"/>
      <c r="G199" s="20"/>
      <c r="H199" s="20"/>
    </row>
    <row r="200" spans="1:8">
      <c r="A200" s="47">
        <v>323</v>
      </c>
      <c r="B200" s="27" t="s">
        <v>6</v>
      </c>
      <c r="C200" s="95">
        <f>C201</f>
        <v>20000000</v>
      </c>
      <c r="D200" s="95">
        <f>D201</f>
        <v>11238711</v>
      </c>
      <c r="E200" s="41" t="s">
        <v>185</v>
      </c>
      <c r="F200" s="20"/>
      <c r="G200" s="20"/>
      <c r="H200" s="20"/>
    </row>
    <row r="201" spans="1:8">
      <c r="A201" s="53">
        <v>3232</v>
      </c>
      <c r="B201" s="33" t="s">
        <v>7</v>
      </c>
      <c r="C201" s="94">
        <f>'rashodi-opći dio'!E28</f>
        <v>20000000</v>
      </c>
      <c r="D201" s="43">
        <f>'rashodi-opći dio'!F28</f>
        <v>11238711</v>
      </c>
      <c r="E201" s="83" t="s">
        <v>185</v>
      </c>
      <c r="F201" s="18"/>
      <c r="G201" s="18"/>
      <c r="H201" s="18"/>
    </row>
    <row r="202" spans="1:8">
      <c r="A202" s="53"/>
      <c r="B202" s="167"/>
      <c r="C202" s="30"/>
      <c r="D202" s="30"/>
      <c r="E202" s="20"/>
      <c r="F202" s="18"/>
      <c r="G202" s="18"/>
      <c r="H202" s="18"/>
    </row>
    <row r="203" spans="1:8">
      <c r="A203" s="139" t="s">
        <v>157</v>
      </c>
      <c r="B203" s="6" t="s">
        <v>158</v>
      </c>
      <c r="C203" s="95">
        <f t="shared" ref="C203:D205" si="6">C204</f>
        <v>8000000</v>
      </c>
      <c r="D203" s="95">
        <f t="shared" si="6"/>
        <v>1069395</v>
      </c>
      <c r="E203" s="20">
        <f t="shared" si="3"/>
        <v>13.367437500000001</v>
      </c>
      <c r="F203" s="41"/>
      <c r="G203" s="41"/>
      <c r="H203" s="41"/>
    </row>
    <row r="204" spans="1:8">
      <c r="A204" s="47">
        <v>32</v>
      </c>
      <c r="B204" s="134" t="s">
        <v>1</v>
      </c>
      <c r="C204" s="95">
        <f t="shared" si="6"/>
        <v>8000000</v>
      </c>
      <c r="D204" s="95">
        <f t="shared" si="6"/>
        <v>1069395</v>
      </c>
      <c r="E204" s="20">
        <f t="shared" si="3"/>
        <v>13.367437500000001</v>
      </c>
      <c r="F204" s="41"/>
      <c r="G204" s="41"/>
      <c r="H204" s="41"/>
    </row>
    <row r="205" spans="1:8">
      <c r="A205" s="47">
        <v>323</v>
      </c>
      <c r="B205" s="27" t="s">
        <v>6</v>
      </c>
      <c r="C205" s="95">
        <f t="shared" si="6"/>
        <v>8000000</v>
      </c>
      <c r="D205" s="95">
        <f t="shared" si="6"/>
        <v>1069395</v>
      </c>
      <c r="E205" s="20">
        <f t="shared" ref="E205:E218" si="7">D205/C205*100</f>
        <v>13.367437500000001</v>
      </c>
      <c r="F205" s="41"/>
      <c r="G205" s="41"/>
      <c r="H205" s="41"/>
    </row>
    <row r="206" spans="1:8">
      <c r="A206" s="53">
        <v>3237</v>
      </c>
      <c r="B206" s="33" t="s">
        <v>80</v>
      </c>
      <c r="C206" s="94">
        <f>'rashodi-opći dio'!E36</f>
        <v>8000000</v>
      </c>
      <c r="D206" s="43">
        <f>'rashodi-opći dio'!F36</f>
        <v>1069395</v>
      </c>
      <c r="E206" s="81">
        <f t="shared" si="7"/>
        <v>13.367437500000001</v>
      </c>
      <c r="F206" s="41"/>
      <c r="G206" s="41"/>
      <c r="H206" s="41"/>
    </row>
    <row r="207" spans="1:8">
      <c r="C207" s="30"/>
      <c r="D207" s="30"/>
      <c r="E207" s="20"/>
      <c r="F207" s="18"/>
      <c r="G207" s="18"/>
      <c r="H207" s="18"/>
    </row>
    <row r="208" spans="1:8">
      <c r="A208" s="139" t="s">
        <v>267</v>
      </c>
      <c r="B208" s="6" t="s">
        <v>268</v>
      </c>
      <c r="C208" s="95">
        <f t="shared" ref="C208:D210" si="8">C209</f>
        <v>95000000</v>
      </c>
      <c r="D208" s="95">
        <f t="shared" si="8"/>
        <v>44719356</v>
      </c>
      <c r="E208" s="20">
        <f t="shared" ref="E208:E211" si="9">D208/C208*100</f>
        <v>47.07300631578947</v>
      </c>
      <c r="F208" s="41"/>
      <c r="G208" s="41"/>
      <c r="H208" s="41"/>
    </row>
    <row r="209" spans="1:8">
      <c r="A209" s="47">
        <v>32</v>
      </c>
      <c r="B209" s="134" t="s">
        <v>1</v>
      </c>
      <c r="C209" s="95">
        <f t="shared" si="8"/>
        <v>95000000</v>
      </c>
      <c r="D209" s="95">
        <f t="shared" si="8"/>
        <v>44719356</v>
      </c>
      <c r="E209" s="20">
        <f t="shared" si="9"/>
        <v>47.07300631578947</v>
      </c>
      <c r="F209" s="41"/>
      <c r="G209" s="41"/>
      <c r="H209" s="41"/>
    </row>
    <row r="210" spans="1:8">
      <c r="A210" s="47">
        <v>323</v>
      </c>
      <c r="B210" s="27" t="s">
        <v>6</v>
      </c>
      <c r="C210" s="95">
        <f t="shared" si="8"/>
        <v>95000000</v>
      </c>
      <c r="D210" s="95">
        <f t="shared" si="8"/>
        <v>44719356</v>
      </c>
      <c r="E210" s="20">
        <f t="shared" si="9"/>
        <v>47.07300631578947</v>
      </c>
      <c r="F210" s="41"/>
      <c r="G210" s="41"/>
      <c r="H210" s="41"/>
    </row>
    <row r="211" spans="1:8">
      <c r="A211" s="53">
        <v>3237</v>
      </c>
      <c r="B211" s="33" t="s">
        <v>7</v>
      </c>
      <c r="C211" s="94">
        <f>'rashodi-opći dio'!E29</f>
        <v>95000000</v>
      </c>
      <c r="D211" s="43">
        <f>'rashodi-opći dio'!F29</f>
        <v>44719356</v>
      </c>
      <c r="E211" s="81">
        <f t="shared" si="9"/>
        <v>47.07300631578947</v>
      </c>
      <c r="F211" s="41"/>
      <c r="G211" s="41"/>
      <c r="H211" s="41"/>
    </row>
    <row r="212" spans="1:8">
      <c r="A212" s="53"/>
      <c r="B212" s="33"/>
      <c r="C212" s="43"/>
      <c r="D212" s="43"/>
      <c r="E212" s="18"/>
      <c r="F212" s="41"/>
      <c r="G212" s="41"/>
      <c r="H212" s="41"/>
    </row>
    <row r="213" spans="1:8">
      <c r="A213" s="145">
        <v>105</v>
      </c>
      <c r="B213" s="140" t="s">
        <v>187</v>
      </c>
      <c r="C213" s="24">
        <f>C215</f>
        <v>48000000</v>
      </c>
      <c r="D213" s="24">
        <f>D215</f>
        <v>9000000</v>
      </c>
      <c r="E213" s="20">
        <f t="shared" si="7"/>
        <v>18.75</v>
      </c>
      <c r="F213" s="20"/>
      <c r="G213" s="20"/>
      <c r="H213" s="20"/>
    </row>
    <row r="214" spans="1:8" ht="10.5" customHeight="1">
      <c r="A214" s="145"/>
      <c r="B214" s="140"/>
      <c r="C214" s="24"/>
      <c r="D214" s="24"/>
      <c r="E214" s="20"/>
      <c r="F214" s="20"/>
      <c r="G214" s="20"/>
      <c r="H214" s="20"/>
    </row>
    <row r="215" spans="1:8">
      <c r="A215" s="139" t="s">
        <v>188</v>
      </c>
      <c r="B215" s="140" t="s">
        <v>159</v>
      </c>
      <c r="C215" s="24">
        <f t="shared" ref="C215:D217" si="10">C216</f>
        <v>48000000</v>
      </c>
      <c r="D215" s="24">
        <f t="shared" si="10"/>
        <v>9000000</v>
      </c>
      <c r="E215" s="20">
        <f t="shared" si="7"/>
        <v>18.75</v>
      </c>
      <c r="F215" s="20"/>
      <c r="G215" s="20"/>
      <c r="H215" s="20"/>
    </row>
    <row r="216" spans="1:8">
      <c r="A216" s="47">
        <v>36</v>
      </c>
      <c r="B216" s="168" t="s">
        <v>261</v>
      </c>
      <c r="C216" s="24">
        <f t="shared" si="10"/>
        <v>48000000</v>
      </c>
      <c r="D216" s="24">
        <f t="shared" si="10"/>
        <v>9000000</v>
      </c>
      <c r="E216" s="20">
        <f t="shared" si="7"/>
        <v>18.75</v>
      </c>
      <c r="F216" s="20"/>
      <c r="G216" s="20"/>
      <c r="H216" s="20"/>
    </row>
    <row r="217" spans="1:8">
      <c r="A217" s="47">
        <v>363</v>
      </c>
      <c r="B217" s="169" t="s">
        <v>259</v>
      </c>
      <c r="C217" s="24">
        <f t="shared" si="10"/>
        <v>48000000</v>
      </c>
      <c r="D217" s="24">
        <f t="shared" si="10"/>
        <v>9000000</v>
      </c>
      <c r="E217" s="20">
        <f t="shared" si="7"/>
        <v>18.75</v>
      </c>
      <c r="F217" s="20"/>
      <c r="G217" s="20"/>
      <c r="H217" s="20"/>
    </row>
    <row r="218" spans="1:8">
      <c r="A218" s="132">
        <v>3632</v>
      </c>
      <c r="B218" s="170" t="s">
        <v>259</v>
      </c>
      <c r="C218" s="94">
        <f>'rashodi-opći dio'!E60</f>
        <v>48000000</v>
      </c>
      <c r="D218" s="43">
        <f>'rashodi-opći dio'!F60</f>
        <v>9000000</v>
      </c>
      <c r="E218" s="81">
        <f t="shared" si="7"/>
        <v>18.75</v>
      </c>
      <c r="F218" s="19"/>
      <c r="G218" s="19"/>
      <c r="H218" s="19"/>
    </row>
    <row r="219" spans="1:8">
      <c r="A219" s="132"/>
      <c r="B219" s="135"/>
      <c r="C219" s="171"/>
      <c r="D219" s="171"/>
      <c r="E219" s="16"/>
      <c r="F219" s="19"/>
      <c r="G219" s="19"/>
      <c r="H219" s="19"/>
    </row>
    <row r="220" spans="1:8">
      <c r="A220" s="172"/>
      <c r="C220" s="28"/>
      <c r="D220" s="28"/>
      <c r="E220" s="16"/>
      <c r="F220" s="22"/>
      <c r="G220" s="22"/>
      <c r="H220" s="22"/>
    </row>
    <row r="221" spans="1:8">
      <c r="A221" s="173"/>
      <c r="B221" s="174"/>
      <c r="C221" s="175"/>
      <c r="D221" s="175"/>
      <c r="E221" s="16"/>
      <c r="F221" s="22"/>
      <c r="G221" s="22"/>
      <c r="H221" s="22"/>
    </row>
    <row r="222" spans="1:8">
      <c r="A222" s="176"/>
      <c r="B222" s="177"/>
      <c r="C222" s="178"/>
      <c r="D222" s="178"/>
      <c r="E222" s="16"/>
      <c r="F222" s="22"/>
      <c r="G222" s="22"/>
      <c r="H222" s="22"/>
    </row>
    <row r="223" spans="1:8">
      <c r="A223" s="54"/>
      <c r="B223" s="174"/>
      <c r="C223" s="179"/>
      <c r="D223" s="179"/>
      <c r="E223" s="16"/>
    </row>
    <row r="224" spans="1:8">
      <c r="A224" s="172"/>
      <c r="E224" s="16"/>
    </row>
    <row r="225" spans="1:5">
      <c r="B225" s="177"/>
      <c r="C225" s="180"/>
      <c r="D225" s="180"/>
      <c r="E225" s="16"/>
    </row>
    <row r="226" spans="1:5">
      <c r="A226" s="172"/>
      <c r="E226" s="16"/>
    </row>
    <row r="227" spans="1:5">
      <c r="B227" s="181"/>
      <c r="C227" s="182"/>
      <c r="D227" s="182"/>
      <c r="E227" s="16"/>
    </row>
    <row r="228" spans="1:5">
      <c r="B228" s="181"/>
      <c r="C228" s="182"/>
      <c r="D228" s="182"/>
      <c r="E228" s="16"/>
    </row>
    <row r="229" spans="1:5">
      <c r="B229" s="181"/>
      <c r="C229" s="182"/>
      <c r="D229" s="182"/>
      <c r="E229" s="16"/>
    </row>
    <row r="230" spans="1:5">
      <c r="A230" s="176"/>
      <c r="B230" s="34"/>
      <c r="C230" s="11"/>
      <c r="D230" s="11"/>
      <c r="E230" s="16"/>
    </row>
    <row r="231" spans="1:5">
      <c r="A231" s="183"/>
      <c r="B231" s="181"/>
      <c r="E231" s="16"/>
    </row>
    <row r="232" spans="1:5">
      <c r="A232" s="55"/>
      <c r="B232" s="177"/>
      <c r="C232" s="179"/>
      <c r="D232" s="179"/>
      <c r="E232" s="16"/>
    </row>
    <row r="233" spans="1:5">
      <c r="A233" s="172"/>
      <c r="E233" s="16"/>
    </row>
    <row r="234" spans="1:5">
      <c r="B234" s="177"/>
      <c r="C234" s="180"/>
      <c r="D234" s="180"/>
      <c r="E234" s="16"/>
    </row>
    <row r="235" spans="1:5">
      <c r="A235" s="172"/>
      <c r="E235" s="16"/>
    </row>
    <row r="236" spans="1:5">
      <c r="B236" s="177"/>
      <c r="C236" s="180"/>
      <c r="D236" s="180"/>
      <c r="E236" s="16"/>
    </row>
    <row r="237" spans="1:5">
      <c r="A237" s="176"/>
      <c r="E237" s="16"/>
    </row>
    <row r="238" spans="1:5">
      <c r="A238" s="183"/>
      <c r="B238" s="181"/>
      <c r="E238" s="16"/>
    </row>
    <row r="239" spans="1:5">
      <c r="B239" s="184"/>
      <c r="C239" s="185"/>
      <c r="D239" s="185"/>
      <c r="E239" s="16"/>
    </row>
    <row r="240" spans="1:5">
      <c r="A240" s="172"/>
      <c r="B240" s="184"/>
      <c r="C240" s="185"/>
      <c r="D240" s="185"/>
      <c r="E240" s="16"/>
    </row>
    <row r="241" spans="1:5">
      <c r="E241" s="16"/>
    </row>
    <row r="242" spans="1:5">
      <c r="A242" s="172"/>
      <c r="B242" s="177"/>
      <c r="C242" s="180"/>
      <c r="D242" s="180"/>
      <c r="E242" s="16"/>
    </row>
    <row r="243" spans="1:5">
      <c r="E243" s="16"/>
    </row>
    <row r="244" spans="1:5">
      <c r="A244" s="176"/>
      <c r="B244" s="177"/>
      <c r="C244" s="180"/>
      <c r="D244" s="180"/>
      <c r="E244" s="16"/>
    </row>
    <row r="245" spans="1:5">
      <c r="A245" s="183"/>
      <c r="E245" s="16"/>
    </row>
    <row r="246" spans="1:5">
      <c r="B246" s="181"/>
      <c r="E246" s="16"/>
    </row>
    <row r="247" spans="1:5">
      <c r="A247" s="172"/>
      <c r="B247" s="184"/>
      <c r="C247" s="185"/>
      <c r="D247" s="185"/>
      <c r="E247" s="16"/>
    </row>
    <row r="249" spans="1:5">
      <c r="A249" s="172"/>
      <c r="B249" s="177"/>
      <c r="C249" s="180"/>
      <c r="D249" s="180"/>
      <c r="E249" s="180"/>
    </row>
    <row r="251" spans="1:5">
      <c r="A251" s="176"/>
      <c r="B251" s="177"/>
      <c r="C251" s="180"/>
      <c r="D251" s="180"/>
      <c r="E251" s="180"/>
    </row>
    <row r="252" spans="1:5">
      <c r="A252" s="183"/>
    </row>
    <row r="253" spans="1:5">
      <c r="B253" s="181"/>
    </row>
    <row r="254" spans="1:5">
      <c r="A254" s="172"/>
      <c r="B254" s="184"/>
      <c r="C254" s="185"/>
      <c r="D254" s="185"/>
      <c r="E254" s="185"/>
    </row>
    <row r="256" spans="1:5">
      <c r="A256" s="172"/>
      <c r="B256" s="177"/>
      <c r="C256" s="180"/>
      <c r="D256" s="180"/>
      <c r="E256" s="180"/>
    </row>
    <row r="258" spans="1:5">
      <c r="A258" s="172"/>
      <c r="B258" s="177"/>
      <c r="C258" s="180"/>
      <c r="D258" s="180"/>
      <c r="E258" s="180"/>
    </row>
    <row r="260" spans="1:5">
      <c r="A260" s="172"/>
      <c r="B260" s="181"/>
    </row>
    <row r="261" spans="1:5">
      <c r="B261" s="184"/>
      <c r="C261" s="185"/>
      <c r="D261" s="185"/>
      <c r="E261" s="185"/>
    </row>
    <row r="263" spans="1:5">
      <c r="A263" s="186"/>
      <c r="B263" s="177"/>
      <c r="C263" s="180"/>
      <c r="D263" s="180"/>
      <c r="E263" s="180"/>
    </row>
    <row r="265" spans="1:5">
      <c r="A265" s="186"/>
      <c r="B265" s="177"/>
      <c r="C265" s="180"/>
      <c r="D265" s="180"/>
      <c r="E265" s="180"/>
    </row>
    <row r="267" spans="1:5">
      <c r="A267" s="186"/>
      <c r="B267" s="181"/>
    </row>
    <row r="268" spans="1:5">
      <c r="A268" s="183"/>
      <c r="B268" s="184"/>
      <c r="C268" s="185"/>
      <c r="D268" s="185"/>
      <c r="E268" s="185"/>
    </row>
    <row r="270" spans="1:5">
      <c r="A270" s="172"/>
      <c r="B270" s="177"/>
      <c r="C270" s="180"/>
      <c r="D270" s="180"/>
      <c r="E270" s="180"/>
    </row>
    <row r="272" spans="1:5">
      <c r="A272" s="186"/>
      <c r="B272" s="177"/>
      <c r="C272" s="180"/>
      <c r="D272" s="180"/>
      <c r="E272" s="180"/>
    </row>
    <row r="273" spans="1:5">
      <c r="A273" s="183"/>
    </row>
    <row r="274" spans="1:5">
      <c r="B274" s="181"/>
    </row>
    <row r="275" spans="1:5">
      <c r="A275" s="172"/>
      <c r="B275" s="184"/>
      <c r="C275" s="185"/>
      <c r="D275" s="185"/>
      <c r="E275" s="185"/>
    </row>
    <row r="277" spans="1:5">
      <c r="A277" s="172"/>
      <c r="B277" s="177"/>
      <c r="C277" s="180"/>
      <c r="D277" s="180"/>
      <c r="E277" s="180"/>
    </row>
    <row r="279" spans="1:5">
      <c r="A279" s="172"/>
      <c r="B279" s="177"/>
      <c r="C279" s="180"/>
      <c r="D279" s="180"/>
      <c r="E279" s="180"/>
    </row>
    <row r="281" spans="1:5">
      <c r="B281" s="181"/>
    </row>
    <row r="282" spans="1:5">
      <c r="A282" s="186"/>
      <c r="B282" s="184"/>
      <c r="C282" s="185"/>
      <c r="D282" s="185"/>
      <c r="E282" s="185"/>
    </row>
    <row r="284" spans="1:5">
      <c r="A284" s="187"/>
      <c r="B284" s="177"/>
      <c r="C284" s="180"/>
      <c r="D284" s="180"/>
      <c r="E284" s="180"/>
    </row>
    <row r="286" spans="1:5">
      <c r="A286" s="187"/>
      <c r="B286" s="177"/>
      <c r="C286" s="180"/>
      <c r="D286" s="180"/>
      <c r="E286" s="180"/>
    </row>
    <row r="287" spans="1:5">
      <c r="A287" s="188"/>
    </row>
    <row r="288" spans="1:5">
      <c r="A288" s="183"/>
      <c r="B288" s="181"/>
    </row>
    <row r="289" spans="1:5">
      <c r="A289" s="172"/>
      <c r="B289" s="184"/>
      <c r="C289" s="185"/>
      <c r="D289" s="185"/>
      <c r="E289" s="185"/>
    </row>
    <row r="290" spans="1:5">
      <c r="A290" s="183"/>
    </row>
    <row r="291" spans="1:5">
      <c r="A291" s="187"/>
      <c r="B291" s="177"/>
      <c r="C291" s="180"/>
      <c r="D291" s="180"/>
      <c r="E291" s="180"/>
    </row>
    <row r="292" spans="1:5">
      <c r="A292" s="188"/>
    </row>
    <row r="293" spans="1:5">
      <c r="A293" s="188"/>
      <c r="B293" s="177"/>
      <c r="C293" s="180"/>
      <c r="D293" s="180"/>
      <c r="E293" s="180"/>
    </row>
    <row r="294" spans="1:5">
      <c r="A294" s="172"/>
    </row>
    <row r="295" spans="1:5">
      <c r="B295" s="181"/>
    </row>
    <row r="296" spans="1:5">
      <c r="A296" s="188"/>
      <c r="B296" s="184"/>
      <c r="C296" s="185"/>
      <c r="D296" s="185"/>
      <c r="E296" s="185"/>
    </row>
    <row r="297" spans="1:5">
      <c r="A297" s="189"/>
      <c r="B297" s="184"/>
      <c r="C297" s="185"/>
      <c r="D297" s="185"/>
      <c r="E297" s="185"/>
    </row>
    <row r="298" spans="1:5">
      <c r="A298" s="35"/>
      <c r="B298" s="177"/>
      <c r="C298" s="180"/>
      <c r="D298" s="180"/>
      <c r="E298" s="180"/>
    </row>
    <row r="300" spans="1:5">
      <c r="A300" s="172"/>
      <c r="B300" s="177"/>
      <c r="C300" s="180"/>
      <c r="D300" s="180"/>
      <c r="E300" s="180"/>
    </row>
    <row r="301" spans="1:5">
      <c r="A301" s="188"/>
    </row>
    <row r="302" spans="1:5">
      <c r="A302" s="189"/>
      <c r="B302" s="181"/>
    </row>
    <row r="303" spans="1:5">
      <c r="A303" s="36"/>
      <c r="B303" s="184"/>
      <c r="C303" s="185"/>
      <c r="D303" s="185"/>
      <c r="E303" s="185"/>
    </row>
    <row r="304" spans="1:5">
      <c r="A304" s="36"/>
      <c r="B304" s="184"/>
      <c r="C304" s="185"/>
      <c r="D304" s="185"/>
      <c r="E304" s="185"/>
    </row>
    <row r="305" spans="1:5">
      <c r="A305" s="172"/>
    </row>
    <row r="306" spans="1:5">
      <c r="A306" s="188"/>
      <c r="B306" s="177"/>
      <c r="C306" s="180"/>
      <c r="D306" s="180"/>
      <c r="E306" s="180"/>
    </row>
    <row r="307" spans="1:5">
      <c r="A307" s="189"/>
    </row>
    <row r="308" spans="1:5">
      <c r="A308" s="36"/>
      <c r="B308" s="177"/>
      <c r="C308" s="180"/>
      <c r="D308" s="180"/>
      <c r="E308" s="180"/>
    </row>
    <row r="309" spans="1:5">
      <c r="A309" s="36"/>
    </row>
    <row r="310" spans="1:5">
      <c r="A310" s="172"/>
      <c r="B310" s="181"/>
    </row>
    <row r="311" spans="1:5">
      <c r="A311" s="188"/>
      <c r="B311" s="184"/>
      <c r="C311" s="185"/>
      <c r="D311" s="185"/>
      <c r="E311" s="185"/>
    </row>
    <row r="312" spans="1:5">
      <c r="A312" s="189"/>
    </row>
    <row r="313" spans="1:5">
      <c r="A313" s="36"/>
      <c r="B313" s="177"/>
      <c r="C313" s="180"/>
      <c r="D313" s="180"/>
      <c r="E313" s="180"/>
    </row>
    <row r="314" spans="1:5">
      <c r="A314" s="189"/>
    </row>
    <row r="315" spans="1:5">
      <c r="A315" s="172"/>
      <c r="B315" s="177"/>
      <c r="C315" s="180"/>
      <c r="D315" s="180"/>
      <c r="E315" s="180"/>
    </row>
    <row r="316" spans="1:5">
      <c r="A316" s="189"/>
    </row>
    <row r="317" spans="1:5">
      <c r="A317" s="189"/>
      <c r="B317" s="181"/>
    </row>
    <row r="318" spans="1:5">
      <c r="A318" s="36"/>
      <c r="B318" s="184"/>
      <c r="C318" s="185"/>
      <c r="D318" s="185"/>
      <c r="E318" s="185"/>
    </row>
    <row r="319" spans="1:5">
      <c r="A319" s="189"/>
    </row>
    <row r="320" spans="1:5">
      <c r="A320" s="189"/>
      <c r="B320" s="177"/>
      <c r="C320" s="180"/>
      <c r="D320" s="180"/>
      <c r="E320" s="180"/>
    </row>
    <row r="321" spans="1:5">
      <c r="A321" s="36"/>
    </row>
    <row r="322" spans="1:5">
      <c r="A322" s="189"/>
      <c r="B322" s="177"/>
      <c r="C322" s="180"/>
      <c r="D322" s="180"/>
      <c r="E322" s="180"/>
    </row>
    <row r="323" spans="1:5">
      <c r="A323" s="189"/>
    </row>
    <row r="324" spans="1:5">
      <c r="A324" s="36"/>
      <c r="B324" s="181"/>
    </row>
    <row r="325" spans="1:5">
      <c r="A325" s="36"/>
      <c r="B325" s="184"/>
      <c r="C325" s="185"/>
      <c r="D325" s="185"/>
      <c r="E325" s="185"/>
    </row>
    <row r="326" spans="1:5">
      <c r="A326" s="36"/>
    </row>
    <row r="327" spans="1:5">
      <c r="A327" s="189"/>
      <c r="B327" s="177"/>
      <c r="C327" s="180"/>
      <c r="D327" s="180"/>
      <c r="E327" s="180"/>
    </row>
    <row r="328" spans="1:5">
      <c r="A328" s="189"/>
    </row>
    <row r="329" spans="1:5">
      <c r="A329" s="36"/>
      <c r="B329" s="177"/>
      <c r="C329" s="180"/>
      <c r="D329" s="180"/>
      <c r="E329" s="180"/>
    </row>
    <row r="330" spans="1:5">
      <c r="A330" s="189"/>
    </row>
    <row r="331" spans="1:5">
      <c r="A331" s="189"/>
      <c r="B331" s="181"/>
    </row>
    <row r="332" spans="1:5">
      <c r="A332" s="36"/>
      <c r="B332" s="184"/>
      <c r="C332" s="185"/>
      <c r="D332" s="185"/>
      <c r="E332" s="185"/>
    </row>
    <row r="333" spans="1:5">
      <c r="A333" s="189"/>
    </row>
    <row r="334" spans="1:5">
      <c r="A334" s="189"/>
      <c r="B334" s="177"/>
      <c r="C334" s="180"/>
      <c r="D334" s="180"/>
      <c r="E334" s="180"/>
    </row>
    <row r="335" spans="1:5">
      <c r="A335" s="36"/>
    </row>
    <row r="336" spans="1:5">
      <c r="A336" s="189"/>
      <c r="B336" s="177"/>
      <c r="C336" s="180"/>
      <c r="D336" s="180"/>
      <c r="E336" s="180"/>
    </row>
    <row r="337" spans="1:5">
      <c r="A337" s="189"/>
    </row>
    <row r="338" spans="1:5">
      <c r="A338" s="36"/>
      <c r="B338" s="181"/>
    </row>
    <row r="339" spans="1:5">
      <c r="A339" s="189"/>
      <c r="B339" s="184"/>
      <c r="C339" s="185"/>
      <c r="D339" s="185"/>
      <c r="E339" s="185"/>
    </row>
    <row r="340" spans="1:5">
      <c r="A340" s="189"/>
    </row>
    <row r="341" spans="1:5">
      <c r="A341" s="36"/>
      <c r="B341" s="177"/>
      <c r="C341" s="180"/>
      <c r="D341" s="180"/>
      <c r="E341" s="180"/>
    </row>
    <row r="342" spans="1:5">
      <c r="A342" s="189"/>
    </row>
    <row r="343" spans="1:5">
      <c r="A343" s="189"/>
      <c r="B343" s="177"/>
      <c r="C343" s="180"/>
      <c r="D343" s="180"/>
      <c r="E343" s="180"/>
    </row>
    <row r="344" spans="1:5">
      <c r="A344" s="36"/>
    </row>
    <row r="345" spans="1:5">
      <c r="A345" s="189"/>
      <c r="B345" s="181"/>
    </row>
    <row r="346" spans="1:5">
      <c r="A346" s="189"/>
      <c r="B346" s="184"/>
      <c r="C346" s="185"/>
      <c r="D346" s="185"/>
      <c r="E346" s="185"/>
    </row>
    <row r="347" spans="1:5">
      <c r="A347" s="36"/>
    </row>
    <row r="348" spans="1:5">
      <c r="A348" s="189"/>
      <c r="B348" s="177"/>
      <c r="C348" s="180"/>
      <c r="D348" s="180"/>
      <c r="E348" s="180"/>
    </row>
    <row r="349" spans="1:5">
      <c r="A349" s="189"/>
    </row>
    <row r="350" spans="1:5">
      <c r="A350" s="36"/>
      <c r="B350" s="177"/>
      <c r="C350" s="180"/>
      <c r="D350" s="180"/>
      <c r="E350" s="180"/>
    </row>
    <row r="351" spans="1:5">
      <c r="A351" s="189"/>
    </row>
    <row r="352" spans="1:5">
      <c r="A352" s="189"/>
      <c r="B352" s="181"/>
    </row>
    <row r="353" spans="1:5">
      <c r="A353" s="36"/>
      <c r="B353" s="184"/>
      <c r="C353" s="185"/>
      <c r="D353" s="185"/>
      <c r="E353" s="185"/>
    </row>
    <row r="354" spans="1:5">
      <c r="A354" s="189"/>
    </row>
    <row r="355" spans="1:5">
      <c r="A355" s="189"/>
      <c r="B355" s="177"/>
      <c r="C355" s="180"/>
      <c r="D355" s="180"/>
      <c r="E355" s="180"/>
    </row>
    <row r="356" spans="1:5">
      <c r="A356" s="36"/>
    </row>
    <row r="357" spans="1:5">
      <c r="B357" s="177"/>
      <c r="C357" s="180"/>
      <c r="D357" s="180"/>
      <c r="E357" s="180"/>
    </row>
    <row r="358" spans="1:5">
      <c r="A358" s="189"/>
    </row>
    <row r="359" spans="1:5">
      <c r="A359" s="36"/>
      <c r="B359" s="181"/>
    </row>
    <row r="360" spans="1:5">
      <c r="A360" s="36"/>
      <c r="B360" s="184"/>
      <c r="C360" s="185"/>
      <c r="D360" s="185"/>
      <c r="E360" s="185"/>
    </row>
    <row r="361" spans="1:5">
      <c r="A361" s="189"/>
    </row>
    <row r="362" spans="1:5">
      <c r="A362" s="36"/>
      <c r="B362" s="177"/>
      <c r="C362" s="180"/>
      <c r="D362" s="180"/>
      <c r="E362" s="180"/>
    </row>
    <row r="363" spans="1:5">
      <c r="A363" s="36"/>
    </row>
    <row r="364" spans="1:5">
      <c r="A364" s="172"/>
      <c r="B364" s="177"/>
      <c r="C364" s="180"/>
      <c r="D364" s="180"/>
      <c r="E364" s="180"/>
    </row>
    <row r="365" spans="1:5">
      <c r="A365" s="36"/>
      <c r="B365" s="177"/>
      <c r="C365" s="180"/>
      <c r="D365" s="180"/>
      <c r="E365" s="180"/>
    </row>
    <row r="366" spans="1:5">
      <c r="A366" s="189"/>
      <c r="B366" s="190"/>
      <c r="C366" s="180"/>
      <c r="D366" s="180"/>
      <c r="E366" s="180"/>
    </row>
    <row r="367" spans="1:5">
      <c r="A367" s="189"/>
      <c r="B367" s="184"/>
      <c r="C367" s="185"/>
      <c r="D367" s="185"/>
      <c r="E367" s="185"/>
    </row>
    <row r="368" spans="1:5">
      <c r="A368" s="189"/>
    </row>
    <row r="369" spans="1:5">
      <c r="A369" s="189"/>
      <c r="B369" s="191"/>
      <c r="C369" s="180"/>
      <c r="D369" s="180"/>
      <c r="E369" s="180"/>
    </row>
    <row r="370" spans="1:5">
      <c r="A370" s="36"/>
    </row>
    <row r="371" spans="1:5">
      <c r="A371" s="189"/>
      <c r="B371" s="191"/>
      <c r="C371" s="180"/>
      <c r="D371" s="180"/>
      <c r="E371" s="180"/>
    </row>
    <row r="372" spans="1:5">
      <c r="A372" s="189"/>
    </row>
    <row r="373" spans="1:5">
      <c r="A373" s="36"/>
      <c r="B373" s="181"/>
    </row>
    <row r="374" spans="1:5">
      <c r="A374" s="189"/>
      <c r="B374" s="184"/>
      <c r="C374" s="185"/>
      <c r="D374" s="185"/>
      <c r="E374" s="185"/>
    </row>
    <row r="375" spans="1:5">
      <c r="A375" s="189"/>
    </row>
    <row r="376" spans="1:5">
      <c r="A376" s="36"/>
      <c r="B376" s="177"/>
      <c r="C376" s="180"/>
      <c r="D376" s="180"/>
      <c r="E376" s="180"/>
    </row>
    <row r="377" spans="1:5">
      <c r="A377" s="189"/>
    </row>
    <row r="378" spans="1:5">
      <c r="A378" s="189"/>
      <c r="B378" s="177"/>
      <c r="C378" s="180"/>
      <c r="D378" s="180"/>
      <c r="E378" s="180"/>
    </row>
    <row r="379" spans="1:5">
      <c r="A379" s="36"/>
    </row>
    <row r="380" spans="1:5">
      <c r="A380" s="189"/>
      <c r="B380" s="181"/>
    </row>
    <row r="381" spans="1:5">
      <c r="A381" s="189"/>
      <c r="B381" s="184"/>
      <c r="C381" s="185"/>
      <c r="D381" s="185"/>
      <c r="E381" s="185"/>
    </row>
    <row r="382" spans="1:5">
      <c r="A382" s="36"/>
    </row>
    <row r="383" spans="1:5">
      <c r="A383" s="189"/>
      <c r="B383" s="177"/>
      <c r="C383" s="180"/>
      <c r="D383" s="180"/>
      <c r="E383" s="180"/>
    </row>
    <row r="384" spans="1:5">
      <c r="A384" s="189"/>
    </row>
    <row r="385" spans="1:5">
      <c r="A385" s="36"/>
      <c r="B385" s="177"/>
      <c r="C385" s="180"/>
      <c r="D385" s="180"/>
      <c r="E385" s="180"/>
    </row>
    <row r="386" spans="1:5">
      <c r="A386" s="189"/>
    </row>
    <row r="387" spans="1:5">
      <c r="A387" s="189"/>
      <c r="B387" s="181"/>
    </row>
    <row r="388" spans="1:5">
      <c r="A388" s="36"/>
      <c r="B388" s="184"/>
      <c r="C388" s="185"/>
      <c r="D388" s="185"/>
      <c r="E388" s="185"/>
    </row>
    <row r="389" spans="1:5">
      <c r="A389" s="36"/>
    </row>
    <row r="390" spans="1:5">
      <c r="A390" s="36"/>
      <c r="B390" s="177"/>
      <c r="C390" s="180"/>
      <c r="D390" s="180"/>
      <c r="E390" s="180"/>
    </row>
    <row r="391" spans="1:5">
      <c r="A391" s="189"/>
    </row>
    <row r="392" spans="1:5">
      <c r="A392" s="189"/>
      <c r="B392" s="177"/>
      <c r="C392" s="180"/>
      <c r="D392" s="180"/>
      <c r="E392" s="180"/>
    </row>
    <row r="393" spans="1:5">
      <c r="A393" s="36"/>
    </row>
    <row r="394" spans="1:5">
      <c r="A394" s="189"/>
      <c r="B394" s="181"/>
    </row>
    <row r="395" spans="1:5">
      <c r="A395" s="189"/>
      <c r="B395" s="184"/>
      <c r="C395" s="185"/>
      <c r="D395" s="185"/>
      <c r="E395" s="185"/>
    </row>
    <row r="396" spans="1:5">
      <c r="A396" s="36"/>
    </row>
    <row r="397" spans="1:5">
      <c r="A397" s="36"/>
      <c r="B397" s="177"/>
      <c r="C397" s="180"/>
      <c r="D397" s="180"/>
      <c r="E397" s="180"/>
    </row>
    <row r="398" spans="1:5">
      <c r="A398" s="36"/>
    </row>
    <row r="399" spans="1:5">
      <c r="A399" s="36"/>
      <c r="B399" s="177"/>
      <c r="C399" s="180"/>
      <c r="D399" s="180"/>
      <c r="E399" s="180"/>
    </row>
    <row r="400" spans="1:5">
      <c r="A400" s="36"/>
    </row>
    <row r="401" spans="1:5">
      <c r="A401" s="36"/>
      <c r="B401" s="177"/>
      <c r="C401" s="180"/>
      <c r="D401" s="180"/>
      <c r="E401" s="180"/>
    </row>
    <row r="402" spans="1:5">
      <c r="A402" s="189"/>
    </row>
    <row r="403" spans="1:5">
      <c r="A403" s="189"/>
      <c r="B403" s="177"/>
      <c r="C403" s="180"/>
      <c r="D403" s="180"/>
      <c r="E403" s="180"/>
    </row>
    <row r="404" spans="1:5">
      <c r="A404" s="192"/>
    </row>
    <row r="405" spans="1:5">
      <c r="A405" s="36"/>
    </row>
    <row r="406" spans="1:5">
      <c r="A406" s="36"/>
      <c r="B406" s="177"/>
    </row>
    <row r="407" spans="1:5">
      <c r="A407" s="36"/>
    </row>
    <row r="408" spans="1:5">
      <c r="A408" s="36"/>
      <c r="B408" s="177"/>
    </row>
    <row r="409" spans="1:5">
      <c r="A409" s="36"/>
    </row>
    <row r="410" spans="1:5">
      <c r="A410" s="189"/>
      <c r="B410" s="181"/>
    </row>
    <row r="411" spans="1:5">
      <c r="A411" s="189"/>
      <c r="B411" s="184"/>
      <c r="C411" s="185"/>
      <c r="D411" s="185"/>
      <c r="E411" s="185"/>
    </row>
    <row r="412" spans="1:5">
      <c r="A412" s="36"/>
    </row>
    <row r="413" spans="1:5">
      <c r="B413" s="177"/>
      <c r="C413" s="180"/>
      <c r="D413" s="180"/>
      <c r="E413" s="180"/>
    </row>
    <row r="414" spans="1:5">
      <c r="A414" s="189"/>
    </row>
    <row r="415" spans="1:5">
      <c r="A415" s="36"/>
      <c r="B415" s="181"/>
    </row>
    <row r="416" spans="1:5">
      <c r="A416" s="36"/>
      <c r="B416" s="184"/>
      <c r="C416" s="185"/>
      <c r="D416" s="185"/>
      <c r="E416" s="185"/>
    </row>
    <row r="417" spans="1:5">
      <c r="A417" s="189"/>
    </row>
    <row r="418" spans="1:5">
      <c r="A418" s="36"/>
      <c r="B418" s="177"/>
      <c r="C418" s="180"/>
      <c r="D418" s="180"/>
      <c r="E418" s="180"/>
    </row>
    <row r="420" spans="1:5">
      <c r="A420" s="176"/>
      <c r="B420" s="177"/>
      <c r="C420" s="180"/>
      <c r="D420" s="180"/>
      <c r="E420" s="180"/>
    </row>
    <row r="422" spans="1:5">
      <c r="A422" s="189"/>
      <c r="B422" s="177"/>
      <c r="C422" s="180"/>
      <c r="D422" s="180"/>
      <c r="E422" s="180"/>
    </row>
    <row r="423" spans="1:5">
      <c r="A423" s="189"/>
    </row>
    <row r="424" spans="1:5">
      <c r="A424" s="189"/>
    </row>
    <row r="425" spans="1:5">
      <c r="A425" s="36"/>
      <c r="B425" s="177"/>
    </row>
    <row r="426" spans="1:5">
      <c r="A426" s="36"/>
    </row>
    <row r="427" spans="1:5">
      <c r="A427" s="189"/>
      <c r="B427" s="191"/>
    </row>
    <row r="428" spans="1:5">
      <c r="A428" s="189"/>
    </row>
    <row r="429" spans="1:5">
      <c r="A429" s="36"/>
      <c r="B429" s="190"/>
    </row>
    <row r="430" spans="1:5">
      <c r="A430" s="36"/>
      <c r="B430" s="184"/>
      <c r="C430" s="185"/>
      <c r="D430" s="185"/>
      <c r="E430" s="185"/>
    </row>
    <row r="431" spans="1:5">
      <c r="A431" s="36"/>
      <c r="B431" s="184"/>
      <c r="C431" s="185"/>
      <c r="D431" s="185"/>
      <c r="E431" s="185"/>
    </row>
    <row r="432" spans="1:5">
      <c r="A432" s="36"/>
      <c r="B432" s="177"/>
      <c r="C432" s="180"/>
      <c r="D432" s="180"/>
      <c r="E432" s="180"/>
    </row>
    <row r="433" spans="1:5">
      <c r="A433" s="36"/>
      <c r="B433" s="184"/>
      <c r="C433" s="185"/>
      <c r="D433" s="185"/>
      <c r="E433" s="185"/>
    </row>
    <row r="434" spans="1:5">
      <c r="A434" s="189"/>
      <c r="B434" s="190"/>
    </row>
    <row r="435" spans="1:5">
      <c r="A435" s="189"/>
      <c r="B435" s="193"/>
    </row>
    <row r="436" spans="1:5">
      <c r="A436" s="36"/>
      <c r="B436" s="193"/>
    </row>
    <row r="437" spans="1:5">
      <c r="A437" s="36"/>
      <c r="B437" s="177"/>
      <c r="C437" s="180"/>
      <c r="D437" s="180"/>
      <c r="E437" s="180"/>
    </row>
    <row r="438" spans="1:5">
      <c r="A438" s="36"/>
    </row>
    <row r="439" spans="1:5">
      <c r="A439" s="36"/>
    </row>
    <row r="440" spans="1:5">
      <c r="A440" s="36"/>
    </row>
    <row r="441" spans="1:5">
      <c r="A441" s="172"/>
      <c r="B441" s="37"/>
    </row>
    <row r="442" spans="1:5">
      <c r="A442" s="36"/>
      <c r="B442" s="2"/>
    </row>
    <row r="443" spans="1:5">
      <c r="A443" s="189"/>
      <c r="B443" s="191"/>
      <c r="C443" s="11"/>
      <c r="D443" s="11"/>
      <c r="E443" s="11"/>
    </row>
    <row r="444" spans="1:5">
      <c r="A444" s="189"/>
    </row>
    <row r="445" spans="1:5">
      <c r="A445" s="189"/>
    </row>
    <row r="446" spans="1:5">
      <c r="A446" s="36"/>
      <c r="B446" s="2"/>
    </row>
    <row r="447" spans="1:5">
      <c r="A447" s="36"/>
      <c r="B447" s="2"/>
    </row>
    <row r="448" spans="1:5">
      <c r="A448" s="189"/>
      <c r="B448" s="191"/>
      <c r="C448" s="11"/>
      <c r="D448" s="11"/>
      <c r="E448" s="11"/>
    </row>
    <row r="449" spans="1:5">
      <c r="A449" s="36"/>
    </row>
    <row r="450" spans="1:5">
      <c r="A450" s="189"/>
    </row>
    <row r="451" spans="1:5">
      <c r="A451" s="189"/>
      <c r="B451" s="2"/>
    </row>
    <row r="452" spans="1:5">
      <c r="A452" s="36"/>
      <c r="B452" s="2"/>
    </row>
    <row r="453" spans="1:5">
      <c r="A453" s="36"/>
      <c r="B453" s="191"/>
      <c r="C453" s="11"/>
      <c r="D453" s="11"/>
      <c r="E453" s="11"/>
    </row>
    <row r="454" spans="1:5">
      <c r="A454" s="189"/>
    </row>
    <row r="455" spans="1:5">
      <c r="A455" s="189"/>
    </row>
    <row r="456" spans="1:5">
      <c r="A456" s="36"/>
      <c r="B456" s="2"/>
    </row>
    <row r="457" spans="1:5">
      <c r="A457" s="188"/>
    </row>
    <row r="458" spans="1:5">
      <c r="B458" s="191"/>
      <c r="C458" s="11"/>
      <c r="D458" s="11"/>
      <c r="E458" s="11"/>
    </row>
    <row r="459" spans="1:5">
      <c r="A459" s="172"/>
    </row>
    <row r="461" spans="1:5">
      <c r="A461" s="172"/>
      <c r="B461" s="2"/>
    </row>
    <row r="464" spans="1:5">
      <c r="A464" s="186"/>
      <c r="B464" s="2"/>
    </row>
    <row r="466" spans="1:2">
      <c r="A466" s="186"/>
    </row>
    <row r="467" spans="1:2">
      <c r="B467" s="2"/>
    </row>
    <row r="468" spans="1:2">
      <c r="A468" s="176"/>
      <c r="B468" s="2"/>
    </row>
    <row r="469" spans="1:2">
      <c r="A469" s="183"/>
      <c r="B469" s="2"/>
    </row>
    <row r="471" spans="1:2">
      <c r="A471" s="172"/>
    </row>
    <row r="472" spans="1:2">
      <c r="B472" s="29"/>
    </row>
    <row r="473" spans="1:2">
      <c r="A473" s="172"/>
    </row>
    <row r="475" spans="1:2">
      <c r="A475" s="176"/>
      <c r="B475" s="2"/>
    </row>
    <row r="476" spans="1:2">
      <c r="A476" s="183"/>
    </row>
    <row r="478" spans="1:2">
      <c r="A478" s="172"/>
      <c r="B478" s="2"/>
    </row>
    <row r="480" spans="1:2">
      <c r="A480" s="172"/>
    </row>
    <row r="481" spans="1:2">
      <c r="B481" s="2"/>
    </row>
    <row r="482" spans="1:2">
      <c r="A482" s="176"/>
    </row>
    <row r="483" spans="1:2">
      <c r="A483" s="183"/>
    </row>
    <row r="484" spans="1:2">
      <c r="B484" s="2"/>
    </row>
    <row r="485" spans="1:2">
      <c r="A485" s="172"/>
    </row>
    <row r="487" spans="1:2">
      <c r="A487" s="172"/>
      <c r="B487" s="2"/>
    </row>
    <row r="489" spans="1:2">
      <c r="A489" s="176"/>
    </row>
    <row r="490" spans="1:2">
      <c r="A490" s="183"/>
      <c r="B490" s="2"/>
    </row>
    <row r="491" spans="1:2">
      <c r="A491" s="183"/>
    </row>
    <row r="492" spans="1:2">
      <c r="A492" s="183"/>
    </row>
    <row r="493" spans="1:2">
      <c r="A493" s="183"/>
      <c r="B493" s="2"/>
    </row>
    <row r="494" spans="1:2">
      <c r="A494" s="183"/>
    </row>
    <row r="496" spans="1:2">
      <c r="A496" s="172"/>
      <c r="B496" s="2"/>
    </row>
    <row r="498" spans="1:5">
      <c r="A498" s="172"/>
    </row>
    <row r="499" spans="1:5">
      <c r="B499" s="2"/>
    </row>
    <row r="500" spans="1:5">
      <c r="A500" s="176"/>
      <c r="B500" s="2"/>
    </row>
    <row r="501" spans="1:5">
      <c r="A501" s="183"/>
    </row>
    <row r="502" spans="1:5">
      <c r="A502" s="183"/>
      <c r="B502" s="2"/>
    </row>
    <row r="503" spans="1:5">
      <c r="B503" s="2"/>
    </row>
    <row r="504" spans="1:5">
      <c r="A504" s="172"/>
    </row>
    <row r="505" spans="1:5">
      <c r="B505" s="2"/>
    </row>
    <row r="506" spans="1:5">
      <c r="A506" s="172"/>
      <c r="B506" s="2"/>
    </row>
    <row r="507" spans="1:5">
      <c r="B507" s="191"/>
      <c r="C507" s="11"/>
      <c r="D507" s="11"/>
      <c r="E507" s="11"/>
    </row>
    <row r="508" spans="1:5">
      <c r="A508" s="176"/>
      <c r="B508" s="2"/>
    </row>
    <row r="509" spans="1:5">
      <c r="A509" s="183"/>
    </row>
    <row r="510" spans="1:5">
      <c r="A510" s="183"/>
      <c r="B510" s="191"/>
    </row>
    <row r="511" spans="1:5">
      <c r="B511" s="191"/>
    </row>
    <row r="512" spans="1:5">
      <c r="A512" s="172"/>
    </row>
    <row r="513" spans="1:2">
      <c r="B513" s="2"/>
    </row>
    <row r="514" spans="1:2">
      <c r="A514" s="172"/>
      <c r="B514" s="191"/>
    </row>
    <row r="516" spans="1:2">
      <c r="A516" s="176"/>
      <c r="B516" s="2"/>
    </row>
    <row r="517" spans="1:2">
      <c r="A517" s="183"/>
      <c r="B517" s="191"/>
    </row>
    <row r="518" spans="1:2">
      <c r="A518" s="183"/>
    </row>
    <row r="519" spans="1:2">
      <c r="A519" s="183"/>
      <c r="B519" s="2"/>
    </row>
    <row r="520" spans="1:2">
      <c r="A520" s="183"/>
      <c r="B520" s="191"/>
    </row>
    <row r="521" spans="1:2">
      <c r="A521" s="183"/>
    </row>
    <row r="522" spans="1:2">
      <c r="A522" s="183"/>
      <c r="B522" s="2"/>
    </row>
    <row r="523" spans="1:2">
      <c r="A523" s="183"/>
    </row>
    <row r="524" spans="1:2">
      <c r="A524" s="183"/>
    </row>
    <row r="525" spans="1:2">
      <c r="A525" s="183"/>
      <c r="B525" s="2"/>
    </row>
    <row r="526" spans="1:2">
      <c r="A526" s="183"/>
    </row>
    <row r="528" spans="1:2">
      <c r="A528" s="172"/>
      <c r="B528" s="2"/>
    </row>
    <row r="530" spans="1:2">
      <c r="A530" s="172"/>
      <c r="B530" s="36"/>
    </row>
    <row r="531" spans="1:2">
      <c r="B531" s="2"/>
    </row>
    <row r="532" spans="1:2">
      <c r="A532" s="176"/>
      <c r="B532" s="2"/>
    </row>
    <row r="533" spans="1:2">
      <c r="A533" s="183"/>
      <c r="B533" s="2"/>
    </row>
    <row r="534" spans="1:2">
      <c r="A534" s="183"/>
    </row>
    <row r="535" spans="1:2">
      <c r="A535" s="183"/>
    </row>
    <row r="536" spans="1:2">
      <c r="A536" s="183"/>
      <c r="B536" s="2"/>
    </row>
    <row r="537" spans="1:2">
      <c r="A537" s="183"/>
    </row>
    <row r="538" spans="1:2">
      <c r="A538" s="183"/>
    </row>
    <row r="539" spans="1:2">
      <c r="B539" s="2"/>
    </row>
    <row r="540" spans="1:2">
      <c r="A540" s="172"/>
      <c r="B540" s="2"/>
    </row>
    <row r="541" spans="1:2">
      <c r="B541" s="2"/>
    </row>
    <row r="542" spans="1:2">
      <c r="A542" s="172"/>
      <c r="B542" s="2"/>
    </row>
    <row r="543" spans="1:2">
      <c r="B543" s="2"/>
    </row>
    <row r="544" spans="1:2">
      <c r="A544" s="176"/>
      <c r="B544" s="2"/>
    </row>
    <row r="545" spans="1:2">
      <c r="A545" s="183"/>
    </row>
    <row r="546" spans="1:2">
      <c r="A546" s="183"/>
      <c r="B546" s="2"/>
    </row>
    <row r="547" spans="1:2">
      <c r="A547" s="183"/>
      <c r="B547" s="2"/>
    </row>
    <row r="548" spans="1:2">
      <c r="B548" s="2"/>
    </row>
    <row r="549" spans="1:2">
      <c r="B549" s="2"/>
    </row>
    <row r="550" spans="1:2">
      <c r="A550" s="172"/>
      <c r="B550" s="2"/>
    </row>
    <row r="551" spans="1:2">
      <c r="B551" s="2"/>
    </row>
    <row r="552" spans="1:2">
      <c r="A552" s="172"/>
      <c r="B552" s="2"/>
    </row>
    <row r="554" spans="1:2">
      <c r="A554" s="176"/>
    </row>
    <row r="555" spans="1:2">
      <c r="A555" s="183"/>
      <c r="B555" s="2"/>
    </row>
    <row r="556" spans="1:2">
      <c r="B556" s="2"/>
    </row>
    <row r="557" spans="1:2">
      <c r="A557" s="172"/>
      <c r="B557" s="2"/>
    </row>
    <row r="558" spans="1:2">
      <c r="B558" s="2"/>
    </row>
    <row r="559" spans="1:2">
      <c r="A559" s="172"/>
      <c r="B559" s="2"/>
    </row>
    <row r="560" spans="1:2">
      <c r="B560" s="2"/>
    </row>
    <row r="561" spans="1:5">
      <c r="A561" s="176"/>
      <c r="B561" s="2"/>
    </row>
    <row r="562" spans="1:5">
      <c r="A562" s="183"/>
      <c r="B562" s="2"/>
    </row>
    <row r="563" spans="1:5">
      <c r="A563" s="183"/>
      <c r="B563" s="191"/>
      <c r="C563" s="11"/>
      <c r="D563" s="11"/>
      <c r="E563" s="11"/>
    </row>
    <row r="564" spans="1:5">
      <c r="B564" s="2"/>
    </row>
    <row r="565" spans="1:5">
      <c r="A565" s="172"/>
      <c r="B565" s="191"/>
    </row>
    <row r="567" spans="1:5">
      <c r="A567" s="172"/>
    </row>
    <row r="568" spans="1:5">
      <c r="B568" s="2"/>
    </row>
    <row r="569" spans="1:5">
      <c r="A569" s="176"/>
      <c r="B569" s="2"/>
    </row>
    <row r="570" spans="1:5">
      <c r="A570" s="183"/>
    </row>
    <row r="571" spans="1:5">
      <c r="A571" s="183"/>
    </row>
    <row r="572" spans="1:5">
      <c r="A572" s="183"/>
      <c r="B572" s="2"/>
    </row>
    <row r="573" spans="1:5">
      <c r="A573" s="183"/>
      <c r="B573" s="2"/>
    </row>
    <row r="574" spans="1:5">
      <c r="A574" s="183"/>
      <c r="B574" s="2"/>
    </row>
    <row r="575" spans="1:5">
      <c r="A575" s="183"/>
      <c r="B575" s="2"/>
    </row>
    <row r="576" spans="1:5">
      <c r="A576" s="183"/>
      <c r="B576" s="2"/>
    </row>
    <row r="577" spans="1:5">
      <c r="A577" s="183"/>
    </row>
    <row r="578" spans="1:5">
      <c r="A578" s="183"/>
    </row>
    <row r="579" spans="1:5">
      <c r="A579" s="183"/>
      <c r="B579" s="2"/>
    </row>
    <row r="580" spans="1:5">
      <c r="A580" s="183"/>
      <c r="B580" s="2"/>
    </row>
    <row r="581" spans="1:5">
      <c r="B581" s="2"/>
    </row>
    <row r="582" spans="1:5">
      <c r="B582" s="2"/>
    </row>
    <row r="583" spans="1:5">
      <c r="A583" s="172"/>
      <c r="B583" s="2"/>
    </row>
    <row r="584" spans="1:5">
      <c r="B584" s="191"/>
      <c r="C584" s="11"/>
      <c r="D584" s="11"/>
      <c r="E584" s="11"/>
    </row>
    <row r="585" spans="1:5">
      <c r="A585" s="172"/>
      <c r="B585" s="2"/>
    </row>
    <row r="586" spans="1:5">
      <c r="B586" s="191"/>
    </row>
    <row r="589" spans="1:5">
      <c r="B589" s="2"/>
    </row>
    <row r="590" spans="1:5">
      <c r="B590" s="2"/>
    </row>
    <row r="592" spans="1:5">
      <c r="B592" s="2"/>
    </row>
    <row r="595" spans="2:5">
      <c r="B595" s="2"/>
    </row>
    <row r="596" spans="2:5">
      <c r="B596" s="2"/>
    </row>
    <row r="599" spans="2:5">
      <c r="B599" s="2"/>
    </row>
    <row r="602" spans="2:5">
      <c r="B602" s="191"/>
      <c r="C602" s="11"/>
      <c r="D602" s="11"/>
      <c r="E602" s="11"/>
    </row>
    <row r="604" spans="2:5">
      <c r="B604" s="177"/>
      <c r="C604" s="180"/>
      <c r="D604" s="180"/>
      <c r="E604" s="180"/>
    </row>
    <row r="607" spans="2:5">
      <c r="B607" s="177"/>
    </row>
    <row r="609" spans="2:5">
      <c r="B609" s="177"/>
    </row>
    <row r="611" spans="2:5">
      <c r="B611" s="181"/>
    </row>
    <row r="612" spans="2:5">
      <c r="B612" s="184"/>
      <c r="C612" s="185"/>
      <c r="D612" s="185"/>
      <c r="E612" s="185"/>
    </row>
    <row r="614" spans="2:5">
      <c r="B614" s="177"/>
      <c r="C614" s="180"/>
      <c r="D614" s="180"/>
      <c r="E614" s="180"/>
    </row>
    <row r="616" spans="2:5">
      <c r="B616" s="177"/>
      <c r="C616" s="180"/>
      <c r="D616" s="180"/>
      <c r="E616" s="180"/>
    </row>
    <row r="618" spans="2:5">
      <c r="B618" s="181"/>
    </row>
    <row r="619" spans="2:5">
      <c r="B619" s="184"/>
      <c r="C619" s="185"/>
      <c r="D619" s="185"/>
      <c r="E619" s="185"/>
    </row>
    <row r="621" spans="2:5">
      <c r="B621" s="177"/>
      <c r="C621" s="180"/>
      <c r="D621" s="180"/>
      <c r="E621" s="180"/>
    </row>
    <row r="623" spans="2:5">
      <c r="B623" s="177"/>
      <c r="C623" s="180"/>
      <c r="D623" s="180"/>
      <c r="E623" s="180"/>
    </row>
    <row r="625" spans="2:5">
      <c r="B625" s="181"/>
    </row>
    <row r="626" spans="2:5">
      <c r="B626" s="184"/>
      <c r="C626" s="185"/>
      <c r="D626" s="185"/>
      <c r="E626" s="185"/>
    </row>
    <row r="628" spans="2:5">
      <c r="B628" s="177"/>
      <c r="C628" s="180"/>
      <c r="D628" s="180"/>
      <c r="E628" s="180"/>
    </row>
    <row r="630" spans="2:5">
      <c r="B630" s="177"/>
      <c r="C630" s="180"/>
      <c r="D630" s="180"/>
      <c r="E630" s="180"/>
    </row>
    <row r="632" spans="2:5">
      <c r="B632" s="181"/>
    </row>
    <row r="633" spans="2:5">
      <c r="B633" s="184"/>
      <c r="C633" s="185"/>
      <c r="D633" s="185"/>
      <c r="E633" s="185"/>
    </row>
    <row r="634" spans="2:5">
      <c r="B634" s="184"/>
      <c r="C634" s="185"/>
      <c r="D634" s="185"/>
      <c r="E634" s="185"/>
    </row>
    <row r="635" spans="2:5">
      <c r="B635" s="184"/>
      <c r="C635" s="185"/>
      <c r="D635" s="185"/>
      <c r="E635" s="185"/>
    </row>
    <row r="636" spans="2:5">
      <c r="B636" s="184"/>
      <c r="C636" s="185"/>
      <c r="D636" s="185"/>
      <c r="E636" s="185"/>
    </row>
    <row r="637" spans="2:5">
      <c r="B637" s="184"/>
      <c r="C637" s="185"/>
      <c r="D637" s="185"/>
      <c r="E637" s="185"/>
    </row>
    <row r="639" spans="2:5">
      <c r="B639" s="177"/>
      <c r="C639" s="180"/>
      <c r="D639" s="180"/>
      <c r="E639" s="180"/>
    </row>
    <row r="641" spans="2:5">
      <c r="B641" s="177"/>
      <c r="C641" s="180"/>
      <c r="D641" s="180"/>
      <c r="E641" s="180"/>
    </row>
    <row r="643" spans="2:5">
      <c r="B643" s="181"/>
    </row>
    <row r="644" spans="2:5">
      <c r="B644" s="184"/>
      <c r="C644" s="185"/>
      <c r="D644" s="185"/>
      <c r="E644" s="185"/>
    </row>
    <row r="645" spans="2:5">
      <c r="B645" s="184"/>
      <c r="C645" s="185"/>
      <c r="D645" s="185"/>
      <c r="E645" s="185"/>
    </row>
    <row r="647" spans="2:5">
      <c r="B647" s="177"/>
      <c r="C647" s="180"/>
      <c r="D647" s="180"/>
      <c r="E647" s="180"/>
    </row>
    <row r="649" spans="2:5">
      <c r="B649" s="177"/>
      <c r="C649" s="180"/>
      <c r="D649" s="180"/>
      <c r="E649" s="180"/>
    </row>
    <row r="651" spans="2:5">
      <c r="B651" s="181"/>
    </row>
    <row r="652" spans="2:5">
      <c r="B652" s="184"/>
      <c r="C652" s="185"/>
      <c r="D652" s="185"/>
      <c r="E652" s="185"/>
    </row>
    <row r="653" spans="2:5">
      <c r="B653" s="184"/>
      <c r="C653" s="185"/>
      <c r="D653" s="185"/>
      <c r="E653" s="185"/>
    </row>
    <row r="655" spans="2:5">
      <c r="B655" s="177"/>
      <c r="C655" s="180"/>
      <c r="D655" s="180"/>
      <c r="E655" s="180"/>
    </row>
    <row r="657" spans="2:5">
      <c r="B657" s="177"/>
      <c r="C657" s="180"/>
      <c r="D657" s="180"/>
      <c r="E657" s="180"/>
    </row>
    <row r="659" spans="2:5">
      <c r="B659" s="181"/>
    </row>
    <row r="660" spans="2:5">
      <c r="B660" s="184"/>
      <c r="C660" s="185"/>
      <c r="D660" s="185"/>
      <c r="E660" s="185"/>
    </row>
    <row r="661" spans="2:5">
      <c r="B661" s="184"/>
      <c r="C661" s="185"/>
      <c r="D661" s="185"/>
      <c r="E661" s="185"/>
    </row>
    <row r="662" spans="2:5">
      <c r="B662" s="184"/>
      <c r="C662" s="185"/>
      <c r="D662" s="185"/>
      <c r="E662" s="185"/>
    </row>
    <row r="663" spans="2:5">
      <c r="B663" s="184"/>
      <c r="C663" s="185"/>
      <c r="D663" s="185"/>
      <c r="E663" s="185"/>
    </row>
    <row r="664" spans="2:5">
      <c r="B664" s="184"/>
      <c r="C664" s="185"/>
      <c r="D664" s="185"/>
      <c r="E664" s="185"/>
    </row>
    <row r="665" spans="2:5">
      <c r="B665" s="184"/>
      <c r="C665" s="185"/>
      <c r="D665" s="185"/>
      <c r="E665" s="185"/>
    </row>
    <row r="666" spans="2:5">
      <c r="B666" s="184"/>
      <c r="C666" s="185"/>
      <c r="D666" s="185"/>
      <c r="E666" s="185"/>
    </row>
    <row r="667" spans="2:5">
      <c r="B667" s="184"/>
      <c r="C667" s="185"/>
      <c r="D667" s="185"/>
      <c r="E667" s="185"/>
    </row>
    <row r="668" spans="2:5">
      <c r="B668" s="184"/>
      <c r="C668" s="185"/>
      <c r="D668" s="185"/>
      <c r="E668" s="185"/>
    </row>
    <row r="669" spans="2:5">
      <c r="B669" s="184"/>
      <c r="C669" s="185"/>
      <c r="D669" s="185"/>
      <c r="E669" s="185"/>
    </row>
    <row r="671" spans="2:5">
      <c r="B671" s="177"/>
      <c r="C671" s="180"/>
      <c r="D671" s="180"/>
      <c r="E671" s="180"/>
    </row>
    <row r="673" spans="2:5">
      <c r="B673" s="177"/>
      <c r="C673" s="180"/>
      <c r="D673" s="180"/>
      <c r="E673" s="180"/>
    </row>
    <row r="675" spans="2:5">
      <c r="B675" s="181"/>
    </row>
    <row r="676" spans="2:5">
      <c r="B676" s="184"/>
      <c r="C676" s="185"/>
      <c r="D676" s="185"/>
      <c r="E676" s="185"/>
    </row>
    <row r="677" spans="2:5">
      <c r="B677" s="184"/>
      <c r="C677" s="185"/>
      <c r="D677" s="185"/>
      <c r="E677" s="185"/>
    </row>
    <row r="678" spans="2:5">
      <c r="B678" s="184"/>
      <c r="C678" s="185"/>
      <c r="D678" s="185"/>
      <c r="E678" s="185"/>
    </row>
    <row r="679" spans="2:5">
      <c r="B679" s="184"/>
      <c r="C679" s="185"/>
      <c r="D679" s="185"/>
      <c r="E679" s="185"/>
    </row>
    <row r="680" spans="2:5">
      <c r="B680" s="184"/>
      <c r="C680" s="185"/>
      <c r="D680" s="185"/>
      <c r="E680" s="185"/>
    </row>
    <row r="681" spans="2:5">
      <c r="B681" s="184"/>
      <c r="C681" s="185"/>
      <c r="D681" s="185"/>
      <c r="E681" s="185"/>
    </row>
    <row r="683" spans="2:5">
      <c r="B683" s="177"/>
      <c r="C683" s="180"/>
      <c r="D683" s="180"/>
      <c r="E683" s="180"/>
    </row>
    <row r="685" spans="2:5">
      <c r="B685" s="177"/>
      <c r="C685" s="180"/>
      <c r="D685" s="180"/>
      <c r="E685" s="180"/>
    </row>
    <row r="687" spans="2:5">
      <c r="B687" s="181"/>
    </row>
    <row r="688" spans="2:5">
      <c r="B688" s="184"/>
      <c r="C688" s="185"/>
      <c r="D688" s="185"/>
      <c r="E688" s="185"/>
    </row>
    <row r="689" spans="2:5">
      <c r="B689" s="184"/>
      <c r="C689" s="185"/>
      <c r="D689" s="185"/>
      <c r="E689" s="185"/>
    </row>
    <row r="690" spans="2:5">
      <c r="B690" s="184"/>
      <c r="C690" s="185"/>
      <c r="D690" s="185"/>
      <c r="E690" s="185"/>
    </row>
    <row r="693" spans="2:5">
      <c r="B693" s="177"/>
      <c r="C693" s="180"/>
      <c r="D693" s="180"/>
      <c r="E693" s="180"/>
    </row>
    <row r="695" spans="2:5">
      <c r="B695" s="177"/>
      <c r="C695" s="180"/>
      <c r="D695" s="180"/>
      <c r="E695" s="180"/>
    </row>
    <row r="697" spans="2:5">
      <c r="B697" s="181"/>
    </row>
    <row r="698" spans="2:5">
      <c r="B698" s="184"/>
      <c r="C698" s="185"/>
      <c r="D698" s="185"/>
      <c r="E698" s="185"/>
    </row>
    <row r="700" spans="2:5">
      <c r="B700" s="177"/>
      <c r="C700" s="180"/>
      <c r="D700" s="180"/>
      <c r="E700" s="180"/>
    </row>
    <row r="702" spans="2:5">
      <c r="B702" s="177"/>
      <c r="C702" s="180"/>
      <c r="D702" s="180"/>
      <c r="E702" s="180"/>
    </row>
    <row r="704" spans="2:5">
      <c r="B704" s="181"/>
    </row>
    <row r="705" spans="2:5">
      <c r="B705" s="184"/>
      <c r="C705" s="185"/>
      <c r="D705" s="185"/>
      <c r="E705" s="185"/>
    </row>
    <row r="706" spans="2:5">
      <c r="B706" s="184"/>
      <c r="C706" s="185"/>
      <c r="D706" s="185"/>
      <c r="E706" s="185"/>
    </row>
    <row r="708" spans="2:5">
      <c r="B708" s="177"/>
      <c r="C708" s="180"/>
      <c r="D708" s="180"/>
      <c r="E708" s="180"/>
    </row>
    <row r="710" spans="2:5">
      <c r="B710" s="177"/>
      <c r="C710" s="180"/>
      <c r="D710" s="180"/>
      <c r="E710" s="180"/>
    </row>
    <row r="712" spans="2:5">
      <c r="B712" s="181"/>
    </row>
    <row r="713" spans="2:5">
      <c r="B713" s="184"/>
      <c r="C713" s="185"/>
      <c r="D713" s="185"/>
      <c r="E713" s="185"/>
    </row>
    <row r="714" spans="2:5">
      <c r="B714" s="184"/>
      <c r="C714" s="185"/>
      <c r="D714" s="185"/>
      <c r="E714" s="185"/>
    </row>
    <row r="715" spans="2:5">
      <c r="B715" s="184"/>
      <c r="C715" s="185"/>
      <c r="D715" s="185"/>
      <c r="E715" s="185"/>
    </row>
    <row r="716" spans="2:5">
      <c r="B716" s="184"/>
      <c r="C716" s="185"/>
      <c r="D716" s="185"/>
      <c r="E716" s="185"/>
    </row>
    <row r="717" spans="2:5">
      <c r="B717" s="184"/>
      <c r="C717" s="185"/>
      <c r="D717" s="185"/>
      <c r="E717" s="185"/>
    </row>
    <row r="718" spans="2:5">
      <c r="B718" s="184"/>
      <c r="C718" s="185"/>
      <c r="D718" s="185"/>
      <c r="E718" s="185"/>
    </row>
    <row r="719" spans="2:5">
      <c r="B719" s="184"/>
      <c r="C719" s="185"/>
      <c r="D719" s="185"/>
      <c r="E719" s="185"/>
    </row>
    <row r="720" spans="2:5">
      <c r="B720" s="184"/>
      <c r="C720" s="185"/>
      <c r="D720" s="185"/>
      <c r="E720" s="185"/>
    </row>
    <row r="721" spans="2:5">
      <c r="B721" s="184"/>
      <c r="C721" s="185"/>
      <c r="D721" s="185"/>
      <c r="E721" s="185"/>
    </row>
    <row r="722" spans="2:5">
      <c r="B722" s="184"/>
      <c r="C722" s="185"/>
      <c r="D722" s="185"/>
      <c r="E722" s="185"/>
    </row>
    <row r="723" spans="2:5">
      <c r="B723" s="184"/>
      <c r="C723" s="185"/>
      <c r="D723" s="185"/>
      <c r="E723" s="185"/>
    </row>
    <row r="726" spans="2:5">
      <c r="B726" s="177"/>
      <c r="C726" s="180"/>
      <c r="D726" s="180"/>
      <c r="E726" s="180"/>
    </row>
    <row r="728" spans="2:5">
      <c r="B728" s="177"/>
      <c r="C728" s="180"/>
      <c r="D728" s="180"/>
      <c r="E728" s="180"/>
    </row>
  </sheetData>
  <mergeCells count="3">
    <mergeCell ref="A1:E1"/>
    <mergeCell ref="A2:B2"/>
    <mergeCell ref="A3:B3"/>
  </mergeCells>
  <phoneticPr fontId="37" type="noConversion"/>
  <printOptions horizontalCentered="1"/>
  <pageMargins left="0.19685039370078741" right="0.19685039370078741" top="0.62992125984251968" bottom="0.78740157480314965" header="0.31496062992125984" footer="0.31496062992125984"/>
  <pageSetup paperSize="9" scale="90" firstPageNumber="696" orientation="portrait" useFirstPageNumber="1" horizontalDpi="42949672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9</vt:i4>
      </vt:variant>
    </vt:vector>
  </HeadingPairs>
  <TitlesOfParts>
    <vt:vector size="14" baseType="lpstr">
      <vt:lpstr>bilanca</vt:lpstr>
      <vt:lpstr>prihodi</vt:lpstr>
      <vt:lpstr>rashodi-opći dio</vt:lpstr>
      <vt:lpstr>račun financiranja</vt:lpstr>
      <vt:lpstr>posebni dio </vt:lpstr>
      <vt:lpstr>'posebni dio '!Ispis_naslova</vt:lpstr>
      <vt:lpstr>prihodi!Ispis_naslova</vt:lpstr>
      <vt:lpstr>'račun financiranja'!Ispis_naslova</vt:lpstr>
      <vt:lpstr>'rashodi-opći dio'!Ispis_naslova</vt:lpstr>
      <vt:lpstr>bilanca!Podrucje_ispisa</vt:lpstr>
      <vt:lpstr>'posebni dio '!Podrucje_ispisa</vt:lpstr>
      <vt:lpstr>prihodi!Podrucje_ispisa</vt:lpstr>
      <vt:lpstr>'račun financiranja'!Podrucje_ispisa</vt:lpstr>
      <vt:lpstr>'rashodi-opći dio'!Podrucje_ispisa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Mladenka Karačić</dc:creator>
  <cp:lastModifiedBy>mfkor</cp:lastModifiedBy>
  <cp:lastPrinted>2016-09-02T09:18:44Z</cp:lastPrinted>
  <dcterms:created xsi:type="dcterms:W3CDTF">2001-11-29T15:00:47Z</dcterms:created>
  <dcterms:modified xsi:type="dcterms:W3CDTF">2016-09-02T11:45:25Z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4HC - Izvršenje financijskog plana za 1-6. 2016..xlsx</vt:lpwstr>
  </property>
</Properties>
</file>