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9035" windowHeight="12465" firstSheet="1" activeTab="1"/>
  </bookViews>
  <sheets>
    <sheet name="BExRepositorySheet" sheetId="1" state="veryHidden" r:id="rId1"/>
    <sheet name="Rn.fin. 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'Rn.fin. '!$3:$4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<sst xmlns="http://schemas.openxmlformats.org/spreadsheetml/2006/main" count="102" uniqueCount="98">
  <si>
    <t>B. RAČUN  FINANCIRANJA</t>
  </si>
  <si>
    <t>NETO FINANCIRANJE</t>
  </si>
  <si>
    <t>PRIMICI OD FINANCIJSKE IMOVINE 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</si>
  <si>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</si>
  <si>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</si>
  <si>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</si>
  <si>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</si>
  <si>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</si>
  <si>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</si>
  <si>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</si>
  <si>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</t>
  </si>
  <si>
    <t>Povrat zajmova danih općinskim proračunima</t>
  </si>
  <si>
    <t>Primici od izdanih vrijednosnih papira</t>
  </si>
  <si>
    <t>Trezorski zapisi (neto)</t>
  </si>
  <si>
    <t>Trezorski zapisi - tuzemni</t>
  </si>
  <si>
    <t>Obveznice</t>
  </si>
  <si>
    <t xml:space="preserve">Obveznice - tuzemne </t>
  </si>
  <si>
    <t>Obveznice - inozemne</t>
  </si>
  <si>
    <t xml:space="preserve">Primici od zaduživanja </t>
  </si>
  <si>
    <t>Primljeni krediti i zajmovi od međunarodnih organizacija, institucija i tijela EU te inozemnih vlada</t>
  </si>
  <si>
    <t>Primljeni zajmovi od međunarodnih  organizacija</t>
  </si>
  <si>
    <t>Primljeni krediti i zajmovi od institucija i tijela EU</t>
  </si>
  <si>
    <t>Primljeni krediti i zajmovi od kreditnih i ostalih financijskih institucija u javnom sektoru</t>
  </si>
  <si>
    <t>Primljeni krediti od kreditnih institucija u javnom sektoru (neto)</t>
  </si>
  <si>
    <t>Primljeni krediti i zajmovi od ostalih financijskih institucija u javnom sektoru</t>
  </si>
  <si>
    <t>Primljeni krediti i zajmovi od kreditnih i ostalih financijskih institucija izvan javnog sektora</t>
  </si>
  <si>
    <t>Primljeni krediti od tuzemnih kreditnih institucija izvan javnog sektora (neto)</t>
  </si>
  <si>
    <t>IZDACI ZA FINANCIJSKU IMOVINU I OTPLATE ZAJMOVA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</si>
  <si>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</si>
  <si>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</si>
  <si>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</si>
  <si>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</si>
  <si>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dane zajmove trgovačkim društvima i obrtnicima izvan javnog sektora</t>
  </si>
  <si>
    <t>Dani zajmovi tuzemnim trgovačkim društvima izvan javnog sektora</t>
  </si>
  <si>
    <t>Dani zajmovi tuzemnim obrtnicima</t>
  </si>
  <si>
    <t>Dani zajmovi drugim razinama vlasti</t>
  </si>
  <si>
    <t xml:space="preserve">Dani zajmovi ostalim izvanproračunskim korisnicima državnog proračuna </t>
  </si>
  <si>
    <t>Izdaci za dionice i udjele u glavnici</t>
  </si>
  <si>
    <t>Dionice i udjeli u glavnici kreditnih i ostalih financijskih institucija u javnom sektoru</t>
  </si>
  <si>
    <t>Dionice i udjeli u glavnici kreditnih institucija u javnom sektoru</t>
  </si>
  <si>
    <t>Dionice i udjeli glavnici ostalih finacijskih institucija u javnom sektoru</t>
  </si>
  <si>
    <t>Dionice i udjeli u glavnici trgovačkih društava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</si>
  <si>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</si>
  <si>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</si>
  <si>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Izdaci za otplatu glavnice primljenih kredita i zajmova</t>
  </si>
  <si>
    <t xml:space="preserve">Otplata glavnice primljenih kredita i zajmova od međunarodnih organizacija, institucija i tijela EU te inozemnih vlada </t>
  </si>
  <si>
    <t>Otplata glavnice primljenih zajmova od međunarodnih organizacija</t>
  </si>
  <si>
    <t>Otplata glavnice primljenih kredita i zajmova od institucija i tijela EU</t>
  </si>
  <si>
    <t>Otplata glavnice primljenih zajmova od inozemnih vlada izvan EU</t>
  </si>
  <si>
    <t>Otplata glavnice primljenih kredita i zajmova od kreditnih i ostalih financijskih institucija u javnom sektoru</t>
  </si>
  <si>
    <t>Otplata glavnice primljenih kredita od kreditnih institucija 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</si>
  <si>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</si>
  <si>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</si>
  <si>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</si>
  <si>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Izdaci za otplatu glavnice za izdane vrijednosne papire</t>
  </si>
  <si>
    <t>Izdaci za otplatu glavnice za izdane trezorske zapise</t>
  </si>
  <si>
    <t>Izdaci za otplatu glavnice za izdane trezorske zapise u zemlji</t>
  </si>
  <si>
    <t>Izdaci za otplatu glavnice za izdane obveznice</t>
  </si>
  <si>
    <t>Izdaci za otplatu glavnice za izdane obveznice u zemlji</t>
  </si>
  <si>
    <t>INDEKS</t>
  </si>
  <si>
    <t xml:space="preserve">Primici od prodaje dionica i udjela u glavnici </t>
  </si>
  <si>
    <t>Dani zajmovi županijskim proračunima</t>
  </si>
  <si>
    <t>Dani zajmovi gradskim proračunima</t>
  </si>
  <si>
    <t>Otplata glavnice primljenih zajmova od inozemnih vlada u EU</t>
  </si>
  <si>
    <t>BROJČANA OZNAKA I NAZIV</t>
  </si>
  <si>
    <t>6=5/2*100</t>
  </si>
  <si>
    <t>7=5/4*100</t>
  </si>
  <si>
    <t>Dionice i udjeli u glavnici trgovačkih društava izvan javnog sektora</t>
  </si>
  <si>
    <t>Dionice i udjeli u glavnici tuzemnih trgovačkih društava izvan javnog sektora</t>
  </si>
  <si>
    <t>Izdaci za otplatu glavnice za izdane obveznice u inozemstvu</t>
  </si>
  <si>
    <t>Prijenos depozita iz prethodne godine</t>
  </si>
  <si>
    <t>Prijenos depozita u narednu godinu</t>
  </si>
  <si>
    <t>Otplata glavnice primljenih zajmova od drugih razina vlasti</t>
  </si>
  <si>
    <t>Povrat zajmova danih državnom proračunu</t>
  </si>
  <si>
    <t>Primici od povrata depozita i jamčevnih pologa</t>
  </si>
  <si>
    <t>Primica od povrata jamčevnih pologa</t>
  </si>
  <si>
    <t>Primljeni zajmovi od tuzemnih osiguravajućih društava izvan javnog sektora</t>
  </si>
  <si>
    <t>Primljeni zajmovi od državnog proračuna</t>
  </si>
  <si>
    <t>Primljeni zajmovi od drugih razina vlasti</t>
  </si>
  <si>
    <t>Izdaci za jamčevne pologe</t>
  </si>
  <si>
    <t>Izdaci za depozite i jamčevne pologe</t>
  </si>
  <si>
    <t>Otplata glavnice primljenih zajmova od  ostalih financijskih institucija u javnom sektoru</t>
  </si>
  <si>
    <t>Otplata glavnice primljenih zajmova od trgovačkih društava i obrtnika izvan javnog sektora</t>
  </si>
  <si>
    <t>Otplata glavnice primljenih zajmova od tuzemnih trgovačkih društava izvan javnog sektora</t>
  </si>
  <si>
    <t>Otplata glavnice primljenih zajmova od državnog proračuna</t>
  </si>
  <si>
    <t>IZVRŠENJE             2015.</t>
  </si>
  <si>
    <t>Primici od prodaje dionica i udjela u glavnici trgovačkih društava izvan javnog sektora</t>
  </si>
  <si>
    <t>Primici od prodaje dionica i udjela u glavnici trgovačkih društava u javnom sektoru</t>
  </si>
  <si>
    <t>IZVORNI PLAN 2016.</t>
  </si>
  <si>
    <t>TEKUĆI PLAN 2016.</t>
  </si>
  <si>
    <t>Dionice i udjeli u glavnici tuzemnih kreditnih i ostalih financijskih institucija izvan javnog sektora</t>
  </si>
  <si>
    <t>Primljeni povrati glavnice danih zajmova i depozita</t>
  </si>
  <si>
    <t>Povrat zajmova danih trgovačkim društvima u javnom sektoru</t>
  </si>
  <si>
    <t>Izdaci za dane zajmove i depozite</t>
  </si>
  <si>
    <t>Otplata glavnice primljenih zajmova od ostalih tuzemnih financijskih institucija izvan javnog sektora</t>
  </si>
  <si>
    <t>Izdaci za depozite u kreditnim i ostalim financijskim institucijama-tuzemni</t>
  </si>
  <si>
    <t>Povrat zajmova danih ostalim izvanproračunskim korisnicima državnog proračuna</t>
  </si>
  <si>
    <t>IZVRŠENJE             2016.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</si>
</sst>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54" applyFont="1" applyFill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4" fontId="8" fillId="0" borderId="0" xfId="54" applyNumberFormat="1" applyFont="1" applyFill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4" fontId="8" fillId="0" borderId="0" xfId="54" applyNumberFormat="1" applyFont="1" applyFill="1" applyAlignment="1">
      <alignment vertical="top"/>
      <protection/>
    </xf>
    <xf numFmtId="4" fontId="7" fillId="0" borderId="0" xfId="54" applyNumberFormat="1" applyFont="1" applyFill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0" fontId="8" fillId="0" borderId="0" xfId="54" applyFont="1" applyFill="1" applyAlignment="1">
      <alignment horizontal="left" vertical="top"/>
      <protection/>
    </xf>
    <xf numFmtId="0" fontId="8" fillId="0" borderId="0" xfId="54" applyNumberFormat="1" applyFont="1" applyFill="1" applyAlignment="1">
      <alignment horizontal="left" vertical="top"/>
      <protection/>
    </xf>
    <xf numFmtId="0" fontId="7" fillId="0" borderId="0" xfId="54" applyFont="1" applyFill="1" applyAlignment="1" quotePrefix="1">
      <alignment horizontal="left" vertical="top"/>
      <protection/>
    </xf>
    <xf numFmtId="0" fontId="8" fillId="0" borderId="0" xfId="54" applyFont="1" applyFill="1" applyBorder="1" applyAlignment="1">
      <alignment horizontal="left" vertical="top"/>
      <protection/>
    </xf>
    <xf numFmtId="0" fontId="8" fillId="0" borderId="0" xfId="54" applyNumberFormat="1" applyFont="1" applyFill="1" applyBorder="1" applyAlignment="1">
      <alignment horizontal="left" vertical="top"/>
      <protection/>
    </xf>
    <xf numFmtId="4" fontId="8" fillId="0" borderId="0" xfId="54" applyNumberFormat="1" applyFont="1" applyFill="1" applyBorder="1" applyAlignment="1" quotePrefix="1">
      <alignment horizontal="left" vertical="top"/>
      <protection/>
    </xf>
    <xf numFmtId="3" fontId="8" fillId="0" borderId="0" xfId="54" applyNumberFormat="1" applyFont="1" applyFill="1" applyBorder="1" applyAlignment="1">
      <alignment horizontal="left" vertical="top"/>
      <protection/>
    </xf>
    <xf numFmtId="3" fontId="7" fillId="0" borderId="0" xfId="54" applyNumberFormat="1" applyFont="1" applyFill="1" applyBorder="1" applyAlignment="1">
      <alignment horizontal="left" vertical="top"/>
      <protection/>
    </xf>
    <xf numFmtId="0" fontId="7" fillId="0" borderId="0" xfId="54" applyNumberFormat="1" applyFont="1" applyFill="1" applyBorder="1" applyAlignment="1">
      <alignment horizontal="left" vertical="top"/>
      <protection/>
    </xf>
    <xf numFmtId="3" fontId="7" fillId="0" borderId="0" xfId="54" applyNumberFormat="1" applyFont="1" applyFill="1" applyBorder="1" applyAlignment="1" quotePrefix="1">
      <alignment horizontal="left" vertical="top"/>
      <protection/>
    </xf>
    <xf numFmtId="3" fontId="8" fillId="0" borderId="0" xfId="54" applyNumberFormat="1" applyFont="1" applyFill="1" applyBorder="1" applyAlignment="1">
      <alignment horizontal="left" vertical="top"/>
      <protection/>
    </xf>
    <xf numFmtId="0" fontId="8" fillId="0" borderId="0" xfId="54" applyNumberFormat="1" applyFont="1" applyFill="1" applyBorder="1" applyAlignment="1">
      <alignment horizontal="left" vertical="top"/>
      <protection/>
    </xf>
    <xf numFmtId="0" fontId="8" fillId="0" borderId="0" xfId="54" applyFont="1" applyFill="1" applyBorder="1" applyAlignment="1">
      <alignment horizontal="left" vertical="top"/>
      <protection/>
    </xf>
    <xf numFmtId="196" fontId="7" fillId="0" borderId="0" xfId="54" applyNumberFormat="1" applyFont="1" applyFill="1" applyBorder="1" applyAlignment="1" quotePrefix="1">
      <alignment horizontal="left" vertical="top"/>
      <protection/>
    </xf>
    <xf numFmtId="0" fontId="7" fillId="0" borderId="0" xfId="54" applyNumberFormat="1" applyFont="1" applyFill="1" applyBorder="1" applyAlignment="1" quotePrefix="1">
      <alignment horizontal="left" vertical="top"/>
      <protection/>
    </xf>
    <xf numFmtId="3" fontId="7" fillId="0" borderId="0" xfId="54" applyNumberFormat="1" applyFont="1" applyFill="1" applyBorder="1" applyAlignment="1">
      <alignment horizontal="left" vertical="top" wrapText="1"/>
      <protection/>
    </xf>
    <xf numFmtId="0" fontId="8" fillId="0" borderId="0" xfId="54" applyNumberFormat="1" applyFont="1" applyFill="1" applyBorder="1" applyAlignment="1" quotePrefix="1">
      <alignment horizontal="left" vertical="top"/>
      <protection/>
    </xf>
    <xf numFmtId="3" fontId="8" fillId="0" borderId="0" xfId="54" applyNumberFormat="1" applyFont="1" applyFill="1" applyBorder="1" applyAlignment="1">
      <alignment horizontal="left" vertical="top" wrapText="1"/>
      <protection/>
    </xf>
    <xf numFmtId="9" fontId="7" fillId="0" borderId="0" xfId="54" applyNumberFormat="1" applyFont="1" applyFill="1" applyBorder="1" applyAlignment="1" quotePrefix="1">
      <alignment horizontal="left" vertical="top" wrapText="1"/>
      <protection/>
    </xf>
    <xf numFmtId="9" fontId="8" fillId="0" borderId="0" xfId="54" applyNumberFormat="1" applyFont="1" applyFill="1" applyBorder="1" applyAlignment="1" quotePrefix="1">
      <alignment horizontal="left" vertical="top" wrapText="1"/>
      <protection/>
    </xf>
    <xf numFmtId="0" fontId="8" fillId="0" borderId="0" xfId="54" applyNumberFormat="1" applyFont="1" applyFill="1" applyBorder="1" applyAlignment="1" quotePrefix="1">
      <alignment horizontal="left" vertical="top"/>
      <protection/>
    </xf>
    <xf numFmtId="3" fontId="7" fillId="0" borderId="0" xfId="54" applyNumberFormat="1" applyFont="1" applyFill="1" applyBorder="1" applyAlignment="1">
      <alignment horizontal="left" vertical="top"/>
      <protection/>
    </xf>
    <xf numFmtId="0" fontId="7" fillId="0" borderId="0" xfId="54" applyNumberFormat="1" applyFont="1" applyFill="1" applyBorder="1" applyAlignment="1" quotePrefix="1">
      <alignment horizontal="left" vertical="top"/>
      <protection/>
    </xf>
    <xf numFmtId="0" fontId="7" fillId="0" borderId="0" xfId="54" applyFont="1" applyFill="1" applyBorder="1" applyAlignment="1">
      <alignment horizontal="left" vertical="top"/>
      <protection/>
    </xf>
    <xf numFmtId="3" fontId="8" fillId="0" borderId="0" xfId="54" applyNumberFormat="1" applyFont="1" applyFill="1" applyBorder="1" applyAlignment="1" quotePrefix="1">
      <alignment horizontal="left" vertical="top"/>
      <protection/>
    </xf>
    <xf numFmtId="0" fontId="7" fillId="0" borderId="0" xfId="54" applyNumberFormat="1" applyFont="1" applyFill="1" applyBorder="1" applyAlignment="1">
      <alignment horizontal="left" vertical="top"/>
      <protection/>
    </xf>
    <xf numFmtId="3" fontId="7" fillId="0" borderId="0" xfId="54" applyNumberFormat="1" applyFont="1" applyFill="1" applyBorder="1" applyAlignment="1" quotePrefix="1">
      <alignment horizontal="left" vertical="top" wrapText="1"/>
      <protection/>
    </xf>
    <xf numFmtId="3" fontId="8" fillId="0" borderId="0" xfId="54" applyNumberFormat="1" applyFont="1" applyFill="1" applyBorder="1" applyAlignment="1" quotePrefix="1">
      <alignment horizontal="left" vertical="top" wrapText="1"/>
      <protection/>
    </xf>
    <xf numFmtId="3" fontId="7" fillId="0" borderId="0" xfId="54" applyNumberFormat="1" applyFont="1" applyFill="1" applyBorder="1" applyAlignment="1">
      <alignment horizontal="left" vertical="top" wrapText="1"/>
      <protection/>
    </xf>
    <xf numFmtId="3" fontId="8" fillId="0" borderId="0" xfId="54" applyNumberFormat="1" applyFont="1" applyFill="1" applyBorder="1" applyAlignment="1">
      <alignment horizontal="left" vertical="top" wrapText="1"/>
      <protection/>
    </xf>
    <xf numFmtId="0" fontId="7" fillId="0" borderId="0" xfId="54" applyFont="1" applyFill="1" applyBorder="1" applyAlignment="1">
      <alignment horizontal="left" vertical="top"/>
      <protection/>
    </xf>
    <xf numFmtId="3" fontId="7" fillId="0" borderId="0" xfId="54" applyNumberFormat="1" applyFont="1" applyFill="1" applyBorder="1" applyAlignment="1" quotePrefix="1">
      <alignment horizontal="left" vertical="top" wrapText="1"/>
      <protection/>
    </xf>
    <xf numFmtId="3" fontId="8" fillId="0" borderId="0" xfId="54" applyNumberFormat="1" applyFont="1" applyFill="1" applyBorder="1" applyAlignment="1" quotePrefix="1">
      <alignment horizontal="left" vertical="top" wrapText="1"/>
      <protection/>
    </xf>
    <xf numFmtId="3" fontId="7" fillId="0" borderId="0" xfId="54" applyNumberFormat="1" applyFont="1" applyFill="1" applyAlignment="1">
      <alignment horizontal="left" vertical="top"/>
      <protection/>
    </xf>
    <xf numFmtId="0" fontId="7" fillId="0" borderId="0" xfId="54" applyFont="1" applyFill="1" applyAlignment="1">
      <alignment horizontal="left" vertical="top"/>
      <protection/>
    </xf>
    <xf numFmtId="3" fontId="8" fillId="0" borderId="0" xfId="54" applyNumberFormat="1" applyFont="1" applyFill="1" applyAlignment="1">
      <alignment horizontal="left" vertical="top"/>
      <protection/>
    </xf>
    <xf numFmtId="0" fontId="7" fillId="0" borderId="0" xfId="54" applyNumberFormat="1" applyFont="1" applyFill="1" applyAlignment="1" quotePrefix="1">
      <alignment horizontal="left" vertical="top"/>
      <protection/>
    </xf>
    <xf numFmtId="0" fontId="7" fillId="0" borderId="0" xfId="54" applyNumberFormat="1" applyFont="1" applyFill="1" applyAlignment="1">
      <alignment horizontal="left" vertical="top"/>
      <protection/>
    </xf>
    <xf numFmtId="3" fontId="8" fillId="0" borderId="0" xfId="54" applyNumberFormat="1" applyFont="1" applyFill="1" applyAlignment="1" quotePrefix="1">
      <alignment horizontal="left" vertical="top"/>
      <protection/>
    </xf>
    <xf numFmtId="4" fontId="7" fillId="0" borderId="0" xfId="54" applyNumberFormat="1" applyFont="1" applyFill="1" applyAlignment="1" quotePrefix="1">
      <alignment horizontal="right" vertical="top"/>
      <protection/>
    </xf>
    <xf numFmtId="3" fontId="7" fillId="0" borderId="0" xfId="54" applyNumberFormat="1" applyFont="1" applyFill="1" applyAlignment="1" quotePrefix="1">
      <alignment horizontal="right" vertical="top"/>
      <protection/>
    </xf>
    <xf numFmtId="2" fontId="7" fillId="0" borderId="0" xfId="54" applyNumberFormat="1" applyFont="1" applyFill="1" applyAlignment="1" quotePrefix="1">
      <alignment horizontal="right" vertical="top"/>
      <protection/>
    </xf>
    <xf numFmtId="2" fontId="7" fillId="0" borderId="0" xfId="54" applyNumberFormat="1" applyFont="1" applyFill="1" applyAlignment="1">
      <alignment horizontal="right" vertical="top"/>
      <protection/>
    </xf>
    <xf numFmtId="4" fontId="8" fillId="0" borderId="0" xfId="54" applyNumberFormat="1" applyFont="1" applyFill="1" applyBorder="1" applyAlignment="1">
      <alignment horizontal="right" vertical="top"/>
      <protection/>
    </xf>
    <xf numFmtId="3" fontId="8" fillId="0" borderId="0" xfId="54" applyNumberFormat="1" applyFont="1" applyFill="1" applyBorder="1" applyAlignment="1">
      <alignment horizontal="right" vertical="top"/>
      <protection/>
    </xf>
    <xf numFmtId="2" fontId="8" fillId="0" borderId="0" xfId="54" applyNumberFormat="1" applyFont="1" applyFill="1" applyBorder="1" applyAlignment="1">
      <alignment horizontal="right" vertical="top"/>
      <protection/>
    </xf>
    <xf numFmtId="4" fontId="7" fillId="0" borderId="0" xfId="54" applyNumberFormat="1" applyFont="1" applyFill="1" applyBorder="1" applyAlignment="1">
      <alignment horizontal="right" vertical="top"/>
      <protection/>
    </xf>
    <xf numFmtId="3" fontId="7" fillId="0" borderId="0" xfId="54" applyNumberFormat="1" applyFont="1" applyFill="1" applyBorder="1" applyAlignment="1">
      <alignment horizontal="right" vertical="top"/>
      <protection/>
    </xf>
    <xf numFmtId="2" fontId="7" fillId="0" borderId="0" xfId="54" applyNumberFormat="1" applyFont="1" applyFill="1" applyBorder="1" applyAlignment="1">
      <alignment horizontal="right" vertical="top"/>
      <protection/>
    </xf>
    <xf numFmtId="4" fontId="8" fillId="0" borderId="0" xfId="54" applyNumberFormat="1" applyFont="1" applyFill="1" applyBorder="1" applyAlignment="1">
      <alignment horizontal="right" vertical="top"/>
      <protection/>
    </xf>
    <xf numFmtId="3" fontId="8" fillId="0" borderId="0" xfId="54" applyNumberFormat="1" applyFont="1" applyFill="1" applyBorder="1" applyAlignment="1">
      <alignment horizontal="right" vertical="top"/>
      <protection/>
    </xf>
    <xf numFmtId="2" fontId="8" fillId="0" borderId="0" xfId="54" applyNumberFormat="1" applyFont="1" applyFill="1" applyBorder="1" applyAlignment="1">
      <alignment horizontal="right" vertical="top"/>
      <protection/>
    </xf>
    <xf numFmtId="2" fontId="8" fillId="0" borderId="0" xfId="54" applyNumberFormat="1" applyFont="1" applyFill="1" applyAlignment="1">
      <alignment horizontal="right" vertical="top"/>
      <protection/>
    </xf>
    <xf numFmtId="2" fontId="7" fillId="0" borderId="0" xfId="54" applyNumberFormat="1" applyFont="1" applyFill="1" applyBorder="1" applyAlignment="1">
      <alignment horizontal="right" vertical="top"/>
      <protection/>
    </xf>
    <xf numFmtId="4" fontId="7" fillId="0" borderId="0" xfId="54" applyNumberFormat="1" applyFont="1" applyFill="1" applyBorder="1" applyAlignment="1">
      <alignment horizontal="right" vertical="top"/>
      <protection/>
    </xf>
    <xf numFmtId="3" fontId="7" fillId="0" borderId="0" xfId="54" applyNumberFormat="1" applyFont="1" applyFill="1" applyBorder="1" applyAlignment="1">
      <alignment horizontal="right" vertical="top"/>
      <protection/>
    </xf>
    <xf numFmtId="3" fontId="8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4" fontId="8" fillId="0" borderId="0" xfId="51" applyNumberFormat="1" applyFont="1" applyFill="1" applyAlignment="1">
      <alignment horizontal="right" vertical="top"/>
      <protection/>
    </xf>
    <xf numFmtId="3" fontId="7" fillId="0" borderId="0" xfId="54" applyNumberFormat="1" applyFont="1" applyFill="1" applyAlignment="1">
      <alignment horizontal="right" vertical="top"/>
      <protection/>
    </xf>
    <xf numFmtId="4" fontId="7" fillId="0" borderId="0" xfId="54" applyNumberFormat="1" applyFont="1" applyFill="1" applyAlignment="1">
      <alignment horizontal="right" vertical="top"/>
      <protection/>
    </xf>
    <xf numFmtId="2" fontId="7" fillId="0" borderId="0" xfId="54" applyNumberFormat="1" applyFont="1" applyFill="1" applyAlignment="1">
      <alignment horizontal="right" vertical="top"/>
      <protection/>
    </xf>
    <xf numFmtId="4" fontId="8" fillId="0" borderId="0" xfId="54" applyNumberFormat="1" applyFont="1" applyFill="1" applyAlignment="1">
      <alignment horizontal="right" vertical="top"/>
      <protection/>
    </xf>
    <xf numFmtId="3" fontId="8" fillId="0" borderId="0" xfId="54" applyNumberFormat="1" applyFont="1" applyFill="1" applyAlignment="1">
      <alignment horizontal="right" vertical="top"/>
      <protection/>
    </xf>
    <xf numFmtId="3" fontId="7" fillId="0" borderId="0" xfId="54" applyNumberFormat="1" applyFont="1" applyFill="1" applyBorder="1" applyAlignment="1" quotePrefix="1">
      <alignment horizontal="right" vertical="top"/>
      <protection/>
    </xf>
    <xf numFmtId="2" fontId="7" fillId="0" borderId="0" xfId="54" applyNumberFormat="1" applyFont="1" applyFill="1" applyBorder="1" applyAlignment="1" quotePrefix="1">
      <alignment horizontal="right" vertical="top"/>
      <protection/>
    </xf>
    <xf numFmtId="2" fontId="8" fillId="0" borderId="0" xfId="54" applyNumberFormat="1" applyFont="1" applyFill="1" applyAlignment="1">
      <alignment horizontal="right" vertical="top"/>
      <protection/>
    </xf>
    <xf numFmtId="4" fontId="7" fillId="0" borderId="12" xfId="52" applyNumberFormat="1" applyFont="1" applyFill="1" applyBorder="1" applyAlignment="1">
      <alignment horizontal="center" vertical="top" wrapText="1"/>
      <protection/>
    </xf>
    <xf numFmtId="3" fontId="7" fillId="0" borderId="12" xfId="52" applyNumberFormat="1" applyFont="1" applyFill="1" applyBorder="1" applyAlignment="1">
      <alignment horizontal="center" vertical="top" wrapText="1"/>
      <protection/>
    </xf>
    <xf numFmtId="4" fontId="7" fillId="0" borderId="12" xfId="53" applyNumberFormat="1" applyFont="1" applyFill="1" applyBorder="1" applyAlignment="1">
      <alignment horizontal="center" vertical="top" wrapText="1"/>
      <protection/>
    </xf>
    <xf numFmtId="2" fontId="7" fillId="0" borderId="12" xfId="53" applyNumberFormat="1" applyFont="1" applyFill="1" applyBorder="1" applyAlignment="1">
      <alignment horizontal="center" vertical="top" wrapText="1"/>
      <protection/>
    </xf>
    <xf numFmtId="3" fontId="9" fillId="0" borderId="12" xfId="52" applyNumberFormat="1" applyFont="1" applyFill="1" applyBorder="1" applyAlignment="1">
      <alignment horizontal="center" vertical="top" wrapText="1"/>
      <protection/>
    </xf>
    <xf numFmtId="4" fontId="9" fillId="0" borderId="12" xfId="53" applyNumberFormat="1" applyFont="1" applyFill="1" applyBorder="1" applyAlignment="1">
      <alignment horizontal="center" vertical="top" wrapText="1"/>
      <protection/>
    </xf>
    <xf numFmtId="0" fontId="7" fillId="0" borderId="12" xfId="55" applyFont="1" applyFill="1" applyBorder="1" applyAlignment="1">
      <alignment horizontal="left" vertical="top" wrapText="1"/>
      <protection/>
    </xf>
    <xf numFmtId="0" fontId="9" fillId="0" borderId="12" xfId="55" applyFont="1" applyFill="1" applyBorder="1" applyAlignment="1">
      <alignment horizontal="left" vertical="top"/>
      <protection/>
    </xf>
  </cellXfs>
  <cellStyles count="9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ilanca15.10.2004" xfId="51"/>
    <cellStyle name="Obično_Polugodišnji-sabor" xfId="52"/>
    <cellStyle name="Obično_prihodi 2005" xfId="53"/>
    <cellStyle name="Obično_Raeun financiranja 06-05" xfId="54"/>
    <cellStyle name="Obično_Rebalans 04 - PRIHODI- Zadnji" xfId="55"/>
    <cellStyle name="Percent" xfId="56"/>
    <cellStyle name="Povezana ćelija" xfId="57"/>
    <cellStyle name="Followed Hyperlink" xfId="58"/>
    <cellStyle name="Provjera ćelije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ekst objašnjenja" xfId="99"/>
    <cellStyle name="Tekst upozorenja" xfId="100"/>
    <cellStyle name="Ukupni zbroj" xfId="101"/>
    <cellStyle name="Unos" xfId="102"/>
    <cellStyle name="Currency" xfId="103"/>
    <cellStyle name="Currency [0]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57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9"/>
  <sheetViews>
    <sheetView tabSelected="1" zoomScale="90" zoomScaleNormal="90" zoomScalePageLayoutView="0" workbookViewId="0" topLeftCell="A22">
      <selection activeCell="G4" sqref="G4"/>
    </sheetView>
  </sheetViews>
  <sheetFormatPr defaultColWidth="10.7109375" defaultRowHeight="12.75"/>
  <cols>
    <col min="1" max="1" width="4.421875" style="8" customWidth="1"/>
    <col min="2" max="2" width="4.57421875" style="9" customWidth="1"/>
    <col min="3" max="3" width="54.140625" style="8" customWidth="1"/>
    <col min="4" max="4" width="17.00390625" style="71" customWidth="1"/>
    <col min="5" max="6" width="17.00390625" style="72" customWidth="1"/>
    <col min="7" max="7" width="17.00390625" style="71" customWidth="1"/>
    <col min="8" max="8" width="9.421875" style="75" customWidth="1"/>
    <col min="9" max="9" width="9.421875" style="50" customWidth="1"/>
    <col min="10" max="10" width="15.57421875" style="1" bestFit="1" customWidth="1"/>
    <col min="11" max="11" width="16.7109375" style="1" customWidth="1"/>
    <col min="12" max="16384" width="10.7109375" style="1" customWidth="1"/>
  </cols>
  <sheetData>
    <row r="1" spans="3:8" ht="12.75">
      <c r="C1" s="10" t="s">
        <v>0</v>
      </c>
      <c r="D1" s="47"/>
      <c r="E1" s="48"/>
      <c r="F1" s="48"/>
      <c r="G1" s="47"/>
      <c r="H1" s="49"/>
    </row>
    <row r="2" spans="1:8" ht="12.75">
      <c r="A2" s="11"/>
      <c r="B2" s="12"/>
      <c r="C2" s="13"/>
      <c r="D2" s="51"/>
      <c r="E2" s="52"/>
      <c r="F2" s="52"/>
      <c r="G2" s="51"/>
      <c r="H2" s="53"/>
    </row>
    <row r="3" spans="1:9" ht="25.5">
      <c r="A3" s="82" t="s">
        <v>64</v>
      </c>
      <c r="B3" s="82"/>
      <c r="C3" s="82"/>
      <c r="D3" s="76" t="s">
        <v>85</v>
      </c>
      <c r="E3" s="77" t="s">
        <v>88</v>
      </c>
      <c r="F3" s="77" t="s">
        <v>89</v>
      </c>
      <c r="G3" s="77" t="s">
        <v>97</v>
      </c>
      <c r="H3" s="78" t="s">
        <v>59</v>
      </c>
      <c r="I3" s="79" t="s">
        <v>59</v>
      </c>
    </row>
    <row r="4" spans="1:9" ht="12.75">
      <c r="A4" s="83">
        <v>1</v>
      </c>
      <c r="B4" s="83"/>
      <c r="C4" s="83"/>
      <c r="D4" s="80">
        <v>2</v>
      </c>
      <c r="E4" s="80">
        <v>3</v>
      </c>
      <c r="F4" s="80">
        <v>4</v>
      </c>
      <c r="G4" s="80">
        <v>5</v>
      </c>
      <c r="H4" s="81" t="s">
        <v>65</v>
      </c>
      <c r="I4" s="81" t="s">
        <v>66</v>
      </c>
    </row>
    <row r="5" spans="1:10" ht="12.75">
      <c r="A5" s="15"/>
      <c r="B5" s="16"/>
      <c r="C5" s="17" t="s">
        <v>1</v>
      </c>
      <c r="D5" s="54">
        <f>D9+D7+D8-D48</f>
        <v>8851961138.850006</v>
      </c>
      <c r="E5" s="55">
        <f>E9+E7+E8-E48</f>
        <v>5347883165</v>
      </c>
      <c r="F5" s="55">
        <f>F9+F7+F8-F48</f>
        <v>5347883165</v>
      </c>
      <c r="G5" s="54">
        <f>G9+G7+G8-G48</f>
        <v>3389411169.5599976</v>
      </c>
      <c r="H5" s="56">
        <f>G5/D5*100</f>
        <v>38.28994633386212</v>
      </c>
      <c r="I5" s="50">
        <f>G5/F5*100</f>
        <v>63.37855680435378</v>
      </c>
      <c r="J5" s="3"/>
    </row>
    <row r="6" spans="1:8" ht="12.75">
      <c r="A6" s="15"/>
      <c r="B6" s="16"/>
      <c r="C6" s="17"/>
      <c r="D6" s="54"/>
      <c r="E6" s="55"/>
      <c r="F6" s="55"/>
      <c r="G6" s="54"/>
      <c r="H6" s="56"/>
    </row>
    <row r="7" spans="1:10" s="4" customFormat="1" ht="12.75">
      <c r="A7" s="18"/>
      <c r="B7" s="19"/>
      <c r="C7" s="20" t="s">
        <v>70</v>
      </c>
      <c r="D7" s="57">
        <v>11657085942.29</v>
      </c>
      <c r="E7" s="58">
        <v>6400267230</v>
      </c>
      <c r="F7" s="58">
        <v>6400267230</v>
      </c>
      <c r="G7" s="57">
        <v>6400267229.49</v>
      </c>
      <c r="H7" s="59">
        <f aca="true" t="shared" si="0" ref="H7:H14">G7/D7*100</f>
        <v>54.90452126007648</v>
      </c>
      <c r="I7" s="60"/>
      <c r="J7" s="5"/>
    </row>
    <row r="8" spans="1:10" s="4" customFormat="1" ht="12.75">
      <c r="A8" s="18"/>
      <c r="B8" s="19"/>
      <c r="C8" s="20" t="s">
        <v>71</v>
      </c>
      <c r="D8" s="57">
        <v>-7113658390.45</v>
      </c>
      <c r="E8" s="58">
        <v>-2102994141</v>
      </c>
      <c r="F8" s="58">
        <v>-2102994141</v>
      </c>
      <c r="G8" s="57">
        <v>-2704925763.949999</v>
      </c>
      <c r="H8" s="59">
        <f t="shared" si="0"/>
        <v>38.02439779201837</v>
      </c>
      <c r="I8" s="60"/>
      <c r="J8" s="5"/>
    </row>
    <row r="9" spans="1:10" ht="14.25" customHeight="1">
      <c r="A9" s="15">
        <v>8</v>
      </c>
      <c r="B9" s="16"/>
      <c r="C9" s="21" t="s">
        <v>2</v>
      </c>
      <c r="D9" s="54">
        <f>D10+D25+D36+D31</f>
        <v>31609821903.39</v>
      </c>
      <c r="E9" s="55">
        <f>E10+E25+E36+E31</f>
        <v>19946141818</v>
      </c>
      <c r="F9" s="55">
        <f>F10+F25+F36+F31</f>
        <v>19946141818</v>
      </c>
      <c r="G9" s="54">
        <f>G10+G25+G36+G31</f>
        <v>18293153740.89</v>
      </c>
      <c r="H9" s="56">
        <f t="shared" si="0"/>
        <v>57.87173934987639</v>
      </c>
      <c r="I9" s="50">
        <f>G9/F9*100</f>
        <v>91.71274278407921</v>
      </c>
      <c r="J9" s="5"/>
    </row>
    <row r="10" spans="1:10" ht="14.25" customHeight="1">
      <c r="A10" s="15">
        <v>81</v>
      </c>
      <c r="B10" s="22"/>
      <c r="C10" s="17" t="s">
        <v>91</v>
      </c>
      <c r="D10" s="54">
        <f>D11+D13+D15+D18+D23</f>
        <v>414274704.09</v>
      </c>
      <c r="E10" s="55">
        <f>E11+E13+E15+E18</f>
        <v>586050000</v>
      </c>
      <c r="F10" s="55">
        <f>F11+F13+F15+F18</f>
        <v>586050000</v>
      </c>
      <c r="G10" s="54">
        <f>G11+G13+G15+G18+G23</f>
        <v>557359539.51</v>
      </c>
      <c r="H10" s="56">
        <f t="shared" si="0"/>
        <v>134.53863680484707</v>
      </c>
      <c r="I10" s="50">
        <f>G10/F10*100</f>
        <v>95.10443469157921</v>
      </c>
      <c r="J10" s="5"/>
    </row>
    <row r="11" spans="1:10" ht="26.25" customHeight="1">
      <c r="A11" s="15">
        <v>812</v>
      </c>
      <c r="B11" s="22"/>
      <c r="C11" s="23" t="s">
        <v>3</v>
      </c>
      <c r="D11" s="54">
        <f>D12</f>
        <v>72699780.96</v>
      </c>
      <c r="E11" s="55">
        <v>125700000</v>
      </c>
      <c r="F11" s="55">
        <v>125700000</v>
      </c>
      <c r="G11" s="54">
        <f>G12</f>
        <v>120280474.87</v>
      </c>
      <c r="H11" s="61">
        <f t="shared" si="0"/>
        <v>165.44819431599015</v>
      </c>
      <c r="I11" s="50">
        <f>G11/F11*100</f>
        <v>95.68852416070008</v>
      </c>
      <c r="J11" s="5"/>
    </row>
    <row r="12" spans="1:10" ht="25.5">
      <c r="A12" s="15"/>
      <c r="B12" s="24">
        <v>8121</v>
      </c>
      <c r="C12" s="25" t="s">
        <v>4</v>
      </c>
      <c r="D12" s="51">
        <v>72699780.96</v>
      </c>
      <c r="E12" s="52"/>
      <c r="F12" s="52"/>
      <c r="G12" s="51">
        <v>120280474.87</v>
      </c>
      <c r="H12" s="53">
        <f t="shared" si="0"/>
        <v>165.44819431599015</v>
      </c>
      <c r="J12" s="5"/>
    </row>
    <row r="13" spans="1:10" ht="25.5">
      <c r="A13" s="15">
        <v>814</v>
      </c>
      <c r="B13" s="24"/>
      <c r="C13" s="26" t="s">
        <v>5</v>
      </c>
      <c r="D13" s="54">
        <f>D14</f>
        <v>219264.63</v>
      </c>
      <c r="E13" s="55">
        <v>350000</v>
      </c>
      <c r="F13" s="55">
        <v>350000</v>
      </c>
      <c r="G13" s="54">
        <f>G14</f>
        <v>216826.03</v>
      </c>
      <c r="H13" s="53">
        <f t="shared" si="0"/>
        <v>98.88782791825567</v>
      </c>
      <c r="J13" s="5"/>
    </row>
    <row r="14" spans="1:10" ht="12.75">
      <c r="A14" s="15"/>
      <c r="B14" s="24">
        <v>8141</v>
      </c>
      <c r="C14" s="25" t="s">
        <v>92</v>
      </c>
      <c r="D14" s="51">
        <v>219264.63</v>
      </c>
      <c r="E14" s="52"/>
      <c r="F14" s="52"/>
      <c r="G14" s="51">
        <v>216826.03</v>
      </c>
      <c r="H14" s="53">
        <f t="shared" si="0"/>
        <v>98.88782791825567</v>
      </c>
      <c r="J14" s="5"/>
    </row>
    <row r="15" spans="1:10" ht="26.25" customHeight="1">
      <c r="A15" s="15">
        <v>816</v>
      </c>
      <c r="B15" s="24"/>
      <c r="C15" s="26" t="s">
        <v>6</v>
      </c>
      <c r="D15" s="54">
        <f>SUM(D16:D17)</f>
        <v>227974142.62</v>
      </c>
      <c r="E15" s="55">
        <v>280000000</v>
      </c>
      <c r="F15" s="55">
        <v>280000000</v>
      </c>
      <c r="G15" s="54">
        <f>SUM(G16:G17)</f>
        <v>168081637.84</v>
      </c>
      <c r="H15" s="56">
        <f aca="true" t="shared" si="1" ref="H15:H25">G15/D15*100</f>
        <v>73.72837809951449</v>
      </c>
      <c r="J15" s="5"/>
    </row>
    <row r="16" spans="1:10" ht="25.5">
      <c r="A16" s="15"/>
      <c r="B16" s="24">
        <v>8163</v>
      </c>
      <c r="C16" s="27" t="s">
        <v>7</v>
      </c>
      <c r="D16" s="51">
        <v>226123100.22</v>
      </c>
      <c r="E16" s="52"/>
      <c r="F16" s="52"/>
      <c r="G16" s="51">
        <v>165372306.36</v>
      </c>
      <c r="H16" s="53">
        <f t="shared" si="1"/>
        <v>73.13375157120426</v>
      </c>
      <c r="J16" s="5"/>
    </row>
    <row r="17" spans="1:10" ht="12.75">
      <c r="A17" s="15"/>
      <c r="B17" s="24">
        <v>8164</v>
      </c>
      <c r="C17" s="25" t="s">
        <v>8</v>
      </c>
      <c r="D17" s="51">
        <v>1851042.4</v>
      </c>
      <c r="E17" s="52"/>
      <c r="F17" s="52"/>
      <c r="G17" s="51">
        <v>2709331.48</v>
      </c>
      <c r="H17" s="53">
        <f t="shared" si="1"/>
        <v>146.36787790490376</v>
      </c>
      <c r="J17" s="5"/>
    </row>
    <row r="18" spans="1:10" s="2" customFormat="1" ht="14.25" customHeight="1">
      <c r="A18" s="15">
        <v>817</v>
      </c>
      <c r="B18" s="22"/>
      <c r="C18" s="15" t="s">
        <v>9</v>
      </c>
      <c r="D18" s="54">
        <f>SUM(D19:D22)</f>
        <v>111690754.39</v>
      </c>
      <c r="E18" s="55">
        <v>180000000</v>
      </c>
      <c r="F18" s="55">
        <v>180000000</v>
      </c>
      <c r="G18" s="54">
        <f>SUM(G19:G22)</f>
        <v>266719990.39000002</v>
      </c>
      <c r="H18" s="56">
        <f t="shared" si="1"/>
        <v>238.80221048438028</v>
      </c>
      <c r="I18" s="50">
        <f>G18/F18*100</f>
        <v>148.1777724388889</v>
      </c>
      <c r="J18" s="5"/>
    </row>
    <row r="19" spans="1:10" s="2" customFormat="1" ht="12.75">
      <c r="A19" s="15"/>
      <c r="B19" s="28">
        <v>8171</v>
      </c>
      <c r="C19" s="18" t="s">
        <v>73</v>
      </c>
      <c r="D19" s="57">
        <v>8751813.64</v>
      </c>
      <c r="E19" s="58"/>
      <c r="F19" s="58"/>
      <c r="G19" s="57">
        <v>4364877.81</v>
      </c>
      <c r="H19" s="59">
        <f t="shared" si="1"/>
        <v>49.87398029192951</v>
      </c>
      <c r="I19" s="60"/>
      <c r="J19" s="5"/>
    </row>
    <row r="20" spans="1:11" ht="12.75">
      <c r="A20" s="15"/>
      <c r="B20" s="24">
        <v>8173</v>
      </c>
      <c r="C20" s="14" t="s">
        <v>10</v>
      </c>
      <c r="D20" s="51">
        <v>82554.6</v>
      </c>
      <c r="E20" s="52"/>
      <c r="F20" s="52"/>
      <c r="G20" s="51">
        <v>81546.73</v>
      </c>
      <c r="H20" s="53">
        <f t="shared" si="1"/>
        <v>98.779147376403</v>
      </c>
      <c r="J20" s="5"/>
      <c r="K20" s="3"/>
    </row>
    <row r="21" spans="1:10" ht="12.75">
      <c r="A21" s="15"/>
      <c r="B21" s="24">
        <v>8174</v>
      </c>
      <c r="C21" s="14" t="s">
        <v>11</v>
      </c>
      <c r="D21" s="51">
        <v>2026644.23</v>
      </c>
      <c r="E21" s="52"/>
      <c r="F21" s="52"/>
      <c r="G21" s="51">
        <v>1746721.29</v>
      </c>
      <c r="H21" s="53">
        <f t="shared" si="1"/>
        <v>86.18785991856103</v>
      </c>
      <c r="J21" s="5"/>
    </row>
    <row r="22" spans="1:10" ht="25.5">
      <c r="A22" s="15"/>
      <c r="B22" s="24">
        <v>8176</v>
      </c>
      <c r="C22" s="27" t="s">
        <v>96</v>
      </c>
      <c r="D22" s="51">
        <v>100829741.92</v>
      </c>
      <c r="E22" s="52"/>
      <c r="F22" s="52"/>
      <c r="G22" s="51">
        <v>260526844.56</v>
      </c>
      <c r="H22" s="53">
        <f t="shared" si="1"/>
        <v>258.3829330503557</v>
      </c>
      <c r="J22" s="5"/>
    </row>
    <row r="23" spans="1:10" ht="14.25" customHeight="1">
      <c r="A23" s="29">
        <v>818</v>
      </c>
      <c r="B23" s="30"/>
      <c r="C23" s="29" t="s">
        <v>74</v>
      </c>
      <c r="D23" s="62">
        <f>D24</f>
        <v>1690761.49</v>
      </c>
      <c r="E23" s="63">
        <v>0</v>
      </c>
      <c r="F23" s="63">
        <v>0</v>
      </c>
      <c r="G23" s="62">
        <f>G24</f>
        <v>2060610.38</v>
      </c>
      <c r="H23" s="53">
        <f t="shared" si="1"/>
        <v>121.87469327799747</v>
      </c>
      <c r="J23" s="5"/>
    </row>
    <row r="24" spans="1:10" ht="12.75">
      <c r="A24" s="15"/>
      <c r="B24" s="24">
        <v>8183</v>
      </c>
      <c r="C24" s="14" t="s">
        <v>75</v>
      </c>
      <c r="D24" s="51">
        <v>1690761.49</v>
      </c>
      <c r="E24" s="52"/>
      <c r="F24" s="52"/>
      <c r="G24" s="51">
        <v>2060610.38</v>
      </c>
      <c r="H24" s="53">
        <f>G24/D24*100</f>
        <v>121.87469327799747</v>
      </c>
      <c r="J24" s="5"/>
    </row>
    <row r="25" spans="1:10" s="2" customFormat="1" ht="14.25" customHeight="1">
      <c r="A25" s="15">
        <v>82</v>
      </c>
      <c r="B25" s="22"/>
      <c r="C25" s="15" t="s">
        <v>12</v>
      </c>
      <c r="D25" s="54">
        <f>D26+D28</f>
        <v>23440665000</v>
      </c>
      <c r="E25" s="55">
        <f>E26+E28</f>
        <v>11144584977</v>
      </c>
      <c r="F25" s="55">
        <f>F26+F28</f>
        <v>11144584977</v>
      </c>
      <c r="G25" s="54">
        <f>G26+G28</f>
        <v>11062990896.739998</v>
      </c>
      <c r="H25" s="56">
        <f t="shared" si="1"/>
        <v>47.19572118256883</v>
      </c>
      <c r="I25" s="50">
        <f>G25/F25*100</f>
        <v>99.26785896084606</v>
      </c>
      <c r="J25" s="5"/>
    </row>
    <row r="26" spans="1:10" s="2" customFormat="1" ht="12.75">
      <c r="A26" s="16">
        <v>821</v>
      </c>
      <c r="B26" s="31"/>
      <c r="C26" s="17" t="s">
        <v>13</v>
      </c>
      <c r="D26" s="54">
        <f>D27</f>
        <v>0</v>
      </c>
      <c r="E26" s="55">
        <v>1144584977</v>
      </c>
      <c r="F26" s="55">
        <v>1144584977</v>
      </c>
      <c r="G26" s="54">
        <f>G27</f>
        <v>1062990896.7399979</v>
      </c>
      <c r="H26" s="56">
        <v>0</v>
      </c>
      <c r="I26" s="50"/>
      <c r="J26" s="5"/>
    </row>
    <row r="27" spans="1:10" ht="12.75">
      <c r="A27" s="14"/>
      <c r="B27" s="12">
        <v>8211</v>
      </c>
      <c r="C27" s="32" t="s">
        <v>14</v>
      </c>
      <c r="D27" s="51">
        <v>0</v>
      </c>
      <c r="E27" s="52"/>
      <c r="F27" s="52"/>
      <c r="G27" s="51">
        <v>1062990896.7399979</v>
      </c>
      <c r="H27" s="59">
        <v>0</v>
      </c>
      <c r="J27" s="5"/>
    </row>
    <row r="28" spans="1:10" s="2" customFormat="1" ht="12.75">
      <c r="A28" s="16">
        <v>822</v>
      </c>
      <c r="B28" s="31"/>
      <c r="C28" s="15" t="s">
        <v>15</v>
      </c>
      <c r="D28" s="54">
        <f>D29+D30</f>
        <v>23440665000</v>
      </c>
      <c r="E28" s="55">
        <v>10000000000</v>
      </c>
      <c r="F28" s="55">
        <v>10000000000</v>
      </c>
      <c r="G28" s="54">
        <f>G29+G30</f>
        <v>10000000000</v>
      </c>
      <c r="H28" s="56">
        <f aca="true" t="shared" si="2" ref="H28:H47">G28/D28*100</f>
        <v>42.660905737955815</v>
      </c>
      <c r="I28" s="50">
        <f>G28/F28*100</f>
        <v>100</v>
      </c>
      <c r="J28" s="5"/>
    </row>
    <row r="29" spans="1:10" ht="12.75">
      <c r="A29" s="14"/>
      <c r="B29" s="12">
        <v>8221</v>
      </c>
      <c r="C29" s="32" t="s">
        <v>16</v>
      </c>
      <c r="D29" s="51">
        <v>12000000000</v>
      </c>
      <c r="E29" s="64"/>
      <c r="F29" s="64"/>
      <c r="G29" s="51">
        <v>10000000000</v>
      </c>
      <c r="H29" s="53">
        <f t="shared" si="2"/>
        <v>83.33333333333334</v>
      </c>
      <c r="J29" s="5"/>
    </row>
    <row r="30" spans="1:10" ht="12.75">
      <c r="A30" s="14"/>
      <c r="B30" s="12">
        <v>8222</v>
      </c>
      <c r="C30" s="32" t="s">
        <v>17</v>
      </c>
      <c r="D30" s="51">
        <v>11440665000</v>
      </c>
      <c r="E30" s="64"/>
      <c r="F30" s="64"/>
      <c r="G30" s="51">
        <v>0</v>
      </c>
      <c r="H30" s="53">
        <f t="shared" si="2"/>
        <v>0</v>
      </c>
      <c r="J30" s="5"/>
    </row>
    <row r="31" spans="1:10" ht="14.25" customHeight="1">
      <c r="A31" s="29">
        <v>83</v>
      </c>
      <c r="B31" s="33"/>
      <c r="C31" s="29" t="s">
        <v>60</v>
      </c>
      <c r="D31" s="62">
        <f>D32+D34</f>
        <v>1115619.4</v>
      </c>
      <c r="E31" s="65">
        <f>E32</f>
        <v>345207037</v>
      </c>
      <c r="F31" s="65">
        <f>F32</f>
        <v>345207037</v>
      </c>
      <c r="G31" s="62">
        <f>G32+G34</f>
        <v>345207037.14</v>
      </c>
      <c r="H31" s="56"/>
      <c r="I31" s="50">
        <f>G31/F31*100</f>
        <v>100.00000004055536</v>
      </c>
      <c r="J31" s="5"/>
    </row>
    <row r="32" spans="1:10" ht="25.5">
      <c r="A32" s="29">
        <v>832</v>
      </c>
      <c r="B32" s="12"/>
      <c r="C32" s="23" t="s">
        <v>87</v>
      </c>
      <c r="D32" s="62">
        <f>D33</f>
        <v>1021660.4</v>
      </c>
      <c r="E32" s="65">
        <v>345207037</v>
      </c>
      <c r="F32" s="65">
        <v>345207037</v>
      </c>
      <c r="G32" s="62">
        <f>G33</f>
        <v>345207037.14</v>
      </c>
      <c r="H32" s="56"/>
      <c r="I32" s="50">
        <f>G32/F32*100</f>
        <v>100.00000004055536</v>
      </c>
      <c r="J32" s="5"/>
    </row>
    <row r="33" spans="1:10" ht="12.75">
      <c r="A33" s="14"/>
      <c r="B33" s="12">
        <v>8321</v>
      </c>
      <c r="C33" s="25" t="s">
        <v>41</v>
      </c>
      <c r="D33" s="51">
        <v>1021660.4</v>
      </c>
      <c r="E33" s="64"/>
      <c r="F33" s="64">
        <v>0</v>
      </c>
      <c r="G33" s="51">
        <v>345207037.14</v>
      </c>
      <c r="H33" s="53"/>
      <c r="J33" s="5"/>
    </row>
    <row r="34" spans="1:10" s="7" customFormat="1" ht="26.25" customHeight="1">
      <c r="A34" s="29">
        <v>834</v>
      </c>
      <c r="B34" s="33"/>
      <c r="C34" s="23" t="s">
        <v>86</v>
      </c>
      <c r="D34" s="62">
        <f>D35</f>
        <v>93959</v>
      </c>
      <c r="E34" s="65">
        <v>0</v>
      </c>
      <c r="F34" s="65">
        <v>0</v>
      </c>
      <c r="G34" s="62">
        <f>G35</f>
        <v>0</v>
      </c>
      <c r="H34" s="53">
        <f t="shared" si="2"/>
        <v>0</v>
      </c>
      <c r="I34" s="50"/>
      <c r="J34" s="6"/>
    </row>
    <row r="35" spans="1:10" ht="25.5">
      <c r="A35" s="14"/>
      <c r="B35" s="12">
        <v>8341</v>
      </c>
      <c r="C35" s="25" t="s">
        <v>68</v>
      </c>
      <c r="D35" s="51">
        <v>93959</v>
      </c>
      <c r="E35" s="64"/>
      <c r="F35" s="64"/>
      <c r="G35" s="51">
        <v>0</v>
      </c>
      <c r="H35" s="53">
        <f t="shared" si="2"/>
        <v>0</v>
      </c>
      <c r="J35" s="5"/>
    </row>
    <row r="36" spans="1:10" s="2" customFormat="1" ht="14.25" customHeight="1">
      <c r="A36" s="15">
        <v>84</v>
      </c>
      <c r="B36" s="22"/>
      <c r="C36" s="34" t="s">
        <v>18</v>
      </c>
      <c r="D36" s="54">
        <f>D37+D40+D43+D46</f>
        <v>7753766579.9</v>
      </c>
      <c r="E36" s="55">
        <f>E37+E40+E43</f>
        <v>7870299804</v>
      </c>
      <c r="F36" s="55">
        <f>F37+F40+F43</f>
        <v>7870299804</v>
      </c>
      <c r="G36" s="54">
        <f>G37+G40+G43+G46</f>
        <v>6327596267.5</v>
      </c>
      <c r="H36" s="56">
        <f t="shared" si="2"/>
        <v>81.6067417337911</v>
      </c>
      <c r="I36" s="50">
        <f>G36/F36*100</f>
        <v>80.39841461038198</v>
      </c>
      <c r="J36" s="5"/>
    </row>
    <row r="37" spans="1:10" s="2" customFormat="1" ht="26.25" customHeight="1">
      <c r="A37" s="22">
        <v>841</v>
      </c>
      <c r="B37" s="31"/>
      <c r="C37" s="34" t="s">
        <v>19</v>
      </c>
      <c r="D37" s="54">
        <f>D38+D39</f>
        <v>727084944.4000001</v>
      </c>
      <c r="E37" s="55">
        <v>1436779879</v>
      </c>
      <c r="F37" s="55">
        <v>1436779879</v>
      </c>
      <c r="G37" s="54">
        <f>G38+G39</f>
        <v>1458453098.72</v>
      </c>
      <c r="H37" s="56">
        <f t="shared" si="2"/>
        <v>200.5890934687878</v>
      </c>
      <c r="I37" s="50">
        <f>G37/F37*100</f>
        <v>101.50845790902115</v>
      </c>
      <c r="J37" s="5"/>
    </row>
    <row r="38" spans="1:10" ht="12.75">
      <c r="A38" s="14"/>
      <c r="B38" s="24">
        <v>8413</v>
      </c>
      <c r="C38" s="35" t="s">
        <v>20</v>
      </c>
      <c r="D38" s="51">
        <v>390064347.79</v>
      </c>
      <c r="E38" s="52"/>
      <c r="F38" s="52"/>
      <c r="G38" s="51">
        <v>624156338.72</v>
      </c>
      <c r="H38" s="53">
        <f t="shared" si="2"/>
        <v>160.01368549991878</v>
      </c>
      <c r="J38" s="5"/>
    </row>
    <row r="39" spans="1:10" s="2" customFormat="1" ht="12.75">
      <c r="A39" s="15"/>
      <c r="B39" s="12">
        <v>8414</v>
      </c>
      <c r="C39" s="25" t="s">
        <v>21</v>
      </c>
      <c r="D39" s="51">
        <v>337020596.61</v>
      </c>
      <c r="E39" s="52"/>
      <c r="F39" s="52"/>
      <c r="G39" s="51">
        <v>834296760</v>
      </c>
      <c r="H39" s="53">
        <f t="shared" si="2"/>
        <v>247.55067446677378</v>
      </c>
      <c r="I39" s="50"/>
      <c r="J39" s="5"/>
    </row>
    <row r="40" spans="1:10" s="2" customFormat="1" ht="26.25" customHeight="1">
      <c r="A40" s="22">
        <v>842</v>
      </c>
      <c r="B40" s="12"/>
      <c r="C40" s="36" t="s">
        <v>22</v>
      </c>
      <c r="D40" s="54">
        <f>SUM(D41:D42)</f>
        <v>1607200000</v>
      </c>
      <c r="E40" s="55">
        <v>800000000</v>
      </c>
      <c r="F40" s="55">
        <v>800000000</v>
      </c>
      <c r="G40" s="54">
        <f>SUM(G41:G42)</f>
        <v>838366239.71</v>
      </c>
      <c r="H40" s="61">
        <f t="shared" si="2"/>
        <v>52.163155780861125</v>
      </c>
      <c r="I40" s="50"/>
      <c r="J40" s="5"/>
    </row>
    <row r="41" spans="1:10" s="2" customFormat="1" ht="12.75">
      <c r="A41" s="22"/>
      <c r="B41" s="11">
        <v>8422</v>
      </c>
      <c r="C41" s="35" t="s">
        <v>23</v>
      </c>
      <c r="D41" s="51">
        <v>1607200000</v>
      </c>
      <c r="E41" s="52"/>
      <c r="F41" s="52"/>
      <c r="G41" s="51">
        <v>800000000</v>
      </c>
      <c r="H41" s="53">
        <f t="shared" si="2"/>
        <v>49.77600796416127</v>
      </c>
      <c r="I41" s="50"/>
      <c r="J41" s="5"/>
    </row>
    <row r="42" spans="1:10" s="2" customFormat="1" ht="25.5">
      <c r="A42" s="22"/>
      <c r="B42" s="11">
        <v>8424</v>
      </c>
      <c r="C42" s="35" t="s">
        <v>24</v>
      </c>
      <c r="D42" s="51"/>
      <c r="E42" s="52"/>
      <c r="F42" s="52"/>
      <c r="G42" s="51">
        <v>38366239.71</v>
      </c>
      <c r="H42" s="53"/>
      <c r="I42" s="50"/>
      <c r="J42" s="5"/>
    </row>
    <row r="43" spans="1:10" s="2" customFormat="1" ht="26.25" customHeight="1">
      <c r="A43" s="22">
        <v>844</v>
      </c>
      <c r="B43" s="11"/>
      <c r="C43" s="34" t="s">
        <v>25</v>
      </c>
      <c r="D43" s="54">
        <f>SUM(D44:D45)</f>
        <v>5417715916.5</v>
      </c>
      <c r="E43" s="55">
        <v>5633519925</v>
      </c>
      <c r="F43" s="55">
        <v>5633519925</v>
      </c>
      <c r="G43" s="54">
        <f>SUM(G44:G45)</f>
        <v>4030776929.07</v>
      </c>
      <c r="H43" s="61">
        <f t="shared" si="2"/>
        <v>74.39993146916419</v>
      </c>
      <c r="I43" s="50">
        <f>G43/F43*100</f>
        <v>71.54988324763936</v>
      </c>
      <c r="J43" s="5"/>
    </row>
    <row r="44" spans="1:23" s="2" customFormat="1" ht="25.5">
      <c r="A44" s="22"/>
      <c r="B44" s="11">
        <v>8443</v>
      </c>
      <c r="C44" s="35" t="s">
        <v>26</v>
      </c>
      <c r="D44" s="51">
        <v>5113918274.85</v>
      </c>
      <c r="E44" s="64"/>
      <c r="F44" s="64"/>
      <c r="G44" s="51">
        <v>4030776929.07</v>
      </c>
      <c r="H44" s="53">
        <f t="shared" si="2"/>
        <v>78.81973689124372</v>
      </c>
      <c r="I44" s="50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2" customFormat="1" ht="25.5">
      <c r="A45" s="22"/>
      <c r="B45" s="11">
        <v>8444</v>
      </c>
      <c r="C45" s="25" t="s">
        <v>76</v>
      </c>
      <c r="D45" s="51">
        <v>303797641.65</v>
      </c>
      <c r="E45" s="64"/>
      <c r="F45" s="64"/>
      <c r="G45" s="51">
        <v>0</v>
      </c>
      <c r="H45" s="53">
        <f t="shared" si="2"/>
        <v>0</v>
      </c>
      <c r="I45" s="50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" customFormat="1" ht="14.25" customHeight="1">
      <c r="A46" s="22">
        <v>847</v>
      </c>
      <c r="B46" s="11"/>
      <c r="C46" s="23" t="s">
        <v>78</v>
      </c>
      <c r="D46" s="62">
        <f>D47</f>
        <v>1765719</v>
      </c>
      <c r="E46" s="65">
        <v>0</v>
      </c>
      <c r="F46" s="65">
        <v>0</v>
      </c>
      <c r="G46" s="62">
        <f>G47</f>
        <v>0</v>
      </c>
      <c r="H46" s="61">
        <f t="shared" si="2"/>
        <v>0</v>
      </c>
      <c r="I46" s="50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" customFormat="1" ht="12.75">
      <c r="A47" s="22"/>
      <c r="B47" s="11">
        <v>8471</v>
      </c>
      <c r="C47" s="25" t="s">
        <v>77</v>
      </c>
      <c r="D47" s="51">
        <v>1765719</v>
      </c>
      <c r="E47" s="64"/>
      <c r="F47" s="64"/>
      <c r="G47" s="51">
        <v>0</v>
      </c>
      <c r="H47" s="53">
        <f t="shared" si="2"/>
        <v>0</v>
      </c>
      <c r="I47" s="50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10" ht="14.25" customHeight="1">
      <c r="A48" s="15">
        <v>5</v>
      </c>
      <c r="B48" s="12"/>
      <c r="C48" s="36" t="s">
        <v>27</v>
      </c>
      <c r="D48" s="54">
        <f>D49+D64+D75+D92</f>
        <v>27301288316.379997</v>
      </c>
      <c r="E48" s="55">
        <f>E49+E64+E75+E92</f>
        <v>18895531742</v>
      </c>
      <c r="F48" s="55">
        <f>F49+F64+F75+F92</f>
        <v>18895531742</v>
      </c>
      <c r="G48" s="54">
        <f>G49+G64+G75+G92</f>
        <v>18599084036.870003</v>
      </c>
      <c r="H48" s="56">
        <f>G48/D48*100</f>
        <v>68.12529804943703</v>
      </c>
      <c r="I48" s="50">
        <f>G48/F48*100</f>
        <v>98.43112271632415</v>
      </c>
      <c r="J48" s="5"/>
    </row>
    <row r="49" spans="1:10" s="2" customFormat="1" ht="14.25" customHeight="1">
      <c r="A49" s="31">
        <v>51</v>
      </c>
      <c r="B49" s="16"/>
      <c r="C49" s="36" t="s">
        <v>93</v>
      </c>
      <c r="D49" s="54">
        <f>D50+D52+D54+D57+D61</f>
        <v>969402886.02</v>
      </c>
      <c r="E49" s="55">
        <f>+E50+E52+E54+E57</f>
        <v>1256485209</v>
      </c>
      <c r="F49" s="55">
        <f>+F50+F52+F54+F57</f>
        <v>1256485209</v>
      </c>
      <c r="G49" s="54">
        <f>G50+G52+G54+G57+G61</f>
        <v>1039623598.56</v>
      </c>
      <c r="H49" s="56">
        <f>G49/D49*100</f>
        <v>107.2437078074215</v>
      </c>
      <c r="I49" s="50">
        <f>G49/F49*100</f>
        <v>82.74061573613</v>
      </c>
      <c r="J49" s="5"/>
    </row>
    <row r="50" spans="1:10" s="2" customFormat="1" ht="26.25" customHeight="1">
      <c r="A50" s="16">
        <v>512</v>
      </c>
      <c r="B50" s="31"/>
      <c r="C50" s="34" t="s">
        <v>28</v>
      </c>
      <c r="D50" s="54">
        <f>D51</f>
        <v>152683358.41</v>
      </c>
      <c r="E50" s="55">
        <v>272615313</v>
      </c>
      <c r="F50" s="55">
        <v>272615313</v>
      </c>
      <c r="G50" s="54">
        <f>G51</f>
        <v>149944823.11</v>
      </c>
      <c r="H50" s="56">
        <f>G50/D50*100</f>
        <v>98.20639568809706</v>
      </c>
      <c r="I50" s="50">
        <f>G50/F50*100</f>
        <v>55.00234798255812</v>
      </c>
      <c r="J50" s="5"/>
    </row>
    <row r="51" spans="1:10" s="2" customFormat="1" ht="25.5">
      <c r="A51" s="16"/>
      <c r="B51" s="12">
        <v>5121</v>
      </c>
      <c r="C51" s="35" t="s">
        <v>29</v>
      </c>
      <c r="D51" s="51">
        <v>152683358.41</v>
      </c>
      <c r="E51" s="64"/>
      <c r="F51" s="64"/>
      <c r="G51" s="51">
        <v>149944823.11</v>
      </c>
      <c r="H51" s="53">
        <f>G51/D51*100</f>
        <v>98.20639568809706</v>
      </c>
      <c r="I51" s="50"/>
      <c r="J51" s="5"/>
    </row>
    <row r="52" spans="1:10" s="2" customFormat="1" ht="16.5" customHeight="1">
      <c r="A52" s="16">
        <v>514</v>
      </c>
      <c r="B52" s="31"/>
      <c r="C52" s="34" t="s">
        <v>30</v>
      </c>
      <c r="D52" s="54">
        <f>D53</f>
        <v>258063607.92</v>
      </c>
      <c r="E52" s="55">
        <v>276250000</v>
      </c>
      <c r="F52" s="55">
        <v>276250000</v>
      </c>
      <c r="G52" s="54">
        <f>G53</f>
        <v>257550770.83</v>
      </c>
      <c r="H52" s="56">
        <f aca="true" t="shared" si="3" ref="H52:H79">G52/D52*100</f>
        <v>99.80127492824988</v>
      </c>
      <c r="I52" s="50">
        <f>G52/F52*100</f>
        <v>93.2310482642534</v>
      </c>
      <c r="J52" s="5"/>
    </row>
    <row r="53" spans="1:10" ht="12.75">
      <c r="A53" s="11"/>
      <c r="B53" s="12">
        <v>5141</v>
      </c>
      <c r="C53" s="35" t="s">
        <v>31</v>
      </c>
      <c r="D53" s="51">
        <v>258063607.92</v>
      </c>
      <c r="E53" s="52"/>
      <c r="F53" s="52"/>
      <c r="G53" s="51">
        <v>257550770.83</v>
      </c>
      <c r="H53" s="53">
        <f t="shared" si="3"/>
        <v>99.80127492824988</v>
      </c>
      <c r="J53" s="5"/>
    </row>
    <row r="54" spans="1:10" s="2" customFormat="1" ht="26.25" customHeight="1">
      <c r="A54" s="16">
        <v>516</v>
      </c>
      <c r="B54" s="31"/>
      <c r="C54" s="34" t="s">
        <v>32</v>
      </c>
      <c r="D54" s="54">
        <f>D55+D56</f>
        <v>94994038.46000001</v>
      </c>
      <c r="E54" s="55">
        <v>372713896</v>
      </c>
      <c r="F54" s="55">
        <v>372713896</v>
      </c>
      <c r="G54" s="54">
        <f>G55+G56</f>
        <v>112349461.52</v>
      </c>
      <c r="H54" s="56">
        <f t="shared" si="3"/>
        <v>118.27001287802707</v>
      </c>
      <c r="I54" s="50">
        <f>G54/F54*100</f>
        <v>30.143620274356497</v>
      </c>
      <c r="J54" s="5"/>
    </row>
    <row r="55" spans="1:10" s="2" customFormat="1" ht="12.75">
      <c r="A55" s="16"/>
      <c r="B55" s="12">
        <v>5163</v>
      </c>
      <c r="C55" s="35" t="s">
        <v>33</v>
      </c>
      <c r="D55" s="51">
        <v>77559707.67</v>
      </c>
      <c r="E55" s="64"/>
      <c r="F55" s="64"/>
      <c r="G55" s="51">
        <v>89473911.5</v>
      </c>
      <c r="H55" s="53">
        <f t="shared" si="3"/>
        <v>115.36133153143433</v>
      </c>
      <c r="I55" s="50"/>
      <c r="J55" s="5"/>
    </row>
    <row r="56" spans="1:10" s="2" customFormat="1" ht="12.75">
      <c r="A56" s="16"/>
      <c r="B56" s="12">
        <v>5164</v>
      </c>
      <c r="C56" s="35" t="s">
        <v>34</v>
      </c>
      <c r="D56" s="51">
        <v>17434330.79</v>
      </c>
      <c r="E56" s="64"/>
      <c r="F56" s="64"/>
      <c r="G56" s="51">
        <v>22875550.02</v>
      </c>
      <c r="H56" s="53">
        <f t="shared" si="3"/>
        <v>131.20979689751545</v>
      </c>
      <c r="I56" s="50"/>
      <c r="J56" s="5"/>
    </row>
    <row r="57" spans="1:10" s="2" customFormat="1" ht="14.25" customHeight="1">
      <c r="A57" s="16">
        <v>517</v>
      </c>
      <c r="B57" s="12"/>
      <c r="C57" s="36" t="s">
        <v>35</v>
      </c>
      <c r="D57" s="54">
        <f>D60+D59+D58</f>
        <v>461971119.73999995</v>
      </c>
      <c r="E57" s="66">
        <v>334906000</v>
      </c>
      <c r="F57" s="66">
        <v>334906000</v>
      </c>
      <c r="G57" s="54">
        <f>G60+G59+G58</f>
        <v>323645160.34</v>
      </c>
      <c r="H57" s="56">
        <f t="shared" si="3"/>
        <v>70.0574443965565</v>
      </c>
      <c r="I57" s="50">
        <f>G57/F57*100</f>
        <v>96.63761184929501</v>
      </c>
      <c r="J57" s="5"/>
    </row>
    <row r="58" spans="1:10" s="2" customFormat="1" ht="21.75" customHeight="1">
      <c r="A58" s="16"/>
      <c r="B58" s="12">
        <v>5172</v>
      </c>
      <c r="C58" s="37" t="s">
        <v>61</v>
      </c>
      <c r="D58" s="57">
        <v>21058217.76</v>
      </c>
      <c r="E58" s="66"/>
      <c r="F58" s="66"/>
      <c r="G58" s="57">
        <v>11597333.33</v>
      </c>
      <c r="H58" s="53">
        <f t="shared" si="3"/>
        <v>55.07272012368058</v>
      </c>
      <c r="I58" s="50"/>
      <c r="J58" s="5"/>
    </row>
    <row r="59" spans="1:10" s="2" customFormat="1" ht="21.75" customHeight="1">
      <c r="A59" s="16"/>
      <c r="B59" s="12">
        <v>5173</v>
      </c>
      <c r="C59" s="37" t="s">
        <v>62</v>
      </c>
      <c r="D59" s="57">
        <v>1175939.59</v>
      </c>
      <c r="E59" s="66"/>
      <c r="F59" s="66"/>
      <c r="G59" s="57">
        <v>4017042.39</v>
      </c>
      <c r="H59" s="53">
        <f t="shared" si="3"/>
        <v>341.6027850546302</v>
      </c>
      <c r="I59" s="50"/>
      <c r="J59" s="5"/>
    </row>
    <row r="60" spans="1:10" s="2" customFormat="1" ht="25.5">
      <c r="A60" s="16"/>
      <c r="B60" s="12">
        <v>5176</v>
      </c>
      <c r="C60" s="25" t="s">
        <v>36</v>
      </c>
      <c r="D60" s="51">
        <v>439736962.39</v>
      </c>
      <c r="E60" s="64"/>
      <c r="F60" s="64"/>
      <c r="G60" s="51">
        <v>308030784.62</v>
      </c>
      <c r="H60" s="53">
        <f t="shared" si="3"/>
        <v>70.04887261371707</v>
      </c>
      <c r="I60" s="50"/>
      <c r="J60" s="5"/>
    </row>
    <row r="61" spans="1:10" s="2" customFormat="1" ht="14.25" customHeight="1">
      <c r="A61" s="16">
        <v>518</v>
      </c>
      <c r="B61" s="12"/>
      <c r="C61" s="23" t="s">
        <v>80</v>
      </c>
      <c r="D61" s="62">
        <f>D62+D63</f>
        <v>1690761.49</v>
      </c>
      <c r="E61" s="65">
        <v>0</v>
      </c>
      <c r="F61" s="65">
        <v>0</v>
      </c>
      <c r="G61" s="62">
        <f>G63+G62</f>
        <v>196133382.76</v>
      </c>
      <c r="H61" s="56"/>
      <c r="I61" s="50"/>
      <c r="J61" s="5"/>
    </row>
    <row r="62" spans="1:10" s="2" customFormat="1" ht="27.75" customHeight="1">
      <c r="A62" s="16"/>
      <c r="B62" s="12">
        <v>5181</v>
      </c>
      <c r="C62" s="27" t="s">
        <v>95</v>
      </c>
      <c r="D62" s="57">
        <v>0</v>
      </c>
      <c r="E62" s="65"/>
      <c r="F62" s="65"/>
      <c r="G62" s="57">
        <v>194072772.38</v>
      </c>
      <c r="H62" s="59"/>
      <c r="I62" s="50"/>
      <c r="J62" s="5"/>
    </row>
    <row r="63" spans="1:10" s="2" customFormat="1" ht="12.75">
      <c r="A63" s="16"/>
      <c r="B63" s="12">
        <v>5183</v>
      </c>
      <c r="C63" s="25" t="s">
        <v>79</v>
      </c>
      <c r="D63" s="51">
        <v>1690761.49</v>
      </c>
      <c r="E63" s="64"/>
      <c r="F63" s="64"/>
      <c r="G63" s="51">
        <v>2060610.38</v>
      </c>
      <c r="H63" s="59">
        <f t="shared" si="3"/>
        <v>121.87469327799747</v>
      </c>
      <c r="I63" s="50"/>
      <c r="J63" s="5"/>
    </row>
    <row r="64" spans="1:10" ht="18.75" customHeight="1">
      <c r="A64" s="31">
        <v>53</v>
      </c>
      <c r="B64" s="16"/>
      <c r="C64" s="34" t="s">
        <v>37</v>
      </c>
      <c r="D64" s="54">
        <f>D65+D68+D70+D73</f>
        <v>761276774.8</v>
      </c>
      <c r="E64" s="54">
        <f>E65+E68+E70+E73</f>
        <v>606246038</v>
      </c>
      <c r="F64" s="54">
        <f>F65+F68+F70+F73</f>
        <v>606246038</v>
      </c>
      <c r="G64" s="54">
        <f>G65+G68+G70+G73</f>
        <v>655470487.6</v>
      </c>
      <c r="H64" s="56">
        <f t="shared" si="3"/>
        <v>86.10146917620114</v>
      </c>
      <c r="I64" s="50">
        <f>G64/F64*100</f>
        <v>108.11954990458841</v>
      </c>
      <c r="J64" s="5"/>
    </row>
    <row r="65" spans="1:10" s="2" customFormat="1" ht="25.5">
      <c r="A65" s="16">
        <v>531</v>
      </c>
      <c r="B65" s="31"/>
      <c r="C65" s="34" t="s">
        <v>38</v>
      </c>
      <c r="D65" s="54">
        <f>D66+D67</f>
        <v>366716528.96</v>
      </c>
      <c r="E65" s="55">
        <v>195474687</v>
      </c>
      <c r="F65" s="55">
        <v>195474687</v>
      </c>
      <c r="G65" s="54">
        <f>G66+G67</f>
        <v>113468648.02</v>
      </c>
      <c r="H65" s="56">
        <f t="shared" si="3"/>
        <v>30.94178720053732</v>
      </c>
      <c r="I65" s="50">
        <f>G65/F65*100</f>
        <v>58.047745087321715</v>
      </c>
      <c r="J65" s="5"/>
    </row>
    <row r="66" spans="1:10" ht="12.75">
      <c r="A66" s="31"/>
      <c r="B66" s="12">
        <v>5312</v>
      </c>
      <c r="C66" s="35" t="s">
        <v>39</v>
      </c>
      <c r="D66" s="51">
        <v>276981199.59</v>
      </c>
      <c r="E66" s="64"/>
      <c r="F66" s="64"/>
      <c r="G66" s="51">
        <v>33000000</v>
      </c>
      <c r="H66" s="59">
        <f t="shared" si="3"/>
        <v>11.9141660332355</v>
      </c>
      <c r="J66" s="5"/>
    </row>
    <row r="67" spans="1:10" ht="15.75" customHeight="1">
      <c r="A67" s="31"/>
      <c r="B67" s="12">
        <v>5314</v>
      </c>
      <c r="C67" s="35" t="s">
        <v>40</v>
      </c>
      <c r="D67" s="51">
        <v>89735329.37</v>
      </c>
      <c r="E67" s="64"/>
      <c r="F67" s="64"/>
      <c r="G67" s="51">
        <v>80468648.02</v>
      </c>
      <c r="H67" s="53">
        <f t="shared" si="3"/>
        <v>89.67331884213486</v>
      </c>
      <c r="J67" s="5"/>
    </row>
    <row r="68" spans="1:10" s="2" customFormat="1" ht="15.75" customHeight="1">
      <c r="A68" s="16">
        <v>532</v>
      </c>
      <c r="B68" s="31"/>
      <c r="C68" s="36" t="s">
        <v>41</v>
      </c>
      <c r="D68" s="54">
        <f>D69</f>
        <v>0</v>
      </c>
      <c r="E68" s="55">
        <v>40000</v>
      </c>
      <c r="F68" s="55">
        <v>40000</v>
      </c>
      <c r="G68" s="54">
        <f>G69</f>
        <v>40000</v>
      </c>
      <c r="H68" s="56"/>
      <c r="I68" s="50">
        <f>G68/F68*100</f>
        <v>100</v>
      </c>
      <c r="J68" s="5"/>
    </row>
    <row r="69" spans="1:10" ht="12.75">
      <c r="A69" s="11"/>
      <c r="B69" s="12">
        <v>5321</v>
      </c>
      <c r="C69" s="25" t="s">
        <v>41</v>
      </c>
      <c r="D69" s="51">
        <v>0</v>
      </c>
      <c r="E69" s="52"/>
      <c r="F69" s="52"/>
      <c r="G69" s="51">
        <v>40000</v>
      </c>
      <c r="H69" s="53"/>
      <c r="J69" s="5"/>
    </row>
    <row r="70" spans="1:10" s="2" customFormat="1" ht="31.5" customHeight="1">
      <c r="A70" s="16">
        <v>533</v>
      </c>
      <c r="B70" s="31"/>
      <c r="C70" s="34" t="s">
        <v>42</v>
      </c>
      <c r="D70" s="54">
        <f>D72</f>
        <v>206169437.53</v>
      </c>
      <c r="E70" s="55">
        <v>410096362</v>
      </c>
      <c r="F70" s="55">
        <v>410096362</v>
      </c>
      <c r="G70" s="54">
        <f>G72+G71</f>
        <v>473948751.33</v>
      </c>
      <c r="H70" s="56">
        <f t="shared" si="3"/>
        <v>229.88312768765016</v>
      </c>
      <c r="I70" s="50">
        <f>G70/F70*100</f>
        <v>115.57009406730604</v>
      </c>
      <c r="J70" s="5"/>
    </row>
    <row r="71" spans="1:10" s="2" customFormat="1" ht="31.5" customHeight="1">
      <c r="A71" s="16"/>
      <c r="B71" s="12">
        <v>5331</v>
      </c>
      <c r="C71" s="35" t="s">
        <v>90</v>
      </c>
      <c r="D71" s="57">
        <v>0</v>
      </c>
      <c r="E71" s="58"/>
      <c r="F71" s="58"/>
      <c r="G71" s="57">
        <v>73265100.2</v>
      </c>
      <c r="H71" s="56"/>
      <c r="I71" s="50"/>
      <c r="J71" s="5"/>
    </row>
    <row r="72" spans="1:10" ht="25.5">
      <c r="A72" s="11"/>
      <c r="B72" s="12">
        <v>5332</v>
      </c>
      <c r="C72" s="35" t="s">
        <v>43</v>
      </c>
      <c r="D72" s="51">
        <v>206169437.53</v>
      </c>
      <c r="E72" s="52"/>
      <c r="F72" s="52"/>
      <c r="G72" s="51">
        <v>400683651.13</v>
      </c>
      <c r="H72" s="53">
        <f t="shared" si="3"/>
        <v>194.3467741535144</v>
      </c>
      <c r="J72" s="5"/>
    </row>
    <row r="73" spans="1:10" ht="25.5">
      <c r="A73" s="38">
        <v>534</v>
      </c>
      <c r="B73" s="12"/>
      <c r="C73" s="39" t="s">
        <v>67</v>
      </c>
      <c r="D73" s="62">
        <f>D74</f>
        <v>188390808.31</v>
      </c>
      <c r="E73" s="63">
        <v>634989</v>
      </c>
      <c r="F73" s="63">
        <v>634989</v>
      </c>
      <c r="G73" s="62">
        <f>G74</f>
        <v>68013088.25</v>
      </c>
      <c r="H73" s="56">
        <f>G73/D73*100</f>
        <v>36.102126669621484</v>
      </c>
      <c r="I73" s="50">
        <f>G73/F73*100</f>
        <v>10710.90810234508</v>
      </c>
      <c r="J73" s="5"/>
    </row>
    <row r="74" spans="1:10" ht="25.5">
      <c r="A74" s="11"/>
      <c r="B74" s="12">
        <v>5341</v>
      </c>
      <c r="C74" s="40" t="s">
        <v>68</v>
      </c>
      <c r="D74" s="51">
        <v>188390808.31</v>
      </c>
      <c r="E74" s="52"/>
      <c r="F74" s="52"/>
      <c r="G74" s="51">
        <v>68013088.25</v>
      </c>
      <c r="H74" s="53">
        <f>G74/D74*100</f>
        <v>36.102126669621484</v>
      </c>
      <c r="J74" s="5"/>
    </row>
    <row r="75" spans="1:10" ht="15" customHeight="1">
      <c r="A75" s="31">
        <v>54</v>
      </c>
      <c r="B75" s="16"/>
      <c r="C75" s="34" t="s">
        <v>44</v>
      </c>
      <c r="D75" s="54">
        <f>D76+D81+D84+D88+D90</f>
        <v>10028273472.75</v>
      </c>
      <c r="E75" s="55">
        <f>E76+E81+E84+E90</f>
        <v>13532800495</v>
      </c>
      <c r="F75" s="55">
        <f>F76+F81+F84+F90</f>
        <v>13532800495</v>
      </c>
      <c r="G75" s="54">
        <f>G76+G81+G84+G88+G90</f>
        <v>13403989950.710001</v>
      </c>
      <c r="H75" s="56">
        <f t="shared" si="3"/>
        <v>133.66199064208703</v>
      </c>
      <c r="I75" s="50">
        <f>G75/F75*100</f>
        <v>99.04816047249355</v>
      </c>
      <c r="J75" s="5"/>
    </row>
    <row r="76" spans="1:10" s="2" customFormat="1" ht="27.75" customHeight="1">
      <c r="A76" s="16">
        <v>541</v>
      </c>
      <c r="B76" s="31"/>
      <c r="C76" s="34" t="s">
        <v>45</v>
      </c>
      <c r="D76" s="54">
        <f>D77+D80+D78+D79</f>
        <v>2047046075.6399999</v>
      </c>
      <c r="E76" s="55">
        <v>1063263718</v>
      </c>
      <c r="F76" s="55">
        <v>1063263718</v>
      </c>
      <c r="G76" s="54">
        <f>G77+G80+G78+G79</f>
        <v>971200815.55</v>
      </c>
      <c r="H76" s="56">
        <f t="shared" si="3"/>
        <v>47.44401345467313</v>
      </c>
      <c r="I76" s="50">
        <f>G76/F76*100</f>
        <v>91.34147992718397</v>
      </c>
      <c r="J76" s="5"/>
    </row>
    <row r="77" spans="1:10" ht="15.75" customHeight="1">
      <c r="A77" s="11"/>
      <c r="B77" s="12">
        <v>5413</v>
      </c>
      <c r="C77" s="35" t="s">
        <v>46</v>
      </c>
      <c r="D77" s="51">
        <v>1939962844.61</v>
      </c>
      <c r="E77" s="52"/>
      <c r="F77" s="52"/>
      <c r="G77" s="51">
        <v>821463556.18</v>
      </c>
      <c r="H77" s="53">
        <f t="shared" si="3"/>
        <v>42.34429326635597</v>
      </c>
      <c r="J77" s="5"/>
    </row>
    <row r="78" spans="1:10" ht="12.75">
      <c r="A78" s="11"/>
      <c r="B78" s="12">
        <v>5414</v>
      </c>
      <c r="C78" s="35" t="s">
        <v>47</v>
      </c>
      <c r="D78" s="51">
        <v>104751462.97</v>
      </c>
      <c r="E78" s="52"/>
      <c r="F78" s="52"/>
      <c r="G78" s="51">
        <v>149456400</v>
      </c>
      <c r="H78" s="53">
        <f t="shared" si="3"/>
        <v>142.67714813949962</v>
      </c>
      <c r="J78" s="5"/>
    </row>
    <row r="79" spans="1:10" ht="12.75">
      <c r="A79" s="11"/>
      <c r="B79" s="12">
        <v>5415</v>
      </c>
      <c r="C79" s="35" t="s">
        <v>63</v>
      </c>
      <c r="D79" s="51">
        <v>283764.27</v>
      </c>
      <c r="E79" s="52"/>
      <c r="F79" s="52"/>
      <c r="G79" s="51">
        <v>280859.37</v>
      </c>
      <c r="H79" s="53">
        <f t="shared" si="3"/>
        <v>98.97629817876647</v>
      </c>
      <c r="J79" s="5"/>
    </row>
    <row r="80" spans="1:10" ht="12.75">
      <c r="A80" s="11"/>
      <c r="B80" s="12">
        <v>5416</v>
      </c>
      <c r="C80" s="35" t="s">
        <v>48</v>
      </c>
      <c r="D80" s="51">
        <v>2048003.79</v>
      </c>
      <c r="E80" s="52"/>
      <c r="F80" s="52"/>
      <c r="G80" s="51">
        <v>0</v>
      </c>
      <c r="H80" s="53">
        <f aca="true" t="shared" si="4" ref="H80:H97">G80/D80*100</f>
        <v>0</v>
      </c>
      <c r="J80" s="5"/>
    </row>
    <row r="81" spans="1:10" s="2" customFormat="1" ht="26.25" customHeight="1">
      <c r="A81" s="16">
        <v>542</v>
      </c>
      <c r="B81" s="31"/>
      <c r="C81" s="34" t="s">
        <v>49</v>
      </c>
      <c r="D81" s="54">
        <f>D82+D83</f>
        <v>1292015422.07</v>
      </c>
      <c r="E81" s="55">
        <v>565499497</v>
      </c>
      <c r="F81" s="55">
        <v>565499497</v>
      </c>
      <c r="G81" s="54">
        <f>G82+G83</f>
        <v>555181981.45</v>
      </c>
      <c r="H81" s="56">
        <f t="shared" si="4"/>
        <v>42.9702286804376</v>
      </c>
      <c r="I81" s="50">
        <f>G81/F81*100</f>
        <v>98.17550402701774</v>
      </c>
      <c r="J81" s="5"/>
    </row>
    <row r="82" spans="1:15" s="2" customFormat="1" ht="25.5">
      <c r="A82" s="15"/>
      <c r="B82" s="12">
        <v>5422</v>
      </c>
      <c r="C82" s="35" t="s">
        <v>50</v>
      </c>
      <c r="D82" s="51">
        <v>1269276168.29</v>
      </c>
      <c r="E82" s="52"/>
      <c r="F82" s="52"/>
      <c r="G82" s="51">
        <v>555181981.45</v>
      </c>
      <c r="H82" s="53">
        <f t="shared" si="4"/>
        <v>43.74004612392233</v>
      </c>
      <c r="I82" s="50"/>
      <c r="J82" s="5"/>
      <c r="K82" s="1"/>
      <c r="L82" s="1"/>
      <c r="M82" s="1"/>
      <c r="N82" s="1"/>
      <c r="O82" s="1"/>
    </row>
    <row r="83" spans="1:15" s="2" customFormat="1" ht="25.5">
      <c r="A83" s="15"/>
      <c r="B83" s="12">
        <v>5424</v>
      </c>
      <c r="C83" s="35" t="s">
        <v>81</v>
      </c>
      <c r="D83" s="51">
        <v>22739253.78</v>
      </c>
      <c r="E83" s="52"/>
      <c r="F83" s="52"/>
      <c r="G83" s="51">
        <v>0</v>
      </c>
      <c r="H83" s="53">
        <f t="shared" si="4"/>
        <v>0</v>
      </c>
      <c r="I83" s="50"/>
      <c r="J83" s="5"/>
      <c r="K83" s="1"/>
      <c r="L83" s="1"/>
      <c r="M83" s="1"/>
      <c r="N83" s="1"/>
      <c r="O83" s="1"/>
    </row>
    <row r="84" spans="1:10" s="2" customFormat="1" ht="30" customHeight="1">
      <c r="A84" s="16">
        <v>544</v>
      </c>
      <c r="B84" s="31"/>
      <c r="C84" s="34" t="s">
        <v>51</v>
      </c>
      <c r="D84" s="54">
        <f>D85+D86+D87</f>
        <v>6680438774.400001</v>
      </c>
      <c r="E84" s="55">
        <v>11899672402</v>
      </c>
      <c r="F84" s="55">
        <v>11899672402</v>
      </c>
      <c r="G84" s="54">
        <f>SUM(G85:G87)</f>
        <v>11873242275.900002</v>
      </c>
      <c r="H84" s="56">
        <f t="shared" si="4"/>
        <v>177.73147358822087</v>
      </c>
      <c r="I84" s="50">
        <f>G84/F84*100</f>
        <v>99.77789198553435</v>
      </c>
      <c r="J84" s="5"/>
    </row>
    <row r="85" spans="1:10" s="2" customFormat="1" ht="25.5">
      <c r="A85" s="31"/>
      <c r="B85" s="12">
        <v>5443</v>
      </c>
      <c r="C85" s="35" t="s">
        <v>52</v>
      </c>
      <c r="D85" s="51">
        <v>6156815498.77</v>
      </c>
      <c r="E85" s="64"/>
      <c r="F85" s="64"/>
      <c r="G85" s="51">
        <v>9650506253.43</v>
      </c>
      <c r="H85" s="53">
        <f t="shared" si="4"/>
        <v>156.74509420264363</v>
      </c>
      <c r="I85" s="50"/>
      <c r="J85" s="5"/>
    </row>
    <row r="86" spans="1:10" s="2" customFormat="1" ht="27" customHeight="1">
      <c r="A86" s="31"/>
      <c r="B86" s="12">
        <v>5445</v>
      </c>
      <c r="C86" s="35" t="s">
        <v>94</v>
      </c>
      <c r="D86" s="51">
        <v>28571</v>
      </c>
      <c r="E86" s="64"/>
      <c r="F86" s="64"/>
      <c r="G86" s="51">
        <v>221077721.01</v>
      </c>
      <c r="H86" s="53"/>
      <c r="I86" s="50"/>
      <c r="J86" s="5"/>
    </row>
    <row r="87" spans="1:10" s="2" customFormat="1" ht="15" customHeight="1">
      <c r="A87" s="31"/>
      <c r="B87" s="12">
        <v>5446</v>
      </c>
      <c r="C87" s="35" t="s">
        <v>53</v>
      </c>
      <c r="D87" s="51">
        <v>523594704.63</v>
      </c>
      <c r="E87" s="64"/>
      <c r="F87" s="64"/>
      <c r="G87" s="51">
        <v>2001658301.46</v>
      </c>
      <c r="H87" s="53">
        <f t="shared" si="4"/>
        <v>382.291547977835</v>
      </c>
      <c r="I87" s="50"/>
      <c r="J87" s="5"/>
    </row>
    <row r="88" spans="1:10" s="2" customFormat="1" ht="26.25" customHeight="1">
      <c r="A88" s="31">
        <v>545</v>
      </c>
      <c r="B88" s="12"/>
      <c r="C88" s="39" t="s">
        <v>82</v>
      </c>
      <c r="D88" s="62">
        <f>D89</f>
        <v>21387</v>
      </c>
      <c r="E88" s="65">
        <v>0</v>
      </c>
      <c r="F88" s="65">
        <v>0</v>
      </c>
      <c r="G88" s="62">
        <f>G89</f>
        <v>0</v>
      </c>
      <c r="H88" s="56">
        <f t="shared" si="4"/>
        <v>0</v>
      </c>
      <c r="I88" s="50"/>
      <c r="J88" s="5"/>
    </row>
    <row r="89" spans="1:10" s="2" customFormat="1" ht="25.5">
      <c r="A89" s="31"/>
      <c r="B89" s="12">
        <v>5453</v>
      </c>
      <c r="C89" s="35" t="s">
        <v>83</v>
      </c>
      <c r="D89" s="51">
        <v>21387</v>
      </c>
      <c r="E89" s="64"/>
      <c r="F89" s="64"/>
      <c r="G89" s="51">
        <v>0</v>
      </c>
      <c r="H89" s="53">
        <f t="shared" si="4"/>
        <v>0</v>
      </c>
      <c r="I89" s="50"/>
      <c r="J89" s="5"/>
    </row>
    <row r="90" spans="1:10" s="2" customFormat="1" ht="14.25" customHeight="1">
      <c r="A90" s="31">
        <v>547</v>
      </c>
      <c r="B90" s="12"/>
      <c r="C90" s="39" t="s">
        <v>72</v>
      </c>
      <c r="D90" s="62">
        <f>D91</f>
        <v>8751813.64</v>
      </c>
      <c r="E90" s="65">
        <v>4364878</v>
      </c>
      <c r="F90" s="65">
        <v>4364878</v>
      </c>
      <c r="G90" s="62">
        <f>G91</f>
        <v>4364877.81</v>
      </c>
      <c r="H90" s="56">
        <f>G90/D90*100</f>
        <v>49.87398029192951</v>
      </c>
      <c r="I90" s="50">
        <f>G90/F90*100</f>
        <v>99.99999564707191</v>
      </c>
      <c r="J90" s="5"/>
    </row>
    <row r="91" spans="1:10" s="2" customFormat="1" ht="12.75">
      <c r="A91" s="31"/>
      <c r="B91" s="12">
        <v>5471</v>
      </c>
      <c r="C91" s="35" t="s">
        <v>84</v>
      </c>
      <c r="D91" s="51">
        <v>8751813.64</v>
      </c>
      <c r="E91" s="64"/>
      <c r="F91" s="64"/>
      <c r="G91" s="51">
        <v>4364877.81</v>
      </c>
      <c r="H91" s="53">
        <f>G91/D91*100</f>
        <v>49.87398029192951</v>
      </c>
      <c r="I91" s="50"/>
      <c r="J91" s="5"/>
    </row>
    <row r="92" spans="1:10" ht="15" customHeight="1">
      <c r="A92" s="31">
        <v>55</v>
      </c>
      <c r="B92" s="12"/>
      <c r="C92" s="34" t="s">
        <v>54</v>
      </c>
      <c r="D92" s="54">
        <f>D93+D95</f>
        <v>15542335182.81</v>
      </c>
      <c r="E92" s="55">
        <f>E93+E95</f>
        <v>3500000000</v>
      </c>
      <c r="F92" s="55">
        <f>F93+F95</f>
        <v>3500000000</v>
      </c>
      <c r="G92" s="54">
        <f>G93+G95</f>
        <v>3500000000</v>
      </c>
      <c r="H92" s="56">
        <f t="shared" si="4"/>
        <v>22.519138590390458</v>
      </c>
      <c r="I92" s="50">
        <f>G92/F92*100</f>
        <v>100</v>
      </c>
      <c r="J92" s="5"/>
    </row>
    <row r="93" spans="1:10" ht="15" customHeight="1">
      <c r="A93" s="31">
        <v>551</v>
      </c>
      <c r="B93" s="12"/>
      <c r="C93" s="34" t="s">
        <v>55</v>
      </c>
      <c r="D93" s="54">
        <f>D94</f>
        <v>1622997256.74</v>
      </c>
      <c r="E93" s="55">
        <v>0</v>
      </c>
      <c r="F93" s="55">
        <f>F94</f>
        <v>0</v>
      </c>
      <c r="G93" s="54">
        <f>G94</f>
        <v>0</v>
      </c>
      <c r="H93" s="56">
        <f t="shared" si="4"/>
        <v>0</v>
      </c>
      <c r="J93" s="5"/>
    </row>
    <row r="94" spans="1:10" ht="12.75">
      <c r="A94" s="31"/>
      <c r="B94" s="12">
        <v>5511</v>
      </c>
      <c r="C94" s="35" t="s">
        <v>56</v>
      </c>
      <c r="D94" s="51">
        <v>1622997256.74</v>
      </c>
      <c r="E94" s="52"/>
      <c r="F94" s="52"/>
      <c r="G94" s="51">
        <v>0</v>
      </c>
      <c r="H94" s="53">
        <f t="shared" si="4"/>
        <v>0</v>
      </c>
      <c r="J94" s="5"/>
    </row>
    <row r="95" spans="1:10" s="2" customFormat="1" ht="15.75" customHeight="1">
      <c r="A95" s="16">
        <v>552</v>
      </c>
      <c r="B95" s="31"/>
      <c r="C95" s="34" t="s">
        <v>57</v>
      </c>
      <c r="D95" s="54">
        <f>D96+D97</f>
        <v>13919337926.07</v>
      </c>
      <c r="E95" s="55">
        <v>3500000000</v>
      </c>
      <c r="F95" s="55">
        <v>3500000000</v>
      </c>
      <c r="G95" s="54">
        <f>G96+G97</f>
        <v>3500000000</v>
      </c>
      <c r="H95" s="56">
        <f t="shared" si="4"/>
        <v>25.14487412109402</v>
      </c>
      <c r="I95" s="50">
        <f>G95/F95*100</f>
        <v>100</v>
      </c>
      <c r="J95" s="5"/>
    </row>
    <row r="96" spans="1:10" s="2" customFormat="1" ht="12.75">
      <c r="A96" s="31"/>
      <c r="B96" s="12">
        <v>5521</v>
      </c>
      <c r="C96" s="35" t="s">
        <v>58</v>
      </c>
      <c r="D96" s="51">
        <v>8148769200</v>
      </c>
      <c r="E96" s="64"/>
      <c r="F96" s="64"/>
      <c r="G96" s="51">
        <v>3500000000</v>
      </c>
      <c r="H96" s="53">
        <f t="shared" si="4"/>
        <v>42.95127170861582</v>
      </c>
      <c r="I96" s="50"/>
      <c r="J96" s="5"/>
    </row>
    <row r="97" spans="2:10" ht="15" customHeight="1">
      <c r="B97" s="9">
        <v>5522</v>
      </c>
      <c r="C97" s="35" t="s">
        <v>69</v>
      </c>
      <c r="D97" s="67">
        <v>5770568726.07</v>
      </c>
      <c r="E97" s="68"/>
      <c r="F97" s="68"/>
      <c r="G97" s="67">
        <v>0</v>
      </c>
      <c r="H97" s="53">
        <f t="shared" si="4"/>
        <v>0</v>
      </c>
      <c r="J97" s="5"/>
    </row>
    <row r="98" spans="3:10" ht="15" customHeight="1">
      <c r="C98" s="10"/>
      <c r="D98" s="69"/>
      <c r="E98" s="68"/>
      <c r="F98" s="68"/>
      <c r="G98" s="69"/>
      <c r="H98" s="70"/>
      <c r="J98" s="5"/>
    </row>
    <row r="99" spans="3:8" ht="15" customHeight="1">
      <c r="C99" s="10"/>
      <c r="D99" s="69"/>
      <c r="E99" s="68"/>
      <c r="F99" s="68"/>
      <c r="G99" s="69"/>
      <c r="H99" s="70"/>
    </row>
    <row r="100" spans="3:8" ht="50.25" customHeight="1">
      <c r="C100" s="42"/>
      <c r="G100" s="73"/>
      <c r="H100" s="74"/>
    </row>
    <row r="101" spans="3:8" ht="15" customHeight="1">
      <c r="C101" s="10"/>
      <c r="D101" s="69"/>
      <c r="E101" s="70"/>
      <c r="F101" s="70"/>
      <c r="G101" s="69"/>
      <c r="H101" s="70"/>
    </row>
    <row r="102" spans="3:8" ht="15" customHeight="1">
      <c r="C102" s="42"/>
      <c r="D102" s="54"/>
      <c r="E102" s="55"/>
      <c r="F102" s="55"/>
      <c r="G102" s="54"/>
      <c r="H102" s="56"/>
    </row>
    <row r="103" spans="3:8" ht="15" customHeight="1">
      <c r="C103" s="10"/>
      <c r="D103" s="51"/>
      <c r="E103" s="52"/>
      <c r="F103" s="52"/>
      <c r="G103" s="51"/>
      <c r="H103" s="53"/>
    </row>
    <row r="104" spans="3:8" ht="15" customHeight="1">
      <c r="C104" s="10"/>
      <c r="D104" s="69"/>
      <c r="E104" s="70"/>
      <c r="F104" s="70"/>
      <c r="G104" s="69"/>
      <c r="H104" s="70"/>
    </row>
    <row r="105" spans="3:8" ht="15" customHeight="1">
      <c r="C105" s="42"/>
      <c r="D105" s="69"/>
      <c r="E105" s="70"/>
      <c r="F105" s="70"/>
      <c r="G105" s="69"/>
      <c r="H105" s="70"/>
    </row>
    <row r="106" spans="1:3" ht="15" customHeight="1">
      <c r="A106" s="43"/>
      <c r="C106" s="43"/>
    </row>
    <row r="107" spans="1:3" ht="15" customHeight="1">
      <c r="A107" s="43"/>
      <c r="C107" s="43"/>
    </row>
    <row r="108" spans="1:3" ht="15" customHeight="1">
      <c r="A108" s="43"/>
      <c r="C108" s="43"/>
    </row>
    <row r="109" spans="1:3" ht="15" customHeight="1">
      <c r="A109" s="43"/>
      <c r="C109" s="43"/>
    </row>
    <row r="110" spans="1:3" ht="15" customHeight="1">
      <c r="A110" s="43"/>
      <c r="C110" s="43"/>
    </row>
    <row r="111" spans="1:3" ht="15" customHeight="1">
      <c r="A111" s="43"/>
      <c r="C111" s="43"/>
    </row>
    <row r="112" spans="1:3" ht="15" customHeight="1">
      <c r="A112" s="43"/>
      <c r="C112" s="43"/>
    </row>
    <row r="113" spans="1:3" ht="15" customHeight="1">
      <c r="A113" s="43"/>
      <c r="C113" s="43"/>
    </row>
    <row r="114" spans="1:3" ht="15" customHeight="1">
      <c r="A114" s="43"/>
      <c r="C114" s="43"/>
    </row>
    <row r="115" spans="1:3" ht="15" customHeight="1">
      <c r="A115" s="43"/>
      <c r="C115" s="43"/>
    </row>
    <row r="116" spans="1:3" ht="15" customHeight="1">
      <c r="A116" s="43"/>
      <c r="C116" s="43"/>
    </row>
    <row r="117" spans="1:3" ht="15" customHeight="1">
      <c r="A117" s="43"/>
      <c r="C117" s="43"/>
    </row>
    <row r="118" spans="1:3" ht="15" customHeight="1">
      <c r="A118" s="43"/>
      <c r="C118" s="43"/>
    </row>
    <row r="119" spans="1:3" ht="15" customHeight="1">
      <c r="A119" s="43"/>
      <c r="C119" s="43"/>
    </row>
    <row r="120" spans="1:3" ht="15" customHeight="1">
      <c r="A120" s="43"/>
      <c r="C120" s="43"/>
    </row>
    <row r="121" spans="1:3" ht="15" customHeight="1">
      <c r="A121" s="43"/>
      <c r="C121" s="43"/>
    </row>
    <row r="122" spans="1:3" ht="15" customHeight="1">
      <c r="A122" s="43"/>
      <c r="C122" s="43"/>
    </row>
    <row r="123" spans="1:3" ht="15" customHeight="1">
      <c r="A123" s="43"/>
      <c r="C123" s="43"/>
    </row>
    <row r="124" spans="1:3" ht="15" customHeight="1">
      <c r="A124" s="43"/>
      <c r="C124" s="43"/>
    </row>
    <row r="125" spans="1:3" ht="15" customHeight="1">
      <c r="A125" s="43"/>
      <c r="C125" s="43"/>
    </row>
    <row r="126" spans="1:3" ht="15" customHeight="1">
      <c r="A126" s="43"/>
      <c r="C126" s="43"/>
    </row>
    <row r="127" spans="1:3" ht="15" customHeight="1">
      <c r="A127" s="43"/>
      <c r="C127" s="43"/>
    </row>
    <row r="128" spans="1:3" ht="15" customHeight="1">
      <c r="A128" s="43"/>
      <c r="C128" s="43"/>
    </row>
    <row r="129" spans="1:3" ht="15" customHeight="1">
      <c r="A129" s="43"/>
      <c r="C129" s="43"/>
    </row>
    <row r="130" spans="1:3" ht="15" customHeight="1">
      <c r="A130" s="43"/>
      <c r="C130" s="43"/>
    </row>
    <row r="131" spans="1:3" ht="15" customHeight="1">
      <c r="A131" s="43"/>
      <c r="C131" s="43"/>
    </row>
    <row r="132" spans="1:3" ht="15" customHeight="1">
      <c r="A132" s="43"/>
      <c r="C132" s="43"/>
    </row>
    <row r="133" spans="1:3" ht="15" customHeight="1">
      <c r="A133" s="43"/>
      <c r="C133" s="43"/>
    </row>
    <row r="134" spans="1:3" ht="15" customHeight="1">
      <c r="A134" s="43"/>
      <c r="C134" s="43"/>
    </row>
    <row r="135" spans="1:3" ht="15" customHeight="1">
      <c r="A135" s="43"/>
      <c r="C135" s="43"/>
    </row>
    <row r="136" spans="1:3" ht="15" customHeight="1">
      <c r="A136" s="43"/>
      <c r="C136" s="43"/>
    </row>
    <row r="137" spans="1:3" ht="15" customHeight="1">
      <c r="A137" s="43"/>
      <c r="C137" s="43"/>
    </row>
    <row r="138" spans="1:3" ht="15" customHeight="1">
      <c r="A138" s="43"/>
      <c r="C138" s="43"/>
    </row>
    <row r="139" spans="1:3" ht="15" customHeight="1">
      <c r="A139" s="43"/>
      <c r="C139" s="43"/>
    </row>
    <row r="140" spans="1:3" ht="15" customHeight="1">
      <c r="A140" s="43"/>
      <c r="C140" s="43"/>
    </row>
    <row r="141" spans="1:3" ht="15" customHeight="1">
      <c r="A141" s="43"/>
      <c r="C141" s="43"/>
    </row>
    <row r="142" spans="1:3" ht="15" customHeight="1">
      <c r="A142" s="43"/>
      <c r="C142" s="43"/>
    </row>
    <row r="143" spans="1:3" ht="15" customHeight="1">
      <c r="A143" s="43"/>
      <c r="C143" s="43"/>
    </row>
    <row r="144" spans="1:3" ht="15" customHeight="1">
      <c r="A144" s="43"/>
      <c r="C144" s="43"/>
    </row>
    <row r="145" spans="1:3" ht="15" customHeight="1">
      <c r="A145" s="43"/>
      <c r="C145" s="43"/>
    </row>
    <row r="146" spans="1:3" ht="15" customHeight="1">
      <c r="A146" s="43"/>
      <c r="C146" s="43"/>
    </row>
    <row r="147" spans="1:3" ht="15" customHeight="1">
      <c r="A147" s="43"/>
      <c r="C147" s="43"/>
    </row>
    <row r="148" spans="3:8" ht="15.75" customHeight="1">
      <c r="C148" s="41"/>
      <c r="D148" s="69"/>
      <c r="E148" s="68"/>
      <c r="F148" s="68"/>
      <c r="G148" s="69"/>
      <c r="H148" s="70"/>
    </row>
    <row r="149" spans="3:8" ht="15.75" customHeight="1">
      <c r="C149" s="41"/>
      <c r="D149" s="69"/>
      <c r="E149" s="68"/>
      <c r="F149" s="68"/>
      <c r="G149" s="69"/>
      <c r="H149" s="70"/>
    </row>
    <row r="150" spans="1:3" ht="15.75" customHeight="1">
      <c r="A150" s="41"/>
      <c r="B150" s="44"/>
      <c r="C150" s="31"/>
    </row>
    <row r="151" spans="1:3" ht="12.75">
      <c r="A151" s="41"/>
      <c r="B151" s="45"/>
      <c r="C151" s="46"/>
    </row>
    <row r="152" spans="1:3" ht="12.75">
      <c r="A152" s="41"/>
      <c r="B152" s="45"/>
      <c r="C152" s="43"/>
    </row>
    <row r="153" spans="1:3" ht="12.75">
      <c r="A153" s="41"/>
      <c r="B153" s="45"/>
      <c r="C153" s="43"/>
    </row>
    <row r="154" spans="1:3" ht="12.75">
      <c r="A154" s="41"/>
      <c r="B154" s="45"/>
      <c r="C154" s="43"/>
    </row>
    <row r="155" spans="1:3" ht="12.75">
      <c r="A155" s="41"/>
      <c r="B155" s="45"/>
      <c r="C155" s="43"/>
    </row>
    <row r="156" spans="1:3" ht="12.75">
      <c r="A156" s="41"/>
      <c r="B156" s="45"/>
      <c r="C156" s="43"/>
    </row>
    <row r="157" spans="1:3" ht="12.75">
      <c r="A157" s="41"/>
      <c r="B157" s="45"/>
      <c r="C157" s="43"/>
    </row>
    <row r="158" spans="1:3" ht="12.75">
      <c r="A158" s="41"/>
      <c r="B158" s="45"/>
      <c r="C158" s="43"/>
    </row>
    <row r="159" spans="1:3" ht="12.75">
      <c r="A159" s="41"/>
      <c r="B159" s="45"/>
      <c r="C159" s="43"/>
    </row>
    <row r="160" spans="1:3" ht="30" customHeight="1">
      <c r="A160" s="41"/>
      <c r="B160" s="45"/>
      <c r="C160" s="46"/>
    </row>
    <row r="161" spans="1:3" ht="12.75">
      <c r="A161" s="41"/>
      <c r="B161" s="45"/>
      <c r="C161" s="43"/>
    </row>
    <row r="162" spans="1:3" ht="12.75">
      <c r="A162" s="41"/>
      <c r="B162" s="45"/>
      <c r="C162" s="43"/>
    </row>
    <row r="163" spans="1:3" ht="12.75">
      <c r="A163" s="41"/>
      <c r="B163" s="45"/>
      <c r="C163" s="43"/>
    </row>
    <row r="164" spans="1:3" ht="15" customHeight="1">
      <c r="A164" s="41"/>
      <c r="B164" s="45"/>
      <c r="C164" s="43"/>
    </row>
    <row r="165" spans="1:3" ht="12.75">
      <c r="A165" s="41"/>
      <c r="B165" s="45"/>
      <c r="C165" s="43"/>
    </row>
    <row r="166" spans="1:3" ht="15.75" customHeight="1">
      <c r="A166" s="41"/>
      <c r="B166" s="45"/>
      <c r="C166" s="43"/>
    </row>
    <row r="167" spans="1:3" ht="31.5" customHeight="1">
      <c r="A167" s="41"/>
      <c r="B167" s="45"/>
      <c r="C167" s="43"/>
    </row>
    <row r="168" spans="1:3" ht="30" customHeight="1">
      <c r="A168" s="41"/>
      <c r="B168" s="45"/>
      <c r="C168" s="46"/>
    </row>
    <row r="169" spans="1:3" ht="15" customHeight="1">
      <c r="A169" s="41"/>
      <c r="B169" s="45"/>
      <c r="C169" s="43"/>
    </row>
    <row r="170" spans="1:3" ht="15" customHeight="1">
      <c r="A170" s="41"/>
      <c r="B170" s="45"/>
      <c r="C170" s="43"/>
    </row>
    <row r="171" spans="1:3" ht="15" customHeight="1">
      <c r="A171" s="41"/>
      <c r="B171" s="45"/>
      <c r="C171" s="43"/>
    </row>
    <row r="172" spans="1:3" ht="15" customHeight="1">
      <c r="A172" s="41"/>
      <c r="B172" s="45"/>
      <c r="C172" s="46"/>
    </row>
    <row r="173" spans="1:3" ht="16.5" customHeight="1">
      <c r="A173" s="41"/>
      <c r="B173" s="45"/>
      <c r="C173" s="43"/>
    </row>
    <row r="174" spans="1:8" ht="12.75">
      <c r="A174" s="41"/>
      <c r="B174" s="45"/>
      <c r="C174" s="41"/>
      <c r="D174" s="69"/>
      <c r="E174" s="68"/>
      <c r="F174" s="68"/>
      <c r="G174" s="69"/>
      <c r="H174" s="70"/>
    </row>
    <row r="175" spans="1:3" ht="12.75">
      <c r="A175" s="41"/>
      <c r="B175" s="45"/>
      <c r="C175" s="43"/>
    </row>
    <row r="176" spans="1:3" ht="12.75">
      <c r="A176" s="41"/>
      <c r="B176" s="44"/>
      <c r="C176" s="15"/>
    </row>
    <row r="177" spans="1:3" ht="30" customHeight="1">
      <c r="A177" s="41"/>
      <c r="B177" s="45"/>
      <c r="C177" s="43"/>
    </row>
    <row r="178" spans="1:3" ht="12.75">
      <c r="A178" s="41"/>
      <c r="B178" s="45"/>
      <c r="C178" s="46"/>
    </row>
    <row r="179" spans="1:3" ht="12.75">
      <c r="A179" s="41"/>
      <c r="B179" s="45"/>
      <c r="C179" s="43"/>
    </row>
    <row r="180" spans="1:3" ht="12.75">
      <c r="A180" s="41"/>
      <c r="B180" s="45"/>
      <c r="C180" s="43"/>
    </row>
    <row r="181" spans="1:3" ht="12.75">
      <c r="A181" s="41"/>
      <c r="B181" s="45"/>
      <c r="C181" s="14"/>
    </row>
    <row r="182" spans="1:3" ht="15" customHeight="1">
      <c r="A182" s="41"/>
      <c r="B182" s="45"/>
      <c r="C182" s="43"/>
    </row>
    <row r="183" spans="1:3" ht="30" customHeight="1">
      <c r="A183" s="41"/>
      <c r="B183" s="45"/>
      <c r="C183" s="46"/>
    </row>
    <row r="184" spans="1:3" ht="12.75" hidden="1">
      <c r="A184" s="41"/>
      <c r="B184" s="45"/>
      <c r="C184" s="43"/>
    </row>
    <row r="185" spans="1:3" ht="12.75">
      <c r="A185" s="41"/>
      <c r="B185" s="45"/>
      <c r="C185" s="43"/>
    </row>
    <row r="186" spans="1:3" ht="15.75" customHeight="1" hidden="1">
      <c r="A186" s="41"/>
      <c r="B186" s="45"/>
      <c r="C186" s="43"/>
    </row>
    <row r="187" spans="1:3" ht="12.75">
      <c r="A187" s="41"/>
      <c r="B187" s="45"/>
      <c r="C187" s="43"/>
    </row>
    <row r="188" spans="1:3" ht="12.75">
      <c r="A188" s="41"/>
      <c r="B188" s="45"/>
      <c r="C188" s="43"/>
    </row>
    <row r="189" spans="1:3" ht="12.75">
      <c r="A189" s="41"/>
      <c r="B189" s="45"/>
      <c r="C189" s="43"/>
    </row>
    <row r="190" spans="1:3" ht="12.75">
      <c r="A190" s="41"/>
      <c r="B190" s="45"/>
      <c r="C190" s="43"/>
    </row>
    <row r="191" spans="1:3" ht="12.75">
      <c r="A191" s="43"/>
      <c r="C191" s="43"/>
    </row>
    <row r="192" spans="1:3" ht="12.75">
      <c r="A192" s="43"/>
      <c r="C192" s="46"/>
    </row>
    <row r="193" spans="1:3" ht="30" customHeight="1">
      <c r="A193" s="43"/>
      <c r="C193" s="46"/>
    </row>
    <row r="194" spans="1:3" ht="33" customHeight="1">
      <c r="A194" s="43"/>
      <c r="C194" s="43"/>
    </row>
    <row r="195" spans="1:3" ht="15" customHeight="1">
      <c r="A195" s="43"/>
      <c r="C195" s="43"/>
    </row>
    <row r="196" spans="1:3" ht="15" customHeight="1">
      <c r="A196" s="43"/>
      <c r="C196" s="43"/>
    </row>
    <row r="197" spans="1:3" ht="30" customHeight="1">
      <c r="A197" s="43"/>
      <c r="C197" s="43"/>
    </row>
    <row r="198" spans="1:3" ht="15.75" customHeight="1">
      <c r="A198" s="43"/>
      <c r="C198" s="46"/>
    </row>
    <row r="199" spans="1:3" ht="15.75" customHeight="1">
      <c r="A199" s="43"/>
      <c r="C199" s="46"/>
    </row>
    <row r="200" spans="1:3" ht="30.75" customHeight="1">
      <c r="A200" s="43"/>
      <c r="C200" s="43"/>
    </row>
    <row r="201" spans="1:3" ht="15.75" customHeight="1">
      <c r="A201" s="43"/>
      <c r="C201" s="43"/>
    </row>
    <row r="202" spans="1:3" ht="18" customHeight="1">
      <c r="A202" s="43"/>
      <c r="C202" s="43"/>
    </row>
    <row r="203" spans="1:3" ht="15.75" customHeight="1">
      <c r="A203" s="43"/>
      <c r="C203" s="46"/>
    </row>
    <row r="204" spans="1:3" ht="12.75">
      <c r="A204" s="43"/>
      <c r="C204" s="43"/>
    </row>
    <row r="205" spans="1:8" ht="12.75">
      <c r="A205" s="41"/>
      <c r="B205" s="45"/>
      <c r="C205" s="41"/>
      <c r="D205" s="69"/>
      <c r="E205" s="68"/>
      <c r="F205" s="68"/>
      <c r="G205" s="69"/>
      <c r="H205" s="70"/>
    </row>
    <row r="206" ht="15" customHeight="1">
      <c r="C206" s="42"/>
    </row>
    <row r="207" ht="15" customHeight="1">
      <c r="C207" s="10"/>
    </row>
    <row r="208" spans="3:8" ht="15" customHeight="1">
      <c r="C208" s="10"/>
      <c r="D208" s="69"/>
      <c r="E208" s="70"/>
      <c r="F208" s="70"/>
      <c r="G208" s="69"/>
      <c r="H208" s="70"/>
    </row>
    <row r="209" spans="3:8" ht="15" customHeight="1">
      <c r="C209" s="10"/>
      <c r="D209" s="69"/>
      <c r="E209" s="70"/>
      <c r="F209" s="70"/>
      <c r="G209" s="69"/>
      <c r="H209" s="70"/>
    </row>
    <row r="210" spans="3:8" ht="15" customHeight="1">
      <c r="C210" s="10"/>
      <c r="D210" s="69"/>
      <c r="E210" s="70"/>
      <c r="F210" s="70"/>
      <c r="G210" s="69"/>
      <c r="H210" s="70"/>
    </row>
    <row r="211" spans="3:8" ht="15" customHeight="1">
      <c r="C211" s="10"/>
      <c r="D211" s="69"/>
      <c r="E211" s="70"/>
      <c r="F211" s="70"/>
      <c r="G211" s="69"/>
      <c r="H211" s="70"/>
    </row>
    <row r="212" spans="3:8" ht="15" customHeight="1">
      <c r="C212" s="10"/>
      <c r="D212" s="69"/>
      <c r="E212" s="70"/>
      <c r="F212" s="70"/>
      <c r="G212" s="69"/>
      <c r="H212" s="70"/>
    </row>
    <row r="213" spans="3:8" ht="15" customHeight="1">
      <c r="C213" s="10"/>
      <c r="D213" s="69"/>
      <c r="E213" s="70"/>
      <c r="F213" s="70"/>
      <c r="G213" s="69"/>
      <c r="H213" s="70"/>
    </row>
    <row r="214" spans="3:8" ht="15" customHeight="1">
      <c r="C214" s="10"/>
      <c r="D214" s="69"/>
      <c r="E214" s="70"/>
      <c r="F214" s="70"/>
      <c r="G214" s="69"/>
      <c r="H214" s="70"/>
    </row>
    <row r="216" spans="4:8" ht="12.75">
      <c r="D216" s="69"/>
      <c r="E216" s="68"/>
      <c r="F216" s="68"/>
      <c r="G216" s="69"/>
      <c r="H216" s="70"/>
    </row>
    <row r="218" ht="12.75">
      <c r="C218" s="10"/>
    </row>
    <row r="219" spans="1:3" ht="15" customHeight="1">
      <c r="A219" s="43"/>
      <c r="C219" s="32"/>
    </row>
    <row r="220" spans="1:3" ht="15" customHeight="1">
      <c r="A220" s="43"/>
      <c r="C220" s="14"/>
    </row>
    <row r="221" spans="1:3" ht="15" customHeight="1">
      <c r="A221" s="41"/>
      <c r="B221" s="45"/>
      <c r="C221" s="14"/>
    </row>
    <row r="229" ht="12.75">
      <c r="C229" s="46"/>
    </row>
  </sheetData>
  <sheetProtection/>
  <mergeCells count="2">
    <mergeCell ref="A3:C3"/>
    <mergeCell ref="A4:C4"/>
  </mergeCells>
  <printOptions/>
  <pageMargins left="0" right="0" top="0.3937007874015748" bottom="0.35433070866141736" header="0.31496062992125984" footer="0.35433070866141736"/>
  <pageSetup firstPageNumber="14" useFirstPageNumber="1" horizontalDpi="600" verticalDpi="600" orientation="portrait" paperSize="9" scale="67" r:id="rId1"/>
  <headerFooter alignWithMargins="0">
    <oddFooter>&amp;C&amp;"Times New Roman,Uobičajeno"&amp;18&amp;P</oddFooter>
  </headerFooter>
  <rowBreaks count="2" manualBreakCount="2">
    <brk id="4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2017-05-03T11:58:30Z</cp:lastPrinted>
  <dcterms:created xsi:type="dcterms:W3CDTF">2012-04-24T11:42:40Z</dcterms:created>
  <dcterms:modified xsi:type="dcterms:W3CDTF">2017-05-03T11:59:47Z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6B. Račun financiranja 2016.xls</vt:lpwstr>
  </property>
</Properties>
</file>