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1575" windowWidth="14910" windowHeight="11640" activeTab="2"/>
  </bookViews>
  <sheets>
    <sheet name="Prihodi" sheetId="1" r:id="rId1"/>
    <sheet name="BExRepositorySheet" sheetId="2" state="veryHidden" r:id="rId2"/>
    <sheet name="Rashodi" sheetId="3" r:id="rId3"/>
  </sheets>
  <externalReferences>
    <externalReference r:id="rId6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0">'Prihodi'!$3:$4</definedName>
    <definedName name="_xlnm.Print_Titles" localSheetId="2">'Rashodi'!$2:$3</definedName>
    <definedName name="_xlnm.Print_Area" localSheetId="0">'Prihodi'!$A$1:$F$160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<sst xmlns="http://schemas.openxmlformats.org/spreadsheetml/2006/main" count="506" uniqueCount="431">
  <si>
    <t>A. RAČUN PRIHODA I RASHODA</t>
  </si>
  <si>
    <t>PRIHODI POSLOVANJA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</si>
  <si>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</si>
  <si>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</si>
  <si>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</si>
  <si>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</si>
  <si>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</si>
  <si>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</si>
  <si>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</si>
  <si>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</si>
  <si>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</si>
  <si>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</si>
  <si>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</si>
  <si>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</si>
  <si>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</si>
  <si>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</si>
  <si>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</si>
  <si>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</si>
  <si>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</si>
  <si>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</si>
  <si>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</si>
  <si>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Posebni porezi i trošarine</t>
  </si>
  <si>
    <t>Poseban porez na osobne automobile, ostala motorna vozila, plovila i zrakoplove</t>
  </si>
  <si>
    <t>Trošarine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</si>
  <si>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</si>
  <si>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</si>
  <si>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</si>
  <si>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</si>
  <si>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</si>
  <si>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</si>
  <si>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Ostali porezi na robu i usluge</t>
  </si>
  <si>
    <t>Porez na dobitke od igara na sreću  i ostali porezi od igara na sreću</t>
  </si>
  <si>
    <t>Naknade za priređivanje igara na sreću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</si>
  <si>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</si>
  <si>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</si>
  <si>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</si>
  <si>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</si>
  <si>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</si>
  <si>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</si>
  <si>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za obvezno zdravstveno osiguranje</t>
  </si>
  <si>
    <t>Doprinosi za mirovinsko osiguranje</t>
  </si>
  <si>
    <t xml:space="preserve">Doprinosi za mirovinsko osiguranje </t>
  </si>
  <si>
    <t>Doprinosi za zapošljavanje</t>
  </si>
  <si>
    <t>Doprinosi za obvezno osiguranje u slučaju nezaposlenosti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</si>
  <si>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</si>
  <si>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</si>
  <si>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</si>
  <si>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</si>
  <si>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</si>
  <si>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</si>
  <si>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</si>
  <si>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</si>
  <si>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</si>
  <si>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</si>
  <si>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</si>
  <si>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</si>
  <si>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</si>
  <si>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</si>
  <si>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</si>
  <si>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</si>
  <si>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Prihodi od nefinancijske imovine</t>
  </si>
  <si>
    <t>Naknade za koncesije</t>
  </si>
  <si>
    <t>Prihodi od zakupa i iznajmljivanja imovine</t>
  </si>
  <si>
    <t>Ostali prihodi od nefinancijske imovine</t>
  </si>
  <si>
    <t>Prihodi od kamata na dane zajmove</t>
  </si>
  <si>
    <t>Prihodi od kamata na dane zajmove neprofitnim organizacijama, građanima i kućanstvima</t>
  </si>
  <si>
    <t>Prihodi od kamata na dane zajmove trgovačkim društvima u javnom sektoru</t>
  </si>
  <si>
    <t>Prihodi od kamata na dane zajmove trgovačkim društvima i obrtnicima izvan javnog sektora</t>
  </si>
  <si>
    <t>Prihodi od upravnih i administrativnih pristojbi, pristojbi po posebnim propisima i naknada</t>
  </si>
  <si>
    <t>Upravne i administrativne pristojbe</t>
  </si>
  <si>
    <t>Državne upravne i sudske pristojbe</t>
  </si>
  <si>
    <t>Ostale upravne pristojbe i naknade</t>
  </si>
  <si>
    <t>Prihodi po posebnim propisima</t>
  </si>
  <si>
    <t>Prihodi državne uprave</t>
  </si>
  <si>
    <t>Ostali nespomenuti prihodi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</si>
  <si>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</si>
  <si>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</si>
  <si>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</si>
  <si>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</si>
  <si>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</si>
  <si>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</si>
  <si>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</si>
  <si>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</si>
  <si>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</si>
  <si>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</si>
  <si>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</si>
  <si>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</si>
  <si>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</si>
  <si>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</si>
  <si>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i druge mjere u kaznenom postupku</t>
  </si>
  <si>
    <t>Upravne mjere</t>
  </si>
  <si>
    <t>Ostale kazne</t>
  </si>
  <si>
    <t>Ostali prihodi</t>
  </si>
  <si>
    <t>PRIHODI OD PRODAJE NEFINANCIJSKE IMOVINE</t>
  </si>
  <si>
    <t>Prihodi od prodaje neproizvedene dugotrajne imovine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</si>
  <si>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</si>
  <si>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</si>
  <si>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</si>
  <si>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</si>
  <si>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</si>
  <si>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</si>
  <si>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</si>
  <si>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</si>
  <si>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</si>
  <si>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</si>
  <si>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</si>
  <si>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</si>
  <si>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</si>
  <si>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</si>
  <si>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</si>
  <si>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</si>
  <si>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</si>
  <si>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RASHODI POSLOVANJA</t>
  </si>
  <si>
    <t>INDEKS</t>
  </si>
  <si>
    <t>3</t>
  </si>
  <si>
    <t>31</t>
  </si>
  <si>
    <t>Rashodi za zaposlene</t>
  </si>
  <si>
    <t>311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</si>
  <si>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</si>
  <si>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</si>
  <si>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</si>
  <si>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</si>
  <si>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</si>
  <si>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</si>
  <si>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</si>
  <si>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</si>
  <si>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</si>
  <si>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</si>
  <si>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</si>
  <si>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</si>
  <si>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</si>
  <si>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</si>
  <si>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</si>
  <si>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</si>
  <si>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</si>
  <si>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</si>
  <si>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</si>
  <si>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</si>
  <si>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</si>
  <si>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</si>
  <si>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</si>
  <si>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</si>
  <si>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</si>
  <si>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</si>
  <si>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</si>
  <si>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</si>
  <si>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</si>
  <si>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</si>
  <si>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</si>
  <si>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</si>
  <si>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</si>
  <si>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3225</t>
  </si>
  <si>
    <t>Sitni inventar i auto gume</t>
  </si>
  <si>
    <t>3226</t>
  </si>
  <si>
    <t>Vojna oprema</t>
  </si>
  <si>
    <t xml:space="preserve">Službena, radna i zaštitna odjeća i obuća 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</si>
  <si>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</si>
  <si>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</si>
  <si>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</si>
  <si>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</si>
  <si>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</si>
  <si>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</si>
  <si>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</si>
  <si>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</si>
  <si>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</si>
  <si>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</si>
  <si>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</si>
  <si>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</si>
  <si>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</si>
  <si>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</si>
  <si>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</si>
  <si>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</si>
  <si>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</si>
  <si>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</si>
  <si>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</si>
  <si>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</si>
  <si>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Ostali nespomenuti rashodi poslovanja</t>
  </si>
  <si>
    <t>3291</t>
  </si>
  <si>
    <t>3292</t>
  </si>
  <si>
    <t>Premije osiguranja</t>
  </si>
  <si>
    <t>3293</t>
  </si>
  <si>
    <t>Reprezentacija</t>
  </si>
  <si>
    <t>3294</t>
  </si>
  <si>
    <t xml:space="preserve">Pristojbe i naknade 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</si>
  <si>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</si>
  <si>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</si>
  <si>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</si>
  <si>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</si>
  <si>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</si>
  <si>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</si>
  <si>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</si>
  <si>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</si>
  <si>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</si>
  <si>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</si>
  <si>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</si>
  <si>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</si>
  <si>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</si>
  <si>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</si>
  <si>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</si>
  <si>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</si>
  <si>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</si>
  <si>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</si>
  <si>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</si>
  <si>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</si>
  <si>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</si>
  <si>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</si>
  <si>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3512</t>
  </si>
  <si>
    <t>352</t>
  </si>
  <si>
    <t>Subvencije trgovačkim društvima, poljoprivrednicima i obrtnicima izvan javnog sektora</t>
  </si>
  <si>
    <t>3521</t>
  </si>
  <si>
    <t>3522</t>
  </si>
  <si>
    <t>Subvencije trgovačkim društvima izvan javnog sektora</t>
  </si>
  <si>
    <t>3523</t>
  </si>
  <si>
    <t>Subvencije poljoprivrednicima i obrtnicima</t>
  </si>
  <si>
    <t>36</t>
  </si>
  <si>
    <t>361</t>
  </si>
  <si>
    <t>Pomoći inozemnim vladama</t>
  </si>
  <si>
    <t>3611</t>
  </si>
  <si>
    <t xml:space="preserve">Tekuće pomoći inozemnim vladama </t>
  </si>
  <si>
    <t>3612</t>
  </si>
  <si>
    <t>Kapitalne pomoći inozemnim vladama</t>
  </si>
  <si>
    <t>3621</t>
  </si>
  <si>
    <t>Tekuće pomoći međunarodnim organizacijama te institucijama i tijelima EU</t>
  </si>
  <si>
    <t>Pomoći unutar općeg proračuna</t>
  </si>
  <si>
    <t>3631</t>
  </si>
  <si>
    <t xml:space="preserve">Tekuće pomoći unutar općeg proračuna </t>
  </si>
  <si>
    <t xml:space="preserve">Kapitalne pomoći unutar općeg proračuna </t>
  </si>
  <si>
    <t>37</t>
  </si>
  <si>
    <t>371</t>
  </si>
  <si>
    <t>3711</t>
  </si>
  <si>
    <t>Naknade građanima i kućanstvima u novcu</t>
  </si>
  <si>
    <t>3712</t>
  </si>
  <si>
    <t>Naknade građanima i kućanstvima u naravi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</si>
  <si>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</si>
  <si>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</si>
  <si>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</si>
  <si>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</si>
  <si>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</si>
  <si>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</si>
  <si>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</si>
  <si>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</si>
  <si>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</si>
  <si>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Kazne, penali i naknade štete</t>
  </si>
  <si>
    <t>3831</t>
  </si>
  <si>
    <t>Naknade šteta pravnim i fizičkim osobama</t>
  </si>
  <si>
    <t>Naknade šteta zaposlenima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</si>
  <si>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</si>
  <si>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</si>
  <si>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</si>
  <si>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</si>
  <si>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</si>
  <si>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Kapitalne pomoći</t>
  </si>
  <si>
    <t>3861</t>
  </si>
  <si>
    <t>3862</t>
  </si>
  <si>
    <t>3863</t>
  </si>
  <si>
    <t>RASHODI ZA NABAVU NEFINANCIJSKE IMOVINE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</si>
  <si>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</si>
  <si>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</si>
  <si>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</si>
  <si>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</si>
  <si>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</si>
  <si>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</si>
  <si>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</si>
  <si>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</si>
  <si>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</si>
  <si>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</si>
  <si>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</si>
  <si>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</si>
  <si>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</si>
  <si>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</si>
  <si>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</si>
  <si>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</si>
  <si>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</si>
  <si>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</si>
  <si>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</si>
  <si>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</si>
  <si>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</si>
  <si>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</si>
  <si>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</si>
  <si>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</si>
  <si>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Komunikacijska oprema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</si>
  <si>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</si>
  <si>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</si>
  <si>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</si>
  <si>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</si>
  <si>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</si>
  <si>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</si>
  <si>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</si>
  <si>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</si>
  <si>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</si>
  <si>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424</t>
  </si>
  <si>
    <t>4241</t>
  </si>
  <si>
    <t>Knjige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</si>
  <si>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</si>
  <si>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</si>
  <si>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</si>
  <si>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</si>
  <si>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</si>
  <si>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4252</t>
  </si>
  <si>
    <t>Osnovno stado</t>
  </si>
  <si>
    <t>426</t>
  </si>
  <si>
    <t>4262</t>
  </si>
  <si>
    <t>43</t>
  </si>
  <si>
    <t>431</t>
  </si>
  <si>
    <t>4312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</si>
  <si>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</si>
  <si>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</si>
  <si>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</si>
  <si>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</si>
  <si>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</si>
  <si>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</si>
  <si>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</si>
  <si>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</si>
  <si>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</si>
  <si>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</si>
  <si>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</si>
  <si>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</si>
  <si>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</si>
  <si>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</si>
  <si>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</si>
  <si>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</si>
  <si>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</si>
  <si>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Ostale pristojbe i naknade</t>
  </si>
  <si>
    <t>Plaće (bruto)</t>
  </si>
  <si>
    <t>Kamate za primljene kredite i zajmove</t>
  </si>
  <si>
    <t>Pomoći međunarodnim organizacijama te institucijama i tijelima EU</t>
  </si>
  <si>
    <t>Rashodi za nabavu proizvedene kratkotrajne imovine</t>
  </si>
  <si>
    <t>Rashodi za nabavu zaliha</t>
  </si>
  <si>
    <t>Doprinosi</t>
  </si>
  <si>
    <t>Naknada za korištenje nefinancijske imovine</t>
  </si>
  <si>
    <t>Negativne tečajne razlike i razlike zbog primjene valutne klauzule</t>
  </si>
  <si>
    <t>Prihodi od kamata na dane zajmove drugim razinama vlasti</t>
  </si>
  <si>
    <t>BROJČANA OZNAKA I NAZIV</t>
  </si>
  <si>
    <t>4226</t>
  </si>
  <si>
    <t>Sportska i glazbena oprema</t>
  </si>
  <si>
    <t>Ostali neraspoređeni prihodi od poreza</t>
  </si>
  <si>
    <t>Subvencije kreditnim i ostalim financijskim institucijama izvan javnog sektora</t>
  </si>
  <si>
    <t>Pomoći dane u inozemstvo i unutar općeg proračuna</t>
  </si>
  <si>
    <t>Naknade građanima i kućanstvima na temelju osiguranja i druga naknade</t>
  </si>
  <si>
    <t>Ostale naknade građanima i kućanstvima iz proračuna</t>
  </si>
  <si>
    <t>Kapitalne donacije neproftinim organizacijama</t>
  </si>
  <si>
    <t>Kapitalne donacije građanima i kućanstvima</t>
  </si>
  <si>
    <t>Kapitalne pomoći kreditnim i ostalim financijskim institucijama te trgovačkim društvima u javnom sektoru</t>
  </si>
  <si>
    <t>Kapitale pomoći kreditnim i ostalim financijskim institucijama te trgovačkim društvima izvan javnog sektora</t>
  </si>
  <si>
    <t>Kapitalne pomoći poljoprivrednicima i obrtnicima</t>
  </si>
  <si>
    <t>Rashodi za nabavu proizvedene dugotrajne imovine</t>
  </si>
  <si>
    <t>Rashodi za nabavu plemenitih metala i ostalih pohranjenih vrijednosti</t>
  </si>
  <si>
    <t>Plemeniti metali i ostale pohranjene vrijednosti</t>
  </si>
  <si>
    <t>Materijal i dijelovi za tekuće i investicijsko održavanje</t>
  </si>
  <si>
    <t>Naknade za rad predstavničkih i izvršnih tijela, povjerenstava i slično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</si>
  <si>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</si>
  <si>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</si>
  <si>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</si>
  <si>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Subvencije trgovačkim društvima u javnom sektoru</t>
  </si>
  <si>
    <t>Subvencije kreditnim i ostalim financijskim institucijama u javnom sektoru</t>
  </si>
  <si>
    <t>Naknade građanima i kućanstvimana temelju osiguranja</t>
  </si>
  <si>
    <t>Knjige,umjetnička djela i ostale izložbene vrijednosti</t>
  </si>
  <si>
    <t>Pohranjene knjige, umjetička djela i slične vrijednosti</t>
  </si>
  <si>
    <t>Prihodi iz nadležnog proračuna i od HZZO-a temeljem ugovornih obveza</t>
  </si>
  <si>
    <t>Prihodi od HZZO-a na temelju ugovornih obveza</t>
  </si>
  <si>
    <t>Pomoći proračunskim korisnicima iz proračuna koji im nije nadležan</t>
  </si>
  <si>
    <t>Pomoći iz državnog proračuna temeljem prijenosa EU sredstava</t>
  </si>
  <si>
    <t>Tekuće pomoći proračunskim korisnicima iz proračuna koji im nije nadležan</t>
  </si>
  <si>
    <t>Kapitalne pomoći proračunskim korisnicima iz proračuna koji im nije nadležan</t>
  </si>
  <si>
    <t>Tekuće pomoći iz državnog proračuna temeljem prijenosa EU sredstava</t>
  </si>
  <si>
    <t>Prihodi od prodaje kratkotrajne nefinancijske imovine</t>
  </si>
  <si>
    <t>Prihodi od prodaje nematerijalne imovine</t>
  </si>
  <si>
    <t>Prihodi od prodaje plemenitih metala i ostalih pohranjenih vrijednosti</t>
  </si>
  <si>
    <t>Plemeniti metali i drago kamenje</t>
  </si>
  <si>
    <t>Prihodi od novčane naknade poslodavca zbog nezapošljavanja osoba s invaliditetom</t>
  </si>
  <si>
    <t>IZVRŠENJE
1.-6.2015.</t>
  </si>
  <si>
    <t>Troškovi sudskih postupaka</t>
  </si>
  <si>
    <t>3427</t>
  </si>
  <si>
    <t>Kamate za primljene zajmove od trgovačkih društava i obrtnika izvan javnog sektora</t>
  </si>
  <si>
    <t>Pomoći proračunskim korisnicima drugih proračuna</t>
  </si>
  <si>
    <t>Tekuće pomoći proračunskim korisnicima drugih     proračuna</t>
  </si>
  <si>
    <t>Pomoći temeljem prijenosa EU sredstava</t>
  </si>
  <si>
    <t>Tekuće pomoći temeljem prijenosa EU sredstava</t>
  </si>
  <si>
    <t>Kapitalne pomoći temeljem prijenosa EU sredstava</t>
  </si>
  <si>
    <t>3812</t>
  </si>
  <si>
    <t>Tekuće donacije u naravi</t>
  </si>
  <si>
    <t>3835</t>
  </si>
  <si>
    <t xml:space="preserve">Prijenosi EU sredstava subjektima izvan općeg proračuna </t>
  </si>
  <si>
    <t xml:space="preserve">Tekući prijenosi EU sredstava subjektima izvan općeg proračuna </t>
  </si>
  <si>
    <t xml:space="preserve">Kapitalni prijenosi EU sredstava subjektima izvan općeg proračuna </t>
  </si>
  <si>
    <t>Ostala prirodna materijalna imovina</t>
  </si>
  <si>
    <t>4122</t>
  </si>
  <si>
    <t>Koncesije</t>
  </si>
  <si>
    <t>4213</t>
  </si>
  <si>
    <t>Ceste, željeznice i ostali prometni objekti</t>
  </si>
  <si>
    <t>4228</t>
  </si>
  <si>
    <t>4263</t>
  </si>
  <si>
    <t>Umjetnička, literarna i znanstvena djela</t>
  </si>
  <si>
    <t>4264</t>
  </si>
  <si>
    <t>Ostala nematerijalna proizvedena imovina</t>
  </si>
  <si>
    <t>Pomoći iz inozemstva i od subjekata unutar općeg proračuna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</si>
  <si>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</si>
  <si>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</si>
  <si>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</si>
  <si>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>Pomoći od izvanproračunskih korisnika</t>
  </si>
  <si>
    <t>Tekuće pomoći od izvanproračunskih korisnika</t>
  </si>
  <si>
    <t>Kapitalne pomoći od izvanproračunskih korisnika</t>
  </si>
  <si>
    <t>Kazne za prometne i ostale prekršaje u nadležnosti MUP-a</t>
  </si>
  <si>
    <t>Prihodi od prodaje materijalne imovine prirodnih bogatstava</t>
  </si>
  <si>
    <t>Vojna sredstva za jednokratnu upotrebu</t>
  </si>
  <si>
    <t>Naknade građanima i kućanstvima u novcu - neposredno ili putem ustanove izvan javnog sektora</t>
  </si>
  <si>
    <t>Naknade građanima i kućanstvima u naravi - neposredno ili putem ustanove izvan javnog sektora</t>
  </si>
  <si>
    <t>Nematerijalna proizvedena imovina</t>
  </si>
  <si>
    <t>Ulaganje u računalne  programe</t>
  </si>
  <si>
    <t>Članarine i norme</t>
  </si>
  <si>
    <t>IZVRŠENJE
1.-6.2016.</t>
  </si>
  <si>
    <t>Prihod od prodaje nematerijalne proizvedene imovine</t>
  </si>
  <si>
    <t>3662</t>
  </si>
  <si>
    <t>Kapitalne pomoći proračunskim korisnicima drugih proračuna</t>
  </si>
  <si>
    <t>3832</t>
  </si>
  <si>
    <t>Penali, ležarine i drugo</t>
  </si>
  <si>
    <t>4113</t>
  </si>
  <si>
    <t>4234</t>
  </si>
  <si>
    <t>Prijevozna sredstva u zračnom prometu</t>
  </si>
  <si>
    <t>4251</t>
  </si>
  <si>
    <t>Višegodišnji nasadi</t>
  </si>
  <si>
    <t>6817</t>
  </si>
  <si>
    <t>Kazne za prekršaje na kulturnim dobrima</t>
  </si>
  <si>
    <t>7226</t>
  </si>
  <si>
    <t>724</t>
  </si>
  <si>
    <t>Prihodi od prodaje knjiga, umjetničkih djela i ostalih izložbenih vrijednosti</t>
  </si>
  <si>
    <t>7241</t>
  </si>
  <si>
    <t>725</t>
  </si>
  <si>
    <t>Prihodi od prodaje višegodišnjih nasada i osnovnog stada</t>
  </si>
  <si>
    <t>7252</t>
  </si>
  <si>
    <t>4=3/2*100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</si>
</sst>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5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5" borderId="9" applyNumberFormat="0" applyProtection="0">
      <alignment horizontal="right" vertical="center"/>
    </xf>
    <xf numFmtId="4" fontId="4" fillId="34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4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 vertical="top" wrapText="1"/>
      <protection/>
    </xf>
    <xf numFmtId="4" fontId="7" fillId="0" borderId="0" xfId="53" applyNumberFormat="1" applyFont="1" applyFill="1" applyBorder="1" applyAlignment="1">
      <alignment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4" fontId="7" fillId="0" borderId="0" xfId="54" applyNumberFormat="1" applyFont="1" applyFill="1" applyBorder="1" applyAlignment="1">
      <alignment vertical="top"/>
      <protection/>
    </xf>
    <xf numFmtId="4" fontId="7" fillId="0" borderId="0" xfId="109" applyNumberFormat="1" applyFont="1" applyFill="1" applyBorder="1" applyAlignment="1">
      <alignment vertical="top"/>
    </xf>
    <xf numFmtId="4" fontId="8" fillId="0" borderId="0" xfId="53" applyNumberFormat="1" applyFont="1" applyFill="1" applyBorder="1">
      <alignment/>
      <protection/>
    </xf>
    <xf numFmtId="0" fontId="8" fillId="0" borderId="0" xfId="53" applyFont="1" applyFill="1" applyBorder="1">
      <alignment/>
      <protection/>
    </xf>
    <xf numFmtId="4" fontId="8" fillId="0" borderId="0" xfId="53" applyNumberFormat="1" applyFont="1" applyFill="1" applyBorder="1" applyAlignment="1">
      <alignment vertical="top"/>
      <protection/>
    </xf>
    <xf numFmtId="4" fontId="8" fillId="0" borderId="0" xfId="54" applyNumberFormat="1" applyFont="1" applyFill="1" applyBorder="1" applyAlignment="1">
      <alignment vertical="top"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3" fontId="8" fillId="0" borderId="0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top" wrapText="1"/>
      <protection/>
    </xf>
    <xf numFmtId="4" fontId="7" fillId="0" borderId="0" xfId="55" applyNumberFormat="1" applyFont="1" applyFill="1" applyBorder="1" applyAlignment="1">
      <alignment vertical="top"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wrapText="1"/>
      <protection/>
    </xf>
    <xf numFmtId="2" fontId="7" fillId="0" borderId="0" xfId="54" applyNumberFormat="1" applyFont="1" applyFill="1" applyBorder="1" applyAlignment="1">
      <alignment horizontal="right" vertical="top"/>
      <protection/>
    </xf>
    <xf numFmtId="2" fontId="8" fillId="0" borderId="0" xfId="54" applyNumberFormat="1" applyFont="1" applyFill="1" applyBorder="1" applyAlignment="1">
      <alignment horizontal="right" vertical="top"/>
      <protection/>
    </xf>
    <xf numFmtId="2" fontId="8" fillId="0" borderId="0" xfId="53" applyNumberFormat="1" applyFont="1" applyFill="1" applyBorder="1">
      <alignment/>
      <protection/>
    </xf>
    <xf numFmtId="0" fontId="7" fillId="0" borderId="0" xfId="84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 applyProtection="1" quotePrefix="1">
      <alignment horizontal="left" vertical="top"/>
      <protection locked="0"/>
    </xf>
    <xf numFmtId="0" fontId="7" fillId="0" borderId="0" xfId="84" applyFont="1" applyFill="1" applyBorder="1" applyAlignment="1" applyProtection="1" quotePrefix="1">
      <alignment vertical="top"/>
      <protection locked="0"/>
    </xf>
    <xf numFmtId="0" fontId="7" fillId="0" borderId="0" xfId="84" applyFont="1" applyFill="1" applyBorder="1" applyAlignment="1" applyProtection="1">
      <alignment horizontal="left" vertical="top" wrapText="1"/>
      <protection locked="0"/>
    </xf>
    <xf numFmtId="4" fontId="9" fillId="0" borderId="0" xfId="95" applyNumberFormat="1" applyFont="1" applyFill="1" applyBorder="1" applyAlignment="1" applyProtection="1">
      <alignment horizontal="right" vertical="top"/>
      <protection locked="0"/>
    </xf>
    <xf numFmtId="0" fontId="7" fillId="0" borderId="0" xfId="87" applyFont="1" applyFill="1" applyBorder="1" applyAlignment="1" applyProtection="1" quotePrefix="1">
      <alignment horizontal="left" vertical="top"/>
      <protection locked="0"/>
    </xf>
    <xf numFmtId="0" fontId="7" fillId="0" borderId="0" xfId="87" applyFont="1" applyFill="1" applyBorder="1" applyAlignment="1" applyProtection="1" quotePrefix="1">
      <alignment vertical="top"/>
      <protection locked="0"/>
    </xf>
    <xf numFmtId="0" fontId="7" fillId="0" borderId="0" xfId="87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87" applyFont="1" applyFill="1" applyBorder="1" applyAlignment="1" applyProtection="1" quotePrefix="1">
      <alignment vertical="top"/>
      <protection locked="0"/>
    </xf>
    <xf numFmtId="0" fontId="8" fillId="0" borderId="0" xfId="87" applyFont="1" applyFill="1" applyBorder="1" applyAlignment="1" applyProtection="1" quotePrefix="1">
      <alignment horizontal="left" vertical="top" wrapText="1"/>
      <protection locked="0"/>
    </xf>
    <xf numFmtId="4" fontId="10" fillId="0" borderId="0" xfId="95" applyNumberFormat="1" applyFont="1" applyFill="1" applyBorder="1" applyAlignment="1" applyProtection="1">
      <alignment horizontal="right" vertical="top"/>
      <protection locked="0"/>
    </xf>
    <xf numFmtId="0" fontId="8" fillId="0" borderId="0" xfId="87" applyFont="1" applyFill="1" applyBorder="1" applyAlignment="1" applyProtection="1" quotePrefix="1">
      <alignment horizontal="left" vertical="top"/>
      <protection locked="0"/>
    </xf>
    <xf numFmtId="0" fontId="8" fillId="0" borderId="0" xfId="87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87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top" wrapText="1"/>
    </xf>
    <xf numFmtId="4" fontId="7" fillId="0" borderId="0" xfId="95" applyNumberFormat="1" applyFont="1" applyFill="1" applyBorder="1" applyAlignment="1" applyProtection="1">
      <alignment horizontal="right" vertical="top"/>
      <protection locked="0"/>
    </xf>
    <xf numFmtId="2" fontId="8" fillId="0" borderId="0" xfId="53" applyNumberFormat="1" applyFont="1" applyFill="1" applyBorder="1" applyAlignment="1">
      <alignment horizontal="right" vertical="top"/>
      <protection/>
    </xf>
    <xf numFmtId="0" fontId="8" fillId="0" borderId="0" xfId="53" applyFont="1" applyFill="1" applyBorder="1" applyAlignment="1">
      <alignment vertical="center"/>
      <protection/>
    </xf>
    <xf numFmtId="4" fontId="8" fillId="0" borderId="0" xfId="53" applyNumberFormat="1" applyFont="1" applyFill="1" applyBorder="1" applyAlignment="1">
      <alignment horizontal="justify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3" fontId="11" fillId="0" borderId="12" xfId="51" applyNumberFormat="1" applyFont="1" applyFill="1" applyBorder="1" applyAlignment="1">
      <alignment horizontal="center" vertical="center" wrapText="1"/>
      <protection/>
    </xf>
    <xf numFmtId="4" fontId="11" fillId="0" borderId="12" xfId="52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/>
      <protection/>
    </xf>
    <xf numFmtId="0" fontId="0" fillId="0" borderId="0" xfId="0" applyFill="1" applyAlignment="1">
      <alignment horizontal="right" vertical="top"/>
    </xf>
    <xf numFmtId="4" fontId="8" fillId="0" borderId="0" xfId="95" applyNumberFormat="1" applyFont="1" applyFill="1" applyBorder="1" applyAlignment="1" applyProtection="1">
      <alignment horizontal="right" vertical="top"/>
      <protection locked="0"/>
    </xf>
    <xf numFmtId="2" fontId="7" fillId="0" borderId="0" xfId="95" applyNumberFormat="1" applyFont="1" applyFill="1" applyBorder="1" applyAlignment="1" applyProtection="1">
      <alignment horizontal="right" vertical="top"/>
      <protection locked="0"/>
    </xf>
    <xf numFmtId="2" fontId="8" fillId="0" borderId="0" xfId="95" applyNumberFormat="1" applyFont="1" applyFill="1" applyBorder="1" applyAlignment="1" applyProtection="1">
      <alignment horizontal="right" vertical="top"/>
      <protection locked="0"/>
    </xf>
    <xf numFmtId="4" fontId="7" fillId="0" borderId="12" xfId="51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  <xf numFmtId="0" fontId="8" fillId="0" borderId="0" xfId="87" applyFont="1" applyFill="1" applyBorder="1" applyAlignment="1" applyProtection="1" quotePrefix="1">
      <alignment horizontal="left" vertical="center" wrapText="1"/>
      <protection locked="0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7" fillId="0" borderId="0" xfId="51" applyNumberFormat="1" applyFont="1" applyFill="1" applyBorder="1" applyAlignment="1">
      <alignment horizontal="center" vertical="center" wrapText="1"/>
      <protection/>
    </xf>
    <xf numFmtId="4" fontId="7" fillId="0" borderId="0" xfId="52" applyNumberFormat="1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/>
      <protection/>
    </xf>
  </cellXfs>
  <cellStyles count="9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olugodišnji-sabor" xfId="51"/>
    <cellStyle name="Obično_prihodi 2005" xfId="52"/>
    <cellStyle name="Obično_Rebalans 04 - PRIHODI- Zadnji" xfId="53"/>
    <cellStyle name="Obično_ZR - Prihodi -031" xfId="54"/>
    <cellStyle name="Percent" xfId="55"/>
    <cellStyle name="Povezana ćelija" xfId="56"/>
    <cellStyle name="Followed Hyperlink" xfId="57"/>
    <cellStyle name="Provjera ćelije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_Knjiga1(1)" xfId="84"/>
    <cellStyle name="SAPBEXHLevel2X" xfId="85"/>
    <cellStyle name="SAPBEXHLevel3" xfId="86"/>
    <cellStyle name="SAPBEXHLevel3_1prihodi-rashodi06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_1prihodi-rashodi06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Tekst objašnjenja" xfId="101"/>
    <cellStyle name="Tekst upozorenja" xfId="102"/>
    <cellStyle name="Ukupni zbroj" xfId="103"/>
    <cellStyle name="Unos" xfId="104"/>
    <cellStyle name="Currency" xfId="105"/>
    <cellStyle name="Currency [0]" xfId="106"/>
    <cellStyle name="Comma" xfId="107"/>
    <cellStyle name="Comma [0]" xfId="108"/>
    <cellStyle name="Zarez_Bilanca 31 12 06 konačno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109</xdr:row>
      <xdr:rowOff>0</xdr:rowOff>
    </xdr:from>
    <xdr:to>
      <xdr:col>12</xdr:col>
      <xdr:colOff>190500</xdr:colOff>
      <xdr:row>109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7649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48">
      <selection activeCell="F129" sqref="F129"/>
    </sheetView>
  </sheetViews>
  <sheetFormatPr defaultColWidth="9.140625" defaultRowHeight="12.75"/>
  <cols>
    <col min="1" max="1" width="3.8515625" style="10" customWidth="1"/>
    <col min="2" max="2" width="4.57421875" style="13" customWidth="1"/>
    <col min="3" max="3" width="43.00390625" style="24" customWidth="1"/>
    <col min="4" max="4" width="15.8515625" style="9" bestFit="1" customWidth="1"/>
    <col min="5" max="5" width="15.8515625" style="18" bestFit="1" customWidth="1"/>
    <col min="6" max="6" width="8.28125" style="27" bestFit="1" customWidth="1"/>
    <col min="7" max="7" width="14.57421875" style="10" bestFit="1" customWidth="1"/>
    <col min="8" max="8" width="48.140625" style="10" customWidth="1"/>
    <col min="9" max="9" width="13.28125" style="10" bestFit="1" customWidth="1"/>
    <col min="10" max="16384" width="9.140625" style="10" customWidth="1"/>
  </cols>
  <sheetData>
    <row r="1" spans="1:6" ht="12.75">
      <c r="A1" s="1" t="s">
        <v>0</v>
      </c>
      <c r="B1" s="2"/>
      <c r="C1" s="3"/>
      <c r="D1" s="4"/>
      <c r="E1" s="11"/>
      <c r="F1" s="49"/>
    </row>
    <row r="2" spans="1:6" ht="15" customHeight="1">
      <c r="A2" s="1" t="s">
        <v>1</v>
      </c>
      <c r="B2" s="2"/>
      <c r="C2" s="3"/>
      <c r="D2" s="4"/>
      <c r="E2" s="11"/>
      <c r="F2" s="49"/>
    </row>
    <row r="3" spans="1:6" s="50" customFormat="1" ht="25.5" customHeight="1">
      <c r="A3" s="72" t="s">
        <v>332</v>
      </c>
      <c r="B3" s="72"/>
      <c r="C3" s="72"/>
      <c r="D3" s="63" t="s">
        <v>370</v>
      </c>
      <c r="E3" s="63" t="s">
        <v>410</v>
      </c>
      <c r="F3" s="31" t="s">
        <v>113</v>
      </c>
    </row>
    <row r="4" spans="1:6" s="58" customFormat="1" ht="12.75" customHeight="1">
      <c r="A4" s="73">
        <v>1</v>
      </c>
      <c r="B4" s="73"/>
      <c r="C4" s="73"/>
      <c r="D4" s="56">
        <v>2</v>
      </c>
      <c r="E4" s="56">
        <v>3</v>
      </c>
      <c r="F4" s="57" t="s">
        <v>430</v>
      </c>
    </row>
    <row r="5" spans="1:8" s="19" customFormat="1" ht="12.75">
      <c r="A5" s="1">
        <v>6</v>
      </c>
      <c r="B5" s="5" t="s">
        <v>2</v>
      </c>
      <c r="C5" s="6" t="s">
        <v>1</v>
      </c>
      <c r="D5" s="7">
        <f>+D6+D43+D48+D68+D87+D97+D104+D107</f>
        <v>50738653770.62001</v>
      </c>
      <c r="E5" s="7">
        <f>+E6+E43+E48+E68+E87+E97+E104+E107</f>
        <v>56135067525.189995</v>
      </c>
      <c r="F5" s="25">
        <f>E5/D5*100</f>
        <v>110.63570543074745</v>
      </c>
      <c r="G5" s="51"/>
      <c r="H5" s="6"/>
    </row>
    <row r="6" spans="1:8" ht="13.5" customHeight="1">
      <c r="A6" s="1">
        <v>61</v>
      </c>
      <c r="B6" s="5" t="s">
        <v>2</v>
      </c>
      <c r="C6" s="6" t="s">
        <v>3</v>
      </c>
      <c r="D6" s="8">
        <f>D7+D15+D19+D21+D36+D40</f>
        <v>31736670515.080006</v>
      </c>
      <c r="E6" s="8">
        <f>E7+E15+E19+E21+E36+E40</f>
        <v>34303059644.25999</v>
      </c>
      <c r="F6" s="25">
        <f>E6/D6*100</f>
        <v>108.08651029716725</v>
      </c>
      <c r="H6" s="6"/>
    </row>
    <row r="7" spans="1:8" ht="12.75">
      <c r="A7" s="1">
        <v>611</v>
      </c>
      <c r="B7" s="2" t="s">
        <v>2</v>
      </c>
      <c r="C7" s="6" t="s">
        <v>4</v>
      </c>
      <c r="D7" s="4">
        <f>SUM(D8:D14)</f>
        <v>1010907915.29</v>
      </c>
      <c r="E7" s="4">
        <f>SUM(E8:E14)</f>
        <v>1228309072.1699998</v>
      </c>
      <c r="F7" s="25">
        <f>E7/D7*100</f>
        <v>121.50553513250846</v>
      </c>
      <c r="H7" s="6"/>
    </row>
    <row r="8" spans="1:8" ht="12.75">
      <c r="A8" s="1"/>
      <c r="B8" s="2">
        <v>6111</v>
      </c>
      <c r="C8" s="3" t="s">
        <v>5</v>
      </c>
      <c r="D8" s="12">
        <v>784770310.42</v>
      </c>
      <c r="E8" s="12">
        <v>823135480.36</v>
      </c>
      <c r="F8" s="26">
        <f>E8/D8*100</f>
        <v>104.8887132235504</v>
      </c>
      <c r="H8" s="3"/>
    </row>
    <row r="9" spans="1:8" ht="12.75">
      <c r="A9" s="1"/>
      <c r="B9" s="2">
        <v>6112</v>
      </c>
      <c r="C9" s="3" t="s">
        <v>6</v>
      </c>
      <c r="D9" s="12">
        <v>81199589.51</v>
      </c>
      <c r="E9" s="12">
        <v>82875607.39</v>
      </c>
      <c r="F9" s="26">
        <f>E9/D9*100</f>
        <v>102.06407186306477</v>
      </c>
      <c r="H9" s="3"/>
    </row>
    <row r="10" spans="1:8" ht="25.5">
      <c r="A10" s="1"/>
      <c r="B10" s="2">
        <v>6113</v>
      </c>
      <c r="C10" s="3" t="s">
        <v>7</v>
      </c>
      <c r="D10" s="12">
        <v>28274833.73</v>
      </c>
      <c r="E10" s="12">
        <v>30382302.29</v>
      </c>
      <c r="F10" s="26">
        <f>E10/D10*100</f>
        <v>107.45351353830932</v>
      </c>
      <c r="H10" s="3"/>
    </row>
    <row r="11" spans="1:8" ht="12.75">
      <c r="A11" s="1"/>
      <c r="B11" s="2">
        <v>6114</v>
      </c>
      <c r="C11" s="3" t="s">
        <v>8</v>
      </c>
      <c r="D11" s="12">
        <v>113864919.61</v>
      </c>
      <c r="E11" s="12">
        <v>251983321.25</v>
      </c>
      <c r="F11" s="26">
        <f>E11/D11*100</f>
        <v>221.30022320576947</v>
      </c>
      <c r="H11" s="3"/>
    </row>
    <row r="12" spans="1:8" ht="12.75">
      <c r="A12" s="1"/>
      <c r="B12" s="2">
        <v>6115</v>
      </c>
      <c r="C12" s="3" t="s">
        <v>9</v>
      </c>
      <c r="D12" s="12">
        <v>20490305.77</v>
      </c>
      <c r="E12" s="12">
        <v>43253920.45</v>
      </c>
      <c r="F12" s="26">
        <f>E12/D12*100</f>
        <v>211.0945582536322</v>
      </c>
      <c r="H12" s="3"/>
    </row>
    <row r="13" spans="1:8" ht="25.5">
      <c r="A13" s="1"/>
      <c r="B13" s="2">
        <v>6116</v>
      </c>
      <c r="C13" s="3" t="s">
        <v>10</v>
      </c>
      <c r="D13" s="12">
        <v>1250383.48</v>
      </c>
      <c r="E13" s="12">
        <v>1607248.85</v>
      </c>
      <c r="F13" s="26">
        <f>E13/D13*100</f>
        <v>128.5404738392737</v>
      </c>
      <c r="H13" s="3"/>
    </row>
    <row r="14" spans="1:8" ht="25.5">
      <c r="A14" s="1"/>
      <c r="B14" s="2">
        <v>6117</v>
      </c>
      <c r="C14" s="3" t="s">
        <v>11</v>
      </c>
      <c r="D14" s="12">
        <v>-18942427.23</v>
      </c>
      <c r="E14" s="12">
        <v>-4928808.42</v>
      </c>
      <c r="F14" s="26">
        <f>E14/D14*100</f>
        <v>26.019941162524397</v>
      </c>
      <c r="H14" s="3"/>
    </row>
    <row r="15" spans="1:8" ht="12.75">
      <c r="A15" s="1">
        <v>612</v>
      </c>
      <c r="B15" s="2" t="s">
        <v>2</v>
      </c>
      <c r="C15" s="6" t="s">
        <v>12</v>
      </c>
      <c r="D15" s="4">
        <f>SUM(D16:D18)</f>
        <v>3457381397.4300003</v>
      </c>
      <c r="E15" s="4">
        <f>SUM(E16:E18)</f>
        <v>4206563831.7200003</v>
      </c>
      <c r="F15" s="25">
        <f>E15/D15*100</f>
        <v>121.66907113131617</v>
      </c>
      <c r="H15" s="6"/>
    </row>
    <row r="16" spans="1:8" ht="12.75">
      <c r="A16" s="1"/>
      <c r="B16" s="2">
        <v>6121</v>
      </c>
      <c r="C16" s="3" t="s">
        <v>13</v>
      </c>
      <c r="D16" s="12">
        <v>3406047104.84</v>
      </c>
      <c r="E16" s="12">
        <v>4163337807.82</v>
      </c>
      <c r="F16" s="26">
        <f>E16/D16*100</f>
        <v>122.23371197373896</v>
      </c>
      <c r="H16" s="3"/>
    </row>
    <row r="17" spans="1:8" ht="25.5">
      <c r="A17" s="1"/>
      <c r="B17" s="2">
        <v>6122</v>
      </c>
      <c r="C17" s="3" t="s">
        <v>14</v>
      </c>
      <c r="D17" s="12">
        <v>43325399.53</v>
      </c>
      <c r="E17" s="12">
        <v>25896145.14</v>
      </c>
      <c r="F17" s="26">
        <f>E17/D17*100</f>
        <v>59.77127832847478</v>
      </c>
      <c r="H17" s="3"/>
    </row>
    <row r="18" spans="1:8" ht="25.5">
      <c r="A18" s="1"/>
      <c r="B18" s="2">
        <v>6123</v>
      </c>
      <c r="C18" s="3" t="s">
        <v>15</v>
      </c>
      <c r="D18" s="12">
        <v>8008893.06</v>
      </c>
      <c r="E18" s="12">
        <v>17329878.76</v>
      </c>
      <c r="F18" s="26">
        <f>E18/D18*100</f>
        <v>216.38294618457553</v>
      </c>
      <c r="H18" s="3"/>
    </row>
    <row r="19" spans="1:8" ht="12.75">
      <c r="A19" s="1">
        <v>613</v>
      </c>
      <c r="B19" s="2" t="s">
        <v>2</v>
      </c>
      <c r="C19" s="6" t="s">
        <v>16</v>
      </c>
      <c r="D19" s="4">
        <f>D20</f>
        <v>84043431.48</v>
      </c>
      <c r="E19" s="4">
        <f>E20</f>
        <v>88381621.82</v>
      </c>
      <c r="F19" s="25">
        <f>E19/D19*100</f>
        <v>105.16184342262649</v>
      </c>
      <c r="H19" s="6"/>
    </row>
    <row r="20" spans="1:8" ht="12.75">
      <c r="A20" s="1"/>
      <c r="B20" s="2">
        <v>6134</v>
      </c>
      <c r="C20" s="13" t="s">
        <v>17</v>
      </c>
      <c r="D20" s="12">
        <v>84043431.48</v>
      </c>
      <c r="E20" s="12">
        <v>88381621.82</v>
      </c>
      <c r="F20" s="26">
        <f>E20/D20*100</f>
        <v>105.16184342262649</v>
      </c>
      <c r="H20" s="13"/>
    </row>
    <row r="21" spans="1:8" ht="12.75">
      <c r="A21" s="1">
        <v>614</v>
      </c>
      <c r="B21" s="5" t="s">
        <v>2</v>
      </c>
      <c r="C21" s="6" t="s">
        <v>18</v>
      </c>
      <c r="D21" s="4">
        <f>D22+D23+D24+D33+D34+D35</f>
        <v>27013662277.470005</v>
      </c>
      <c r="E21" s="4">
        <f>E22+E23+E24+E33+E34+E35</f>
        <v>28577648329.309994</v>
      </c>
      <c r="F21" s="25">
        <f>E21/D21*100</f>
        <v>105.78961132990985</v>
      </c>
      <c r="H21" s="6"/>
    </row>
    <row r="22" spans="1:8" ht="12.75">
      <c r="A22" s="1"/>
      <c r="B22" s="2">
        <v>6141</v>
      </c>
      <c r="C22" s="3" t="s">
        <v>19</v>
      </c>
      <c r="D22" s="12">
        <v>20258978233.75</v>
      </c>
      <c r="E22" s="12">
        <v>20457318427.36</v>
      </c>
      <c r="F22" s="26">
        <f>E22/D22*100</f>
        <v>100.97902367691762</v>
      </c>
      <c r="H22" s="3"/>
    </row>
    <row r="23" spans="1:8" ht="12.75">
      <c r="A23" s="1"/>
      <c r="B23" s="2">
        <v>6142</v>
      </c>
      <c r="C23" s="3" t="s">
        <v>20</v>
      </c>
      <c r="D23" s="12">
        <v>83237964.59</v>
      </c>
      <c r="E23" s="12">
        <v>97737065.32</v>
      </c>
      <c r="F23" s="26">
        <f>E23/D23*100</f>
        <v>117.41885544825283</v>
      </c>
      <c r="H23" s="3"/>
    </row>
    <row r="24" spans="1:8" ht="12.75">
      <c r="A24" s="1"/>
      <c r="B24" s="2">
        <v>6143</v>
      </c>
      <c r="C24" s="3" t="s">
        <v>21</v>
      </c>
      <c r="D24" s="12">
        <f>SUM(D25:D32)</f>
        <v>6007145390.97</v>
      </c>
      <c r="E24" s="12">
        <f>SUM(E25:E32)</f>
        <v>7343715019.099998</v>
      </c>
      <c r="F24" s="26">
        <f>E24/D24*100</f>
        <v>122.24966337820196</v>
      </c>
      <c r="G24" s="9"/>
      <c r="H24" s="3"/>
    </row>
    <row r="25" spans="1:8" ht="25.5">
      <c r="A25" s="14"/>
      <c r="B25" s="2"/>
      <c r="C25" s="15" t="s">
        <v>22</v>
      </c>
      <c r="D25" s="12">
        <v>389366520.41</v>
      </c>
      <c r="E25" s="12">
        <v>481513307.83</v>
      </c>
      <c r="F25" s="26">
        <f>E25/D25*100</f>
        <v>123.66582194148847</v>
      </c>
      <c r="H25" s="15"/>
    </row>
    <row r="26" spans="1:8" ht="12.75">
      <c r="A26" s="14"/>
      <c r="B26" s="2"/>
      <c r="C26" s="3" t="s">
        <v>23</v>
      </c>
      <c r="D26" s="12">
        <v>3344556727.26</v>
      </c>
      <c r="E26" s="12">
        <v>3607636337.66</v>
      </c>
      <c r="F26" s="26">
        <f>E26/D26*100</f>
        <v>107.86590367135216</v>
      </c>
      <c r="H26" s="3"/>
    </row>
    <row r="27" spans="1:8" ht="12.75">
      <c r="A27" s="14"/>
      <c r="B27" s="2"/>
      <c r="C27" s="3" t="s">
        <v>24</v>
      </c>
      <c r="D27" s="12">
        <v>109426890.46</v>
      </c>
      <c r="E27" s="12">
        <v>114048880.06</v>
      </c>
      <c r="F27" s="26">
        <f>E27/D27*100</f>
        <v>104.22381517063171</v>
      </c>
      <c r="H27" s="3"/>
    </row>
    <row r="28" spans="1:8" ht="12.75">
      <c r="A28" s="14"/>
      <c r="B28" s="2"/>
      <c r="C28" s="3" t="s">
        <v>25</v>
      </c>
      <c r="D28" s="12">
        <v>252686125.94</v>
      </c>
      <c r="E28" s="12">
        <v>256350841.98</v>
      </c>
      <c r="F28" s="26">
        <f>E28/D28*100</f>
        <v>101.45030362326666</v>
      </c>
      <c r="H28" s="3"/>
    </row>
    <row r="29" spans="1:8" ht="12.75">
      <c r="A29" s="14"/>
      <c r="B29" s="2"/>
      <c r="C29" s="3" t="s">
        <v>26</v>
      </c>
      <c r="D29" s="12">
        <v>52984327.17</v>
      </c>
      <c r="E29" s="12">
        <v>52845886.07</v>
      </c>
      <c r="F29" s="26">
        <f>E29/D29*100</f>
        <v>99.73871311122662</v>
      </c>
      <c r="H29" s="3"/>
    </row>
    <row r="30" spans="1:8" ht="12.75">
      <c r="A30" s="14"/>
      <c r="B30" s="2"/>
      <c r="C30" s="3" t="s">
        <v>27</v>
      </c>
      <c r="D30" s="12">
        <v>1800147327.69</v>
      </c>
      <c r="E30" s="12">
        <v>2773700195.27</v>
      </c>
      <c r="F30" s="26">
        <f>E30/D30*100</f>
        <v>154.0818438915936</v>
      </c>
      <c r="H30" s="3"/>
    </row>
    <row r="31" spans="1:8" ht="12.75">
      <c r="A31" s="14"/>
      <c r="B31" s="2"/>
      <c r="C31" s="3" t="s">
        <v>28</v>
      </c>
      <c r="D31" s="12">
        <v>57938343.66</v>
      </c>
      <c r="E31" s="12">
        <v>57606988.7</v>
      </c>
      <c r="F31" s="26">
        <f>E31/D31*100</f>
        <v>99.42809038182989</v>
      </c>
      <c r="H31" s="3"/>
    </row>
    <row r="32" spans="1:8" ht="12.75">
      <c r="A32" s="14"/>
      <c r="B32" s="2"/>
      <c r="C32" s="3" t="s">
        <v>29</v>
      </c>
      <c r="D32" s="12">
        <v>39128.38</v>
      </c>
      <c r="E32" s="12">
        <v>12581.53</v>
      </c>
      <c r="F32" s="26">
        <f>E32/D32*100</f>
        <v>32.154487356747204</v>
      </c>
      <c r="H32" s="3"/>
    </row>
    <row r="33" spans="1:8" ht="12.75">
      <c r="A33" s="14"/>
      <c r="B33" s="2">
        <v>6146</v>
      </c>
      <c r="C33" s="3" t="s">
        <v>30</v>
      </c>
      <c r="D33" s="12">
        <v>203175832.11</v>
      </c>
      <c r="E33" s="12">
        <v>184710718.1</v>
      </c>
      <c r="F33" s="26">
        <f>E33/D33*100</f>
        <v>90.91175666995524</v>
      </c>
      <c r="H33" s="3"/>
    </row>
    <row r="34" spans="1:8" ht="25.5">
      <c r="A34" s="14"/>
      <c r="B34" s="2">
        <v>6147</v>
      </c>
      <c r="C34" s="3" t="s">
        <v>31</v>
      </c>
      <c r="D34" s="12">
        <v>148626464.99</v>
      </c>
      <c r="E34" s="12">
        <v>166473813.76</v>
      </c>
      <c r="F34" s="26">
        <f>E34/D34*100</f>
        <v>112.00819031200184</v>
      </c>
      <c r="H34" s="3"/>
    </row>
    <row r="35" spans="1:8" ht="12.75">
      <c r="A35" s="14"/>
      <c r="B35" s="2">
        <v>6148</v>
      </c>
      <c r="C35" s="3" t="s">
        <v>32</v>
      </c>
      <c r="D35" s="12">
        <v>312498391.06</v>
      </c>
      <c r="E35" s="12">
        <v>327693285.67</v>
      </c>
      <c r="F35" s="26">
        <f>E35/D35*100</f>
        <v>104.8623913097468</v>
      </c>
      <c r="H35" s="3"/>
    </row>
    <row r="36" spans="1:8" ht="12.75">
      <c r="A36" s="1">
        <v>615</v>
      </c>
      <c r="B36" s="16"/>
      <c r="C36" s="17" t="s">
        <v>33</v>
      </c>
      <c r="D36" s="7">
        <f>D37</f>
        <v>160770781.79000002</v>
      </c>
      <c r="E36" s="7">
        <f>E37</f>
        <v>201805280.44</v>
      </c>
      <c r="F36" s="25">
        <f>E36/D36*100</f>
        <v>125.52360459601393</v>
      </c>
      <c r="H36" s="17"/>
    </row>
    <row r="37" spans="1:8" ht="12.75">
      <c r="A37" s="14"/>
      <c r="B37" s="2">
        <v>6151</v>
      </c>
      <c r="C37" s="3" t="s">
        <v>34</v>
      </c>
      <c r="D37" s="12">
        <f>SUM(D38:D39)</f>
        <v>160770781.79000002</v>
      </c>
      <c r="E37" s="12">
        <f>SUM(E38:E39)</f>
        <v>201805280.44</v>
      </c>
      <c r="F37" s="26">
        <f>E37/D37*100</f>
        <v>125.52360459601393</v>
      </c>
      <c r="H37" s="3"/>
    </row>
    <row r="38" spans="1:8" ht="12.75">
      <c r="A38" s="14"/>
      <c r="B38" s="2"/>
      <c r="C38" s="3" t="s">
        <v>35</v>
      </c>
      <c r="D38" s="12">
        <v>160690406.93</v>
      </c>
      <c r="E38" s="12">
        <v>201539164.44</v>
      </c>
      <c r="F38" s="26">
        <f>E38/D38*100</f>
        <v>125.42078166980717</v>
      </c>
      <c r="H38" s="3"/>
    </row>
    <row r="39" spans="1:8" ht="12.75">
      <c r="A39" s="14"/>
      <c r="B39" s="2"/>
      <c r="C39" s="3" t="s">
        <v>36</v>
      </c>
      <c r="D39" s="12">
        <v>80374.86</v>
      </c>
      <c r="E39" s="12">
        <v>266116</v>
      </c>
      <c r="F39" s="26">
        <f>E39/D39*100</f>
        <v>331.0935782656418</v>
      </c>
      <c r="H39" s="3"/>
    </row>
    <row r="40" spans="1:8" ht="12.75">
      <c r="A40" s="1">
        <v>616</v>
      </c>
      <c r="B40" s="5"/>
      <c r="C40" s="6" t="s">
        <v>37</v>
      </c>
      <c r="D40" s="4">
        <f>D41+D42</f>
        <v>9904711.620000001</v>
      </c>
      <c r="E40" s="7">
        <f>E41+E42</f>
        <v>351508.80000000005</v>
      </c>
      <c r="F40" s="25">
        <f>E40/D40*100</f>
        <v>3.5489049402530712</v>
      </c>
      <c r="H40" s="6"/>
    </row>
    <row r="41" spans="1:8" ht="12.75">
      <c r="A41" s="14"/>
      <c r="B41" s="2">
        <v>6162</v>
      </c>
      <c r="C41" s="3" t="s">
        <v>38</v>
      </c>
      <c r="D41" s="12">
        <v>419382.23</v>
      </c>
      <c r="E41" s="12">
        <v>181400.54</v>
      </c>
      <c r="F41" s="26">
        <f>E41/D41*100</f>
        <v>43.254226579891096</v>
      </c>
      <c r="H41" s="3"/>
    </row>
    <row r="42" spans="1:8" ht="12.75">
      <c r="A42" s="14"/>
      <c r="B42" s="2">
        <v>6163</v>
      </c>
      <c r="C42" s="3" t="s">
        <v>335</v>
      </c>
      <c r="D42" s="12">
        <v>9485329.39</v>
      </c>
      <c r="E42" s="12">
        <v>170108.26</v>
      </c>
      <c r="F42" s="26">
        <f>E42/D42*100</f>
        <v>1.7933827388149353</v>
      </c>
      <c r="H42" s="3"/>
    </row>
    <row r="43" spans="1:8" ht="12.75">
      <c r="A43" s="1">
        <v>62</v>
      </c>
      <c r="B43" s="5" t="s">
        <v>2</v>
      </c>
      <c r="C43" s="6" t="s">
        <v>328</v>
      </c>
      <c r="D43" s="7">
        <f>D44+D46</f>
        <v>10522116844.93</v>
      </c>
      <c r="E43" s="7">
        <f>E44+E46</f>
        <v>10926242187.56</v>
      </c>
      <c r="F43" s="25">
        <f>E43/D43*100</f>
        <v>103.84072281828655</v>
      </c>
      <c r="H43" s="6"/>
    </row>
    <row r="44" spans="1:8" ht="12.75">
      <c r="A44" s="1">
        <v>622</v>
      </c>
      <c r="B44" s="5" t="s">
        <v>2</v>
      </c>
      <c r="C44" s="6" t="s">
        <v>40</v>
      </c>
      <c r="D44" s="4">
        <f>SUM(D45:D45)</f>
        <v>9572158373.4</v>
      </c>
      <c r="E44" s="4">
        <f>SUM(E45:E45)</f>
        <v>9960491417.99</v>
      </c>
      <c r="F44" s="25">
        <f>E44/D44*100</f>
        <v>104.05690158312817</v>
      </c>
      <c r="H44" s="6"/>
    </row>
    <row r="45" spans="1:8" ht="12.75">
      <c r="A45" s="1"/>
      <c r="B45" s="2">
        <v>6221</v>
      </c>
      <c r="C45" s="3" t="s">
        <v>41</v>
      </c>
      <c r="D45" s="12">
        <v>9572158373.4</v>
      </c>
      <c r="E45" s="12">
        <v>9960491417.99</v>
      </c>
      <c r="F45" s="26">
        <f>E45/D45*100</f>
        <v>104.05690158312817</v>
      </c>
      <c r="H45" s="3"/>
    </row>
    <row r="46" spans="1:8" ht="12.75">
      <c r="A46" s="1">
        <v>623</v>
      </c>
      <c r="B46" s="5" t="s">
        <v>2</v>
      </c>
      <c r="C46" s="6" t="s">
        <v>42</v>
      </c>
      <c r="D46" s="4">
        <f>D47</f>
        <v>949958471.53</v>
      </c>
      <c r="E46" s="4">
        <f>E47</f>
        <v>965750769.57</v>
      </c>
      <c r="F46" s="25">
        <f>E46/D46*100</f>
        <v>101.66241983342334</v>
      </c>
      <c r="H46" s="6"/>
    </row>
    <row r="47" spans="1:8" ht="25.5">
      <c r="A47" s="1"/>
      <c r="B47" s="2">
        <v>6232</v>
      </c>
      <c r="C47" s="3" t="s">
        <v>43</v>
      </c>
      <c r="D47" s="12">
        <v>949958471.53</v>
      </c>
      <c r="E47" s="12">
        <v>965750769.57</v>
      </c>
      <c r="F47" s="26">
        <f>E47/D47*100</f>
        <v>101.66241983342334</v>
      </c>
      <c r="H47" s="3"/>
    </row>
    <row r="48" spans="1:8" ht="25.5">
      <c r="A48" s="1">
        <v>63</v>
      </c>
      <c r="B48" s="16"/>
      <c r="C48" s="17" t="s">
        <v>395</v>
      </c>
      <c r="D48" s="7">
        <f>SUM(D49,D52,D57,D60,D63,D66)</f>
        <v>2761305120.8599997</v>
      </c>
      <c r="E48" s="7">
        <f>SUM(E49,E52,E57,E60,E63,E66)</f>
        <v>4211926149.44</v>
      </c>
      <c r="F48" s="25">
        <f>E48/D48*100</f>
        <v>152.5338912248933</v>
      </c>
      <c r="H48" s="17"/>
    </row>
    <row r="49" spans="1:8" ht="12.75">
      <c r="A49" s="1">
        <v>631</v>
      </c>
      <c r="B49" s="16"/>
      <c r="C49" s="17" t="s">
        <v>44</v>
      </c>
      <c r="D49" s="7">
        <f>SUM(D50:D51)</f>
        <v>108799165.25</v>
      </c>
      <c r="E49" s="7">
        <f>SUM(E50:E51)</f>
        <v>5219034.17</v>
      </c>
      <c r="F49" s="25">
        <f>E49/D49*100</f>
        <v>4.796943210003167</v>
      </c>
      <c r="H49" s="17"/>
    </row>
    <row r="50" spans="1:8" ht="12.75">
      <c r="A50" s="14"/>
      <c r="B50" s="19">
        <v>6311</v>
      </c>
      <c r="C50" s="15" t="s">
        <v>45</v>
      </c>
      <c r="D50" s="12">
        <v>954785.37</v>
      </c>
      <c r="E50" s="12">
        <v>652238.79</v>
      </c>
      <c r="F50" s="26">
        <f>E50/D50*100</f>
        <v>68.31260830902761</v>
      </c>
      <c r="H50" s="15"/>
    </row>
    <row r="51" spans="1:8" ht="12.75">
      <c r="A51" s="14"/>
      <c r="B51" s="19">
        <v>6312</v>
      </c>
      <c r="C51" s="15" t="s">
        <v>46</v>
      </c>
      <c r="D51" s="12">
        <v>107844379.88</v>
      </c>
      <c r="E51" s="12">
        <v>4566795.38</v>
      </c>
      <c r="F51" s="26">
        <f>E51/D51*100</f>
        <v>4.234616013445986</v>
      </c>
      <c r="H51" s="15"/>
    </row>
    <row r="52" spans="1:8" ht="25.5">
      <c r="A52" s="1">
        <v>632</v>
      </c>
      <c r="B52" s="2"/>
      <c r="C52" s="6" t="s">
        <v>47</v>
      </c>
      <c r="D52" s="7">
        <f>SUM(D53:D56)</f>
        <v>2611665495.18</v>
      </c>
      <c r="E52" s="7">
        <f>SUM(E53:E56)</f>
        <v>4145037775.3199997</v>
      </c>
      <c r="F52" s="25">
        <f>E52/D52*100</f>
        <v>158.71243017032384</v>
      </c>
      <c r="H52" s="6"/>
    </row>
    <row r="53" spans="1:8" ht="12.75">
      <c r="A53" s="14"/>
      <c r="B53" s="14">
        <v>6321</v>
      </c>
      <c r="C53" s="15" t="s">
        <v>48</v>
      </c>
      <c r="D53" s="12">
        <v>5756493.12</v>
      </c>
      <c r="E53" s="12">
        <v>11886340.3</v>
      </c>
      <c r="F53" s="26">
        <f>E53/D53*100</f>
        <v>206.485790084641</v>
      </c>
      <c r="H53" s="15"/>
    </row>
    <row r="54" spans="1:8" ht="12.75">
      <c r="A54" s="14"/>
      <c r="B54" s="14">
        <v>6322</v>
      </c>
      <c r="C54" s="3" t="s">
        <v>49</v>
      </c>
      <c r="D54" s="12">
        <v>6345053.65</v>
      </c>
      <c r="E54" s="12">
        <v>14356996.23</v>
      </c>
      <c r="F54" s="26">
        <f>E54/D54*100</f>
        <v>226.2706829909941</v>
      </c>
      <c r="H54" s="3"/>
    </row>
    <row r="55" spans="1:8" ht="12.75">
      <c r="A55" s="14"/>
      <c r="B55" s="14">
        <v>6323</v>
      </c>
      <c r="C55" s="3" t="s">
        <v>50</v>
      </c>
      <c r="D55" s="12">
        <v>2072508045.35</v>
      </c>
      <c r="E55" s="12">
        <v>2844024112.99</v>
      </c>
      <c r="F55" s="26">
        <f>E55/D55*100</f>
        <v>137.22620374724326</v>
      </c>
      <c r="H55" s="3"/>
    </row>
    <row r="56" spans="1:8" ht="12.75">
      <c r="A56" s="14"/>
      <c r="B56" s="14">
        <v>6324</v>
      </c>
      <c r="C56" s="3" t="s">
        <v>51</v>
      </c>
      <c r="D56" s="12">
        <v>527055903.06</v>
      </c>
      <c r="E56" s="12">
        <v>1274770325.8</v>
      </c>
      <c r="F56" s="26">
        <f>E56/D56*100</f>
        <v>241.86624576233618</v>
      </c>
      <c r="H56" s="3"/>
    </row>
    <row r="57" spans="1:8" ht="12.75">
      <c r="A57" s="1">
        <v>633</v>
      </c>
      <c r="B57" s="16"/>
      <c r="C57" s="17" t="s">
        <v>396</v>
      </c>
      <c r="D57" s="4">
        <f>SUM(D58:D59)</f>
        <v>26187128.29</v>
      </c>
      <c r="E57" s="7">
        <f>SUM(E58:E59)</f>
        <v>23856560.25</v>
      </c>
      <c r="F57" s="25">
        <f>E57/D57*100</f>
        <v>91.10032984834781</v>
      </c>
      <c r="H57" s="17"/>
    </row>
    <row r="58" spans="1:8" ht="12.75">
      <c r="A58" s="14"/>
      <c r="B58" s="19">
        <v>6331</v>
      </c>
      <c r="C58" s="15" t="s">
        <v>397</v>
      </c>
      <c r="D58" s="12">
        <f>26090969.29+5159</f>
        <v>26096128.29</v>
      </c>
      <c r="E58" s="12">
        <v>23451560.25</v>
      </c>
      <c r="F58" s="26">
        <f>E58/D58*100</f>
        <v>89.86605211849226</v>
      </c>
      <c r="H58" s="15"/>
    </row>
    <row r="59" spans="1:8" ht="12.75">
      <c r="A59" s="14"/>
      <c r="B59" s="19">
        <v>6332</v>
      </c>
      <c r="C59" s="15" t="s">
        <v>398</v>
      </c>
      <c r="D59" s="12">
        <v>91000</v>
      </c>
      <c r="E59" s="12">
        <v>405000</v>
      </c>
      <c r="F59" s="26">
        <f>E59/D59*100</f>
        <v>445.05494505494505</v>
      </c>
      <c r="H59" s="15"/>
    </row>
    <row r="60" spans="1:8" ht="12.75">
      <c r="A60" s="1">
        <v>634</v>
      </c>
      <c r="B60" s="16"/>
      <c r="C60" s="17" t="s">
        <v>399</v>
      </c>
      <c r="D60" s="4">
        <f>D61+D62</f>
        <v>10941207.89</v>
      </c>
      <c r="E60" s="4">
        <f>E61+E62</f>
        <v>26205861.759999998</v>
      </c>
      <c r="F60" s="25">
        <f>E60/D60*100</f>
        <v>239.51525300923606</v>
      </c>
      <c r="H60" s="17"/>
    </row>
    <row r="61" spans="1:8" ht="12.75">
      <c r="A61" s="1"/>
      <c r="B61" s="19">
        <v>6341</v>
      </c>
      <c r="C61" s="15" t="s">
        <v>400</v>
      </c>
      <c r="D61" s="12">
        <v>3281263.97</v>
      </c>
      <c r="E61" s="12">
        <v>8722208.87</v>
      </c>
      <c r="F61" s="26">
        <f>E61/D61*100</f>
        <v>265.81856716635934</v>
      </c>
      <c r="H61" s="15"/>
    </row>
    <row r="62" spans="1:8" ht="12.75">
      <c r="A62" s="14"/>
      <c r="B62" s="19">
        <v>6342</v>
      </c>
      <c r="C62" s="15" t="s">
        <v>401</v>
      </c>
      <c r="D62" s="12">
        <v>7659943.92</v>
      </c>
      <c r="E62" s="12">
        <v>17483652.89</v>
      </c>
      <c r="F62" s="26">
        <f>E62/D62*100</f>
        <v>228.24779231542993</v>
      </c>
      <c r="H62" s="15"/>
    </row>
    <row r="63" spans="1:8" ht="25.5">
      <c r="A63" s="1">
        <v>636</v>
      </c>
      <c r="B63" s="16"/>
      <c r="C63" s="17" t="s">
        <v>360</v>
      </c>
      <c r="D63" s="7">
        <f>D64+D65</f>
        <v>3703415.25</v>
      </c>
      <c r="E63" s="4">
        <f>E64+E65</f>
        <v>11350727.79</v>
      </c>
      <c r="F63" s="25">
        <f>E63/D63*100</f>
        <v>306.49352081163454</v>
      </c>
      <c r="H63" s="17"/>
    </row>
    <row r="64" spans="1:8" ht="25.5">
      <c r="A64" s="1"/>
      <c r="B64" s="19">
        <v>6361</v>
      </c>
      <c r="C64" s="15" t="s">
        <v>362</v>
      </c>
      <c r="D64" s="12">
        <v>2881549.25</v>
      </c>
      <c r="E64" s="12">
        <v>6037281.75</v>
      </c>
      <c r="F64" s="26">
        <f>E64/D64*100</f>
        <v>209.51513322217207</v>
      </c>
      <c r="H64" s="15"/>
    </row>
    <row r="65" spans="1:8" ht="25.5">
      <c r="A65" s="14"/>
      <c r="B65" s="19">
        <v>6362</v>
      </c>
      <c r="C65" s="15" t="s">
        <v>363</v>
      </c>
      <c r="D65" s="12">
        <v>821866</v>
      </c>
      <c r="E65" s="12">
        <v>5313446.04</v>
      </c>
      <c r="F65" s="26">
        <f>E65/D65*100</f>
        <v>646.5100198815866</v>
      </c>
      <c r="H65" s="15"/>
    </row>
    <row r="66" spans="1:8" ht="25.5">
      <c r="A66" s="1">
        <v>638</v>
      </c>
      <c r="B66" s="16"/>
      <c r="C66" s="17" t="s">
        <v>361</v>
      </c>
      <c r="D66" s="7">
        <f>D67</f>
        <v>8709</v>
      </c>
      <c r="E66" s="7">
        <f>E67</f>
        <v>256190.15</v>
      </c>
      <c r="F66" s="25">
        <f>E66/D66*100</f>
        <v>2941.6712596164884</v>
      </c>
      <c r="H66" s="17"/>
    </row>
    <row r="67" spans="1:8" ht="25.5">
      <c r="A67" s="1"/>
      <c r="B67" s="19">
        <v>6381</v>
      </c>
      <c r="C67" s="15" t="s">
        <v>364</v>
      </c>
      <c r="D67" s="12">
        <v>8709</v>
      </c>
      <c r="E67" s="12">
        <v>256190.15</v>
      </c>
      <c r="F67" s="26">
        <f>E67/D67*100</f>
        <v>2941.6712596164884</v>
      </c>
      <c r="H67" s="15"/>
    </row>
    <row r="68" spans="1:8" ht="12.75">
      <c r="A68" s="1">
        <v>64</v>
      </c>
      <c r="B68" s="5" t="s">
        <v>2</v>
      </c>
      <c r="C68" s="6" t="s">
        <v>52</v>
      </c>
      <c r="D68" s="4">
        <f>D69+D76+D82</f>
        <v>1276635013.2899997</v>
      </c>
      <c r="E68" s="4">
        <f>+E69+E76+E82</f>
        <v>1287544790.1699998</v>
      </c>
      <c r="F68" s="25">
        <f>E68/D68*100</f>
        <v>100.85457290192008</v>
      </c>
      <c r="H68" s="6"/>
    </row>
    <row r="69" spans="1:8" ht="12.75">
      <c r="A69" s="1">
        <v>641</v>
      </c>
      <c r="B69" s="5" t="s">
        <v>2</v>
      </c>
      <c r="C69" s="6" t="s">
        <v>53</v>
      </c>
      <c r="D69" s="4">
        <f>SUM(D70:D75)</f>
        <v>548627936.23</v>
      </c>
      <c r="E69" s="4">
        <f>SUM(E70:E75)</f>
        <v>632356158.48</v>
      </c>
      <c r="F69" s="25">
        <f>E69/D69*100</f>
        <v>115.26138512474486</v>
      </c>
      <c r="H69" s="6"/>
    </row>
    <row r="70" spans="1:8" ht="12.75">
      <c r="A70" s="1"/>
      <c r="B70" s="2">
        <v>6412</v>
      </c>
      <c r="C70" s="3" t="s">
        <v>54</v>
      </c>
      <c r="D70" s="11">
        <v>12138</v>
      </c>
      <c r="E70" s="11">
        <v>49820.72</v>
      </c>
      <c r="F70" s="26">
        <f>E70/D70*100</f>
        <v>410.4524633382765</v>
      </c>
      <c r="H70" s="3"/>
    </row>
    <row r="71" spans="1:8" ht="12.75">
      <c r="A71" s="14"/>
      <c r="B71" s="2">
        <v>6413</v>
      </c>
      <c r="C71" s="3" t="s">
        <v>55</v>
      </c>
      <c r="D71" s="12">
        <v>10759647.41</v>
      </c>
      <c r="E71" s="12">
        <v>10819883.11</v>
      </c>
      <c r="F71" s="26">
        <f>E71/D71*100</f>
        <v>100.55982968311783</v>
      </c>
      <c r="H71" s="3"/>
    </row>
    <row r="72" spans="1:8" ht="12.75">
      <c r="A72" s="14"/>
      <c r="B72" s="2">
        <v>6414</v>
      </c>
      <c r="C72" s="3" t="s">
        <v>56</v>
      </c>
      <c r="D72" s="12">
        <v>5786022.71</v>
      </c>
      <c r="E72" s="12">
        <v>2210149.06</v>
      </c>
      <c r="F72" s="26">
        <f>E72/D72*100</f>
        <v>38.19807095088294</v>
      </c>
      <c r="H72" s="3"/>
    </row>
    <row r="73" spans="1:8" ht="25.5">
      <c r="A73" s="14"/>
      <c r="B73" s="2">
        <v>6415</v>
      </c>
      <c r="C73" s="3" t="s">
        <v>57</v>
      </c>
      <c r="D73" s="12">
        <v>112125.46</v>
      </c>
      <c r="E73" s="12">
        <v>335645.02</v>
      </c>
      <c r="F73" s="26">
        <f>E73/D73*100</f>
        <v>299.34773065813954</v>
      </c>
      <c r="H73" s="3"/>
    </row>
    <row r="74" spans="1:8" ht="12.75">
      <c r="A74" s="14"/>
      <c r="B74" s="2">
        <v>6416</v>
      </c>
      <c r="C74" s="3" t="s">
        <v>58</v>
      </c>
      <c r="D74" s="12">
        <v>2467780.53</v>
      </c>
      <c r="E74" s="12">
        <v>2942305.68</v>
      </c>
      <c r="F74" s="26">
        <f>E74/D74*100</f>
        <v>119.2288229942393</v>
      </c>
      <c r="H74" s="3"/>
    </row>
    <row r="75" spans="1:8" ht="29.25" customHeight="1">
      <c r="A75" s="14"/>
      <c r="B75" s="2">
        <v>6417</v>
      </c>
      <c r="C75" s="15" t="s">
        <v>59</v>
      </c>
      <c r="D75" s="11">
        <v>529490222.12</v>
      </c>
      <c r="E75" s="11">
        <v>615998354.89</v>
      </c>
      <c r="F75" s="26">
        <f>E75/D75*100</f>
        <v>116.33800383010555</v>
      </c>
      <c r="H75" s="15"/>
    </row>
    <row r="76" spans="1:8" ht="12.75">
      <c r="A76" s="1">
        <v>642</v>
      </c>
      <c r="B76" s="5" t="s">
        <v>2</v>
      </c>
      <c r="C76" s="6" t="s">
        <v>60</v>
      </c>
      <c r="D76" s="4">
        <f>D77+D78+D79+D80+D81</f>
        <v>704797456.9699999</v>
      </c>
      <c r="E76" s="4">
        <f>E77+E78+E79+E80+E81</f>
        <v>637736075.7199999</v>
      </c>
      <c r="F76" s="25">
        <f>E76/D76*100</f>
        <v>90.48501373170328</v>
      </c>
      <c r="H76" s="6"/>
    </row>
    <row r="77" spans="1:8" ht="12.75">
      <c r="A77" s="14"/>
      <c r="B77" s="2">
        <v>6421</v>
      </c>
      <c r="C77" s="3" t="s">
        <v>61</v>
      </c>
      <c r="D77" s="12">
        <v>363624702.99</v>
      </c>
      <c r="E77" s="12">
        <v>358906669.25</v>
      </c>
      <c r="F77" s="26">
        <f>E77/D77*100</f>
        <v>98.7024991148278</v>
      </c>
      <c r="H77" s="3"/>
    </row>
    <row r="78" spans="1:8" ht="12.75">
      <c r="A78" s="14"/>
      <c r="B78" s="2">
        <v>6422</v>
      </c>
      <c r="C78" s="3" t="s">
        <v>62</v>
      </c>
      <c r="D78" s="12">
        <v>39506344</v>
      </c>
      <c r="E78" s="12">
        <v>44640541.78</v>
      </c>
      <c r="F78" s="26">
        <f>E78/D78*100</f>
        <v>112.99588182596698</v>
      </c>
      <c r="H78" s="3"/>
    </row>
    <row r="79" spans="1:8" ht="12.75">
      <c r="A79" s="14"/>
      <c r="B79" s="2">
        <v>6423</v>
      </c>
      <c r="C79" s="3" t="s">
        <v>329</v>
      </c>
      <c r="D79" s="12">
        <v>192575651.41</v>
      </c>
      <c r="E79" s="12">
        <v>143032828.32</v>
      </c>
      <c r="F79" s="26">
        <f>E79/D79*100</f>
        <v>74.27357886251067</v>
      </c>
      <c r="H79" s="3"/>
    </row>
    <row r="80" spans="1:8" ht="12.75">
      <c r="A80" s="14"/>
      <c r="B80" s="2">
        <v>6425</v>
      </c>
      <c r="C80" s="3" t="s">
        <v>365</v>
      </c>
      <c r="D80" s="12">
        <v>29250.03</v>
      </c>
      <c r="E80" s="12">
        <v>79309.99</v>
      </c>
      <c r="F80" s="26">
        <f>E80/D80*100</f>
        <v>271.14498685984256</v>
      </c>
      <c r="H80" s="3"/>
    </row>
    <row r="81" spans="1:8" ht="12.75">
      <c r="A81" s="14"/>
      <c r="B81" s="2">
        <v>6429</v>
      </c>
      <c r="C81" s="3" t="s">
        <v>63</v>
      </c>
      <c r="D81" s="12">
        <v>109061508.54</v>
      </c>
      <c r="E81" s="12">
        <v>91076726.38</v>
      </c>
      <c r="F81" s="26">
        <f>E81/D81*100</f>
        <v>83.50950541509903</v>
      </c>
      <c r="H81" s="3"/>
    </row>
    <row r="82" spans="1:8" s="20" customFormat="1" ht="12.75">
      <c r="A82" s="1">
        <v>643</v>
      </c>
      <c r="B82" s="5"/>
      <c r="C82" s="6" t="s">
        <v>64</v>
      </c>
      <c r="D82" s="4">
        <f>SUM(D83:D86)</f>
        <v>23209620.09</v>
      </c>
      <c r="E82" s="7">
        <f>SUM(E83:E86)</f>
        <v>17452555.97</v>
      </c>
      <c r="F82" s="25">
        <f>E82/D82*100</f>
        <v>75.19535391929804</v>
      </c>
      <c r="H82" s="6"/>
    </row>
    <row r="83" spans="1:8" ht="25.5">
      <c r="A83" s="14"/>
      <c r="B83" s="2">
        <v>6432</v>
      </c>
      <c r="C83" s="3" t="s">
        <v>65</v>
      </c>
      <c r="D83" s="12">
        <v>8869736.69</v>
      </c>
      <c r="E83" s="12">
        <v>7881499.81</v>
      </c>
      <c r="F83" s="26">
        <f>E83/D83*100</f>
        <v>88.85832900638226</v>
      </c>
      <c r="H83" s="3"/>
    </row>
    <row r="84" spans="1:8" ht="25.5">
      <c r="A84" s="14"/>
      <c r="B84" s="2">
        <v>6434</v>
      </c>
      <c r="C84" s="3" t="s">
        <v>66</v>
      </c>
      <c r="D84" s="12">
        <v>366327.75</v>
      </c>
      <c r="E84" s="12">
        <v>2578488.92</v>
      </c>
      <c r="F84" s="26">
        <f>E84/D84*100</f>
        <v>703.8748552355097</v>
      </c>
      <c r="H84" s="3"/>
    </row>
    <row r="85" spans="1:8" ht="25.5">
      <c r="A85" s="14"/>
      <c r="B85" s="2">
        <v>6436</v>
      </c>
      <c r="C85" s="3" t="s">
        <v>67</v>
      </c>
      <c r="D85" s="12">
        <v>6887991.65</v>
      </c>
      <c r="E85" s="12">
        <v>12546.36</v>
      </c>
      <c r="F85" s="26">
        <f>E85/D85*100</f>
        <v>0.1821483044335572</v>
      </c>
      <c r="H85" s="3"/>
    </row>
    <row r="86" spans="1:8" ht="25.5">
      <c r="A86" s="14"/>
      <c r="B86" s="2">
        <v>6437</v>
      </c>
      <c r="C86" s="3" t="s">
        <v>331</v>
      </c>
      <c r="D86" s="12">
        <v>7085564</v>
      </c>
      <c r="E86" s="12">
        <v>6980020.88</v>
      </c>
      <c r="F86" s="26">
        <f>E86/D86*100</f>
        <v>98.51044856838496</v>
      </c>
      <c r="H86" s="3"/>
    </row>
    <row r="87" spans="1:8" ht="25.5">
      <c r="A87" s="1">
        <v>65</v>
      </c>
      <c r="B87" s="5" t="s">
        <v>2</v>
      </c>
      <c r="C87" s="6" t="s">
        <v>68</v>
      </c>
      <c r="D87" s="7">
        <f>SUM(D88,D92)</f>
        <v>1350112496.3700001</v>
      </c>
      <c r="E87" s="7">
        <f>SUM(E88,E92)</f>
        <v>1766107192.94</v>
      </c>
      <c r="F87" s="25">
        <f>E87/D87*100</f>
        <v>130.81185439646475</v>
      </c>
      <c r="H87" s="6"/>
    </row>
    <row r="88" spans="1:8" ht="12.75">
      <c r="A88" s="1">
        <v>651</v>
      </c>
      <c r="B88" s="5" t="s">
        <v>2</v>
      </c>
      <c r="C88" s="6" t="s">
        <v>69</v>
      </c>
      <c r="D88" s="4">
        <f>SUM(D89:D91)</f>
        <v>248259644.95999998</v>
      </c>
      <c r="E88" s="4">
        <f>SUM(E89:E91)</f>
        <v>248966691.55</v>
      </c>
      <c r="F88" s="25">
        <f>E88/D88*100</f>
        <v>100.28480125721357</v>
      </c>
      <c r="H88" s="6"/>
    </row>
    <row r="89" spans="1:8" ht="12.75">
      <c r="A89" s="14"/>
      <c r="B89" s="2">
        <v>6511</v>
      </c>
      <c r="C89" s="3" t="s">
        <v>70</v>
      </c>
      <c r="D89" s="12">
        <v>135356789.92</v>
      </c>
      <c r="E89" s="12">
        <v>139293679.8</v>
      </c>
      <c r="F89" s="26">
        <f>E89/D89*100</f>
        <v>102.90852781181266</v>
      </c>
      <c r="H89" s="3"/>
    </row>
    <row r="90" spans="1:8" ht="12.75">
      <c r="A90" s="14"/>
      <c r="B90" s="2">
        <v>6513</v>
      </c>
      <c r="C90" s="3" t="s">
        <v>71</v>
      </c>
      <c r="D90" s="12">
        <v>43053008.68</v>
      </c>
      <c r="E90" s="12">
        <v>51410873.71</v>
      </c>
      <c r="F90" s="26">
        <f>E90/D90*100</f>
        <v>119.41296389323564</v>
      </c>
      <c r="H90" s="3"/>
    </row>
    <row r="91" spans="1:8" ht="12.75">
      <c r="A91" s="14"/>
      <c r="B91" s="2">
        <v>6514</v>
      </c>
      <c r="C91" s="3" t="s">
        <v>322</v>
      </c>
      <c r="D91" s="12">
        <v>69849846.36</v>
      </c>
      <c r="E91" s="12">
        <v>58262138.04</v>
      </c>
      <c r="F91" s="26">
        <f>E91/D91*100</f>
        <v>83.41054572936643</v>
      </c>
      <c r="H91" s="3"/>
    </row>
    <row r="92" spans="1:8" ht="12.75">
      <c r="A92" s="1">
        <v>652</v>
      </c>
      <c r="B92" s="5" t="s">
        <v>2</v>
      </c>
      <c r="C92" s="6" t="s">
        <v>72</v>
      </c>
      <c r="D92" s="4">
        <f>SUM(D93:D96)</f>
        <v>1101852851.41</v>
      </c>
      <c r="E92" s="4">
        <f>SUM(E93:E96)</f>
        <v>1517140501.39</v>
      </c>
      <c r="F92" s="25">
        <f>E92/D92*100</f>
        <v>137.6899374039439</v>
      </c>
      <c r="H92" s="6"/>
    </row>
    <row r="93" spans="1:8" ht="12.75">
      <c r="A93" s="14"/>
      <c r="B93" s="2">
        <v>6521</v>
      </c>
      <c r="C93" s="3" t="s">
        <v>73</v>
      </c>
      <c r="D93" s="12">
        <v>340889984.35</v>
      </c>
      <c r="E93" s="12">
        <v>369075480.56</v>
      </c>
      <c r="F93" s="26">
        <f>E93/D93*100</f>
        <v>108.26820895420069</v>
      </c>
      <c r="H93" s="3"/>
    </row>
    <row r="94" spans="1:8" ht="12.75">
      <c r="A94" s="14"/>
      <c r="B94" s="2">
        <v>6526</v>
      </c>
      <c r="C94" s="3" t="s">
        <v>74</v>
      </c>
      <c r="D94" s="12">
        <v>691303085.22</v>
      </c>
      <c r="E94" s="12">
        <v>1057754283.89</v>
      </c>
      <c r="F94" s="26">
        <f>E94/D94*100</f>
        <v>153.00876077435424</v>
      </c>
      <c r="H94" s="3"/>
    </row>
    <row r="95" spans="1:8" ht="12.75">
      <c r="A95" s="14"/>
      <c r="B95" s="2">
        <v>6527</v>
      </c>
      <c r="C95" s="3" t="s">
        <v>75</v>
      </c>
      <c r="D95" s="12">
        <v>1229499.23</v>
      </c>
      <c r="E95" s="12">
        <v>765033.93</v>
      </c>
      <c r="F95" s="26">
        <f>E95/D95*100</f>
        <v>62.22321342974734</v>
      </c>
      <c r="H95" s="3"/>
    </row>
    <row r="96" spans="1:8" ht="25.5">
      <c r="A96" s="14"/>
      <c r="B96" s="2">
        <v>6528</v>
      </c>
      <c r="C96" s="3" t="s">
        <v>369</v>
      </c>
      <c r="D96" s="12">
        <v>68430282.61</v>
      </c>
      <c r="E96" s="12">
        <v>89545703.01</v>
      </c>
      <c r="F96" s="26"/>
      <c r="H96" s="3"/>
    </row>
    <row r="97" spans="1:8" s="19" customFormat="1" ht="25.5">
      <c r="A97" s="1">
        <v>66</v>
      </c>
      <c r="B97" s="5" t="s">
        <v>2</v>
      </c>
      <c r="C97" s="6" t="s">
        <v>76</v>
      </c>
      <c r="D97" s="4">
        <f>+D98+D101</f>
        <v>316824855.85</v>
      </c>
      <c r="E97" s="4">
        <f>+E98+E101</f>
        <v>511353298.09000003</v>
      </c>
      <c r="F97" s="25">
        <f>E97/D97*100</f>
        <v>161.39936265988518</v>
      </c>
      <c r="H97" s="6"/>
    </row>
    <row r="98" spans="1:8" ht="25.5">
      <c r="A98" s="1">
        <v>661</v>
      </c>
      <c r="B98" s="5" t="s">
        <v>2</v>
      </c>
      <c r="C98" s="17" t="s">
        <v>77</v>
      </c>
      <c r="D98" s="4">
        <f>D99+D100</f>
        <v>276763310.69</v>
      </c>
      <c r="E98" s="4">
        <f>E99+E100</f>
        <v>480337551.48</v>
      </c>
      <c r="F98" s="25">
        <f>E98/D98*100</f>
        <v>173.55535684353106</v>
      </c>
      <c r="H98" s="17"/>
    </row>
    <row r="99" spans="1:8" ht="12.75">
      <c r="A99" s="14"/>
      <c r="B99" s="19">
        <v>6614</v>
      </c>
      <c r="C99" s="15" t="s">
        <v>78</v>
      </c>
      <c r="D99" s="11">
        <v>35573736.39</v>
      </c>
      <c r="E99" s="11">
        <v>66222131.73</v>
      </c>
      <c r="F99" s="26">
        <f>E99/D99*100</f>
        <v>186.1545579693885</v>
      </c>
      <c r="H99" s="15"/>
    </row>
    <row r="100" spans="1:8" ht="12.75">
      <c r="A100" s="14"/>
      <c r="B100" s="19">
        <v>6615</v>
      </c>
      <c r="C100" s="15" t="s">
        <v>79</v>
      </c>
      <c r="D100" s="11">
        <v>241189574.3</v>
      </c>
      <c r="E100" s="11">
        <v>414115419.75</v>
      </c>
      <c r="F100" s="26">
        <f>E100/D100*100</f>
        <v>171.69706483038473</v>
      </c>
      <c r="H100" s="15"/>
    </row>
    <row r="101" spans="1:8" ht="25.5">
      <c r="A101" s="1">
        <v>663</v>
      </c>
      <c r="B101" s="5" t="s">
        <v>2</v>
      </c>
      <c r="C101" s="6" t="s">
        <v>80</v>
      </c>
      <c r="D101" s="7">
        <f>D102+D103</f>
        <v>40061545.16</v>
      </c>
      <c r="E101" s="7">
        <f>E102+E103</f>
        <v>31015746.61</v>
      </c>
      <c r="F101" s="25">
        <f>E101/D101*100</f>
        <v>77.42024549010182</v>
      </c>
      <c r="H101" s="6"/>
    </row>
    <row r="102" spans="1:8" ht="12.75">
      <c r="A102" s="14"/>
      <c r="B102" s="2">
        <v>6631</v>
      </c>
      <c r="C102" s="3" t="s">
        <v>81</v>
      </c>
      <c r="D102" s="11">
        <v>37624806.83</v>
      </c>
      <c r="E102" s="11">
        <v>29253413.97</v>
      </c>
      <c r="F102" s="26">
        <f>E102/D102*100</f>
        <v>77.7503366387383</v>
      </c>
      <c r="H102" s="3"/>
    </row>
    <row r="103" spans="1:8" ht="12.75">
      <c r="A103" s="14"/>
      <c r="B103" s="2">
        <v>6632</v>
      </c>
      <c r="C103" s="3" t="s">
        <v>82</v>
      </c>
      <c r="D103" s="11">
        <v>2436738.33</v>
      </c>
      <c r="E103" s="11">
        <v>1762332.64</v>
      </c>
      <c r="F103" s="26">
        <f>E103/D103*100</f>
        <v>72.3234258805294</v>
      </c>
      <c r="H103" s="3"/>
    </row>
    <row r="104" spans="1:8" ht="25.5">
      <c r="A104" s="1">
        <v>67</v>
      </c>
      <c r="B104" s="5"/>
      <c r="C104" s="6" t="s">
        <v>358</v>
      </c>
      <c r="D104" s="4">
        <f>D105</f>
        <v>2485483671.46</v>
      </c>
      <c r="E104" s="4">
        <f>E105</f>
        <v>2873734613.8</v>
      </c>
      <c r="F104" s="25"/>
      <c r="H104" s="6"/>
    </row>
    <row r="105" spans="1:8" ht="12.75">
      <c r="A105" s="1">
        <v>673</v>
      </c>
      <c r="B105" s="5"/>
      <c r="C105" s="6" t="s">
        <v>359</v>
      </c>
      <c r="D105" s="4">
        <f>D106</f>
        <v>2485483671.46</v>
      </c>
      <c r="E105" s="4">
        <f>E106</f>
        <v>2873734613.8</v>
      </c>
      <c r="F105" s="25"/>
      <c r="H105" s="6"/>
    </row>
    <row r="106" spans="1:8" ht="12.75">
      <c r="A106" s="1"/>
      <c r="B106" s="2">
        <v>6731</v>
      </c>
      <c r="C106" s="3" t="s">
        <v>359</v>
      </c>
      <c r="D106" s="11">
        <v>2485483671.46</v>
      </c>
      <c r="E106" s="11">
        <v>2873734613.8</v>
      </c>
      <c r="F106" s="26">
        <f>E106/D106*100</f>
        <v>115.6207400112163</v>
      </c>
      <c r="H106" s="3"/>
    </row>
    <row r="107" spans="1:8" s="20" customFormat="1" ht="12.75">
      <c r="A107" s="1">
        <v>68</v>
      </c>
      <c r="B107" s="5"/>
      <c r="C107" s="6" t="s">
        <v>83</v>
      </c>
      <c r="D107" s="4">
        <f>+D108+D118</f>
        <v>289505252.78</v>
      </c>
      <c r="E107" s="4">
        <f>+E108+E118</f>
        <v>255099648.92999998</v>
      </c>
      <c r="F107" s="25">
        <f>E107/D107*100</f>
        <v>88.11572380134139</v>
      </c>
      <c r="H107" s="6"/>
    </row>
    <row r="108" spans="1:8" s="20" customFormat="1" ht="12.75">
      <c r="A108" s="1">
        <v>681</v>
      </c>
      <c r="B108" s="5"/>
      <c r="C108" s="6" t="s">
        <v>84</v>
      </c>
      <c r="D108" s="4">
        <f>SUM(D109:D117)</f>
        <v>281413548.28</v>
      </c>
      <c r="E108" s="4">
        <f>SUM(E109:E117)</f>
        <v>249611754.71999997</v>
      </c>
      <c r="F108" s="25">
        <f>E108/D108*100</f>
        <v>88.69926705577161</v>
      </c>
      <c r="H108" s="6"/>
    </row>
    <row r="109" spans="1:8" ht="12.75">
      <c r="A109" s="14"/>
      <c r="B109" s="2">
        <v>6811</v>
      </c>
      <c r="C109" s="3" t="s">
        <v>85</v>
      </c>
      <c r="D109" s="11">
        <v>19213036.1</v>
      </c>
      <c r="E109" s="11">
        <v>14494117.01</v>
      </c>
      <c r="F109" s="26">
        <f>E109/D109*100</f>
        <v>75.43897244850332</v>
      </c>
      <c r="H109" s="3"/>
    </row>
    <row r="110" spans="1:8" ht="12.75">
      <c r="A110" s="14"/>
      <c r="B110" s="2">
        <v>6812</v>
      </c>
      <c r="C110" s="3" t="s">
        <v>86</v>
      </c>
      <c r="D110" s="11">
        <v>1892721.86</v>
      </c>
      <c r="E110" s="11">
        <v>1140241.75</v>
      </c>
      <c r="F110" s="26">
        <f>E110/D110*100</f>
        <v>60.2434924062218</v>
      </c>
      <c r="H110" s="3"/>
    </row>
    <row r="111" spans="1:8" ht="12.75">
      <c r="A111" s="14"/>
      <c r="B111" s="2">
        <v>6813</v>
      </c>
      <c r="C111" s="3" t="s">
        <v>87</v>
      </c>
      <c r="D111" s="11">
        <v>14187451.95</v>
      </c>
      <c r="E111" s="11">
        <v>13316712.13</v>
      </c>
      <c r="F111" s="26">
        <f>E111/D111*100</f>
        <v>93.86260603335472</v>
      </c>
      <c r="H111" s="3"/>
    </row>
    <row r="112" spans="1:8" ht="25.5">
      <c r="A112" s="14"/>
      <c r="B112" s="2">
        <v>6814</v>
      </c>
      <c r="C112" s="3" t="s">
        <v>88</v>
      </c>
      <c r="D112" s="11">
        <v>89140.55</v>
      </c>
      <c r="E112" s="11">
        <v>47.25</v>
      </c>
      <c r="F112" s="26">
        <f>E112/D112*100</f>
        <v>0.05300617956698719</v>
      </c>
      <c r="H112" s="3"/>
    </row>
    <row r="113" spans="1:8" ht="25.5">
      <c r="A113" s="14"/>
      <c r="B113" s="2">
        <v>6815</v>
      </c>
      <c r="C113" s="3" t="s">
        <v>402</v>
      </c>
      <c r="D113" s="11">
        <v>155976653.43</v>
      </c>
      <c r="E113" s="11">
        <v>149921484.56</v>
      </c>
      <c r="F113" s="26">
        <f>E113/D113*100</f>
        <v>96.11790050828506</v>
      </c>
      <c r="H113" s="3"/>
    </row>
    <row r="114" spans="1:8" ht="12.75">
      <c r="A114" s="14"/>
      <c r="B114" s="2">
        <v>6816</v>
      </c>
      <c r="C114" s="3" t="s">
        <v>89</v>
      </c>
      <c r="D114" s="11">
        <v>20757709.49</v>
      </c>
      <c r="E114" s="11">
        <v>15550453.47</v>
      </c>
      <c r="F114" s="26">
        <f>E114/D114*100</f>
        <v>74.91411071867738</v>
      </c>
      <c r="H114" s="3"/>
    </row>
    <row r="115" spans="1:8" ht="12.75">
      <c r="A115" s="14"/>
      <c r="B115" s="2" t="s">
        <v>421</v>
      </c>
      <c r="C115" s="3" t="s">
        <v>422</v>
      </c>
      <c r="D115" s="11"/>
      <c r="E115" s="11">
        <v>0</v>
      </c>
      <c r="F115" s="26"/>
      <c r="H115" s="3"/>
    </row>
    <row r="116" spans="1:8" ht="12.75">
      <c r="A116" s="14"/>
      <c r="B116" s="2">
        <v>6818</v>
      </c>
      <c r="C116" s="3" t="s">
        <v>90</v>
      </c>
      <c r="D116" s="11">
        <v>741035.39</v>
      </c>
      <c r="E116" s="11">
        <v>1265285.38</v>
      </c>
      <c r="F116" s="26">
        <f>E116/D116*100</f>
        <v>170.74560770977482</v>
      </c>
      <c r="H116" s="3"/>
    </row>
    <row r="117" spans="1:8" ht="12.75">
      <c r="A117" s="14"/>
      <c r="B117" s="2">
        <v>6819</v>
      </c>
      <c r="C117" s="3" t="s">
        <v>91</v>
      </c>
      <c r="D117" s="11">
        <v>68555799.51</v>
      </c>
      <c r="E117" s="11">
        <v>53923413.17</v>
      </c>
      <c r="F117" s="26">
        <f>E117/D117*100</f>
        <v>78.6562385026731</v>
      </c>
      <c r="H117" s="3"/>
    </row>
    <row r="118" spans="1:8" s="20" customFormat="1" ht="12.75">
      <c r="A118" s="1">
        <v>683</v>
      </c>
      <c r="B118" s="5"/>
      <c r="C118" s="6" t="s">
        <v>92</v>
      </c>
      <c r="D118" s="4">
        <f>D119</f>
        <v>8091704.5</v>
      </c>
      <c r="E118" s="4">
        <f>E119</f>
        <v>5487894.21</v>
      </c>
      <c r="F118" s="25">
        <f>E118/D118*100</f>
        <v>67.82123852891563</v>
      </c>
      <c r="H118" s="6"/>
    </row>
    <row r="119" spans="1:8" ht="12.75">
      <c r="A119" s="14"/>
      <c r="B119" s="2">
        <v>6831</v>
      </c>
      <c r="C119" s="3" t="s">
        <v>92</v>
      </c>
      <c r="D119" s="11">
        <v>8091704.5</v>
      </c>
      <c r="E119" s="11">
        <v>5487894.21</v>
      </c>
      <c r="F119" s="26">
        <f>E119/D119*100</f>
        <v>67.82123852891563</v>
      </c>
      <c r="H119" s="3"/>
    </row>
    <row r="120" spans="1:8" ht="12.75">
      <c r="A120" s="14"/>
      <c r="B120" s="2"/>
      <c r="C120" s="3"/>
      <c r="D120" s="11"/>
      <c r="E120" s="11"/>
      <c r="F120" s="26"/>
      <c r="H120" s="3"/>
    </row>
    <row r="121" spans="1:8" ht="12.75">
      <c r="A121" s="14"/>
      <c r="B121" s="2"/>
      <c r="C121" s="3"/>
      <c r="D121" s="11"/>
      <c r="E121" s="11"/>
      <c r="F121" s="26"/>
      <c r="H121" s="3"/>
    </row>
    <row r="122" spans="1:8" ht="12.75">
      <c r="A122" s="14"/>
      <c r="B122" s="2"/>
      <c r="C122" s="3"/>
      <c r="D122" s="11"/>
      <c r="E122" s="11"/>
      <c r="F122" s="26"/>
      <c r="H122" s="3"/>
    </row>
    <row r="123" spans="1:8" ht="12.75">
      <c r="A123" s="14"/>
      <c r="B123" s="2"/>
      <c r="C123" s="3"/>
      <c r="D123" s="11"/>
      <c r="E123" s="11"/>
      <c r="F123" s="26"/>
      <c r="H123" s="3"/>
    </row>
    <row r="124" spans="1:8" ht="12.75">
      <c r="A124" s="14"/>
      <c r="B124" s="2"/>
      <c r="C124" s="3"/>
      <c r="D124" s="11"/>
      <c r="E124" s="11"/>
      <c r="F124" s="26"/>
      <c r="H124" s="3"/>
    </row>
    <row r="125" spans="1:6" ht="12.75">
      <c r="A125" s="1"/>
      <c r="B125" s="5"/>
      <c r="C125" s="6"/>
      <c r="D125" s="11"/>
      <c r="E125" s="11"/>
      <c r="F125" s="25"/>
    </row>
    <row r="126" spans="1:6" ht="17.25" customHeight="1">
      <c r="A126" s="54" t="s">
        <v>93</v>
      </c>
      <c r="B126" s="54"/>
      <c r="C126" s="54"/>
      <c r="D126" s="70"/>
      <c r="E126" s="70"/>
      <c r="F126" s="71"/>
    </row>
    <row r="127" spans="1:6" ht="25.5">
      <c r="A127" s="72" t="s">
        <v>332</v>
      </c>
      <c r="B127" s="72"/>
      <c r="C127" s="72"/>
      <c r="D127" s="63" t="s">
        <v>370</v>
      </c>
      <c r="E127" s="63" t="s">
        <v>410</v>
      </c>
      <c r="F127" s="31" t="s">
        <v>113</v>
      </c>
    </row>
    <row r="128" spans="1:6" ht="12.75">
      <c r="A128" s="73">
        <v>1</v>
      </c>
      <c r="B128" s="73"/>
      <c r="C128" s="73"/>
      <c r="D128" s="56">
        <v>2</v>
      </c>
      <c r="E128" s="56">
        <v>3</v>
      </c>
      <c r="F128" s="57" t="s">
        <v>430</v>
      </c>
    </row>
    <row r="129" spans="1:8" ht="25.5">
      <c r="A129" s="1">
        <v>7</v>
      </c>
      <c r="B129" s="16" t="s">
        <v>2</v>
      </c>
      <c r="C129" s="21" t="s">
        <v>93</v>
      </c>
      <c r="D129" s="4">
        <f>D130+D135+D155+D158</f>
        <v>215245612.89000002</v>
      </c>
      <c r="E129" s="4">
        <f>E130+E135+E155+E158</f>
        <v>174687809.11</v>
      </c>
      <c r="F129" s="25">
        <f>E129/D129*100</f>
        <v>81.1574306972162</v>
      </c>
      <c r="G129" s="9"/>
      <c r="H129" s="21"/>
    </row>
    <row r="130" spans="1:8" ht="12.75">
      <c r="A130" s="1">
        <v>71</v>
      </c>
      <c r="B130" s="5" t="s">
        <v>2</v>
      </c>
      <c r="C130" s="6" t="s">
        <v>94</v>
      </c>
      <c r="D130" s="4">
        <f>D131+D133</f>
        <v>15291517.69</v>
      </c>
      <c r="E130" s="4">
        <f>E131+E133</f>
        <v>16977945.22</v>
      </c>
      <c r="F130" s="25">
        <f>E130/D130*100</f>
        <v>111.02851635912405</v>
      </c>
      <c r="H130" s="6"/>
    </row>
    <row r="131" spans="1:8" ht="25.5">
      <c r="A131" s="1">
        <v>711</v>
      </c>
      <c r="B131" s="5" t="s">
        <v>2</v>
      </c>
      <c r="C131" s="17" t="s">
        <v>403</v>
      </c>
      <c r="D131" s="4">
        <f>D132</f>
        <v>15197790.69</v>
      </c>
      <c r="E131" s="4">
        <f>E132</f>
        <v>16890377.7</v>
      </c>
      <c r="F131" s="25">
        <f>E131/D131*100</f>
        <v>111.13705961955185</v>
      </c>
      <c r="H131" s="17"/>
    </row>
    <row r="132" spans="1:8" ht="12.75">
      <c r="A132" s="1"/>
      <c r="B132" s="2">
        <v>7111</v>
      </c>
      <c r="C132" s="3" t="s">
        <v>95</v>
      </c>
      <c r="D132" s="11">
        <v>15197790.69</v>
      </c>
      <c r="E132" s="11">
        <v>16890377.7</v>
      </c>
      <c r="F132" s="26">
        <f>E132/D132*100</f>
        <v>111.13705961955185</v>
      </c>
      <c r="H132" s="3"/>
    </row>
    <row r="133" spans="1:8" s="20" customFormat="1" ht="12.75">
      <c r="A133" s="1">
        <v>712</v>
      </c>
      <c r="B133" s="5"/>
      <c r="C133" s="6" t="s">
        <v>366</v>
      </c>
      <c r="D133" s="4">
        <f>D134</f>
        <v>93727</v>
      </c>
      <c r="E133" s="4">
        <f>E134</f>
        <v>87567.52</v>
      </c>
      <c r="F133" s="25">
        <f>E133/D133*100</f>
        <v>93.42827573698081</v>
      </c>
      <c r="H133" s="6"/>
    </row>
    <row r="134" spans="1:8" ht="12.75">
      <c r="A134" s="1"/>
      <c r="B134" s="2">
        <v>7124</v>
      </c>
      <c r="C134" s="3" t="s">
        <v>267</v>
      </c>
      <c r="D134" s="11">
        <v>93727</v>
      </c>
      <c r="E134" s="11">
        <v>87567.52</v>
      </c>
      <c r="F134" s="26">
        <f>E134/D134*100</f>
        <v>93.42827573698081</v>
      </c>
      <c r="H134" s="3"/>
    </row>
    <row r="135" spans="1:8" ht="12.75">
      <c r="A135" s="1">
        <v>72</v>
      </c>
      <c r="B135" s="5" t="s">
        <v>2</v>
      </c>
      <c r="C135" s="6" t="s">
        <v>96</v>
      </c>
      <c r="D135" s="4">
        <f>D136+D139+D146</f>
        <v>150440643.61</v>
      </c>
      <c r="E135" s="4">
        <f>E136+E139+E146+E149+E151</f>
        <v>149973309.69</v>
      </c>
      <c r="F135" s="25">
        <f>E135/D135*100</f>
        <v>99.68935660684122</v>
      </c>
      <c r="H135" s="6"/>
    </row>
    <row r="136" spans="1:8" ht="12.75">
      <c r="A136" s="1">
        <v>721</v>
      </c>
      <c r="B136" s="5" t="s">
        <v>2</v>
      </c>
      <c r="C136" s="6" t="s">
        <v>97</v>
      </c>
      <c r="D136" s="4">
        <f>SUM(D137:D138)</f>
        <v>148150354.77</v>
      </c>
      <c r="E136" s="4">
        <f>SUM(E137:E138)</f>
        <v>147351715.63</v>
      </c>
      <c r="F136" s="25">
        <f>E136/D136*100</f>
        <v>99.46092660983507</v>
      </c>
      <c r="H136" s="6"/>
    </row>
    <row r="137" spans="1:8" ht="12.75">
      <c r="A137" s="1"/>
      <c r="B137" s="2">
        <v>7211</v>
      </c>
      <c r="C137" s="3" t="s">
        <v>98</v>
      </c>
      <c r="D137" s="11">
        <v>145812657.12</v>
      </c>
      <c r="E137" s="11">
        <v>144839832.95</v>
      </c>
      <c r="F137" s="26">
        <f>E137/D137*100</f>
        <v>99.33282597737767</v>
      </c>
      <c r="H137" s="3"/>
    </row>
    <row r="138" spans="1:8" ht="12.75">
      <c r="A138" s="1"/>
      <c r="B138" s="2">
        <v>7212</v>
      </c>
      <c r="C138" s="3" t="s">
        <v>99</v>
      </c>
      <c r="D138" s="11">
        <v>2337697.65</v>
      </c>
      <c r="E138" s="11">
        <v>2511882.68</v>
      </c>
      <c r="F138" s="26">
        <f>E138/D138*100</f>
        <v>107.45113594993776</v>
      </c>
      <c r="H138" s="3"/>
    </row>
    <row r="139" spans="1:8" ht="12.75">
      <c r="A139" s="1">
        <v>722</v>
      </c>
      <c r="B139" s="2"/>
      <c r="C139" s="6" t="s">
        <v>101</v>
      </c>
      <c r="D139" s="4">
        <f>SUM(D140:D145)</f>
        <v>132228.5</v>
      </c>
      <c r="E139" s="4">
        <f>SUM(E140:E145)</f>
        <v>94800.13</v>
      </c>
      <c r="F139" s="25">
        <f>E139/D139*100</f>
        <v>71.69417334387064</v>
      </c>
      <c r="H139" s="6"/>
    </row>
    <row r="140" spans="1:8" ht="12.75">
      <c r="A140" s="1"/>
      <c r="B140" s="2">
        <v>7221</v>
      </c>
      <c r="C140" s="3" t="s">
        <v>102</v>
      </c>
      <c r="D140" s="11">
        <v>3823</v>
      </c>
      <c r="E140" s="11">
        <v>31712.93</v>
      </c>
      <c r="F140" s="26">
        <f>E140/D140*100</f>
        <v>829.5299503008108</v>
      </c>
      <c r="H140" s="3"/>
    </row>
    <row r="141" spans="1:8" ht="12.75">
      <c r="A141" s="1"/>
      <c r="B141" s="2">
        <v>7222</v>
      </c>
      <c r="C141" s="3" t="s">
        <v>280</v>
      </c>
      <c r="D141" s="11">
        <v>4094</v>
      </c>
      <c r="E141" s="11">
        <v>22148.2</v>
      </c>
      <c r="F141" s="26">
        <f>E141/D141*100</f>
        <v>540.9916951636541</v>
      </c>
      <c r="H141" s="3"/>
    </row>
    <row r="142" spans="1:8" ht="12.75">
      <c r="A142" s="1"/>
      <c r="B142" s="2">
        <v>7223</v>
      </c>
      <c r="C142" s="3" t="s">
        <v>103</v>
      </c>
      <c r="D142" s="11">
        <v>30</v>
      </c>
      <c r="E142" s="11"/>
      <c r="F142" s="26">
        <f>E142/D142*100</f>
        <v>0</v>
      </c>
      <c r="H142" s="3"/>
    </row>
    <row r="143" spans="1:8" ht="12.75">
      <c r="A143" s="1"/>
      <c r="B143" s="2">
        <v>7225</v>
      </c>
      <c r="C143" s="3" t="s">
        <v>104</v>
      </c>
      <c r="D143" s="11">
        <v>80400</v>
      </c>
      <c r="E143" s="11">
        <v>10000</v>
      </c>
      <c r="F143" s="26">
        <f>E143/D143*100</f>
        <v>12.437810945273633</v>
      </c>
      <c r="H143" s="3"/>
    </row>
    <row r="144" spans="1:8" ht="12.75">
      <c r="A144" s="1"/>
      <c r="B144" s="2" t="s">
        <v>423</v>
      </c>
      <c r="C144" s="3" t="s">
        <v>334</v>
      </c>
      <c r="D144" s="11"/>
      <c r="E144" s="11">
        <v>1035</v>
      </c>
      <c r="F144" s="26"/>
      <c r="H144" s="3"/>
    </row>
    <row r="145" spans="1:8" ht="12.75">
      <c r="A145" s="1"/>
      <c r="B145" s="2">
        <v>7227</v>
      </c>
      <c r="C145" s="3" t="s">
        <v>105</v>
      </c>
      <c r="D145" s="11">
        <v>43881.5</v>
      </c>
      <c r="E145" s="11">
        <v>29904</v>
      </c>
      <c r="F145" s="26">
        <f>E145/D145*100</f>
        <v>68.14716908036416</v>
      </c>
      <c r="H145" s="3"/>
    </row>
    <row r="146" spans="1:8" ht="12.75">
      <c r="A146" s="1">
        <v>723</v>
      </c>
      <c r="B146" s="5" t="s">
        <v>2</v>
      </c>
      <c r="C146" s="6" t="s">
        <v>106</v>
      </c>
      <c r="D146" s="4">
        <f>SUM(D147:D148)</f>
        <v>2158060.34</v>
      </c>
      <c r="E146" s="4">
        <f>SUM(E147:E148)</f>
        <v>2436019.13</v>
      </c>
      <c r="F146" s="25">
        <f>E146/D146*100</f>
        <v>112.88002864646501</v>
      </c>
      <c r="H146" s="6"/>
    </row>
    <row r="147" spans="1:8" ht="12.75">
      <c r="A147" s="1"/>
      <c r="B147" s="2">
        <v>7231</v>
      </c>
      <c r="C147" s="3" t="s">
        <v>107</v>
      </c>
      <c r="D147" s="11">
        <v>1987125.84</v>
      </c>
      <c r="E147" s="11">
        <v>2195051.13</v>
      </c>
      <c r="F147" s="26">
        <f>E147/D147*100</f>
        <v>110.46361965682053</v>
      </c>
      <c r="H147" s="3"/>
    </row>
    <row r="148" spans="1:8" ht="15" customHeight="1">
      <c r="A148" s="1"/>
      <c r="B148" s="2">
        <v>7233</v>
      </c>
      <c r="C148" s="3" t="s">
        <v>108</v>
      </c>
      <c r="D148" s="11">
        <v>170934.5</v>
      </c>
      <c r="E148" s="11">
        <v>240968</v>
      </c>
      <c r="F148" s="26">
        <f>E148/D148*100</f>
        <v>140.9709567114889</v>
      </c>
      <c r="H148" s="3"/>
    </row>
    <row r="149" spans="1:8" ht="15" customHeight="1">
      <c r="A149" s="5" t="s">
        <v>424</v>
      </c>
      <c r="B149" s="5"/>
      <c r="C149" s="6" t="s">
        <v>425</v>
      </c>
      <c r="D149" s="4">
        <f>D150</f>
        <v>0</v>
      </c>
      <c r="E149" s="4">
        <f>E150</f>
        <v>1534.8</v>
      </c>
      <c r="F149" s="26"/>
      <c r="H149" s="3"/>
    </row>
    <row r="150" spans="1:8" ht="15" customHeight="1">
      <c r="A150" s="1"/>
      <c r="B150" s="2" t="s">
        <v>426</v>
      </c>
      <c r="C150" s="3" t="s">
        <v>292</v>
      </c>
      <c r="D150" s="11"/>
      <c r="E150" s="11">
        <v>1534.8</v>
      </c>
      <c r="F150" s="26"/>
      <c r="H150" s="3"/>
    </row>
    <row r="151" spans="1:8" ht="15" customHeight="1">
      <c r="A151" s="5" t="s">
        <v>427</v>
      </c>
      <c r="B151" s="5"/>
      <c r="C151" s="6" t="s">
        <v>428</v>
      </c>
      <c r="D151" s="4">
        <f>D152</f>
        <v>0</v>
      </c>
      <c r="E151" s="4">
        <f>E152</f>
        <v>89240</v>
      </c>
      <c r="F151" s="26"/>
      <c r="H151" s="3"/>
    </row>
    <row r="152" spans="1:8" ht="15" customHeight="1">
      <c r="A152" s="1"/>
      <c r="B152" s="2" t="s">
        <v>429</v>
      </c>
      <c r="C152" s="3" t="s">
        <v>299</v>
      </c>
      <c r="D152" s="11"/>
      <c r="E152" s="11">
        <v>89240</v>
      </c>
      <c r="F152" s="26"/>
      <c r="H152" s="3"/>
    </row>
    <row r="153" spans="1:8" s="20" customFormat="1" ht="15" customHeight="1">
      <c r="A153" s="1">
        <v>726</v>
      </c>
      <c r="B153" s="5"/>
      <c r="C153" s="6" t="s">
        <v>411</v>
      </c>
      <c r="D153" s="4">
        <v>0</v>
      </c>
      <c r="E153" s="4">
        <v>0</v>
      </c>
      <c r="F153" s="26"/>
      <c r="H153" s="6"/>
    </row>
    <row r="154" spans="1:8" ht="15" customHeight="1">
      <c r="A154" s="1"/>
      <c r="B154" s="2">
        <v>7264</v>
      </c>
      <c r="C154" s="3" t="s">
        <v>394</v>
      </c>
      <c r="D154" s="11">
        <v>0</v>
      </c>
      <c r="E154" s="11"/>
      <c r="F154" s="26"/>
      <c r="H154" s="3"/>
    </row>
    <row r="155" spans="1:8" ht="25.5" customHeight="1">
      <c r="A155" s="1">
        <v>73</v>
      </c>
      <c r="B155" s="5"/>
      <c r="C155" s="6" t="s">
        <v>367</v>
      </c>
      <c r="D155" s="4">
        <f>D156</f>
        <v>715218.25</v>
      </c>
      <c r="E155" s="4">
        <f>E156</f>
        <v>158491.9</v>
      </c>
      <c r="F155" s="25">
        <f>E155/D155*100</f>
        <v>22.159935096734458</v>
      </c>
      <c r="H155" s="6"/>
    </row>
    <row r="156" spans="1:8" ht="12.75" customHeight="1">
      <c r="A156" s="1">
        <v>731</v>
      </c>
      <c r="B156" s="5"/>
      <c r="C156" s="6" t="s">
        <v>367</v>
      </c>
      <c r="D156" s="4">
        <f>D157</f>
        <v>715218.25</v>
      </c>
      <c r="E156" s="4">
        <f>E157</f>
        <v>158491.9</v>
      </c>
      <c r="F156" s="25">
        <f>E156/D156*100</f>
        <v>22.159935096734458</v>
      </c>
      <c r="H156" s="6"/>
    </row>
    <row r="157" spans="1:8" ht="12.75" customHeight="1">
      <c r="A157" s="1"/>
      <c r="B157" s="2">
        <v>7311</v>
      </c>
      <c r="C157" s="3" t="s">
        <v>368</v>
      </c>
      <c r="D157" s="11">
        <v>715218.25</v>
      </c>
      <c r="E157" s="11">
        <v>158491.9</v>
      </c>
      <c r="F157" s="26">
        <f>E157/D157*100</f>
        <v>22.159935096734458</v>
      </c>
      <c r="H157" s="3"/>
    </row>
    <row r="158" spans="1:8" ht="12.75">
      <c r="A158" s="1">
        <v>74</v>
      </c>
      <c r="B158" s="5"/>
      <c r="C158" s="6" t="s">
        <v>109</v>
      </c>
      <c r="D158" s="4">
        <f>D159</f>
        <v>48798233.34</v>
      </c>
      <c r="E158" s="4">
        <f>E159</f>
        <v>7578062.3</v>
      </c>
      <c r="F158" s="25">
        <f>E158/D158*100</f>
        <v>15.52937838384458</v>
      </c>
      <c r="H158" s="6"/>
    </row>
    <row r="159" spans="1:8" ht="12.75">
      <c r="A159" s="1">
        <v>741</v>
      </c>
      <c r="B159" s="5"/>
      <c r="C159" s="6" t="s">
        <v>110</v>
      </c>
      <c r="D159" s="22">
        <f>D160</f>
        <v>48798233.34</v>
      </c>
      <c r="E159" s="22">
        <f>E160</f>
        <v>7578062.3</v>
      </c>
      <c r="F159" s="25">
        <f>E159/D159*100</f>
        <v>15.52937838384458</v>
      </c>
      <c r="H159" s="6"/>
    </row>
    <row r="160" spans="1:8" ht="12.75">
      <c r="A160" s="14"/>
      <c r="B160" s="2">
        <v>7411</v>
      </c>
      <c r="C160" s="3" t="s">
        <v>111</v>
      </c>
      <c r="D160" s="11">
        <v>48798233.34</v>
      </c>
      <c r="E160" s="11">
        <v>7578062.3</v>
      </c>
      <c r="F160" s="26">
        <f>E160/D160*100</f>
        <v>15.52937838384458</v>
      </c>
      <c r="H160" s="3"/>
    </row>
    <row r="161" ht="12.75">
      <c r="A161" s="23"/>
    </row>
  </sheetData>
  <sheetProtection/>
  <mergeCells count="4">
    <mergeCell ref="A3:C3"/>
    <mergeCell ref="A4:C4"/>
    <mergeCell ref="A127:C127"/>
    <mergeCell ref="A128:C128"/>
  </mergeCells>
  <printOptions/>
  <pageMargins left="0.31496062992125984" right="0.2362204724409449" top="0.7480314960629921" bottom="0.7874015748031497" header="0.3937007874015748" footer="0.4724409448818898"/>
  <pageSetup firstPageNumber="6" useFirstPageNumber="1" horizontalDpi="600" verticalDpi="600" orientation="portrait" paperSize="9" scale="77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PageLayoutView="0" workbookViewId="0" topLeftCell="A1">
      <selection activeCell="F122" sqref="F122"/>
    </sheetView>
  </sheetViews>
  <sheetFormatPr defaultColWidth="9.140625" defaultRowHeight="12.75"/>
  <cols>
    <col min="1" max="1" width="4.421875" style="52" customWidth="1"/>
    <col min="2" max="2" width="4.7109375" style="52" customWidth="1"/>
    <col min="3" max="3" width="41.00390625" style="55" customWidth="1"/>
    <col min="4" max="4" width="15.8515625" style="65" bestFit="1" customWidth="1"/>
    <col min="5" max="5" width="15.8515625" style="52" bestFit="1" customWidth="1"/>
    <col min="6" max="6" width="8.7109375" style="52" bestFit="1" customWidth="1"/>
    <col min="7" max="7" width="4.421875" style="52" customWidth="1"/>
    <col min="8" max="8" width="6.00390625" style="52" customWidth="1"/>
    <col min="9" max="9" width="47.00390625" style="52" customWidth="1"/>
    <col min="10" max="10" width="11.00390625" style="52" bestFit="1" customWidth="1"/>
    <col min="11" max="11" width="12.00390625" style="52" bestFit="1" customWidth="1"/>
    <col min="12" max="12" width="13.421875" style="52" bestFit="1" customWidth="1"/>
    <col min="13" max="13" width="11.140625" style="52" bestFit="1" customWidth="1"/>
    <col min="14" max="14" width="11.7109375" style="52" bestFit="1" customWidth="1"/>
    <col min="15" max="16384" width="9.140625" style="52" customWidth="1"/>
  </cols>
  <sheetData>
    <row r="1" spans="1:4" ht="14.25" customHeight="1">
      <c r="A1" s="28" t="s">
        <v>112</v>
      </c>
      <c r="B1" s="1"/>
      <c r="C1" s="29"/>
      <c r="D1" s="64"/>
    </row>
    <row r="2" spans="1:6" s="53" customFormat="1" ht="25.5">
      <c r="A2" s="72" t="s">
        <v>332</v>
      </c>
      <c r="B2" s="72"/>
      <c r="C2" s="72"/>
      <c r="D2" s="63" t="s">
        <v>370</v>
      </c>
      <c r="E2" s="63" t="s">
        <v>410</v>
      </c>
      <c r="F2" s="31" t="s">
        <v>113</v>
      </c>
    </row>
    <row r="3" spans="1:6" s="53" customFormat="1" ht="12.75">
      <c r="A3" s="73">
        <v>1</v>
      </c>
      <c r="B3" s="73"/>
      <c r="C3" s="73"/>
      <c r="D3" s="56">
        <v>2</v>
      </c>
      <c r="E3" s="56">
        <v>3</v>
      </c>
      <c r="F3" s="57" t="s">
        <v>430</v>
      </c>
    </row>
    <row r="4" spans="1:9" ht="15.75" customHeight="1">
      <c r="A4" s="32" t="s">
        <v>114</v>
      </c>
      <c r="B4" s="33"/>
      <c r="C4" s="34" t="s">
        <v>112</v>
      </c>
      <c r="D4" s="35">
        <f>D5+D17+D51+D65+D73+D88+D95</f>
        <v>57541358882.76</v>
      </c>
      <c r="E4" s="35">
        <f>E5+E17+E51+E65+E73+E88+E95</f>
        <v>57490930810.13999</v>
      </c>
      <c r="F4" s="35">
        <f>E4/D4*100</f>
        <v>99.91236204080137</v>
      </c>
      <c r="I4" s="34"/>
    </row>
    <row r="5" spans="1:9" ht="15.75" customHeight="1">
      <c r="A5" s="36" t="s">
        <v>115</v>
      </c>
      <c r="B5" s="37"/>
      <c r="C5" s="38" t="s">
        <v>116</v>
      </c>
      <c r="D5" s="35">
        <f>D6+D11+D13</f>
        <v>12175160780.64</v>
      </c>
      <c r="E5" s="35">
        <f>E6+E11+E13</f>
        <v>12573292435.119999</v>
      </c>
      <c r="F5" s="35">
        <f>E5/D5*100</f>
        <v>103.2700320074054</v>
      </c>
      <c r="I5" s="38"/>
    </row>
    <row r="6" spans="1:9" ht="15.75" customHeight="1">
      <c r="A6" s="36" t="s">
        <v>117</v>
      </c>
      <c r="B6" s="37"/>
      <c r="C6" s="38" t="s">
        <v>323</v>
      </c>
      <c r="D6" s="35">
        <f>SUM(D7:D10)</f>
        <v>10151782425.46</v>
      </c>
      <c r="E6" s="35">
        <f>SUM(E7:E10)</f>
        <v>10478822086.079998</v>
      </c>
      <c r="F6" s="35">
        <f>E6/D6*100</f>
        <v>103.22149989936551</v>
      </c>
      <c r="I6" s="38"/>
    </row>
    <row r="7" spans="1:9" ht="15.75" customHeight="1">
      <c r="A7" s="39"/>
      <c r="B7" s="40" t="s">
        <v>118</v>
      </c>
      <c r="C7" s="41" t="s">
        <v>119</v>
      </c>
      <c r="D7" s="42">
        <v>10016132836.74</v>
      </c>
      <c r="E7" s="42">
        <v>10301997700.72</v>
      </c>
      <c r="F7" s="42">
        <f>E7/D7*100</f>
        <v>102.85404425679563</v>
      </c>
      <c r="I7" s="41"/>
    </row>
    <row r="8" spans="1:9" ht="15.75" customHeight="1">
      <c r="A8" s="39"/>
      <c r="B8" s="40" t="s">
        <v>120</v>
      </c>
      <c r="C8" s="41" t="s">
        <v>121</v>
      </c>
      <c r="D8" s="42">
        <v>3036996.64</v>
      </c>
      <c r="E8" s="42">
        <v>2401239.89</v>
      </c>
      <c r="F8" s="42">
        <f>E8/D8*100</f>
        <v>79.06626758730954</v>
      </c>
      <c r="I8" s="41"/>
    </row>
    <row r="9" spans="1:9" ht="15.75" customHeight="1">
      <c r="A9" s="39"/>
      <c r="B9" s="40" t="s">
        <v>122</v>
      </c>
      <c r="C9" s="41" t="s">
        <v>123</v>
      </c>
      <c r="D9" s="42">
        <v>52947016.67</v>
      </c>
      <c r="E9" s="42">
        <v>86498722.64</v>
      </c>
      <c r="F9" s="42">
        <f>E9/D9*100</f>
        <v>163.36845412672804</v>
      </c>
      <c r="I9" s="41"/>
    </row>
    <row r="10" spans="1:9" ht="15.75" customHeight="1">
      <c r="A10" s="39"/>
      <c r="B10" s="40" t="s">
        <v>124</v>
      </c>
      <c r="C10" s="41" t="s">
        <v>125</v>
      </c>
      <c r="D10" s="42">
        <v>79665575.41</v>
      </c>
      <c r="E10" s="42">
        <v>87924422.83</v>
      </c>
      <c r="F10" s="42">
        <f>E10/D10*100</f>
        <v>110.36689608716905</v>
      </c>
      <c r="I10" s="41"/>
    </row>
    <row r="11" spans="1:9" ht="15.75" customHeight="1">
      <c r="A11" s="36">
        <v>312</v>
      </c>
      <c r="B11" s="37"/>
      <c r="C11" s="38" t="s">
        <v>126</v>
      </c>
      <c r="D11" s="35">
        <f>D12</f>
        <v>143016500.49</v>
      </c>
      <c r="E11" s="35">
        <f>E12</f>
        <v>162945391.53</v>
      </c>
      <c r="F11" s="35">
        <f>E11/D11*100</f>
        <v>113.9346795451714</v>
      </c>
      <c r="I11" s="38"/>
    </row>
    <row r="12" spans="1:9" ht="15.75" customHeight="1">
      <c r="A12" s="39"/>
      <c r="B12" s="40" t="s">
        <v>127</v>
      </c>
      <c r="C12" s="41" t="s">
        <v>126</v>
      </c>
      <c r="D12" s="42">
        <v>143016500.49</v>
      </c>
      <c r="E12" s="42">
        <v>162945391.53</v>
      </c>
      <c r="F12" s="42">
        <f>E12/D12*100</f>
        <v>113.9346795451714</v>
      </c>
      <c r="I12" s="41"/>
    </row>
    <row r="13" spans="1:9" ht="15.75" customHeight="1">
      <c r="A13" s="36">
        <v>313</v>
      </c>
      <c r="B13" s="37"/>
      <c r="C13" s="38" t="s">
        <v>128</v>
      </c>
      <c r="D13" s="35">
        <f>SUM(D14:D16)</f>
        <v>1880361854.69</v>
      </c>
      <c r="E13" s="35">
        <f>SUM(E14:E16)</f>
        <v>1931524957.5100002</v>
      </c>
      <c r="F13" s="35">
        <f>E13/D13*100</f>
        <v>102.72091792823754</v>
      </c>
      <c r="I13" s="38"/>
    </row>
    <row r="14" spans="1:9" ht="15.75" customHeight="1">
      <c r="A14" s="39"/>
      <c r="B14" s="40" t="s">
        <v>129</v>
      </c>
      <c r="C14" s="41" t="s">
        <v>40</v>
      </c>
      <c r="D14" s="42">
        <v>161850047.69</v>
      </c>
      <c r="E14" s="42">
        <v>159611770.64</v>
      </c>
      <c r="F14" s="42">
        <f>E14/D14*100</f>
        <v>98.61706741397623</v>
      </c>
      <c r="I14" s="41"/>
    </row>
    <row r="15" spans="1:9" ht="15.75" customHeight="1">
      <c r="A15" s="39"/>
      <c r="B15" s="40" t="s">
        <v>130</v>
      </c>
      <c r="C15" s="41" t="s">
        <v>39</v>
      </c>
      <c r="D15" s="42">
        <v>1550083553.49</v>
      </c>
      <c r="E15" s="42">
        <v>1595644134.16</v>
      </c>
      <c r="F15" s="42">
        <f>E15/D15*100</f>
        <v>102.93923386048583</v>
      </c>
      <c r="I15" s="41"/>
    </row>
    <row r="16" spans="1:9" ht="25.5">
      <c r="A16" s="39"/>
      <c r="B16" s="40" t="s">
        <v>131</v>
      </c>
      <c r="C16" s="41" t="s">
        <v>43</v>
      </c>
      <c r="D16" s="42">
        <v>168428253.51</v>
      </c>
      <c r="E16" s="42">
        <v>176269052.71</v>
      </c>
      <c r="F16" s="42">
        <f>E16/D16*100</f>
        <v>104.65527548769273</v>
      </c>
      <c r="I16" s="41"/>
    </row>
    <row r="17" spans="1:9" ht="15.75" customHeight="1">
      <c r="A17" s="36" t="s">
        <v>132</v>
      </c>
      <c r="B17" s="37"/>
      <c r="C17" s="38" t="s">
        <v>133</v>
      </c>
      <c r="D17" s="35">
        <f>D18+D23+D31+D41+D43</f>
        <v>4849750631.36</v>
      </c>
      <c r="E17" s="35">
        <f>E18+E23+E31+E41+E43</f>
        <v>5082295536.94</v>
      </c>
      <c r="F17" s="35">
        <f>E17/D17*100</f>
        <v>104.79498686130977</v>
      </c>
      <c r="I17" s="38"/>
    </row>
    <row r="18" spans="1:9" ht="15.75" customHeight="1">
      <c r="A18" s="36" t="s">
        <v>134</v>
      </c>
      <c r="B18" s="37"/>
      <c r="C18" s="38" t="s">
        <v>135</v>
      </c>
      <c r="D18" s="35">
        <f>SUM(D19:D22)</f>
        <v>488601295.15000004</v>
      </c>
      <c r="E18" s="35">
        <f>SUM(E19:E22)</f>
        <v>531278630.63</v>
      </c>
      <c r="F18" s="35">
        <f>E18/D18*100</f>
        <v>108.73459319564391</v>
      </c>
      <c r="I18" s="38"/>
    </row>
    <row r="19" spans="1:9" ht="15.75" customHeight="1">
      <c r="A19" s="39"/>
      <c r="B19" s="40" t="s">
        <v>136</v>
      </c>
      <c r="C19" s="41" t="s">
        <v>137</v>
      </c>
      <c r="D19" s="42">
        <v>104004426.46</v>
      </c>
      <c r="E19" s="42">
        <v>120211603.45</v>
      </c>
      <c r="F19" s="42">
        <f>E19/D19*100</f>
        <v>115.58316077655913</v>
      </c>
      <c r="I19" s="41"/>
    </row>
    <row r="20" spans="1:9" ht="15.75" customHeight="1">
      <c r="A20" s="39"/>
      <c r="B20" s="40" t="s">
        <v>138</v>
      </c>
      <c r="C20" s="41" t="s">
        <v>139</v>
      </c>
      <c r="D20" s="42">
        <v>360219633.73</v>
      </c>
      <c r="E20" s="42">
        <v>380892933.57</v>
      </c>
      <c r="F20" s="42">
        <f>E20/D20*100</f>
        <v>105.73908191120296</v>
      </c>
      <c r="I20" s="41"/>
    </row>
    <row r="21" spans="1:9" ht="15.75" customHeight="1">
      <c r="A21" s="39"/>
      <c r="B21" s="40" t="s">
        <v>140</v>
      </c>
      <c r="C21" s="41" t="s">
        <v>141</v>
      </c>
      <c r="D21" s="42">
        <v>18310061.79</v>
      </c>
      <c r="E21" s="42">
        <v>23044016.48</v>
      </c>
      <c r="F21" s="42">
        <f>E21/D21*100</f>
        <v>125.85438948428585</v>
      </c>
      <c r="I21" s="41"/>
    </row>
    <row r="22" spans="1:9" ht="15.75" customHeight="1">
      <c r="A22" s="39"/>
      <c r="B22" s="43">
        <v>3214</v>
      </c>
      <c r="C22" s="44" t="s">
        <v>142</v>
      </c>
      <c r="D22" s="42">
        <v>6067173.17</v>
      </c>
      <c r="E22" s="42">
        <v>7130077.13</v>
      </c>
      <c r="F22" s="42">
        <f>E22/D22*100</f>
        <v>117.51893229709809</v>
      </c>
      <c r="I22" s="44"/>
    </row>
    <row r="23" spans="1:9" ht="15.75" customHeight="1">
      <c r="A23" s="36">
        <v>322</v>
      </c>
      <c r="B23" s="37"/>
      <c r="C23" s="38" t="s">
        <v>143</v>
      </c>
      <c r="D23" s="35">
        <f>SUM(D24:D30)</f>
        <v>1644922953.3600001</v>
      </c>
      <c r="E23" s="35">
        <f>SUM(E24:E30)</f>
        <v>1822668130.08</v>
      </c>
      <c r="F23" s="35">
        <f>E23/D23*100</f>
        <v>110.8056840204539</v>
      </c>
      <c r="I23" s="38"/>
    </row>
    <row r="24" spans="1:9" ht="15.75" customHeight="1">
      <c r="A24" s="39"/>
      <c r="B24" s="40" t="s">
        <v>144</v>
      </c>
      <c r="C24" s="41" t="s">
        <v>145</v>
      </c>
      <c r="D24" s="42">
        <v>109397304.89</v>
      </c>
      <c r="E24" s="42">
        <v>113630448.3</v>
      </c>
      <c r="F24" s="42">
        <f>E24/D24*100</f>
        <v>103.8695134347747</v>
      </c>
      <c r="I24" s="41"/>
    </row>
    <row r="25" spans="1:9" ht="15.75" customHeight="1">
      <c r="A25" s="39"/>
      <c r="B25" s="40" t="s">
        <v>146</v>
      </c>
      <c r="C25" s="41" t="s">
        <v>147</v>
      </c>
      <c r="D25" s="42">
        <v>1009866147.25</v>
      </c>
      <c r="E25" s="42">
        <v>1246029256.42</v>
      </c>
      <c r="F25" s="42">
        <f>E25/D25*100</f>
        <v>123.38558528901117</v>
      </c>
      <c r="I25" s="41"/>
    </row>
    <row r="26" spans="1:9" ht="15.75" customHeight="1">
      <c r="A26" s="39"/>
      <c r="B26" s="40" t="s">
        <v>148</v>
      </c>
      <c r="C26" s="41" t="s">
        <v>149</v>
      </c>
      <c r="D26" s="42">
        <v>401685152.35</v>
      </c>
      <c r="E26" s="42">
        <v>369450779.32</v>
      </c>
      <c r="F26" s="42">
        <f>E26/D26*100</f>
        <v>91.97521420908451</v>
      </c>
      <c r="I26" s="41"/>
    </row>
    <row r="27" spans="1:9" ht="25.5" customHeight="1">
      <c r="A27" s="39"/>
      <c r="B27" s="40" t="s">
        <v>150</v>
      </c>
      <c r="C27" s="41" t="s">
        <v>348</v>
      </c>
      <c r="D27" s="42">
        <v>41855720.12</v>
      </c>
      <c r="E27" s="42">
        <v>37172777.31</v>
      </c>
      <c r="F27" s="42">
        <f>E27/D27*100</f>
        <v>88.81170173019592</v>
      </c>
      <c r="I27" s="41"/>
    </row>
    <row r="28" spans="1:9" ht="15.75" customHeight="1">
      <c r="A28" s="39"/>
      <c r="B28" s="40" t="s">
        <v>151</v>
      </c>
      <c r="C28" s="41" t="s">
        <v>152</v>
      </c>
      <c r="D28" s="42">
        <v>23146289.92</v>
      </c>
      <c r="E28" s="42">
        <v>17639605.95</v>
      </c>
      <c r="F28" s="42">
        <f>E28/D28*100</f>
        <v>76.20921543352031</v>
      </c>
      <c r="I28" s="41"/>
    </row>
    <row r="29" spans="1:9" ht="15.75" customHeight="1">
      <c r="A29" s="39"/>
      <c r="B29" s="40" t="s">
        <v>153</v>
      </c>
      <c r="C29" s="41" t="s">
        <v>404</v>
      </c>
      <c r="D29" s="42">
        <v>1979871.06</v>
      </c>
      <c r="E29" s="42">
        <v>372774.91</v>
      </c>
      <c r="F29" s="42">
        <f>E29/D29*100</f>
        <v>18.82824177449212</v>
      </c>
      <c r="I29" s="41"/>
    </row>
    <row r="30" spans="1:9" ht="15.75" customHeight="1">
      <c r="A30" s="39"/>
      <c r="B30" s="43">
        <v>3227</v>
      </c>
      <c r="C30" s="44" t="s">
        <v>155</v>
      </c>
      <c r="D30" s="42">
        <v>56992467.77</v>
      </c>
      <c r="E30" s="42">
        <v>38372487.87</v>
      </c>
      <c r="F30" s="42">
        <f>E30/D30*100</f>
        <v>67.32905131403822</v>
      </c>
      <c r="I30" s="44"/>
    </row>
    <row r="31" spans="1:9" ht="15.75" customHeight="1">
      <c r="A31" s="36">
        <v>323</v>
      </c>
      <c r="B31" s="37"/>
      <c r="C31" s="38" t="s">
        <v>156</v>
      </c>
      <c r="D31" s="35">
        <f>SUM(D32:D40)</f>
        <v>2203306449.65</v>
      </c>
      <c r="E31" s="35">
        <f>SUM(E32:E40)</f>
        <v>2251780491.3599997</v>
      </c>
      <c r="F31" s="35">
        <f>E31/D31*100</f>
        <v>102.2000589939588</v>
      </c>
      <c r="I31" s="38"/>
    </row>
    <row r="32" spans="1:9" ht="15.75" customHeight="1">
      <c r="A32" s="39"/>
      <c r="B32" s="40" t="s">
        <v>157</v>
      </c>
      <c r="C32" s="41" t="s">
        <v>158</v>
      </c>
      <c r="D32" s="42">
        <v>227384221.61</v>
      </c>
      <c r="E32" s="42">
        <v>232024556.96</v>
      </c>
      <c r="F32" s="42">
        <f>E32/D32*100</f>
        <v>102.04074641465621</v>
      </c>
      <c r="I32" s="41"/>
    </row>
    <row r="33" spans="1:9" ht="15.75" customHeight="1">
      <c r="A33" s="39"/>
      <c r="B33" s="40" t="s">
        <v>159</v>
      </c>
      <c r="C33" s="41" t="s">
        <v>160</v>
      </c>
      <c r="D33" s="42">
        <v>245566585.22</v>
      </c>
      <c r="E33" s="42">
        <v>255608196.31</v>
      </c>
      <c r="F33" s="42">
        <f>E33/D33*100</f>
        <v>104.08916020923769</v>
      </c>
      <c r="I33" s="41"/>
    </row>
    <row r="34" spans="1:9" ht="15.75" customHeight="1">
      <c r="A34" s="39"/>
      <c r="B34" s="40" t="s">
        <v>161</v>
      </c>
      <c r="C34" s="41" t="s">
        <v>162</v>
      </c>
      <c r="D34" s="42">
        <v>36829335.69</v>
      </c>
      <c r="E34" s="42">
        <v>31684029.85</v>
      </c>
      <c r="F34" s="42">
        <f>E34/D34*100</f>
        <v>86.02932759007906</v>
      </c>
      <c r="I34" s="41"/>
    </row>
    <row r="35" spans="1:9" ht="15.75" customHeight="1">
      <c r="A35" s="39"/>
      <c r="B35" s="40" t="s">
        <v>163</v>
      </c>
      <c r="C35" s="41" t="s">
        <v>164</v>
      </c>
      <c r="D35" s="42">
        <v>131942064.88</v>
      </c>
      <c r="E35" s="42">
        <v>132239085.19</v>
      </c>
      <c r="F35" s="42">
        <f>E35/D35*100</f>
        <v>100.22511418952715</v>
      </c>
      <c r="I35" s="41"/>
    </row>
    <row r="36" spans="1:9" ht="15.75" customHeight="1">
      <c r="A36" s="39"/>
      <c r="B36" s="40" t="s">
        <v>165</v>
      </c>
      <c r="C36" s="41" t="s">
        <v>166</v>
      </c>
      <c r="D36" s="42">
        <v>344646344.88</v>
      </c>
      <c r="E36" s="42">
        <v>358922097.83</v>
      </c>
      <c r="F36" s="42">
        <f>E36/D36*100</f>
        <v>104.14214546652761</v>
      </c>
      <c r="I36" s="41"/>
    </row>
    <row r="37" spans="1:9" ht="15.75" customHeight="1">
      <c r="A37" s="39"/>
      <c r="B37" s="40" t="s">
        <v>167</v>
      </c>
      <c r="C37" s="41" t="s">
        <v>168</v>
      </c>
      <c r="D37" s="42">
        <v>189750720.72</v>
      </c>
      <c r="E37" s="42">
        <v>151308921.08</v>
      </c>
      <c r="F37" s="42">
        <f>E37/D37*100</f>
        <v>79.74089400338801</v>
      </c>
      <c r="I37" s="41"/>
    </row>
    <row r="38" spans="1:9" ht="15.75" customHeight="1">
      <c r="A38" s="39"/>
      <c r="B38" s="40" t="s">
        <v>169</v>
      </c>
      <c r="C38" s="41" t="s">
        <v>170</v>
      </c>
      <c r="D38" s="42">
        <v>368973515.55</v>
      </c>
      <c r="E38" s="42">
        <v>419270678.57</v>
      </c>
      <c r="F38" s="42">
        <f>E38/D38*100</f>
        <v>113.63164587708306</v>
      </c>
      <c r="I38" s="41"/>
    </row>
    <row r="39" spans="1:9" ht="15.75" customHeight="1">
      <c r="A39" s="39"/>
      <c r="B39" s="40" t="s">
        <v>171</v>
      </c>
      <c r="C39" s="41" t="s">
        <v>172</v>
      </c>
      <c r="D39" s="42">
        <v>244549594.01</v>
      </c>
      <c r="E39" s="42">
        <v>232975683.04</v>
      </c>
      <c r="F39" s="42">
        <f>E39/D39*100</f>
        <v>95.26725406482306</v>
      </c>
      <c r="I39" s="41"/>
    </row>
    <row r="40" spans="1:9" ht="15.75" customHeight="1">
      <c r="A40" s="39"/>
      <c r="B40" s="40" t="s">
        <v>173</v>
      </c>
      <c r="C40" s="41" t="s">
        <v>174</v>
      </c>
      <c r="D40" s="42">
        <v>413664067.09</v>
      </c>
      <c r="E40" s="42">
        <v>437747242.53</v>
      </c>
      <c r="F40" s="42">
        <f>E40/D40*100</f>
        <v>105.82191622526409</v>
      </c>
      <c r="I40" s="41"/>
    </row>
    <row r="41" spans="1:9" ht="15.75" customHeight="1">
      <c r="A41" s="45">
        <v>324</v>
      </c>
      <c r="B41" s="40"/>
      <c r="C41" s="46" t="s">
        <v>175</v>
      </c>
      <c r="D41" s="35">
        <f>D42</f>
        <v>25028978.05</v>
      </c>
      <c r="E41" s="35">
        <f>E42</f>
        <v>29664203.5</v>
      </c>
      <c r="F41" s="35">
        <f>E41/D41*100</f>
        <v>118.51943551486713</v>
      </c>
      <c r="I41" s="46"/>
    </row>
    <row r="42" spans="1:9" ht="15.75" customHeight="1">
      <c r="A42" s="39"/>
      <c r="B42" s="43">
        <v>3241</v>
      </c>
      <c r="C42" s="44" t="s">
        <v>175</v>
      </c>
      <c r="D42" s="42">
        <v>25028978.05</v>
      </c>
      <c r="E42" s="42">
        <v>29664203.5</v>
      </c>
      <c r="F42" s="42">
        <f>E42/D42*100</f>
        <v>118.51943551486713</v>
      </c>
      <c r="I42" s="44"/>
    </row>
    <row r="43" spans="1:9" ht="15.75" customHeight="1">
      <c r="A43" s="36">
        <v>329</v>
      </c>
      <c r="B43" s="37"/>
      <c r="C43" s="38" t="s">
        <v>176</v>
      </c>
      <c r="D43" s="35">
        <f>SUM(D44:D50)</f>
        <v>487890955.15</v>
      </c>
      <c r="E43" s="35">
        <f>SUM(E44:E50)</f>
        <v>446904081.37</v>
      </c>
      <c r="F43" s="35">
        <f>E43/D43*100</f>
        <v>91.5991732686664</v>
      </c>
      <c r="I43" s="38"/>
    </row>
    <row r="44" spans="1:9" ht="28.5" customHeight="1">
      <c r="A44" s="39"/>
      <c r="B44" s="40" t="s">
        <v>177</v>
      </c>
      <c r="C44" s="41" t="s">
        <v>349</v>
      </c>
      <c r="D44" s="42">
        <v>89694102.25</v>
      </c>
      <c r="E44" s="42">
        <v>27377662.47</v>
      </c>
      <c r="F44" s="42">
        <f>E44/D44*100</f>
        <v>30.523369745863082</v>
      </c>
      <c r="I44" s="41"/>
    </row>
    <row r="45" spans="1:9" ht="15.75" customHeight="1">
      <c r="A45" s="39"/>
      <c r="B45" s="40" t="s">
        <v>178</v>
      </c>
      <c r="C45" s="41" t="s">
        <v>179</v>
      </c>
      <c r="D45" s="42">
        <v>31556048.81</v>
      </c>
      <c r="E45" s="42">
        <v>23577054.23</v>
      </c>
      <c r="F45" s="42">
        <f>E45/D45*100</f>
        <v>74.71484903562614</v>
      </c>
      <c r="I45" s="41"/>
    </row>
    <row r="46" spans="1:9" ht="15.75" customHeight="1">
      <c r="A46" s="39"/>
      <c r="B46" s="40" t="s">
        <v>180</v>
      </c>
      <c r="C46" s="41" t="s">
        <v>181</v>
      </c>
      <c r="D46" s="42">
        <v>11295962.72</v>
      </c>
      <c r="E46" s="42">
        <v>17145500.73</v>
      </c>
      <c r="F46" s="42">
        <f>E46/D46*100</f>
        <v>151.78432467418764</v>
      </c>
      <c r="I46" s="41"/>
    </row>
    <row r="47" spans="1:9" ht="15.75" customHeight="1">
      <c r="A47" s="39"/>
      <c r="B47" s="40" t="s">
        <v>182</v>
      </c>
      <c r="C47" s="41" t="s">
        <v>409</v>
      </c>
      <c r="D47" s="42">
        <v>84247492.82</v>
      </c>
      <c r="E47" s="42">
        <v>78819119.14</v>
      </c>
      <c r="F47" s="42">
        <f>E47/D47*100</f>
        <v>93.55663474567956</v>
      </c>
      <c r="I47" s="41"/>
    </row>
    <row r="48" spans="1:9" ht="15.75" customHeight="1">
      <c r="A48" s="39"/>
      <c r="B48" s="43">
        <v>3295</v>
      </c>
      <c r="C48" s="44" t="s">
        <v>183</v>
      </c>
      <c r="D48" s="42">
        <v>7890011.64</v>
      </c>
      <c r="E48" s="42">
        <v>22041038.75</v>
      </c>
      <c r="F48" s="42">
        <f>E48/D48*100</f>
        <v>279.3536911689525</v>
      </c>
      <c r="I48" s="44"/>
    </row>
    <row r="49" spans="1:9" ht="15.75" customHeight="1">
      <c r="A49" s="39"/>
      <c r="B49" s="43">
        <v>3296</v>
      </c>
      <c r="C49" s="44" t="s">
        <v>371</v>
      </c>
      <c r="D49" s="42">
        <v>5816427.06</v>
      </c>
      <c r="E49" s="42">
        <v>14976450.93</v>
      </c>
      <c r="F49" s="42">
        <f>E49/D49*100</f>
        <v>257.48540771694985</v>
      </c>
      <c r="I49" s="44"/>
    </row>
    <row r="50" spans="1:9" ht="15.75" customHeight="1">
      <c r="A50" s="39"/>
      <c r="B50" s="40" t="s">
        <v>184</v>
      </c>
      <c r="C50" s="41" t="s">
        <v>176</v>
      </c>
      <c r="D50" s="42">
        <v>257390909.85</v>
      </c>
      <c r="E50" s="42">
        <v>262967255.12</v>
      </c>
      <c r="F50" s="42">
        <f>E50/D50*100</f>
        <v>102.16648881394053</v>
      </c>
      <c r="I50" s="41"/>
    </row>
    <row r="51" spans="1:9" ht="15.75" customHeight="1">
      <c r="A51" s="36" t="s">
        <v>185</v>
      </c>
      <c r="B51" s="37"/>
      <c r="C51" s="38" t="s">
        <v>186</v>
      </c>
      <c r="D51" s="35">
        <f>D52+D55+D60</f>
        <v>5876260199.009999</v>
      </c>
      <c r="E51" s="35">
        <f>E52+E55+E60</f>
        <v>5432403743.809999</v>
      </c>
      <c r="F51" s="35">
        <f>E51/D51*100</f>
        <v>92.44661672274522</v>
      </c>
      <c r="I51" s="38"/>
    </row>
    <row r="52" spans="1:9" ht="15.75" customHeight="1">
      <c r="A52" s="36" t="s">
        <v>187</v>
      </c>
      <c r="B52" s="37"/>
      <c r="C52" s="38" t="s">
        <v>188</v>
      </c>
      <c r="D52" s="35">
        <f>SUM(D53:D54)</f>
        <v>4904840267.5</v>
      </c>
      <c r="E52" s="35">
        <f>SUM(E53:E54)</f>
        <v>4565593511.809999</v>
      </c>
      <c r="F52" s="35">
        <f>E52/D52*100</f>
        <v>93.08342907845774</v>
      </c>
      <c r="I52" s="38"/>
    </row>
    <row r="53" spans="1:9" ht="15.75" customHeight="1">
      <c r="A53" s="39"/>
      <c r="B53" s="40" t="s">
        <v>189</v>
      </c>
      <c r="C53" s="41" t="s">
        <v>190</v>
      </c>
      <c r="D53" s="42">
        <v>657298056.35</v>
      </c>
      <c r="E53" s="42">
        <v>162909054.87</v>
      </c>
      <c r="F53" s="42">
        <f>E53/D53*100</f>
        <v>24.78465489075685</v>
      </c>
      <c r="I53" s="41"/>
    </row>
    <row r="54" spans="1:9" ht="15.75" customHeight="1">
      <c r="A54" s="39"/>
      <c r="B54" s="40" t="s">
        <v>191</v>
      </c>
      <c r="C54" s="41" t="s">
        <v>192</v>
      </c>
      <c r="D54" s="42">
        <v>4247542211.15</v>
      </c>
      <c r="E54" s="42">
        <v>4402684456.94</v>
      </c>
      <c r="F54" s="42">
        <f>E54/D54*100</f>
        <v>103.65251804638325</v>
      </c>
      <c r="I54" s="41"/>
    </row>
    <row r="55" spans="1:9" ht="15.75" customHeight="1">
      <c r="A55" s="36">
        <v>342</v>
      </c>
      <c r="B55" s="37"/>
      <c r="C55" s="38" t="s">
        <v>324</v>
      </c>
      <c r="D55" s="35">
        <f>SUM(D56:D59)</f>
        <v>854162899.4000001</v>
      </c>
      <c r="E55" s="35">
        <f>SUM(E56:E59)</f>
        <v>758064752.61</v>
      </c>
      <c r="F55" s="35">
        <f>E55/D55*100</f>
        <v>88.749435633706</v>
      </c>
      <c r="I55" s="38"/>
    </row>
    <row r="56" spans="1:9" ht="38.25">
      <c r="A56" s="39"/>
      <c r="B56" s="40" t="s">
        <v>193</v>
      </c>
      <c r="C56" s="41" t="s">
        <v>350</v>
      </c>
      <c r="D56" s="42">
        <v>108044525.02</v>
      </c>
      <c r="E56" s="42">
        <v>95574529.68</v>
      </c>
      <c r="F56" s="42">
        <f>E56/D56*100</f>
        <v>88.45846623168394</v>
      </c>
      <c r="I56" s="41"/>
    </row>
    <row r="57" spans="1:9" ht="25.5">
      <c r="A57" s="39"/>
      <c r="B57" s="40" t="s">
        <v>194</v>
      </c>
      <c r="C57" s="41" t="s">
        <v>351</v>
      </c>
      <c r="D57" s="42">
        <v>64966324.56</v>
      </c>
      <c r="E57" s="42">
        <v>74693396.55</v>
      </c>
      <c r="F57" s="42">
        <f>E57/D57*100</f>
        <v>114.9724831378086</v>
      </c>
      <c r="I57" s="41"/>
    </row>
    <row r="58" spans="1:9" ht="25.5">
      <c r="A58" s="39"/>
      <c r="B58" s="40" t="s">
        <v>195</v>
      </c>
      <c r="C58" s="41" t="s">
        <v>352</v>
      </c>
      <c r="D58" s="42">
        <v>681151466.82</v>
      </c>
      <c r="E58" s="42">
        <v>587796826.38</v>
      </c>
      <c r="F58" s="42">
        <f>E58/D58*100</f>
        <v>86.29458424631568</v>
      </c>
      <c r="I58" s="41"/>
    </row>
    <row r="59" spans="1:9" ht="30" customHeight="1">
      <c r="A59" s="39"/>
      <c r="B59" s="40" t="s">
        <v>372</v>
      </c>
      <c r="C59" s="41" t="s">
        <v>373</v>
      </c>
      <c r="D59" s="42">
        <v>583</v>
      </c>
      <c r="E59" s="42"/>
      <c r="F59" s="42">
        <f>E59/D59*100</f>
        <v>0</v>
      </c>
      <c r="I59" s="41"/>
    </row>
    <row r="60" spans="1:9" ht="15.75" customHeight="1">
      <c r="A60" s="36">
        <v>343</v>
      </c>
      <c r="B60" s="37"/>
      <c r="C60" s="38" t="s">
        <v>196</v>
      </c>
      <c r="D60" s="35">
        <f>SUM(D61:D64)</f>
        <v>117257032.11</v>
      </c>
      <c r="E60" s="35">
        <f>SUM(E61:E64)</f>
        <v>108745479.39</v>
      </c>
      <c r="F60" s="35">
        <f>E60/D60*100</f>
        <v>92.74111533710385</v>
      </c>
      <c r="I60" s="38"/>
    </row>
    <row r="61" spans="1:9" ht="15.75" customHeight="1">
      <c r="A61" s="39"/>
      <c r="B61" s="40" t="s">
        <v>197</v>
      </c>
      <c r="C61" s="41" t="s">
        <v>198</v>
      </c>
      <c r="D61" s="42">
        <v>50399795.48</v>
      </c>
      <c r="E61" s="42">
        <v>48680786.06</v>
      </c>
      <c r="F61" s="42">
        <f>E61/D61*100</f>
        <v>96.5892531832155</v>
      </c>
      <c r="I61" s="41"/>
    </row>
    <row r="62" spans="1:9" ht="25.5">
      <c r="A62" s="39"/>
      <c r="B62" s="43">
        <v>3432</v>
      </c>
      <c r="C62" s="44" t="s">
        <v>330</v>
      </c>
      <c r="D62" s="42">
        <v>89637.27</v>
      </c>
      <c r="E62" s="42">
        <v>443031.86</v>
      </c>
      <c r="F62" s="42">
        <f>E62/D62*100</f>
        <v>494.24961291212907</v>
      </c>
      <c r="I62" s="44"/>
    </row>
    <row r="63" spans="1:9" ht="15.75" customHeight="1">
      <c r="A63" s="39"/>
      <c r="B63" s="40" t="s">
        <v>199</v>
      </c>
      <c r="C63" s="41" t="s">
        <v>200</v>
      </c>
      <c r="D63" s="42">
        <v>3857358.72</v>
      </c>
      <c r="E63" s="42">
        <v>4580289.31</v>
      </c>
      <c r="F63" s="42">
        <f>E63/D63*100</f>
        <v>118.74159606291425</v>
      </c>
      <c r="I63" s="41"/>
    </row>
    <row r="64" spans="1:9" ht="15.75" customHeight="1">
      <c r="A64" s="39"/>
      <c r="B64" s="40" t="s">
        <v>201</v>
      </c>
      <c r="C64" s="41" t="s">
        <v>202</v>
      </c>
      <c r="D64" s="42">
        <v>62910240.64</v>
      </c>
      <c r="E64" s="42">
        <v>55041372.16</v>
      </c>
      <c r="F64" s="42">
        <f>E64/D64*100</f>
        <v>87.49191165071339</v>
      </c>
      <c r="I64" s="41"/>
    </row>
    <row r="65" spans="1:9" ht="15.75" customHeight="1">
      <c r="A65" s="36" t="s">
        <v>203</v>
      </c>
      <c r="B65" s="37"/>
      <c r="C65" s="38" t="s">
        <v>204</v>
      </c>
      <c r="D65" s="35">
        <f>D66+D69</f>
        <v>4031691771.0299997</v>
      </c>
      <c r="E65" s="35">
        <f>E66+E69</f>
        <v>3676941185.9500003</v>
      </c>
      <c r="F65" s="35">
        <f>E65/D65*100</f>
        <v>91.20094974449475</v>
      </c>
      <c r="I65" s="38"/>
    </row>
    <row r="66" spans="1:9" ht="15.75" customHeight="1">
      <c r="A66" s="36" t="s">
        <v>205</v>
      </c>
      <c r="B66" s="37"/>
      <c r="C66" s="38" t="s">
        <v>353</v>
      </c>
      <c r="D66" s="35">
        <f>SUM(D67:D68)</f>
        <v>500200021.37</v>
      </c>
      <c r="E66" s="35">
        <f>SUM(E67:E68)</f>
        <v>437867191.11</v>
      </c>
      <c r="F66" s="35">
        <f>E66/D66*100</f>
        <v>87.53841911296279</v>
      </c>
      <c r="I66" s="38"/>
    </row>
    <row r="67" spans="1:9" s="68" customFormat="1" ht="28.5" customHeight="1">
      <c r="A67" s="43"/>
      <c r="B67" s="40">
        <v>3511</v>
      </c>
      <c r="C67" s="41" t="s">
        <v>354</v>
      </c>
      <c r="D67" s="42">
        <v>3235</v>
      </c>
      <c r="E67" s="42"/>
      <c r="F67" s="42">
        <f>E67/D67*100</f>
        <v>0</v>
      </c>
      <c r="I67" s="41"/>
    </row>
    <row r="68" spans="1:9" ht="15.75" customHeight="1">
      <c r="A68" s="39"/>
      <c r="B68" s="40" t="s">
        <v>206</v>
      </c>
      <c r="C68" s="41" t="s">
        <v>353</v>
      </c>
      <c r="D68" s="42">
        <v>500196786.37</v>
      </c>
      <c r="E68" s="42">
        <v>437867191.11</v>
      </c>
      <c r="F68" s="42">
        <f>E68/D68*100</f>
        <v>87.53898526371295</v>
      </c>
      <c r="I68" s="41"/>
    </row>
    <row r="69" spans="1:9" ht="38.25">
      <c r="A69" s="37" t="s">
        <v>207</v>
      </c>
      <c r="B69" s="37" t="s">
        <v>2</v>
      </c>
      <c r="C69" s="38" t="s">
        <v>208</v>
      </c>
      <c r="D69" s="35">
        <f>SUM(D70:D72)</f>
        <v>3531491749.66</v>
      </c>
      <c r="E69" s="35">
        <f>SUM(E70:E72)</f>
        <v>3239073994.84</v>
      </c>
      <c r="F69" s="35">
        <f>E69/D69*100</f>
        <v>91.71971009565144</v>
      </c>
      <c r="I69" s="38"/>
    </row>
    <row r="70" spans="1:9" ht="26.25" customHeight="1">
      <c r="A70" s="39"/>
      <c r="B70" s="40" t="s">
        <v>209</v>
      </c>
      <c r="C70" s="66" t="s">
        <v>336</v>
      </c>
      <c r="D70" s="42">
        <v>12257322.25</v>
      </c>
      <c r="E70" s="42">
        <v>141006.56</v>
      </c>
      <c r="F70" s="42">
        <f>E70/D70*100</f>
        <v>1.150386333360861</v>
      </c>
      <c r="I70" s="66"/>
    </row>
    <row r="71" spans="1:9" ht="25.5">
      <c r="A71" s="39"/>
      <c r="B71" s="40" t="s">
        <v>210</v>
      </c>
      <c r="C71" s="41" t="s">
        <v>211</v>
      </c>
      <c r="D71" s="42">
        <v>453205168.42</v>
      </c>
      <c r="E71" s="42">
        <v>715678934.19</v>
      </c>
      <c r="F71" s="42">
        <f>E71/D71*100</f>
        <v>157.91499834060963</v>
      </c>
      <c r="I71" s="41"/>
    </row>
    <row r="72" spans="1:9" ht="12.75">
      <c r="A72" s="39"/>
      <c r="B72" s="40" t="s">
        <v>212</v>
      </c>
      <c r="C72" s="41" t="s">
        <v>213</v>
      </c>
      <c r="D72" s="42">
        <v>3066029258.99</v>
      </c>
      <c r="E72" s="42">
        <v>2523254054.09</v>
      </c>
      <c r="F72" s="42">
        <f>E72/D72*100</f>
        <v>82.29712898829939</v>
      </c>
      <c r="I72" s="41"/>
    </row>
    <row r="73" spans="1:9" ht="15.75" customHeight="1">
      <c r="A73" s="36" t="s">
        <v>214</v>
      </c>
      <c r="B73" s="37"/>
      <c r="C73" s="38" t="s">
        <v>337</v>
      </c>
      <c r="D73" s="35">
        <f>D74+D77+D79+D82+D85</f>
        <v>5665529315.24</v>
      </c>
      <c r="E73" s="35">
        <f>E74+E77+E79+E82+E85</f>
        <v>5671607737.18</v>
      </c>
      <c r="F73" s="35">
        <f>E73/D73*100</f>
        <v>100.10728780316518</v>
      </c>
      <c r="I73" s="38"/>
    </row>
    <row r="74" spans="1:9" ht="15.75" customHeight="1">
      <c r="A74" s="36" t="s">
        <v>215</v>
      </c>
      <c r="B74" s="37"/>
      <c r="C74" s="38" t="s">
        <v>216</v>
      </c>
      <c r="D74" s="35">
        <f>D75+D76</f>
        <v>6369064.0600000005</v>
      </c>
      <c r="E74" s="35">
        <f>E75+E76</f>
        <v>876269.75</v>
      </c>
      <c r="F74" s="35">
        <f>E74/D74*100</f>
        <v>13.758218503457789</v>
      </c>
      <c r="I74" s="38"/>
    </row>
    <row r="75" spans="1:9" ht="15.75" customHeight="1">
      <c r="A75" s="39"/>
      <c r="B75" s="40" t="s">
        <v>217</v>
      </c>
      <c r="C75" s="41" t="s">
        <v>218</v>
      </c>
      <c r="D75" s="42">
        <v>5269679.24</v>
      </c>
      <c r="E75" s="42">
        <v>876269.75</v>
      </c>
      <c r="F75" s="42">
        <f>E75/D75*100</f>
        <v>16.628521587207647</v>
      </c>
      <c r="I75" s="41"/>
    </row>
    <row r="76" spans="1:9" ht="15.75" customHeight="1">
      <c r="A76" s="39"/>
      <c r="B76" s="40" t="s">
        <v>219</v>
      </c>
      <c r="C76" s="41" t="s">
        <v>220</v>
      </c>
      <c r="D76" s="42">
        <v>1099384.82</v>
      </c>
      <c r="E76" s="42"/>
      <c r="F76" s="42">
        <f>E76/D76*100</f>
        <v>0</v>
      </c>
      <c r="I76" s="41"/>
    </row>
    <row r="77" spans="1:9" ht="25.5">
      <c r="A77" s="36">
        <v>362</v>
      </c>
      <c r="B77" s="37"/>
      <c r="C77" s="38" t="s">
        <v>325</v>
      </c>
      <c r="D77" s="35">
        <f>D78</f>
        <v>1940836814.3</v>
      </c>
      <c r="E77" s="35">
        <f>E78</f>
        <v>1498199002.71</v>
      </c>
      <c r="F77" s="35">
        <f>E77/D77*100</f>
        <v>77.19345550699245</v>
      </c>
      <c r="I77" s="38"/>
    </row>
    <row r="78" spans="1:9" ht="25.5">
      <c r="A78" s="36"/>
      <c r="B78" s="40" t="s">
        <v>221</v>
      </c>
      <c r="C78" s="41" t="s">
        <v>222</v>
      </c>
      <c r="D78" s="42">
        <v>1940836814.3</v>
      </c>
      <c r="E78" s="42">
        <v>1498199002.71</v>
      </c>
      <c r="F78" s="42">
        <f>E78/D78*100</f>
        <v>77.19345550699245</v>
      </c>
      <c r="I78" s="41"/>
    </row>
    <row r="79" spans="1:9" ht="15.75" customHeight="1">
      <c r="A79" s="36">
        <v>363</v>
      </c>
      <c r="B79" s="37"/>
      <c r="C79" s="38" t="s">
        <v>223</v>
      </c>
      <c r="D79" s="35">
        <f>SUM(D80:D81)</f>
        <v>3547429189.25</v>
      </c>
      <c r="E79" s="35">
        <f>SUM(E80:E81)</f>
        <v>3557142135.9300003</v>
      </c>
      <c r="F79" s="35">
        <f>E79/D79*100</f>
        <v>100.27380241188277</v>
      </c>
      <c r="I79" s="38"/>
    </row>
    <row r="80" spans="1:9" ht="15.75" customHeight="1">
      <c r="A80" s="39"/>
      <c r="B80" s="40" t="s">
        <v>224</v>
      </c>
      <c r="C80" s="41" t="s">
        <v>225</v>
      </c>
      <c r="D80" s="42">
        <v>2515705726.36</v>
      </c>
      <c r="E80" s="42">
        <v>2437205674.4</v>
      </c>
      <c r="F80" s="42">
        <f>E80/D80*100</f>
        <v>96.87960117364035</v>
      </c>
      <c r="I80" s="41"/>
    </row>
    <row r="81" spans="1:9" ht="15.75" customHeight="1">
      <c r="A81" s="39"/>
      <c r="B81" s="43">
        <v>3632</v>
      </c>
      <c r="C81" s="44" t="s">
        <v>226</v>
      </c>
      <c r="D81" s="42">
        <v>1031723462.89</v>
      </c>
      <c r="E81" s="42">
        <v>1119936461.53</v>
      </c>
      <c r="F81" s="42">
        <f>E81/D81*100</f>
        <v>108.55006228053621</v>
      </c>
      <c r="I81" s="44"/>
    </row>
    <row r="82" spans="1:9" s="67" customFormat="1" ht="31.5" customHeight="1">
      <c r="A82" s="45">
        <v>366</v>
      </c>
      <c r="B82" s="36"/>
      <c r="C82" s="46" t="s">
        <v>374</v>
      </c>
      <c r="D82" s="35">
        <f>D83</f>
        <v>17800</v>
      </c>
      <c r="E82" s="35">
        <f>E83+E84</f>
        <v>74149016.74</v>
      </c>
      <c r="F82" s="42">
        <f>E82/D82*100</f>
        <v>416567.5097752809</v>
      </c>
      <c r="I82" s="46"/>
    </row>
    <row r="83" spans="1:9" ht="31.5" customHeight="1">
      <c r="A83" s="39"/>
      <c r="B83" s="43">
        <v>3661</v>
      </c>
      <c r="C83" s="44" t="s">
        <v>375</v>
      </c>
      <c r="D83" s="42">
        <v>17800</v>
      </c>
      <c r="E83" s="42">
        <v>62483444.98</v>
      </c>
      <c r="F83" s="42">
        <f>E83/D83*100</f>
        <v>351030.5897752809</v>
      </c>
      <c r="I83" s="44"/>
    </row>
    <row r="84" spans="1:9" ht="31.5" customHeight="1">
      <c r="A84" s="39"/>
      <c r="B84" s="43" t="s">
        <v>412</v>
      </c>
      <c r="C84" s="44" t="s">
        <v>413</v>
      </c>
      <c r="D84" s="42"/>
      <c r="E84" s="42">
        <v>11665571.76</v>
      </c>
      <c r="F84" s="42"/>
      <c r="I84" s="44"/>
    </row>
    <row r="85" spans="1:9" s="67" customFormat="1" ht="15.75" customHeight="1">
      <c r="A85" s="45">
        <v>368</v>
      </c>
      <c r="B85" s="36"/>
      <c r="C85" s="46" t="s">
        <v>376</v>
      </c>
      <c r="D85" s="35">
        <f>SUM(D86:D87)</f>
        <v>170876447.63</v>
      </c>
      <c r="E85" s="35">
        <f>SUM(E86:E87)</f>
        <v>541241312.05</v>
      </c>
      <c r="F85" s="35">
        <f>E85/D85*100</f>
        <v>316.7442439006888</v>
      </c>
      <c r="I85" s="46"/>
    </row>
    <row r="86" spans="1:9" ht="15.75" customHeight="1">
      <c r="A86" s="39"/>
      <c r="B86" s="43">
        <v>3681</v>
      </c>
      <c r="C86" s="44" t="s">
        <v>377</v>
      </c>
      <c r="D86" s="42">
        <v>74223531.2</v>
      </c>
      <c r="E86" s="42">
        <v>121886319.79</v>
      </c>
      <c r="F86" s="42">
        <f>E86/D86*100</f>
        <v>164.2151994379917</v>
      </c>
      <c r="I86" s="44"/>
    </row>
    <row r="87" spans="1:9" ht="15.75" customHeight="1">
      <c r="A87" s="39"/>
      <c r="B87" s="43">
        <v>3682</v>
      </c>
      <c r="C87" s="44" t="s">
        <v>378</v>
      </c>
      <c r="D87" s="42">
        <v>96652916.43</v>
      </c>
      <c r="E87" s="42">
        <v>419354992.26</v>
      </c>
      <c r="F87" s="42">
        <f>E87/D87*100</f>
        <v>433.8772255917534</v>
      </c>
      <c r="I87" s="44"/>
    </row>
    <row r="88" spans="1:9" ht="24.75" customHeight="1">
      <c r="A88" s="36" t="s">
        <v>227</v>
      </c>
      <c r="B88" s="37"/>
      <c r="C88" s="38" t="s">
        <v>338</v>
      </c>
      <c r="D88" s="35">
        <f>D89+D92</f>
        <v>22651696099.05</v>
      </c>
      <c r="E88" s="35">
        <f>E89+E92</f>
        <v>22552655713.649998</v>
      </c>
      <c r="F88" s="35">
        <f>E88/D88*100</f>
        <v>99.56276834649854</v>
      </c>
      <c r="I88" s="38"/>
    </row>
    <row r="89" spans="1:9" ht="26.25" customHeight="1">
      <c r="A89" s="36" t="s">
        <v>228</v>
      </c>
      <c r="B89" s="37"/>
      <c r="C89" s="38" t="s">
        <v>355</v>
      </c>
      <c r="D89" s="35">
        <f>D90+D91</f>
        <v>15876766336.16</v>
      </c>
      <c r="E89" s="35">
        <f>E90+E91</f>
        <v>16566692334.71</v>
      </c>
      <c r="F89" s="35">
        <f>E89/D89*100</f>
        <v>104.34550703803372</v>
      </c>
      <c r="I89" s="38"/>
    </row>
    <row r="90" spans="1:9" ht="15.75" customHeight="1">
      <c r="A90" s="39"/>
      <c r="B90" s="40" t="s">
        <v>229</v>
      </c>
      <c r="C90" s="41" t="s">
        <v>405</v>
      </c>
      <c r="D90" s="42">
        <v>15876278572.88</v>
      </c>
      <c r="E90" s="42">
        <v>16566310608.33</v>
      </c>
      <c r="F90" s="42">
        <f>E90/D90*100</f>
        <v>104.34630843923789</v>
      </c>
      <c r="I90" s="41"/>
    </row>
    <row r="91" spans="1:9" ht="15.75" customHeight="1">
      <c r="A91" s="39"/>
      <c r="B91" s="40" t="s">
        <v>231</v>
      </c>
      <c r="C91" s="41" t="s">
        <v>406</v>
      </c>
      <c r="D91" s="42">
        <v>487763.28</v>
      </c>
      <c r="E91" s="42">
        <v>381726.38</v>
      </c>
      <c r="F91" s="42">
        <f>E91/D91*100</f>
        <v>78.26058164936073</v>
      </c>
      <c r="I91" s="41"/>
    </row>
    <row r="92" spans="1:9" ht="26.25" customHeight="1">
      <c r="A92" s="36">
        <v>372</v>
      </c>
      <c r="B92" s="37"/>
      <c r="C92" s="38" t="s">
        <v>339</v>
      </c>
      <c r="D92" s="35">
        <f>D93+D94</f>
        <v>6774929762.89</v>
      </c>
      <c r="E92" s="35">
        <f>E93+E94</f>
        <v>5985963378.94</v>
      </c>
      <c r="F92" s="35">
        <f>E92/D92*100</f>
        <v>88.35461899145285</v>
      </c>
      <c r="I92" s="38"/>
    </row>
    <row r="93" spans="1:9" ht="15.75" customHeight="1">
      <c r="A93" s="39"/>
      <c r="B93" s="40" t="s">
        <v>233</v>
      </c>
      <c r="C93" s="41" t="s">
        <v>230</v>
      </c>
      <c r="D93" s="42">
        <v>6317456608.08</v>
      </c>
      <c r="E93" s="42">
        <v>5747840918.48</v>
      </c>
      <c r="F93" s="42">
        <f>E93/D93*100</f>
        <v>90.98346494582228</v>
      </c>
      <c r="I93" s="41"/>
    </row>
    <row r="94" spans="1:9" ht="15.75" customHeight="1">
      <c r="A94" s="39"/>
      <c r="B94" s="40" t="s">
        <v>234</v>
      </c>
      <c r="C94" s="41" t="s">
        <v>232</v>
      </c>
      <c r="D94" s="42">
        <v>457473154.81</v>
      </c>
      <c r="E94" s="42">
        <v>238122460.46</v>
      </c>
      <c r="F94" s="42">
        <f>E94/D94*100</f>
        <v>52.05167952617858</v>
      </c>
      <c r="I94" s="41"/>
    </row>
    <row r="95" spans="1:9" ht="15.75" customHeight="1">
      <c r="A95" s="36" t="s">
        <v>235</v>
      </c>
      <c r="B95" s="37"/>
      <c r="C95" s="38" t="s">
        <v>236</v>
      </c>
      <c r="D95" s="35">
        <f>D96+D99+D102+D108+D112+D114</f>
        <v>2291270086.43</v>
      </c>
      <c r="E95" s="35">
        <f>E96+E99+E102+E108+E112+E114</f>
        <v>2501734457.49</v>
      </c>
      <c r="F95" s="35">
        <f>E95/D95*100</f>
        <v>109.18548940635462</v>
      </c>
      <c r="I95" s="38"/>
    </row>
    <row r="96" spans="1:9" ht="15.75" customHeight="1">
      <c r="A96" s="36" t="s">
        <v>237</v>
      </c>
      <c r="B96" s="37"/>
      <c r="C96" s="38" t="s">
        <v>81</v>
      </c>
      <c r="D96" s="35">
        <f>SUM(D97:D98)</f>
        <v>913589576.5</v>
      </c>
      <c r="E96" s="35">
        <f>SUM(E97:E98)</f>
        <v>885374406.18</v>
      </c>
      <c r="F96" s="35">
        <f>E96/D96*100</f>
        <v>96.91161424716627</v>
      </c>
      <c r="I96" s="38"/>
    </row>
    <row r="97" spans="1:9" ht="15.75" customHeight="1">
      <c r="A97" s="39"/>
      <c r="B97" s="40" t="s">
        <v>238</v>
      </c>
      <c r="C97" s="41" t="s">
        <v>239</v>
      </c>
      <c r="D97" s="42">
        <v>913407926.81</v>
      </c>
      <c r="E97" s="42">
        <v>885156851.15</v>
      </c>
      <c r="F97" s="42">
        <f>E97/D97*100</f>
        <v>96.90706913846648</v>
      </c>
      <c r="I97" s="41"/>
    </row>
    <row r="98" spans="1:9" ht="15.75" customHeight="1">
      <c r="A98" s="39"/>
      <c r="B98" s="40" t="s">
        <v>379</v>
      </c>
      <c r="C98" s="41" t="s">
        <v>380</v>
      </c>
      <c r="D98" s="42">
        <v>181649.69</v>
      </c>
      <c r="E98" s="42">
        <v>217555.03</v>
      </c>
      <c r="F98" s="42">
        <f>E98/D98*100</f>
        <v>119.76625448686424</v>
      </c>
      <c r="I98" s="41"/>
    </row>
    <row r="99" spans="1:9" ht="15.75" customHeight="1">
      <c r="A99" s="36">
        <v>382</v>
      </c>
      <c r="B99" s="37"/>
      <c r="C99" s="38" t="s">
        <v>82</v>
      </c>
      <c r="D99" s="35">
        <f>D100+D101</f>
        <v>101389188.83</v>
      </c>
      <c r="E99" s="35">
        <f>E100+E101</f>
        <v>68086869.76</v>
      </c>
      <c r="F99" s="35">
        <f>E99/D99*100</f>
        <v>67.15397425080673</v>
      </c>
      <c r="I99" s="38"/>
    </row>
    <row r="100" spans="1:9" ht="15.75" customHeight="1">
      <c r="A100" s="39"/>
      <c r="B100" s="40" t="s">
        <v>240</v>
      </c>
      <c r="C100" s="41" t="s">
        <v>340</v>
      </c>
      <c r="D100" s="42">
        <v>72303644.21</v>
      </c>
      <c r="E100" s="42">
        <v>35273355.1</v>
      </c>
      <c r="F100" s="42">
        <f>E100/D100*100</f>
        <v>48.785030803636175</v>
      </c>
      <c r="I100" s="41"/>
    </row>
    <row r="101" spans="1:9" ht="15.75" customHeight="1">
      <c r="A101" s="39"/>
      <c r="B101" s="40" t="s">
        <v>241</v>
      </c>
      <c r="C101" s="41" t="s">
        <v>341</v>
      </c>
      <c r="D101" s="42">
        <v>29085544.62</v>
      </c>
      <c r="E101" s="42">
        <v>32813514.66</v>
      </c>
      <c r="F101" s="42">
        <f>E101/D101*100</f>
        <v>112.81726056261138</v>
      </c>
      <c r="I101" s="41"/>
    </row>
    <row r="102" spans="1:9" ht="15.75" customHeight="1">
      <c r="A102" s="36">
        <v>383</v>
      </c>
      <c r="B102" s="37"/>
      <c r="C102" s="38" t="s">
        <v>242</v>
      </c>
      <c r="D102" s="35">
        <f>SUM(D103:D107)</f>
        <v>233417081.64000002</v>
      </c>
      <c r="E102" s="35">
        <f>SUM(E103:E107)</f>
        <v>138600290.58</v>
      </c>
      <c r="F102" s="35">
        <f>E102/D102*100</f>
        <v>59.378812212965514</v>
      </c>
      <c r="I102" s="38"/>
    </row>
    <row r="103" spans="1:9" ht="15.75" customHeight="1">
      <c r="A103" s="39"/>
      <c r="B103" s="40" t="s">
        <v>243</v>
      </c>
      <c r="C103" s="41" t="s">
        <v>244</v>
      </c>
      <c r="D103" s="42">
        <v>40610074.12</v>
      </c>
      <c r="E103" s="42">
        <v>13819833.23</v>
      </c>
      <c r="F103" s="42">
        <f>E103/D103*100</f>
        <v>34.030554066863644</v>
      </c>
      <c r="I103" s="41"/>
    </row>
    <row r="104" spans="1:9" ht="15.75" customHeight="1">
      <c r="A104" s="39"/>
      <c r="B104" s="40" t="s">
        <v>414</v>
      </c>
      <c r="C104" s="41" t="s">
        <v>415</v>
      </c>
      <c r="D104" s="42"/>
      <c r="E104" s="42">
        <v>16280.37</v>
      </c>
      <c r="F104" s="42"/>
      <c r="I104" s="41"/>
    </row>
    <row r="105" spans="1:9" ht="15.75" customHeight="1">
      <c r="A105" s="39"/>
      <c r="B105" s="43">
        <v>3833</v>
      </c>
      <c r="C105" s="44" t="s">
        <v>245</v>
      </c>
      <c r="D105" s="42">
        <v>16671814.57</v>
      </c>
      <c r="E105" s="42">
        <v>13930401.61</v>
      </c>
      <c r="F105" s="42">
        <f>E105/D105*100</f>
        <v>83.55660118165528</v>
      </c>
      <c r="I105" s="44"/>
    </row>
    <row r="106" spans="1:9" ht="15.75" customHeight="1">
      <c r="A106" s="39"/>
      <c r="B106" s="40" t="s">
        <v>246</v>
      </c>
      <c r="C106" s="41" t="s">
        <v>247</v>
      </c>
      <c r="D106" s="42">
        <v>176133759.62</v>
      </c>
      <c r="E106" s="42">
        <v>110735624.68</v>
      </c>
      <c r="F106" s="42">
        <f>E106/D106*100</f>
        <v>62.8701873615295</v>
      </c>
      <c r="I106" s="41"/>
    </row>
    <row r="107" spans="1:9" ht="15.75" customHeight="1">
      <c r="A107" s="39"/>
      <c r="B107" s="40" t="s">
        <v>381</v>
      </c>
      <c r="C107" s="41" t="s">
        <v>91</v>
      </c>
      <c r="D107" s="42">
        <v>1433.33</v>
      </c>
      <c r="E107" s="42">
        <v>98150.69</v>
      </c>
      <c r="F107" s="42">
        <f>E107/D107*100</f>
        <v>6847.738483112752</v>
      </c>
      <c r="I107" s="41"/>
    </row>
    <row r="108" spans="1:9" s="67" customFormat="1" ht="15.75" customHeight="1">
      <c r="A108" s="45">
        <v>384</v>
      </c>
      <c r="B108" s="37"/>
      <c r="C108" s="38" t="s">
        <v>382</v>
      </c>
      <c r="D108" s="35">
        <f>SUM(D109:D110)</f>
        <v>246793895.23000002</v>
      </c>
      <c r="E108" s="35">
        <f>SUM(E109:E110)</f>
        <v>470074781.48</v>
      </c>
      <c r="F108" s="35">
        <f>E108/D108*100</f>
        <v>190.4726132070297</v>
      </c>
      <c r="I108" s="38"/>
    </row>
    <row r="109" spans="1:9" ht="25.5">
      <c r="A109" s="39"/>
      <c r="B109" s="40">
        <v>3841</v>
      </c>
      <c r="C109" s="41" t="s">
        <v>383</v>
      </c>
      <c r="D109" s="42">
        <v>50776659.42</v>
      </c>
      <c r="E109" s="42">
        <v>52031743.87</v>
      </c>
      <c r="F109" s="42">
        <f>E109/D109*100</f>
        <v>102.47177436313513</v>
      </c>
      <c r="I109" s="41"/>
    </row>
    <row r="110" spans="1:9" ht="25.5">
      <c r="A110" s="39"/>
      <c r="B110" s="40">
        <v>3842</v>
      </c>
      <c r="C110" s="41" t="s">
        <v>384</v>
      </c>
      <c r="D110" s="42">
        <v>196017235.81</v>
      </c>
      <c r="E110" s="42">
        <v>418043037.61</v>
      </c>
      <c r="F110" s="42">
        <f>E110/D110*100</f>
        <v>213.26850972187478</v>
      </c>
      <c r="I110" s="41"/>
    </row>
    <row r="111" spans="1:9" ht="12.75">
      <c r="A111" s="39"/>
      <c r="B111" s="40"/>
      <c r="C111" s="41"/>
      <c r="D111" s="42"/>
      <c r="E111" s="42"/>
      <c r="F111" s="42"/>
      <c r="I111" s="41"/>
    </row>
    <row r="112" spans="1:9" ht="15.75" customHeight="1">
      <c r="A112" s="36">
        <v>385</v>
      </c>
      <c r="B112" s="37"/>
      <c r="C112" s="38" t="s">
        <v>248</v>
      </c>
      <c r="D112" s="35">
        <f>D113</f>
        <v>0</v>
      </c>
      <c r="E112" s="35">
        <f>E113</f>
        <v>0</v>
      </c>
      <c r="F112" s="35"/>
      <c r="I112" s="38"/>
    </row>
    <row r="113" spans="1:9" ht="15.75" customHeight="1">
      <c r="A113" s="39"/>
      <c r="B113" s="40" t="s">
        <v>249</v>
      </c>
      <c r="C113" s="41" t="s">
        <v>250</v>
      </c>
      <c r="D113" s="59">
        <v>0</v>
      </c>
      <c r="E113" s="59">
        <v>0</v>
      </c>
      <c r="F113" s="35"/>
      <c r="I113" s="41"/>
    </row>
    <row r="114" spans="1:9" ht="12.75">
      <c r="A114" s="36">
        <v>386</v>
      </c>
      <c r="B114" s="37"/>
      <c r="C114" s="38" t="s">
        <v>251</v>
      </c>
      <c r="D114" s="35">
        <f>SUM(D115:D117)</f>
        <v>796080344.2299999</v>
      </c>
      <c r="E114" s="35">
        <f>SUM(E115:E117)</f>
        <v>939598109.49</v>
      </c>
      <c r="F114" s="35">
        <f>E114/D114*100</f>
        <v>118.02805034695538</v>
      </c>
      <c r="I114" s="38"/>
    </row>
    <row r="115" spans="1:9" ht="40.5" customHeight="1">
      <c r="A115" s="39"/>
      <c r="B115" s="40" t="s">
        <v>252</v>
      </c>
      <c r="C115" s="41" t="s">
        <v>342</v>
      </c>
      <c r="D115" s="42">
        <v>752576053.64</v>
      </c>
      <c r="E115" s="42">
        <v>810777933.25</v>
      </c>
      <c r="F115" s="42">
        <f>E115/D115*100</f>
        <v>107.73368742315064</v>
      </c>
      <c r="I115" s="41"/>
    </row>
    <row r="116" spans="1:9" ht="39.75" customHeight="1">
      <c r="A116" s="39"/>
      <c r="B116" s="40" t="s">
        <v>253</v>
      </c>
      <c r="C116" s="41" t="s">
        <v>343</v>
      </c>
      <c r="D116" s="42">
        <v>34993829.28</v>
      </c>
      <c r="E116" s="42">
        <v>30616349.73</v>
      </c>
      <c r="F116" s="42">
        <f>E116/D116*100</f>
        <v>87.49071010499026</v>
      </c>
      <c r="I116" s="41"/>
    </row>
    <row r="117" spans="1:9" ht="15.75" customHeight="1">
      <c r="A117" s="39"/>
      <c r="B117" s="40" t="s">
        <v>254</v>
      </c>
      <c r="C117" s="41" t="s">
        <v>344</v>
      </c>
      <c r="D117" s="42">
        <v>8510461.31</v>
      </c>
      <c r="E117" s="42">
        <v>98203826.51</v>
      </c>
      <c r="F117" s="42">
        <f>E117/D117*100</f>
        <v>1153.9189584777046</v>
      </c>
      <c r="I117" s="41"/>
    </row>
    <row r="118" spans="1:5" ht="15.75" customHeight="1">
      <c r="A118" s="39"/>
      <c r="B118" s="40"/>
      <c r="C118" s="41"/>
      <c r="D118" s="42"/>
      <c r="E118" s="59"/>
    </row>
    <row r="119" spans="1:5" ht="15.75" customHeight="1">
      <c r="A119" s="54" t="s">
        <v>255</v>
      </c>
      <c r="B119" s="40"/>
      <c r="C119" s="41"/>
      <c r="D119" s="42"/>
      <c r="E119" s="59"/>
    </row>
    <row r="120" spans="1:6" s="53" customFormat="1" ht="30" customHeight="1">
      <c r="A120" s="72" t="s">
        <v>332</v>
      </c>
      <c r="B120" s="72"/>
      <c r="C120" s="72"/>
      <c r="D120" s="63" t="s">
        <v>370</v>
      </c>
      <c r="E120" s="63" t="s">
        <v>410</v>
      </c>
      <c r="F120" s="31" t="s">
        <v>113</v>
      </c>
    </row>
    <row r="121" spans="1:6" s="53" customFormat="1" ht="12.75">
      <c r="A121" s="73">
        <v>1</v>
      </c>
      <c r="B121" s="73"/>
      <c r="C121" s="73"/>
      <c r="D121" s="56">
        <v>2</v>
      </c>
      <c r="E121" s="56">
        <v>3</v>
      </c>
      <c r="F121" s="57" t="s">
        <v>430</v>
      </c>
    </row>
    <row r="122" spans="1:14" ht="25.5">
      <c r="A122" s="32" t="s">
        <v>256</v>
      </c>
      <c r="B122" s="33"/>
      <c r="C122" s="47" t="s">
        <v>255</v>
      </c>
      <c r="D122" s="48">
        <f>D123+D132+D162+D165+D168</f>
        <v>868444113.5700003</v>
      </c>
      <c r="E122" s="48">
        <f>E123+E132+E162+E165+E168</f>
        <v>1206695517.2700002</v>
      </c>
      <c r="F122" s="48">
        <f>E122/D122*100</f>
        <v>138.9491273433262</v>
      </c>
      <c r="I122" s="47"/>
      <c r="J122" s="53"/>
      <c r="K122" s="53"/>
      <c r="L122" s="53"/>
      <c r="M122" s="53"/>
      <c r="N122" s="53"/>
    </row>
    <row r="123" spans="1:14" ht="25.5">
      <c r="A123" s="36" t="s">
        <v>257</v>
      </c>
      <c r="B123" s="37"/>
      <c r="C123" s="38" t="s">
        <v>258</v>
      </c>
      <c r="D123" s="48">
        <f>D124+D127</f>
        <v>18290380.09</v>
      </c>
      <c r="E123" s="48">
        <f>E124+E127</f>
        <v>33471087.839999996</v>
      </c>
      <c r="F123" s="48">
        <f>E123/D123*100</f>
        <v>182.99831755984027</v>
      </c>
      <c r="I123" s="38"/>
      <c r="L123" s="69"/>
      <c r="M123" s="69"/>
      <c r="N123" s="69"/>
    </row>
    <row r="124" spans="1:9" ht="15.75" customHeight="1">
      <c r="A124" s="36" t="s">
        <v>259</v>
      </c>
      <c r="B124" s="37"/>
      <c r="C124" s="38" t="s">
        <v>260</v>
      </c>
      <c r="D124" s="48">
        <f>SUM(D125:D126)</f>
        <v>11911973.05</v>
      </c>
      <c r="E124" s="48">
        <f>SUM(E125:E126)</f>
        <v>219964.93</v>
      </c>
      <c r="F124" s="48">
        <f>E124/D124*100</f>
        <v>1.8465868674879178</v>
      </c>
      <c r="I124" s="38"/>
    </row>
    <row r="125" spans="1:9" ht="15.75" customHeight="1">
      <c r="A125" s="39"/>
      <c r="B125" s="40" t="s">
        <v>261</v>
      </c>
      <c r="C125" s="41" t="s">
        <v>95</v>
      </c>
      <c r="D125" s="42">
        <v>11899473.05</v>
      </c>
      <c r="E125" s="42">
        <v>219964.93</v>
      </c>
      <c r="F125" s="60">
        <f>E125/D125*100</f>
        <v>1.8485266454719183</v>
      </c>
      <c r="I125" s="41"/>
    </row>
    <row r="126" spans="1:9" ht="15.75" customHeight="1">
      <c r="A126" s="39"/>
      <c r="B126" s="40" t="s">
        <v>416</v>
      </c>
      <c r="C126" s="41" t="s">
        <v>385</v>
      </c>
      <c r="D126" s="42">
        <v>12500</v>
      </c>
      <c r="E126" s="42"/>
      <c r="F126" s="48"/>
      <c r="I126" s="41"/>
    </row>
    <row r="127" spans="1:9" ht="15.75" customHeight="1">
      <c r="A127" s="36" t="s">
        <v>262</v>
      </c>
      <c r="B127" s="37"/>
      <c r="C127" s="38" t="s">
        <v>263</v>
      </c>
      <c r="D127" s="48">
        <f>SUM(D128:D131)</f>
        <v>6378407.04</v>
      </c>
      <c r="E127" s="48">
        <f>SUM(E128:E131)</f>
        <v>33251122.909999996</v>
      </c>
      <c r="F127" s="48">
        <f>E127/D127*100</f>
        <v>521.307635299487</v>
      </c>
      <c r="I127" s="38"/>
    </row>
    <row r="128" spans="1:9" s="68" customFormat="1" ht="15.75" customHeight="1">
      <c r="A128" s="43"/>
      <c r="B128" s="40" t="s">
        <v>386</v>
      </c>
      <c r="C128" s="41" t="s">
        <v>387</v>
      </c>
      <c r="D128" s="42">
        <v>116645.61</v>
      </c>
      <c r="E128" s="42">
        <v>66170</v>
      </c>
      <c r="F128" s="60">
        <f>E128/D128*100</f>
        <v>56.72738133908341</v>
      </c>
      <c r="I128" s="41"/>
    </row>
    <row r="129" spans="1:9" ht="15.75" customHeight="1">
      <c r="A129" s="39"/>
      <c r="B129" s="40" t="s">
        <v>264</v>
      </c>
      <c r="C129" s="41" t="s">
        <v>265</v>
      </c>
      <c r="D129" s="42">
        <v>4191687.21</v>
      </c>
      <c r="E129" s="42">
        <v>19369988.09</v>
      </c>
      <c r="F129" s="60">
        <f>E129/D129*100</f>
        <v>462.1048069567195</v>
      </c>
      <c r="I129" s="41"/>
    </row>
    <row r="130" spans="1:9" ht="15.75" customHeight="1">
      <c r="A130" s="39"/>
      <c r="B130" s="40" t="s">
        <v>266</v>
      </c>
      <c r="C130" s="41" t="s">
        <v>267</v>
      </c>
      <c r="D130" s="42">
        <v>1911599.22</v>
      </c>
      <c r="E130" s="42">
        <v>12052779.42</v>
      </c>
      <c r="F130" s="60">
        <f>E130/D130*100</f>
        <v>630.5076552604996</v>
      </c>
      <c r="I130" s="41"/>
    </row>
    <row r="131" spans="1:14" ht="15.75" customHeight="1">
      <c r="A131" s="39"/>
      <c r="B131" s="40" t="s">
        <v>268</v>
      </c>
      <c r="C131" s="41" t="s">
        <v>269</v>
      </c>
      <c r="D131" s="42">
        <v>158475</v>
      </c>
      <c r="E131" s="42">
        <v>1762185.4</v>
      </c>
      <c r="F131" s="60">
        <f>E131/D131*100</f>
        <v>1111.9642845874744</v>
      </c>
      <c r="I131" s="41"/>
      <c r="L131" s="69"/>
      <c r="M131" s="69"/>
      <c r="N131" s="69"/>
    </row>
    <row r="132" spans="1:9" ht="15.75" customHeight="1">
      <c r="A132" s="36" t="s">
        <v>270</v>
      </c>
      <c r="B132" s="37"/>
      <c r="C132" s="38" t="s">
        <v>345</v>
      </c>
      <c r="D132" s="48">
        <f>D133+D138+D147+D151+D155+D158</f>
        <v>772087792.8300002</v>
      </c>
      <c r="E132" s="48">
        <f>E133+E138+E147+E151+E155+E158</f>
        <v>1034861822.59</v>
      </c>
      <c r="F132" s="48">
        <f>E132/D132*100</f>
        <v>134.03421634174936</v>
      </c>
      <c r="I132" s="38"/>
    </row>
    <row r="133" spans="1:9" ht="15.75" customHeight="1">
      <c r="A133" s="36" t="s">
        <v>271</v>
      </c>
      <c r="B133" s="37"/>
      <c r="C133" s="38" t="s">
        <v>272</v>
      </c>
      <c r="D133" s="48">
        <f>SUM(D134:D137)</f>
        <v>142204187.51</v>
      </c>
      <c r="E133" s="48">
        <f>SUM(E134:E137)</f>
        <v>399172922.32</v>
      </c>
      <c r="F133" s="48">
        <f>E133/D133*100</f>
        <v>280.70405612488</v>
      </c>
      <c r="I133" s="38"/>
    </row>
    <row r="134" spans="1:9" ht="15.75" customHeight="1">
      <c r="A134" s="39"/>
      <c r="B134" s="40" t="s">
        <v>273</v>
      </c>
      <c r="C134" s="41" t="s">
        <v>98</v>
      </c>
      <c r="D134" s="42">
        <v>26090113.15</v>
      </c>
      <c r="E134" s="42">
        <v>40321077.93</v>
      </c>
      <c r="F134" s="60">
        <f>E134/D134*100</f>
        <v>154.54543143673564</v>
      </c>
      <c r="I134" s="41"/>
    </row>
    <row r="135" spans="1:9" ht="15.75" customHeight="1">
      <c r="A135" s="39"/>
      <c r="B135" s="40" t="s">
        <v>274</v>
      </c>
      <c r="C135" s="41" t="s">
        <v>99</v>
      </c>
      <c r="D135" s="42">
        <v>112946568.89</v>
      </c>
      <c r="E135" s="42">
        <v>351773497.69</v>
      </c>
      <c r="F135" s="60">
        <f>E135/D135*100</f>
        <v>311.45124738813126</v>
      </c>
      <c r="I135" s="41"/>
    </row>
    <row r="136" spans="1:9" ht="15.75" customHeight="1">
      <c r="A136" s="39"/>
      <c r="B136" s="40" t="s">
        <v>388</v>
      </c>
      <c r="C136" s="41" t="s">
        <v>389</v>
      </c>
      <c r="D136" s="42">
        <v>1023641.5</v>
      </c>
      <c r="E136" s="42">
        <v>225774.02</v>
      </c>
      <c r="F136" s="60">
        <f>E136/D136*100</f>
        <v>22.055965882586822</v>
      </c>
      <c r="I136" s="41"/>
    </row>
    <row r="137" spans="1:9" ht="15.75" customHeight="1">
      <c r="A137" s="39"/>
      <c r="B137" s="40" t="s">
        <v>275</v>
      </c>
      <c r="C137" s="41" t="s">
        <v>100</v>
      </c>
      <c r="D137" s="42">
        <v>2143863.97</v>
      </c>
      <c r="E137" s="42">
        <v>6852572.68</v>
      </c>
      <c r="F137" s="60">
        <f>E137/D137*100</f>
        <v>319.6365429845812</v>
      </c>
      <c r="I137" s="41"/>
    </row>
    <row r="138" spans="1:9" ht="15.75" customHeight="1">
      <c r="A138" s="36" t="s">
        <v>276</v>
      </c>
      <c r="B138" s="37"/>
      <c r="C138" s="38" t="s">
        <v>277</v>
      </c>
      <c r="D138" s="48">
        <f>SUM(D139:D146)</f>
        <v>555948346.3100001</v>
      </c>
      <c r="E138" s="48">
        <f>SUM(E139:E146)</f>
        <v>381713598.57</v>
      </c>
      <c r="F138" s="48">
        <f>E138/D138*100</f>
        <v>68.65990358700596</v>
      </c>
      <c r="I138" s="38"/>
    </row>
    <row r="139" spans="1:9" ht="15.75" customHeight="1">
      <c r="A139" s="39"/>
      <c r="B139" s="40" t="s">
        <v>278</v>
      </c>
      <c r="C139" s="41" t="s">
        <v>102</v>
      </c>
      <c r="D139" s="42">
        <v>66281347</v>
      </c>
      <c r="E139" s="42">
        <v>71877949.29</v>
      </c>
      <c r="F139" s="60">
        <f>E139/D139*100</f>
        <v>108.44370632660801</v>
      </c>
      <c r="I139" s="41"/>
    </row>
    <row r="140" spans="1:9" ht="15.75" customHeight="1">
      <c r="A140" s="39"/>
      <c r="B140" s="40" t="s">
        <v>279</v>
      </c>
      <c r="C140" s="41" t="s">
        <v>280</v>
      </c>
      <c r="D140" s="42">
        <v>28867837.57</v>
      </c>
      <c r="E140" s="42">
        <v>61430682.8</v>
      </c>
      <c r="F140" s="60">
        <f>E140/D140*100</f>
        <v>212.79973829366395</v>
      </c>
      <c r="I140" s="41"/>
    </row>
    <row r="141" spans="1:14" ht="15.75" customHeight="1">
      <c r="A141" s="39"/>
      <c r="B141" s="40" t="s">
        <v>281</v>
      </c>
      <c r="C141" s="41" t="s">
        <v>103</v>
      </c>
      <c r="D141" s="42">
        <v>22047965.71</v>
      </c>
      <c r="E141" s="42">
        <v>20755433.62</v>
      </c>
      <c r="F141" s="60">
        <f>E141/D141*100</f>
        <v>94.1376356122789</v>
      </c>
      <c r="I141" s="41"/>
      <c r="L141" s="69"/>
      <c r="M141" s="69"/>
      <c r="N141" s="69"/>
    </row>
    <row r="142" spans="1:9" ht="15.75" customHeight="1">
      <c r="A142" s="39"/>
      <c r="B142" s="40" t="s">
        <v>282</v>
      </c>
      <c r="C142" s="41" t="s">
        <v>283</v>
      </c>
      <c r="D142" s="42">
        <v>202061054.94</v>
      </c>
      <c r="E142" s="42">
        <v>149351247.41</v>
      </c>
      <c r="F142" s="60">
        <f>E142/D142*100</f>
        <v>73.91392045060259</v>
      </c>
      <c r="I142" s="41"/>
    </row>
    <row r="143" spans="1:9" ht="15.75" customHeight="1">
      <c r="A143" s="39"/>
      <c r="B143" s="40" t="s">
        <v>284</v>
      </c>
      <c r="C143" s="41" t="s">
        <v>104</v>
      </c>
      <c r="D143" s="42">
        <v>37952850.25</v>
      </c>
      <c r="E143" s="42">
        <v>8952987.64</v>
      </c>
      <c r="F143" s="60">
        <f>E143/D143*100</f>
        <v>23.589763564595522</v>
      </c>
      <c r="I143" s="41"/>
    </row>
    <row r="144" spans="1:9" ht="15.75" customHeight="1">
      <c r="A144" s="39"/>
      <c r="B144" s="40" t="s">
        <v>333</v>
      </c>
      <c r="C144" s="41" t="s">
        <v>334</v>
      </c>
      <c r="D144" s="42">
        <v>76900.24</v>
      </c>
      <c r="E144" s="42">
        <v>2960499.67</v>
      </c>
      <c r="F144" s="60">
        <f>E144/D144*100</f>
        <v>3849.792497396627</v>
      </c>
      <c r="I144" s="41"/>
    </row>
    <row r="145" spans="1:9" ht="15.75" customHeight="1">
      <c r="A145" s="39"/>
      <c r="B145" s="40" t="s">
        <v>285</v>
      </c>
      <c r="C145" s="41" t="s">
        <v>105</v>
      </c>
      <c r="D145" s="42">
        <v>10856875.58</v>
      </c>
      <c r="E145" s="42">
        <v>13199098.21</v>
      </c>
      <c r="F145" s="60">
        <f>E145/D145*100</f>
        <v>121.57363426283274</v>
      </c>
      <c r="I145" s="41"/>
    </row>
    <row r="146" spans="1:9" ht="15.75" customHeight="1">
      <c r="A146" s="39"/>
      <c r="B146" s="40" t="s">
        <v>390</v>
      </c>
      <c r="C146" s="41" t="s">
        <v>154</v>
      </c>
      <c r="D146" s="42">
        <v>187803515.02</v>
      </c>
      <c r="E146" s="42">
        <v>53185699.93</v>
      </c>
      <c r="F146" s="60">
        <f>E146/D146*100</f>
        <v>28.319863940957667</v>
      </c>
      <c r="I146" s="41"/>
    </row>
    <row r="147" spans="1:9" ht="15.75" customHeight="1">
      <c r="A147" s="36" t="s">
        <v>286</v>
      </c>
      <c r="B147" s="37"/>
      <c r="C147" s="38" t="s">
        <v>287</v>
      </c>
      <c r="D147" s="48">
        <f>SUM(D148:D149)</f>
        <v>40068248.949999996</v>
      </c>
      <c r="E147" s="48">
        <f>SUM(E148:E150)</f>
        <v>169065541.28</v>
      </c>
      <c r="F147" s="48">
        <f>E147/D147*100</f>
        <v>421.9439224583335</v>
      </c>
      <c r="I147" s="38"/>
    </row>
    <row r="148" spans="1:9" ht="15.75" customHeight="1">
      <c r="A148" s="39"/>
      <c r="B148" s="40" t="s">
        <v>288</v>
      </c>
      <c r="C148" s="41" t="s">
        <v>107</v>
      </c>
      <c r="D148" s="42">
        <v>37706595.08</v>
      </c>
      <c r="E148" s="42">
        <v>26083364.68</v>
      </c>
      <c r="F148" s="60">
        <f>E148/D148*100</f>
        <v>69.17454260895308</v>
      </c>
      <c r="I148" s="41"/>
    </row>
    <row r="149" spans="1:9" ht="15.75" customHeight="1">
      <c r="A149" s="39"/>
      <c r="B149" s="40" t="s">
        <v>289</v>
      </c>
      <c r="C149" s="41" t="s">
        <v>108</v>
      </c>
      <c r="D149" s="42">
        <v>2361653.87</v>
      </c>
      <c r="E149" s="42">
        <v>19947030.41</v>
      </c>
      <c r="F149" s="60">
        <f>E149/D149*100</f>
        <v>844.6212488369431</v>
      </c>
      <c r="I149" s="41"/>
    </row>
    <row r="150" spans="1:9" ht="15.75" customHeight="1">
      <c r="A150" s="39"/>
      <c r="B150" s="40" t="s">
        <v>417</v>
      </c>
      <c r="C150" s="41" t="s">
        <v>418</v>
      </c>
      <c r="D150" s="42"/>
      <c r="E150" s="42">
        <v>123035146.19</v>
      </c>
      <c r="F150" s="60"/>
      <c r="I150" s="41"/>
    </row>
    <row r="151" spans="1:9" ht="25.5" customHeight="1">
      <c r="A151" s="36" t="s">
        <v>290</v>
      </c>
      <c r="B151" s="37"/>
      <c r="C151" s="38" t="s">
        <v>356</v>
      </c>
      <c r="D151" s="48">
        <f>SUM(D152:D154)</f>
        <v>1697675.2</v>
      </c>
      <c r="E151" s="48">
        <f>SUM(E152:E154)</f>
        <v>4130875.8699999996</v>
      </c>
      <c r="F151" s="48">
        <f>E151/D151*100</f>
        <v>243.32545294883258</v>
      </c>
      <c r="I151" s="38"/>
    </row>
    <row r="152" spans="1:9" ht="15.75" customHeight="1">
      <c r="A152" s="39"/>
      <c r="B152" s="40" t="s">
        <v>291</v>
      </c>
      <c r="C152" s="41" t="s">
        <v>292</v>
      </c>
      <c r="D152" s="42">
        <v>1658535.2</v>
      </c>
      <c r="E152" s="42">
        <v>3903473.82</v>
      </c>
      <c r="F152" s="60">
        <f>E152/D152*100</f>
        <v>235.35670632736645</v>
      </c>
      <c r="I152" s="41"/>
    </row>
    <row r="153" spans="1:9" ht="25.5">
      <c r="A153" s="39"/>
      <c r="B153" s="40" t="s">
        <v>293</v>
      </c>
      <c r="C153" s="41" t="s">
        <v>294</v>
      </c>
      <c r="D153" s="42">
        <v>37052</v>
      </c>
      <c r="E153" s="42">
        <v>168185.05</v>
      </c>
      <c r="F153" s="60">
        <f>E153/D153*100</f>
        <v>453.9162528338551</v>
      </c>
      <c r="I153" s="41"/>
    </row>
    <row r="154" spans="1:9" ht="15.75" customHeight="1">
      <c r="A154" s="39"/>
      <c r="B154" s="43">
        <v>4244</v>
      </c>
      <c r="C154" s="44" t="s">
        <v>295</v>
      </c>
      <c r="D154" s="42">
        <v>2088</v>
      </c>
      <c r="E154" s="42">
        <v>59217</v>
      </c>
      <c r="F154" s="60">
        <f>E154/D154*100</f>
        <v>2836.0632183908046</v>
      </c>
      <c r="I154" s="44"/>
    </row>
    <row r="155" spans="1:9" ht="15.75" customHeight="1">
      <c r="A155" s="36" t="s">
        <v>296</v>
      </c>
      <c r="B155" s="37"/>
      <c r="C155" s="38" t="s">
        <v>297</v>
      </c>
      <c r="D155" s="48">
        <f>D157</f>
        <v>24120</v>
      </c>
      <c r="E155" s="48">
        <f>E157+E156</f>
        <v>47733.2</v>
      </c>
      <c r="F155" s="48">
        <f>E155/D155*100</f>
        <v>197.8988391376451</v>
      </c>
      <c r="I155" s="38"/>
    </row>
    <row r="156" spans="1:9" ht="15.75" customHeight="1">
      <c r="A156" s="36"/>
      <c r="B156" s="40" t="s">
        <v>419</v>
      </c>
      <c r="C156" s="41" t="s">
        <v>420</v>
      </c>
      <c r="D156" s="42"/>
      <c r="E156" s="42">
        <v>14991.2</v>
      </c>
      <c r="F156" s="60"/>
      <c r="I156" s="38"/>
    </row>
    <row r="157" spans="1:9" ht="15.75" customHeight="1">
      <c r="A157" s="39"/>
      <c r="B157" s="40" t="s">
        <v>298</v>
      </c>
      <c r="C157" s="41" t="s">
        <v>299</v>
      </c>
      <c r="D157" s="42">
        <v>24120</v>
      </c>
      <c r="E157" s="42">
        <v>32742</v>
      </c>
      <c r="F157" s="60">
        <f>E157/D157*100</f>
        <v>135.7462686567164</v>
      </c>
      <c r="I157" s="41"/>
    </row>
    <row r="158" spans="1:9" ht="15.75" customHeight="1">
      <c r="A158" s="36" t="s">
        <v>300</v>
      </c>
      <c r="B158" s="37"/>
      <c r="C158" s="38" t="s">
        <v>407</v>
      </c>
      <c r="D158" s="48">
        <f>SUM(D159:D161)</f>
        <v>32145214.86</v>
      </c>
      <c r="E158" s="48">
        <f>SUM(E159:E161)</f>
        <v>80731151.35</v>
      </c>
      <c r="F158" s="48">
        <f>E158/D158*100</f>
        <v>251.14516017890446</v>
      </c>
      <c r="I158" s="38"/>
    </row>
    <row r="159" spans="1:9" ht="15.75" customHeight="1">
      <c r="A159" s="39"/>
      <c r="B159" s="40" t="s">
        <v>301</v>
      </c>
      <c r="C159" s="41" t="s">
        <v>408</v>
      </c>
      <c r="D159" s="42">
        <v>26423588.4</v>
      </c>
      <c r="E159" s="42">
        <v>38651396.12</v>
      </c>
      <c r="F159" s="60">
        <f>E159/D159*100</f>
        <v>146.27610578433018</v>
      </c>
      <c r="I159" s="41"/>
    </row>
    <row r="160" spans="1:9" ht="15.75" customHeight="1">
      <c r="A160" s="39"/>
      <c r="B160" s="40" t="s">
        <v>391</v>
      </c>
      <c r="C160" s="41" t="s">
        <v>392</v>
      </c>
      <c r="D160" s="42">
        <v>1437705.96</v>
      </c>
      <c r="E160" s="42">
        <v>1148391.14</v>
      </c>
      <c r="F160" s="60">
        <f>E160/D160*100</f>
        <v>79.87663485793715</v>
      </c>
      <c r="I160" s="41"/>
    </row>
    <row r="161" spans="1:9" ht="15.75" customHeight="1">
      <c r="A161" s="39"/>
      <c r="B161" s="40" t="s">
        <v>393</v>
      </c>
      <c r="C161" s="41" t="s">
        <v>394</v>
      </c>
      <c r="D161" s="42">
        <v>4283920.5</v>
      </c>
      <c r="E161" s="42">
        <v>40931364.09</v>
      </c>
      <c r="F161" s="60">
        <f>E161/D161*100</f>
        <v>955.465072005888</v>
      </c>
      <c r="I161" s="41"/>
    </row>
    <row r="162" spans="1:9" ht="24.75" customHeight="1">
      <c r="A162" s="36" t="s">
        <v>302</v>
      </c>
      <c r="B162" s="37"/>
      <c r="C162" s="38" t="s">
        <v>346</v>
      </c>
      <c r="D162" s="48">
        <f>D163</f>
        <v>176257.61</v>
      </c>
      <c r="E162" s="48">
        <f>E163</f>
        <v>85565.41</v>
      </c>
      <c r="F162" s="48">
        <f>E162/D162*100</f>
        <v>48.545654284090205</v>
      </c>
      <c r="I162" s="38"/>
    </row>
    <row r="163" spans="1:9" ht="15.75" customHeight="1">
      <c r="A163" s="36" t="s">
        <v>303</v>
      </c>
      <c r="B163" s="37"/>
      <c r="C163" s="38" t="s">
        <v>347</v>
      </c>
      <c r="D163" s="48">
        <f>D164</f>
        <v>176257.61</v>
      </c>
      <c r="E163" s="48">
        <f>E164</f>
        <v>85565.41</v>
      </c>
      <c r="F163" s="48">
        <f>E163/D163*100</f>
        <v>48.545654284090205</v>
      </c>
      <c r="I163" s="38"/>
    </row>
    <row r="164" spans="1:9" ht="25.5">
      <c r="A164" s="39"/>
      <c r="B164" s="40" t="s">
        <v>304</v>
      </c>
      <c r="C164" s="41" t="s">
        <v>357</v>
      </c>
      <c r="D164" s="42">
        <v>176257.61</v>
      </c>
      <c r="E164" s="42">
        <v>85565.41</v>
      </c>
      <c r="F164" s="60">
        <f>E164/D164*100</f>
        <v>48.545654284090205</v>
      </c>
      <c r="I164" s="41"/>
    </row>
    <row r="165" spans="1:9" ht="25.5">
      <c r="A165" s="36" t="s">
        <v>305</v>
      </c>
      <c r="B165" s="37"/>
      <c r="C165" s="38" t="s">
        <v>326</v>
      </c>
      <c r="D165" s="48">
        <f>D166</f>
        <v>36620612.47</v>
      </c>
      <c r="E165" s="48">
        <f>E166</f>
        <v>59390836.01</v>
      </c>
      <c r="F165" s="61">
        <f>E165/D165*100</f>
        <v>162.17870757528596</v>
      </c>
      <c r="I165" s="38"/>
    </row>
    <row r="166" spans="1:9" ht="15.75" customHeight="1">
      <c r="A166" s="36" t="s">
        <v>306</v>
      </c>
      <c r="B166" s="37"/>
      <c r="C166" s="38" t="s">
        <v>327</v>
      </c>
      <c r="D166" s="48">
        <f>D167</f>
        <v>36620612.47</v>
      </c>
      <c r="E166" s="48">
        <f>E167</f>
        <v>59390836.01</v>
      </c>
      <c r="F166" s="61">
        <f>E166/D166*100</f>
        <v>162.17870757528596</v>
      </c>
      <c r="I166" s="38"/>
    </row>
    <row r="167" spans="1:9" ht="15.75" customHeight="1">
      <c r="A167" s="39"/>
      <c r="B167" s="40" t="s">
        <v>307</v>
      </c>
      <c r="C167" s="41" t="s">
        <v>111</v>
      </c>
      <c r="D167" s="42">
        <v>36620612.47</v>
      </c>
      <c r="E167" s="42">
        <v>59390836.01</v>
      </c>
      <c r="F167" s="62">
        <f>E167/D167*100</f>
        <v>162.17870757528596</v>
      </c>
      <c r="I167" s="41"/>
    </row>
    <row r="168" spans="1:9" ht="30.75" customHeight="1">
      <c r="A168" s="36" t="s">
        <v>308</v>
      </c>
      <c r="B168" s="37"/>
      <c r="C168" s="38" t="s">
        <v>309</v>
      </c>
      <c r="D168" s="48">
        <f>D169+D171+D173+D175</f>
        <v>41269070.57</v>
      </c>
      <c r="E168" s="48">
        <f>E169+E171+E173+E175</f>
        <v>78886205.42000002</v>
      </c>
      <c r="F168" s="48">
        <f>E168/D168*100</f>
        <v>191.15091357871597</v>
      </c>
      <c r="I168" s="38"/>
    </row>
    <row r="169" spans="1:9" ht="15.75" customHeight="1">
      <c r="A169" s="36" t="s">
        <v>310</v>
      </c>
      <c r="B169" s="37"/>
      <c r="C169" s="38" t="s">
        <v>311</v>
      </c>
      <c r="D169" s="48">
        <f>D170</f>
        <v>38916944.9</v>
      </c>
      <c r="E169" s="48">
        <f>E170</f>
        <v>75025384.65</v>
      </c>
      <c r="F169" s="48">
        <f>E169/D169*100</f>
        <v>192.78333600641918</v>
      </c>
      <c r="I169" s="38"/>
    </row>
    <row r="170" spans="1:9" ht="15.75" customHeight="1">
      <c r="A170" s="39"/>
      <c r="B170" s="40" t="s">
        <v>312</v>
      </c>
      <c r="C170" s="41" t="s">
        <v>311</v>
      </c>
      <c r="D170" s="42">
        <v>38916944.9</v>
      </c>
      <c r="E170" s="42">
        <v>75025384.65</v>
      </c>
      <c r="F170" s="60">
        <f>E170/D170*100</f>
        <v>192.78333600641918</v>
      </c>
      <c r="I170" s="41"/>
    </row>
    <row r="171" spans="1:9" ht="15.75" customHeight="1">
      <c r="A171" s="36" t="s">
        <v>313</v>
      </c>
      <c r="B171" s="37"/>
      <c r="C171" s="38" t="s">
        <v>314</v>
      </c>
      <c r="D171" s="48">
        <f>D172</f>
        <v>1742643.67</v>
      </c>
      <c r="E171" s="48">
        <f>E172</f>
        <v>3713157</v>
      </c>
      <c r="F171" s="48">
        <f>E171/D171*100</f>
        <v>213.07609030594304</v>
      </c>
      <c r="I171" s="38"/>
    </row>
    <row r="172" spans="1:9" ht="15.75" customHeight="1">
      <c r="A172" s="39"/>
      <c r="B172" s="40" t="s">
        <v>315</v>
      </c>
      <c r="C172" s="41" t="s">
        <v>314</v>
      </c>
      <c r="D172" s="42">
        <v>1742643.67</v>
      </c>
      <c r="E172" s="42">
        <v>3713157</v>
      </c>
      <c r="F172" s="60">
        <f>E172/D172*100</f>
        <v>213.07609030594304</v>
      </c>
      <c r="I172" s="41"/>
    </row>
    <row r="173" spans="1:9" ht="15.75" customHeight="1">
      <c r="A173" s="36" t="s">
        <v>316</v>
      </c>
      <c r="B173" s="37"/>
      <c r="C173" s="38" t="s">
        <v>317</v>
      </c>
      <c r="D173" s="48">
        <f>D174</f>
        <v>7350</v>
      </c>
      <c r="E173" s="48">
        <f>E174</f>
        <v>17499.43</v>
      </c>
      <c r="F173" s="48">
        <f>E173/D173*100</f>
        <v>238.08748299319728</v>
      </c>
      <c r="I173" s="38"/>
    </row>
    <row r="174" spans="1:9" ht="15.75" customHeight="1">
      <c r="A174" s="39"/>
      <c r="B174" s="40" t="s">
        <v>318</v>
      </c>
      <c r="C174" s="41" t="s">
        <v>317</v>
      </c>
      <c r="D174" s="42">
        <v>7350</v>
      </c>
      <c r="E174" s="42">
        <v>17499.43</v>
      </c>
      <c r="F174" s="60">
        <f>E174/D174*100</f>
        <v>238.08748299319728</v>
      </c>
      <c r="I174" s="41"/>
    </row>
    <row r="175" spans="1:9" ht="15.75" customHeight="1">
      <c r="A175" s="36" t="s">
        <v>319</v>
      </c>
      <c r="B175" s="37"/>
      <c r="C175" s="38" t="s">
        <v>320</v>
      </c>
      <c r="D175" s="48">
        <f>D176</f>
        <v>602132</v>
      </c>
      <c r="E175" s="48">
        <f>E176</f>
        <v>130164.34</v>
      </c>
      <c r="F175" s="48">
        <f>E175/D175*100</f>
        <v>21.617243395135947</v>
      </c>
      <c r="I175" s="38"/>
    </row>
    <row r="176" spans="1:9" ht="15.75" customHeight="1">
      <c r="A176" s="39"/>
      <c r="B176" s="40" t="s">
        <v>321</v>
      </c>
      <c r="C176" s="41" t="s">
        <v>320</v>
      </c>
      <c r="D176" s="42">
        <v>602132</v>
      </c>
      <c r="E176" s="42">
        <v>130164.34</v>
      </c>
      <c r="F176" s="60">
        <f>E176/D176*100</f>
        <v>21.617243395135947</v>
      </c>
      <c r="I176" s="41"/>
    </row>
    <row r="177" spans="1:4" ht="12.75">
      <c r="A177" s="39"/>
      <c r="B177" s="30"/>
      <c r="C177" s="29"/>
      <c r="D177" s="64"/>
    </row>
    <row r="178" spans="1:4" ht="12.75">
      <c r="A178" s="39"/>
      <c r="B178" s="30"/>
      <c r="C178" s="29"/>
      <c r="D178" s="64"/>
    </row>
    <row r="179" spans="1:4" ht="12.75">
      <c r="A179" s="39"/>
      <c r="B179" s="30"/>
      <c r="C179" s="29"/>
      <c r="D179" s="64"/>
    </row>
    <row r="180" spans="1:4" ht="12.75">
      <c r="A180" s="39"/>
      <c r="B180" s="30"/>
      <c r="C180" s="29"/>
      <c r="D180" s="64"/>
    </row>
    <row r="181" spans="1:4" ht="12.75">
      <c r="A181" s="39"/>
      <c r="B181" s="30"/>
      <c r="C181" s="29"/>
      <c r="D181" s="64"/>
    </row>
  </sheetData>
  <sheetProtection/>
  <mergeCells count="4">
    <mergeCell ref="A2:C2"/>
    <mergeCell ref="A3:C3"/>
    <mergeCell ref="A120:C120"/>
    <mergeCell ref="A121:C121"/>
  </mergeCells>
  <printOptions/>
  <pageMargins left="0.31496062992125984" right="0.2362204724409449" top="0.7480314960629921" bottom="0.7874015748031497" header="0.3937007874015748" footer="0.4724409448818898"/>
  <pageSetup firstPageNumber="9" useFirstPageNumber="1" horizontalDpi="600" verticalDpi="600" orientation="portrait" paperSize="9" scale="77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2016-08-30T13:33:23Z</cp:lastPrinted>
  <dcterms:created xsi:type="dcterms:W3CDTF">2012-04-23T14:06:13Z</dcterms:created>
  <dcterms:modified xsi:type="dcterms:W3CDTF">2017-01-09T10:23:50Z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Izvrsenje prihoda i primitaka rashoda i izdataka 1-6.2016.xls</vt:lpwstr>
  </property>
</Properties>
</file>