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10" windowHeight="10785" activeTab="4"/>
  </bookViews>
  <sheets>
    <sheet name="bilanca" sheetId="5" r:id="rId1"/>
    <sheet name="prihodi" sheetId="4" r:id="rId2"/>
    <sheet name="rashodi-opći dio" sheetId="8" r:id="rId3"/>
    <sheet name="račun financiranja" sheetId="9" r:id="rId4"/>
    <sheet name="posebni dio " sheetId="10" r:id="rId5"/>
  </sheets>
  <externalReferences>
    <externalReference r:id="rId6"/>
  </externalReferences>
  <definedNames>
    <definedName name="_xlnm._FilterDatabase" localSheetId="4" hidden="1">'posebni dio '!$A$3:$E$239</definedName>
    <definedName name="_xlnm._FilterDatabase" localSheetId="1" hidden="1">prihodi!$A$4:$H$44</definedName>
    <definedName name="_xlnm._FilterDatabase" localSheetId="3" hidden="1">'račun financiranja'!$A$3:$H$22</definedName>
    <definedName name="_xlnm._FilterDatabase" localSheetId="2" hidden="1">'rashodi-opći dio'!$A$3:$H$90</definedName>
    <definedName name="_xlnm.Print_Titles" localSheetId="4">'posebni dio '!$2:$3</definedName>
    <definedName name="_xlnm.Print_Titles" localSheetId="1">prihodi!$3:$4</definedName>
    <definedName name="_xlnm.Print_Titles" localSheetId="3">'račun financiranja'!$2:$2</definedName>
    <definedName name="_xlnm.Print_Titles" localSheetId="2">'rashodi-opći dio'!$2:$3</definedName>
    <definedName name="_xlnm.Print_Area" localSheetId="0">bilanca!$A$3:$G$31</definedName>
    <definedName name="_xlnm.Print_Area" localSheetId="4">'posebni dio '!$A$1:$E$239</definedName>
    <definedName name="_xlnm.Print_Area" localSheetId="1">prihodi!$A$1:$H$44</definedName>
    <definedName name="_xlnm.Print_Area" localSheetId="3">'račun financiranja'!$A$1:$H$22</definedName>
    <definedName name="_xlnm.Print_Area" localSheetId="2">'rashodi-opći dio'!$A$1:$H$90</definedName>
  </definedNames>
  <calcPr calcId="145621"/>
</workbook>
</file>

<file path=xl/calcChain.xml><?xml version="1.0" encoding="utf-8"?>
<calcChain xmlns="http://schemas.openxmlformats.org/spreadsheetml/2006/main">
  <c r="C238" i="10" l="1"/>
  <c r="C237" i="10" s="1"/>
  <c r="C236" i="10" s="1"/>
  <c r="C235" i="10"/>
  <c r="C234" i="10"/>
  <c r="C233" i="10" s="1"/>
  <c r="C232" i="10" s="1"/>
  <c r="D239" i="10"/>
  <c r="E239" i="10" s="1"/>
  <c r="D238" i="10"/>
  <c r="E238" i="10" s="1"/>
  <c r="D237" i="10"/>
  <c r="E237" i="10" s="1"/>
  <c r="D236" i="10"/>
  <c r="E236" i="10" s="1"/>
  <c r="D235" i="10"/>
  <c r="E235" i="10" s="1"/>
  <c r="D234" i="10"/>
  <c r="E234" i="10" s="1"/>
  <c r="D233" i="10"/>
  <c r="E233" i="10" s="1"/>
  <c r="D232" i="10"/>
  <c r="E232" i="10" s="1"/>
  <c r="E230" i="10"/>
  <c r="D229" i="10"/>
  <c r="C229" i="10"/>
  <c r="E229" i="10" s="1"/>
  <c r="D228" i="10"/>
  <c r="E228" i="10" s="1"/>
  <c r="C228" i="10"/>
  <c r="D227" i="10"/>
  <c r="C227" i="10"/>
  <c r="E227" i="10" s="1"/>
  <c r="D225" i="10"/>
  <c r="D223" i="10"/>
  <c r="C223" i="10"/>
  <c r="E223" i="10" s="1"/>
  <c r="D222" i="10"/>
  <c r="D220" i="10"/>
  <c r="D218" i="10"/>
  <c r="C218" i="10"/>
  <c r="E218" i="10" s="1"/>
  <c r="D217" i="10"/>
  <c r="D213" i="10"/>
  <c r="C213" i="10"/>
  <c r="E213" i="10" s="1"/>
  <c r="D212" i="10"/>
  <c r="D210" i="10"/>
  <c r="D208" i="10"/>
  <c r="C208" i="10"/>
  <c r="E208" i="10" s="1"/>
  <c r="D207" i="10"/>
  <c r="D205" i="10"/>
  <c r="E201" i="10"/>
  <c r="E198" i="10"/>
  <c r="D200" i="10"/>
  <c r="C200" i="10"/>
  <c r="E200" i="10" s="1"/>
  <c r="D199" i="10"/>
  <c r="E199" i="10" s="1"/>
  <c r="C199" i="10"/>
  <c r="D197" i="10"/>
  <c r="C197" i="10"/>
  <c r="D196" i="10"/>
  <c r="C196" i="10"/>
  <c r="C195" i="10" s="1"/>
  <c r="D195" i="10"/>
  <c r="E193" i="10"/>
  <c r="E190" i="10"/>
  <c r="D192" i="10"/>
  <c r="E192" i="10" s="1"/>
  <c r="C192" i="10"/>
  <c r="D191" i="10"/>
  <c r="C191" i="10"/>
  <c r="E191" i="10" s="1"/>
  <c r="D189" i="10"/>
  <c r="C189" i="10"/>
  <c r="E189" i="10" s="1"/>
  <c r="D188" i="10"/>
  <c r="E188" i="10" s="1"/>
  <c r="C188" i="10"/>
  <c r="D187" i="10"/>
  <c r="C187" i="10"/>
  <c r="E187" i="10" s="1"/>
  <c r="D184" i="10"/>
  <c r="C184" i="10"/>
  <c r="D183" i="10"/>
  <c r="C183" i="10"/>
  <c r="D181" i="10"/>
  <c r="C181" i="10"/>
  <c r="D180" i="10"/>
  <c r="C180" i="10"/>
  <c r="D179" i="10"/>
  <c r="C179" i="10"/>
  <c r="D176" i="10"/>
  <c r="C176" i="10"/>
  <c r="D175" i="10"/>
  <c r="C175" i="10"/>
  <c r="D174" i="10"/>
  <c r="C174" i="10"/>
  <c r="E172" i="10"/>
  <c r="E171" i="10"/>
  <c r="E168" i="10"/>
  <c r="D170" i="10"/>
  <c r="E170" i="10" s="1"/>
  <c r="C170" i="10"/>
  <c r="D169" i="10"/>
  <c r="C169" i="10"/>
  <c r="E169" i="10" s="1"/>
  <c r="D167" i="10"/>
  <c r="C167" i="10"/>
  <c r="E167" i="10" s="1"/>
  <c r="D166" i="10"/>
  <c r="E166" i="10" s="1"/>
  <c r="C166" i="10"/>
  <c r="D165" i="10"/>
  <c r="C165" i="10"/>
  <c r="E165" i="10" s="1"/>
  <c r="E163" i="10"/>
  <c r="E160" i="10"/>
  <c r="D162" i="10"/>
  <c r="E162" i="10" s="1"/>
  <c r="C162" i="10"/>
  <c r="D161" i="10"/>
  <c r="E161" i="10" s="1"/>
  <c r="C161" i="10"/>
  <c r="D159" i="10"/>
  <c r="E159" i="10" s="1"/>
  <c r="C159" i="10"/>
  <c r="D158" i="10"/>
  <c r="E158" i="10" s="1"/>
  <c r="C158" i="10"/>
  <c r="D157" i="10"/>
  <c r="E157" i="10" s="1"/>
  <c r="C157" i="10"/>
  <c r="E154" i="10"/>
  <c r="E151" i="10"/>
  <c r="D153" i="10"/>
  <c r="E153" i="10" s="1"/>
  <c r="C153" i="10"/>
  <c r="D152" i="10"/>
  <c r="E152" i="10" s="1"/>
  <c r="C152" i="10"/>
  <c r="D150" i="10"/>
  <c r="C150" i="10"/>
  <c r="D149" i="10"/>
  <c r="C149" i="10"/>
  <c r="C148" i="10"/>
  <c r="E146" i="10"/>
  <c r="D145" i="10"/>
  <c r="E145" i="10" s="1"/>
  <c r="C145" i="10"/>
  <c r="D144" i="10"/>
  <c r="E144" i="10" s="1"/>
  <c r="C144" i="10"/>
  <c r="D142" i="10"/>
  <c r="C142" i="10"/>
  <c r="D141" i="10"/>
  <c r="D140" i="10" s="1"/>
  <c r="C141" i="10"/>
  <c r="C140" i="10"/>
  <c r="E138" i="10"/>
  <c r="E135" i="10"/>
  <c r="D137" i="10"/>
  <c r="E137" i="10" s="1"/>
  <c r="C137" i="10"/>
  <c r="D136" i="10"/>
  <c r="E136" i="10" s="1"/>
  <c r="C136" i="10"/>
  <c r="D134" i="10"/>
  <c r="E134" i="10" s="1"/>
  <c r="C134" i="10"/>
  <c r="D133" i="10"/>
  <c r="E133" i="10" s="1"/>
  <c r="C133" i="10"/>
  <c r="D132" i="10"/>
  <c r="E132" i="10" s="1"/>
  <c r="C132" i="10"/>
  <c r="E130" i="10"/>
  <c r="E129" i="10"/>
  <c r="E126" i="10"/>
  <c r="D128" i="10"/>
  <c r="E128" i="10" s="1"/>
  <c r="C128" i="10"/>
  <c r="D127" i="10"/>
  <c r="E127" i="10" s="1"/>
  <c r="C127" i="10"/>
  <c r="D125" i="10"/>
  <c r="E125" i="10" s="1"/>
  <c r="C125" i="10"/>
  <c r="D124" i="10"/>
  <c r="E124" i="10" s="1"/>
  <c r="C124" i="10"/>
  <c r="D123" i="10"/>
  <c r="E123" i="10" s="1"/>
  <c r="C123" i="10"/>
  <c r="E121" i="10"/>
  <c r="E120" i="10"/>
  <c r="E117" i="10"/>
  <c r="D119" i="10"/>
  <c r="E119" i="10" s="1"/>
  <c r="C119" i="10"/>
  <c r="D118" i="10"/>
  <c r="E118" i="10" s="1"/>
  <c r="C118" i="10"/>
  <c r="D116" i="10"/>
  <c r="E116" i="10" s="1"/>
  <c r="C116" i="10"/>
  <c r="D115" i="10"/>
  <c r="E115" i="10" s="1"/>
  <c r="C115" i="10"/>
  <c r="D114" i="10"/>
  <c r="E114" i="10" s="1"/>
  <c r="C114" i="10"/>
  <c r="E112" i="10"/>
  <c r="E109" i="10"/>
  <c r="D111" i="10"/>
  <c r="E111" i="10" s="1"/>
  <c r="C111" i="10"/>
  <c r="D110" i="10"/>
  <c r="C110" i="10"/>
  <c r="E110" i="10" s="1"/>
  <c r="D108" i="10"/>
  <c r="C108" i="10"/>
  <c r="E108" i="10" s="1"/>
  <c r="D107" i="10"/>
  <c r="E107" i="10" s="1"/>
  <c r="C107" i="10"/>
  <c r="D106" i="10"/>
  <c r="C106" i="10"/>
  <c r="E106" i="10" s="1"/>
  <c r="D102" i="10"/>
  <c r="C102" i="10"/>
  <c r="E102" i="10" s="1"/>
  <c r="D101" i="10"/>
  <c r="D99" i="10"/>
  <c r="E99" i="10" s="1"/>
  <c r="C99" i="10"/>
  <c r="C98" i="10"/>
  <c r="C97" i="10" s="1"/>
  <c r="D92" i="10"/>
  <c r="C92" i="10"/>
  <c r="E92" i="10" s="1"/>
  <c r="D91" i="10"/>
  <c r="C91" i="10"/>
  <c r="D90" i="10"/>
  <c r="E90" i="10" s="1"/>
  <c r="C90" i="10"/>
  <c r="C89" i="10"/>
  <c r="C88" i="10" s="1"/>
  <c r="D87" i="10"/>
  <c r="C87" i="10"/>
  <c r="D86" i="10"/>
  <c r="C86" i="10"/>
  <c r="E86" i="10" s="1"/>
  <c r="D85" i="10"/>
  <c r="D79" i="10"/>
  <c r="E79" i="10" s="1"/>
  <c r="C79" i="10"/>
  <c r="D78" i="10"/>
  <c r="C78" i="10"/>
  <c r="E78" i="10" s="1"/>
  <c r="D77" i="10"/>
  <c r="C77" i="10"/>
  <c r="C76" i="10" s="1"/>
  <c r="C75" i="10" s="1"/>
  <c r="C74" i="10" s="1"/>
  <c r="D76" i="10"/>
  <c r="D72" i="10"/>
  <c r="C72" i="10"/>
  <c r="D71" i="10"/>
  <c r="C71" i="10"/>
  <c r="D70" i="10"/>
  <c r="C70" i="10"/>
  <c r="D69" i="10"/>
  <c r="C69" i="10"/>
  <c r="D67" i="10"/>
  <c r="C67" i="10"/>
  <c r="C66" i="10" s="1"/>
  <c r="C65" i="10" s="1"/>
  <c r="D66" i="10"/>
  <c r="D64" i="10"/>
  <c r="E64" i="10" s="1"/>
  <c r="C64" i="10"/>
  <c r="C63" i="10"/>
  <c r="C62" i="10" s="1"/>
  <c r="C61" i="10" s="1"/>
  <c r="C5" i="10" s="1"/>
  <c r="D59" i="10"/>
  <c r="C59" i="10"/>
  <c r="D58" i="10"/>
  <c r="E58" i="10" s="1"/>
  <c r="C58" i="10"/>
  <c r="D57" i="10"/>
  <c r="C57" i="10"/>
  <c r="E57" i="10" s="1"/>
  <c r="D56" i="10"/>
  <c r="E56" i="10" s="1"/>
  <c r="C56" i="10"/>
  <c r="D55" i="10"/>
  <c r="C55" i="10"/>
  <c r="E55" i="10" s="1"/>
  <c r="D54" i="10"/>
  <c r="E54" i="10" s="1"/>
  <c r="C54" i="10"/>
  <c r="D53" i="10"/>
  <c r="E53" i="10" s="1"/>
  <c r="C53" i="10"/>
  <c r="D52" i="10"/>
  <c r="E52" i="10" s="1"/>
  <c r="C52" i="10"/>
  <c r="D50" i="10"/>
  <c r="E50" i="10" s="1"/>
  <c r="C50" i="10"/>
  <c r="D49" i="10"/>
  <c r="E49" i="10" s="1"/>
  <c r="C49" i="10"/>
  <c r="D48" i="10"/>
  <c r="E48" i="10" s="1"/>
  <c r="C48" i="10"/>
  <c r="D47" i="10"/>
  <c r="E47" i="10" s="1"/>
  <c r="C47" i="10"/>
  <c r="D46" i="10"/>
  <c r="E46" i="10" s="1"/>
  <c r="C46" i="10"/>
  <c r="D45" i="10"/>
  <c r="C45" i="10"/>
  <c r="D44" i="10"/>
  <c r="C44" i="10"/>
  <c r="E44" i="10" s="1"/>
  <c r="D43" i="10"/>
  <c r="E43" i="10" s="1"/>
  <c r="C43" i="10"/>
  <c r="D42" i="10"/>
  <c r="E42" i="10" s="1"/>
  <c r="C42" i="10"/>
  <c r="D41" i="10"/>
  <c r="E41" i="10" s="1"/>
  <c r="C41" i="10"/>
  <c r="D40" i="10"/>
  <c r="E40" i="10" s="1"/>
  <c r="C40" i="10"/>
  <c r="D39" i="10"/>
  <c r="E39" i="10" s="1"/>
  <c r="C39" i="10"/>
  <c r="D38" i="10"/>
  <c r="E38" i="10" s="1"/>
  <c r="C38" i="10"/>
  <c r="D37" i="10"/>
  <c r="E37" i="10" s="1"/>
  <c r="C37" i="10"/>
  <c r="D36" i="10"/>
  <c r="E36" i="10" s="1"/>
  <c r="C36" i="10"/>
  <c r="D35" i="10"/>
  <c r="E35" i="10" s="1"/>
  <c r="C35" i="10"/>
  <c r="D34" i="10"/>
  <c r="E34" i="10" s="1"/>
  <c r="C34" i="10"/>
  <c r="D33" i="10"/>
  <c r="E33" i="10" s="1"/>
  <c r="C33" i="10"/>
  <c r="D32" i="10"/>
  <c r="E32" i="10" s="1"/>
  <c r="C32" i="10"/>
  <c r="D31" i="10"/>
  <c r="C31" i="10"/>
  <c r="E31" i="10" s="1"/>
  <c r="D30" i="10"/>
  <c r="E30" i="10" s="1"/>
  <c r="C30" i="10"/>
  <c r="D29" i="10"/>
  <c r="C29" i="10"/>
  <c r="E29" i="10" s="1"/>
  <c r="D28" i="10"/>
  <c r="E28" i="10" s="1"/>
  <c r="C28" i="10"/>
  <c r="D27" i="10"/>
  <c r="E27" i="10" s="1"/>
  <c r="C27" i="10"/>
  <c r="D26" i="10"/>
  <c r="E26" i="10" s="1"/>
  <c r="C26" i="10"/>
  <c r="D25" i="10"/>
  <c r="E25" i="10" s="1"/>
  <c r="C25" i="10"/>
  <c r="D24" i="10"/>
  <c r="E24" i="10" s="1"/>
  <c r="C24" i="10"/>
  <c r="D23" i="10"/>
  <c r="E23" i="10" s="1"/>
  <c r="C23" i="10"/>
  <c r="D22" i="10"/>
  <c r="E22" i="10" s="1"/>
  <c r="C22" i="10"/>
  <c r="D21" i="10"/>
  <c r="E21" i="10" s="1"/>
  <c r="C21" i="10"/>
  <c r="D20" i="10"/>
  <c r="E20" i="10" s="1"/>
  <c r="C20" i="10"/>
  <c r="D19" i="10"/>
  <c r="E19" i="10" s="1"/>
  <c r="C19" i="10"/>
  <c r="D18" i="10"/>
  <c r="E18" i="10" s="1"/>
  <c r="C18" i="10"/>
  <c r="D17" i="10"/>
  <c r="E17" i="10" s="1"/>
  <c r="C17" i="10"/>
  <c r="D16" i="10"/>
  <c r="E16" i="10" s="1"/>
  <c r="C16" i="10"/>
  <c r="D15" i="10"/>
  <c r="E15" i="10" s="1"/>
  <c r="C15" i="10"/>
  <c r="D14" i="10"/>
  <c r="E14" i="10" s="1"/>
  <c r="C14" i="10"/>
  <c r="D13" i="10"/>
  <c r="E13" i="10" s="1"/>
  <c r="C13" i="10"/>
  <c r="D12" i="10"/>
  <c r="E12" i="10" s="1"/>
  <c r="C12" i="10"/>
  <c r="D11" i="10"/>
  <c r="E11" i="10" s="1"/>
  <c r="C11" i="10"/>
  <c r="D10" i="10"/>
  <c r="E10" i="10" s="1"/>
  <c r="C10" i="10"/>
  <c r="D9" i="10"/>
  <c r="E9" i="10" s="1"/>
  <c r="C9" i="10"/>
  <c r="D8" i="10"/>
  <c r="E8" i="10" s="1"/>
  <c r="C8" i="10"/>
  <c r="D7" i="10"/>
  <c r="E7" i="10" s="1"/>
  <c r="C7" i="10"/>
  <c r="H90" i="8"/>
  <c r="G90" i="8"/>
  <c r="F89" i="8"/>
  <c r="H89" i="8" s="1"/>
  <c r="E89" i="8"/>
  <c r="D89" i="8"/>
  <c r="H88" i="8"/>
  <c r="F87" i="8"/>
  <c r="E87" i="8"/>
  <c r="D87" i="8"/>
  <c r="F81" i="8"/>
  <c r="G81" i="8" s="1"/>
  <c r="E81" i="8"/>
  <c r="D81" i="8"/>
  <c r="F76" i="8"/>
  <c r="E76" i="8"/>
  <c r="E75" i="8" s="1"/>
  <c r="H75" i="8" s="1"/>
  <c r="D76" i="8"/>
  <c r="F75" i="8"/>
  <c r="G75" i="8" s="1"/>
  <c r="D75" i="8"/>
  <c r="F73" i="8"/>
  <c r="E73" i="8"/>
  <c r="D73" i="8"/>
  <c r="H85" i="8"/>
  <c r="G85" i="8"/>
  <c r="H84" i="8"/>
  <c r="G84" i="8"/>
  <c r="H83" i="8"/>
  <c r="G83" i="8"/>
  <c r="H82" i="8"/>
  <c r="G82" i="8"/>
  <c r="H81" i="8"/>
  <c r="H80" i="8"/>
  <c r="G80" i="8"/>
  <c r="H79" i="8"/>
  <c r="G79" i="8"/>
  <c r="H78" i="8"/>
  <c r="G78" i="8"/>
  <c r="H77" i="8"/>
  <c r="G77" i="8"/>
  <c r="H76" i="8"/>
  <c r="G76" i="8"/>
  <c r="H74" i="8"/>
  <c r="G74" i="8"/>
  <c r="H73" i="8"/>
  <c r="G73" i="8"/>
  <c r="H72" i="8"/>
  <c r="G72" i="8"/>
  <c r="F71" i="8"/>
  <c r="G71" i="8" s="1"/>
  <c r="E71" i="8"/>
  <c r="D71" i="8"/>
  <c r="D70" i="8" s="1"/>
  <c r="D69" i="8" s="1"/>
  <c r="E70" i="8"/>
  <c r="E69" i="8" s="1"/>
  <c r="H68" i="8"/>
  <c r="F67" i="8"/>
  <c r="E67" i="8"/>
  <c r="D67" i="8"/>
  <c r="H66" i="8"/>
  <c r="G66" i="8"/>
  <c r="G65" i="8"/>
  <c r="F65" i="8"/>
  <c r="H65" i="8" s="1"/>
  <c r="E65" i="8"/>
  <c r="D65" i="8"/>
  <c r="H64" i="8"/>
  <c r="F63" i="8"/>
  <c r="E63" i="8"/>
  <c r="E62" i="8" s="1"/>
  <c r="D63" i="8"/>
  <c r="F62" i="8"/>
  <c r="G62" i="8" s="1"/>
  <c r="D62" i="8"/>
  <c r="H61" i="8"/>
  <c r="G61" i="8"/>
  <c r="G59" i="8"/>
  <c r="F59" i="8"/>
  <c r="H59" i="8" s="1"/>
  <c r="E59" i="8"/>
  <c r="E58" i="8" s="1"/>
  <c r="D59" i="8"/>
  <c r="F58" i="8"/>
  <c r="G58" i="8" s="1"/>
  <c r="D58" i="8"/>
  <c r="H57" i="8"/>
  <c r="G57" i="8"/>
  <c r="H56" i="8"/>
  <c r="G56" i="8"/>
  <c r="H55" i="8"/>
  <c r="G55" i="8"/>
  <c r="H54" i="8"/>
  <c r="G54" i="8"/>
  <c r="G53" i="8"/>
  <c r="F53" i="8"/>
  <c r="H53" i="8" s="1"/>
  <c r="E53" i="8"/>
  <c r="D53" i="8"/>
  <c r="G52" i="8"/>
  <c r="G51" i="8"/>
  <c r="G50" i="8"/>
  <c r="G46" i="8"/>
  <c r="G45" i="8"/>
  <c r="G44" i="8"/>
  <c r="G43" i="8"/>
  <c r="G42" i="8"/>
  <c r="G41" i="8"/>
  <c r="G39" i="8"/>
  <c r="G38" i="8"/>
  <c r="G37" i="8"/>
  <c r="G36" i="8"/>
  <c r="G34" i="8"/>
  <c r="G33" i="8"/>
  <c r="G32" i="8"/>
  <c r="G31" i="8"/>
  <c r="G30" i="8"/>
  <c r="G29" i="8"/>
  <c r="G28" i="8"/>
  <c r="G27" i="8"/>
  <c r="G26" i="8"/>
  <c r="G24" i="8"/>
  <c r="G22" i="8"/>
  <c r="G21" i="8"/>
  <c r="G20" i="8"/>
  <c r="G19" i="8"/>
  <c r="G17" i="8"/>
  <c r="G16" i="8"/>
  <c r="G15" i="8"/>
  <c r="G12" i="8"/>
  <c r="G11" i="8"/>
  <c r="G9" i="8"/>
  <c r="G7" i="8"/>
  <c r="H51" i="8"/>
  <c r="H50" i="8"/>
  <c r="H46" i="8"/>
  <c r="H45" i="8"/>
  <c r="H44" i="8"/>
  <c r="H43" i="8"/>
  <c r="H42" i="8"/>
  <c r="H41" i="8"/>
  <c r="H39" i="8"/>
  <c r="H38" i="8"/>
  <c r="H37" i="8"/>
  <c r="H36" i="8"/>
  <c r="H34" i="8"/>
  <c r="H33" i="8"/>
  <c r="H32" i="8"/>
  <c r="H31" i="8"/>
  <c r="H30" i="8"/>
  <c r="H29" i="8"/>
  <c r="H28" i="8"/>
  <c r="H27" i="8"/>
  <c r="H26" i="8"/>
  <c r="H24" i="8"/>
  <c r="H22" i="8"/>
  <c r="H21" i="8"/>
  <c r="H20" i="8"/>
  <c r="H19" i="8"/>
  <c r="H17" i="8"/>
  <c r="H16" i="8"/>
  <c r="H15" i="8"/>
  <c r="H12" i="8"/>
  <c r="H11" i="8"/>
  <c r="H9" i="8"/>
  <c r="H7" i="8"/>
  <c r="F49" i="8"/>
  <c r="G49" i="8" s="1"/>
  <c r="E49" i="8"/>
  <c r="E48" i="8" s="1"/>
  <c r="E47" i="8" s="1"/>
  <c r="D49" i="8"/>
  <c r="F48" i="8"/>
  <c r="F47" i="8" s="1"/>
  <c r="D48" i="8"/>
  <c r="D47" i="8" s="1"/>
  <c r="F40" i="8"/>
  <c r="G40" i="8" s="1"/>
  <c r="E40" i="8"/>
  <c r="D40" i="8"/>
  <c r="F35" i="8"/>
  <c r="G35" i="8" s="1"/>
  <c r="E35" i="8"/>
  <c r="D35" i="8"/>
  <c r="F25" i="8"/>
  <c r="G25" i="8" s="1"/>
  <c r="E25" i="8"/>
  <c r="D25" i="8"/>
  <c r="D23" i="8" s="1"/>
  <c r="D13" i="8" s="1"/>
  <c r="E23" i="8"/>
  <c r="F18" i="8"/>
  <c r="G18" i="8" s="1"/>
  <c r="E18" i="8"/>
  <c r="D18" i="8"/>
  <c r="F14" i="8"/>
  <c r="G14" i="8" s="1"/>
  <c r="E14" i="8"/>
  <c r="E13" i="8" s="1"/>
  <c r="D14" i="8"/>
  <c r="F10" i="8"/>
  <c r="G10" i="8" s="1"/>
  <c r="E10" i="8"/>
  <c r="H10" i="8" s="1"/>
  <c r="D10" i="8"/>
  <c r="F8" i="8"/>
  <c r="G8" i="8" s="1"/>
  <c r="E8" i="8"/>
  <c r="D8" i="8"/>
  <c r="F6" i="8"/>
  <c r="G6" i="8" s="1"/>
  <c r="E6" i="8"/>
  <c r="E5" i="8" s="1"/>
  <c r="D6" i="8"/>
  <c r="F5" i="8"/>
  <c r="G5" i="8" s="1"/>
  <c r="D5" i="8"/>
  <c r="D4" i="8" s="1"/>
  <c r="G43" i="4"/>
  <c r="G39" i="4"/>
  <c r="G36" i="4"/>
  <c r="G35" i="4"/>
  <c r="H39" i="4"/>
  <c r="H36" i="4"/>
  <c r="H35" i="4"/>
  <c r="F42" i="4"/>
  <c r="H42" i="4" s="1"/>
  <c r="E42" i="4"/>
  <c r="D42" i="4"/>
  <c r="D41" i="4" s="1"/>
  <c r="D40" i="4" s="1"/>
  <c r="E41" i="4"/>
  <c r="E40" i="4" s="1"/>
  <c r="F38" i="4"/>
  <c r="H38" i="4" s="1"/>
  <c r="E38" i="4"/>
  <c r="E37" i="4" s="1"/>
  <c r="D38" i="4"/>
  <c r="F37" i="4"/>
  <c r="G37" i="4" s="1"/>
  <c r="D37" i="4"/>
  <c r="F34" i="4"/>
  <c r="H34" i="4" s="1"/>
  <c r="E34" i="4"/>
  <c r="E33" i="4" s="1"/>
  <c r="E32" i="4" s="1"/>
  <c r="E5" i="4" s="1"/>
  <c r="D34" i="4"/>
  <c r="F33" i="4"/>
  <c r="G33" i="4" s="1"/>
  <c r="D33" i="4"/>
  <c r="D32" i="4" s="1"/>
  <c r="D5" i="4" s="1"/>
  <c r="F30" i="4"/>
  <c r="E30" i="4"/>
  <c r="D30" i="4"/>
  <c r="G29" i="4"/>
  <c r="G28" i="4"/>
  <c r="G27" i="4"/>
  <c r="G26" i="4"/>
  <c r="G23" i="4"/>
  <c r="G22" i="4"/>
  <c r="G21" i="4"/>
  <c r="G20" i="4"/>
  <c r="G19" i="4"/>
  <c r="G16" i="4"/>
  <c r="H28" i="4"/>
  <c r="H27" i="4"/>
  <c r="H26" i="4"/>
  <c r="H23" i="4"/>
  <c r="H22" i="4"/>
  <c r="H21" i="4"/>
  <c r="F25" i="4"/>
  <c r="G25" i="4" s="1"/>
  <c r="E25" i="4"/>
  <c r="D25" i="4"/>
  <c r="F24" i="4"/>
  <c r="H24" i="4" s="1"/>
  <c r="E24" i="4"/>
  <c r="D24" i="4"/>
  <c r="H19" i="4"/>
  <c r="H16" i="4"/>
  <c r="H15" i="4"/>
  <c r="H13" i="4"/>
  <c r="H12" i="4"/>
  <c r="H11" i="4"/>
  <c r="H10" i="4"/>
  <c r="F18" i="4"/>
  <c r="G18" i="4" s="1"/>
  <c r="E18" i="4"/>
  <c r="D18" i="4"/>
  <c r="F17" i="4"/>
  <c r="G17" i="4" s="1"/>
  <c r="E17" i="4"/>
  <c r="D17" i="4"/>
  <c r="F14" i="4"/>
  <c r="H14" i="4" s="1"/>
  <c r="E14" i="4"/>
  <c r="D14" i="4"/>
  <c r="G13" i="4"/>
  <c r="G12" i="4"/>
  <c r="F9" i="4"/>
  <c r="H9" i="4" s="1"/>
  <c r="E9" i="4"/>
  <c r="D9" i="4"/>
  <c r="F7" i="4"/>
  <c r="E7" i="4"/>
  <c r="D7" i="4"/>
  <c r="F6" i="4"/>
  <c r="H6" i="4" s="1"/>
  <c r="E6" i="4"/>
  <c r="D6" i="4"/>
  <c r="E66" i="10" l="1"/>
  <c r="E67" i="10"/>
  <c r="E76" i="10"/>
  <c r="D75" i="10"/>
  <c r="D63" i="10"/>
  <c r="D65" i="10"/>
  <c r="E65" i="10" s="1"/>
  <c r="E140" i="10"/>
  <c r="E195" i="10"/>
  <c r="D84" i="10"/>
  <c r="C85" i="10"/>
  <c r="C84" i="10" s="1"/>
  <c r="C83" i="10" s="1"/>
  <c r="C81" i="10" s="1"/>
  <c r="D89" i="10"/>
  <c r="D98" i="10"/>
  <c r="D100" i="10"/>
  <c r="E100" i="10" s="1"/>
  <c r="C101" i="10"/>
  <c r="C100" i="10" s="1"/>
  <c r="C96" i="10" s="1"/>
  <c r="C94" i="10" s="1"/>
  <c r="C104" i="10"/>
  <c r="D148" i="10"/>
  <c r="E148" i="10" s="1"/>
  <c r="C205" i="10"/>
  <c r="D206" i="10"/>
  <c r="E206" i="10" s="1"/>
  <c r="C207" i="10"/>
  <c r="C206" i="10" s="1"/>
  <c r="C210" i="10"/>
  <c r="E210" i="10" s="1"/>
  <c r="D211" i="10"/>
  <c r="C212" i="10"/>
  <c r="C211" i="10" s="1"/>
  <c r="D216" i="10"/>
  <c r="C217" i="10"/>
  <c r="C216" i="10" s="1"/>
  <c r="C215" i="10" s="1"/>
  <c r="C220" i="10"/>
  <c r="E220" i="10" s="1"/>
  <c r="D221" i="10"/>
  <c r="E221" i="10" s="1"/>
  <c r="C222" i="10"/>
  <c r="C221" i="10" s="1"/>
  <c r="C225" i="10"/>
  <c r="E225" i="10" s="1"/>
  <c r="G47" i="8"/>
  <c r="H47" i="8"/>
  <c r="E4" i="8"/>
  <c r="H6" i="8"/>
  <c r="H8" i="8"/>
  <c r="H18" i="8"/>
  <c r="H40" i="8"/>
  <c r="H48" i="8"/>
  <c r="G48" i="8"/>
  <c r="H58" i="8"/>
  <c r="H62" i="8"/>
  <c r="H71" i="8"/>
  <c r="H14" i="8"/>
  <c r="F23" i="8"/>
  <c r="H5" i="8"/>
  <c r="H25" i="8"/>
  <c r="H35" i="8"/>
  <c r="H49" i="8"/>
  <c r="F70" i="8"/>
  <c r="G6" i="4"/>
  <c r="G9" i="4"/>
  <c r="G14" i="4"/>
  <c r="H18" i="4"/>
  <c r="H25" i="4"/>
  <c r="G24" i="4"/>
  <c r="H33" i="4"/>
  <c r="H37" i="4"/>
  <c r="G34" i="4"/>
  <c r="G38" i="4"/>
  <c r="G42" i="4"/>
  <c r="H17" i="4"/>
  <c r="F32" i="4"/>
  <c r="F41" i="4"/>
  <c r="E89" i="10" l="1"/>
  <c r="D88" i="10"/>
  <c r="E88" i="10" s="1"/>
  <c r="E84" i="10"/>
  <c r="D83" i="10"/>
  <c r="E207" i="10"/>
  <c r="D104" i="10"/>
  <c r="E104" i="10" s="1"/>
  <c r="E222" i="10"/>
  <c r="E101" i="10"/>
  <c r="E216" i="10"/>
  <c r="D215" i="10"/>
  <c r="E211" i="10"/>
  <c r="C203" i="10"/>
  <c r="C4" i="10" s="1"/>
  <c r="E98" i="10"/>
  <c r="D97" i="10"/>
  <c r="E212" i="10"/>
  <c r="E85" i="10"/>
  <c r="E63" i="10"/>
  <c r="D62" i="10"/>
  <c r="E217" i="10"/>
  <c r="E205" i="10"/>
  <c r="E75" i="10"/>
  <c r="D74" i="10"/>
  <c r="E74" i="10" s="1"/>
  <c r="G23" i="8"/>
  <c r="H23" i="8"/>
  <c r="F13" i="8"/>
  <c r="G70" i="8"/>
  <c r="H70" i="8"/>
  <c r="F69" i="8"/>
  <c r="G41" i="4"/>
  <c r="H41" i="4"/>
  <c r="F40" i="4"/>
  <c r="H32" i="4"/>
  <c r="G32" i="4"/>
  <c r="F5" i="4"/>
  <c r="G22" i="9"/>
  <c r="G14" i="9"/>
  <c r="G13" i="9"/>
  <c r="G12" i="9"/>
  <c r="E62" i="10" l="1"/>
  <c r="D61" i="10"/>
  <c r="E97" i="10"/>
  <c r="D96" i="10"/>
  <c r="E215" i="10"/>
  <c r="D203" i="10"/>
  <c r="E203" i="10" s="1"/>
  <c r="E83" i="10"/>
  <c r="D81" i="10"/>
  <c r="E81" i="10" s="1"/>
  <c r="G13" i="8"/>
  <c r="H13" i="8"/>
  <c r="F4" i="8"/>
  <c r="G69" i="8"/>
  <c r="H69" i="8"/>
  <c r="G5" i="4"/>
  <c r="H5" i="4"/>
  <c r="H40" i="4"/>
  <c r="G40" i="4"/>
  <c r="E96" i="10" l="1"/>
  <c r="D94" i="10"/>
  <c r="E94" i="10" s="1"/>
  <c r="E61" i="10"/>
  <c r="D5" i="10"/>
  <c r="H4" i="8"/>
  <c r="G4" i="8"/>
  <c r="E5" i="10" l="1"/>
  <c r="D4" i="10"/>
  <c r="E4" i="10" s="1"/>
  <c r="H8" i="9"/>
  <c r="F6" i="9"/>
  <c r="E7" i="9"/>
  <c r="E6" i="9" s="1"/>
  <c r="F7" i="9"/>
  <c r="D7" i="9"/>
  <c r="D6" i="9" s="1"/>
  <c r="H6" i="9" l="1"/>
  <c r="H7" i="9"/>
  <c r="E10" i="9" l="1"/>
  <c r="H22" i="9" l="1"/>
  <c r="H19" i="9"/>
  <c r="H20" i="9"/>
  <c r="E21" i="9"/>
  <c r="F21" i="9"/>
  <c r="G21" i="9" s="1"/>
  <c r="D21" i="9"/>
  <c r="H11" i="9"/>
  <c r="H12" i="9"/>
  <c r="H14" i="9"/>
  <c r="E13" i="9"/>
  <c r="E9" i="9" s="1"/>
  <c r="E5" i="9" s="1"/>
  <c r="F13" i="9"/>
  <c r="D13" i="9"/>
  <c r="D18" i="9" l="1"/>
  <c r="D10" i="9"/>
  <c r="D9" i="9" s="1"/>
  <c r="D5" i="9" s="1"/>
  <c r="D17" i="9" l="1"/>
  <c r="D16" i="9" s="1"/>
  <c r="D4" i="9" s="1"/>
  <c r="F18" i="9" l="1"/>
  <c r="E18" i="9"/>
  <c r="E17" i="9" s="1"/>
  <c r="E16" i="9" s="1"/>
  <c r="F10" i="9"/>
  <c r="F17" i="9" l="1"/>
  <c r="F16" i="9" s="1"/>
  <c r="H18" i="9"/>
  <c r="E4" i="9"/>
  <c r="F9" i="9"/>
  <c r="F5" i="9" s="1"/>
  <c r="H10" i="9"/>
  <c r="F4" i="9" l="1"/>
  <c r="H4" i="9" s="1"/>
  <c r="G20" i="9" l="1"/>
  <c r="G19" i="9"/>
  <c r="G11" i="9"/>
  <c r="C25" i="5"/>
  <c r="D25" i="5"/>
  <c r="G18" i="9"/>
  <c r="G17" i="9" l="1"/>
  <c r="G10" i="9"/>
  <c r="C16" i="5"/>
  <c r="D13" i="5"/>
  <c r="C13" i="5"/>
  <c r="G5" i="9"/>
  <c r="H5" i="9"/>
  <c r="E24" i="5"/>
  <c r="H9" i="9"/>
  <c r="G9" i="9"/>
  <c r="D24" i="5"/>
  <c r="C24" i="5"/>
  <c r="D12" i="5"/>
  <c r="D14" i="5" l="1"/>
  <c r="H17" i="9"/>
  <c r="E25" i="5"/>
  <c r="D16" i="5"/>
  <c r="C15" i="5"/>
  <c r="C17" i="5" s="1"/>
  <c r="C12" i="5"/>
  <c r="C14" i="5" s="1"/>
  <c r="G24" i="5"/>
  <c r="F24" i="5"/>
  <c r="G16" i="9" l="1"/>
  <c r="H16" i="9"/>
  <c r="C18" i="5"/>
  <c r="C26" i="5" s="1"/>
  <c r="E16" i="5"/>
  <c r="G4" i="9"/>
  <c r="F25" i="5"/>
  <c r="G25" i="5"/>
  <c r="E13" i="5"/>
  <c r="D15" i="5"/>
  <c r="D18" i="5" l="1"/>
  <c r="D26" i="5" s="1"/>
  <c r="D27" i="5" s="1"/>
  <c r="D29" i="5" s="1"/>
  <c r="D17" i="5"/>
  <c r="C27" i="5"/>
  <c r="C29" i="5" s="1"/>
  <c r="F13" i="5"/>
  <c r="G13" i="5"/>
  <c r="E12" i="5"/>
  <c r="E15" i="5"/>
  <c r="E17" i="5" s="1"/>
  <c r="F16" i="5"/>
  <c r="G16" i="5"/>
  <c r="G17" i="5" l="1"/>
  <c r="F17" i="5"/>
  <c r="F12" i="5"/>
  <c r="E14" i="5"/>
  <c r="E18" i="5"/>
  <c r="G12" i="5"/>
  <c r="F15" i="5"/>
  <c r="G15" i="5"/>
  <c r="E26" i="5" l="1"/>
  <c r="F14" i="5"/>
  <c r="G14" i="5"/>
  <c r="G18" i="5"/>
  <c r="F18" i="5"/>
  <c r="E27" i="5" l="1"/>
  <c r="E29" i="5" s="1"/>
  <c r="F26" i="5"/>
  <c r="F27" i="5" l="1"/>
  <c r="G27" i="5"/>
</calcChain>
</file>

<file path=xl/comments1.xml><?xml version="1.0" encoding="utf-8"?>
<comments xmlns="http://schemas.openxmlformats.org/spreadsheetml/2006/main">
  <authors>
    <author>Marijeta Pavlić</author>
  </authors>
  <commentList>
    <comment ref="E88" authorId="0">
      <text>
        <r>
          <rPr>
            <b/>
            <sz val="9"/>
            <color indexed="81"/>
            <rFont val="Tahoma"/>
            <family val="2"/>
            <charset val="238"/>
          </rPr>
          <t>Marijeta Pavlić:</t>
        </r>
        <r>
          <rPr>
            <sz val="9"/>
            <color indexed="81"/>
            <rFont val="Tahoma"/>
            <family val="2"/>
            <charset val="238"/>
          </rPr>
          <t xml:space="preserve">
moram hajdati</t>
        </r>
      </text>
    </comment>
  </commentList>
</comments>
</file>

<file path=xl/sharedStrings.xml><?xml version="1.0" encoding="utf-8"?>
<sst xmlns="http://schemas.openxmlformats.org/spreadsheetml/2006/main" count="521" uniqueCount="303">
  <si>
    <t xml:space="preserve">       PLAN PRIHODA I RASHODA FONDA ZA RAZVOJ I ZAPOŠLJAVANJE ZA 2002. GODINU</t>
  </si>
  <si>
    <t>Materijalni rashodi</t>
  </si>
  <si>
    <t>A. RAČUN PRIHODA I RASHODA</t>
  </si>
  <si>
    <t>3213</t>
  </si>
  <si>
    <t>Naknade troškova zaposlenima</t>
  </si>
  <si>
    <t>3225</t>
  </si>
  <si>
    <t>Rashodi za usluge</t>
  </si>
  <si>
    <t xml:space="preserve">Usluge tekućeg i investicijskog održavanja </t>
  </si>
  <si>
    <t>Financijski rashodi</t>
  </si>
  <si>
    <t>Rashodi za nabavu neproizvedene imovine</t>
  </si>
  <si>
    <t>4123</t>
  </si>
  <si>
    <t>Rashodi za nabavu proizvedene dugotrajne imovine</t>
  </si>
  <si>
    <t>Građevinski objekti</t>
  </si>
  <si>
    <t>4212</t>
  </si>
  <si>
    <t>4213</t>
  </si>
  <si>
    <t>Ceste, željeznice i slični građevinski objekti</t>
  </si>
  <si>
    <t>4214</t>
  </si>
  <si>
    <t>4221</t>
  </si>
  <si>
    <t>4222</t>
  </si>
  <si>
    <t>Postrojenja i oprema</t>
  </si>
  <si>
    <t>4225</t>
  </si>
  <si>
    <t>Prijevozna sredstva</t>
  </si>
  <si>
    <t>4231</t>
  </si>
  <si>
    <t>Nematerijalna proizvedena imovina</t>
  </si>
  <si>
    <t>PRIMICI OD FINANCIJSKE IMOVINE I ZADUŽIVANJA</t>
  </si>
  <si>
    <t>IZDACI ZA FINANCIJSKU IMOVINU I OTPLATE ZAJMOVA</t>
  </si>
  <si>
    <t>RAZLIKA - VIŠAK / MANJAK</t>
  </si>
  <si>
    <t>PRIHODI POSLOVANJA</t>
  </si>
  <si>
    <t>Pomoći iz proračuna</t>
  </si>
  <si>
    <t>Prihodi od imovine</t>
  </si>
  <si>
    <t>Prihodi od financijske imovine</t>
  </si>
  <si>
    <t>B. RAČUN FINANCIRANJA</t>
  </si>
  <si>
    <t>Prihodi od nefinancijske imovine</t>
  </si>
  <si>
    <t>Prihodi po posebnim propisima</t>
  </si>
  <si>
    <t>Ostali nespomenuti prihodi</t>
  </si>
  <si>
    <t>PRIHODI OD PRODAJE NEFINANCIJSKE IMOVINE</t>
  </si>
  <si>
    <t>Zemljište</t>
  </si>
  <si>
    <t>Prihodi od prodaje proizvedene dugotrajne imovine</t>
  </si>
  <si>
    <t>RASHODI POSLOVANJA</t>
  </si>
  <si>
    <t>Rashodi za zaposlene</t>
  </si>
  <si>
    <t>Ostali rashodi za zaposlene</t>
  </si>
  <si>
    <t>Rashodi za materijal i energiju</t>
  </si>
  <si>
    <t>3423</t>
  </si>
  <si>
    <t>Ostali nespomenuti rashodi poslovanja</t>
  </si>
  <si>
    <t>Ostali rashodi</t>
  </si>
  <si>
    <t>Kazne, penali i naknade štete</t>
  </si>
  <si>
    <t>RASHODI ZA NABAVU NEFINANCIJSKE IMOVINE</t>
  </si>
  <si>
    <t xml:space="preserve">Nematerijalna imovina </t>
  </si>
  <si>
    <t>4262</t>
  </si>
  <si>
    <t>Primici od zaduživanja</t>
  </si>
  <si>
    <t>NETO FINANCIRANJE</t>
  </si>
  <si>
    <t>Ostali financijski rashodi</t>
  </si>
  <si>
    <t>VIŠAK / MANJAK + NETO FINANCIRANJE</t>
  </si>
  <si>
    <t>I. OPĆI DIO</t>
  </si>
  <si>
    <t>Kapitalne donacije neprofitnim organizacijama  -  ŽUC</t>
  </si>
  <si>
    <t>Kapitalne donacije - Ž U C</t>
  </si>
  <si>
    <t xml:space="preserve">Kamate na oročena sredstva i depozite po viđenju                                                                 </t>
  </si>
  <si>
    <t xml:space="preserve">Prihodi od zateznih kamata                        </t>
  </si>
  <si>
    <t xml:space="preserve">Prihodi od dividendi                                                                  </t>
  </si>
  <si>
    <t xml:space="preserve">Naknade za ceste     </t>
  </si>
  <si>
    <t xml:space="preserve">Naknade za korištenje cestovnog zemljišta                                 </t>
  </si>
  <si>
    <r>
      <t xml:space="preserve">Sufinanciranje cijene usluge, participacije i slično                    </t>
    </r>
    <r>
      <rPr>
        <b/>
        <sz val="10"/>
        <color indexed="10"/>
        <rFont val="Times New Roman"/>
        <family val="1"/>
        <charset val="238"/>
      </rPr>
      <t xml:space="preserve"> </t>
    </r>
  </si>
  <si>
    <t xml:space="preserve">Ostali nespomenuti prihodi               </t>
  </si>
  <si>
    <r>
      <t xml:space="preserve">Plaće za redovan rad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 </t>
    </r>
  </si>
  <si>
    <r>
      <t xml:space="preserve">Ostali rashodi za zaposlene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</si>
  <si>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Doprinosi na plaće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</si>
  <si>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Službena putovanja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 </t>
    </r>
  </si>
  <si>
    <r>
      <t xml:space="preserve">Naknade za prijevoz, za rad na terenu i odvojeni život </t>
    </r>
    <r>
      <rPr>
        <b/>
        <sz val="9.85"/>
        <color indexed="10"/>
        <rFont val="Times New Roman"/>
        <family val="1"/>
        <charset val="238"/>
      </rPr>
      <t xml:space="preserve">    </t>
    </r>
  </si>
  <si>
    <r>
      <t xml:space="preserve">Stručno usavršavanje zaposlenika                     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</si>
  <si>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r>
      <t xml:space="preserve">Uredski materijal i ostali materijalni rashodi                      </t>
    </r>
    <r>
      <rPr>
        <sz val="9.85"/>
        <color indexed="10"/>
        <rFont val="Times New Roman"/>
        <family val="1"/>
        <charset val="238"/>
      </rPr>
      <t xml:space="preserve"> </t>
    </r>
  </si>
  <si>
    <r>
      <t xml:space="preserve">Energija                                                                                          </t>
    </r>
    <r>
      <rPr>
        <sz val="9.85"/>
        <color indexed="10"/>
        <rFont val="Times New Roman"/>
        <family val="1"/>
        <charset val="238"/>
      </rPr>
      <t xml:space="preserve">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</si>
  <si>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Sitni inventar i auto gume                                                            </t>
    </r>
    <r>
      <rPr>
        <b/>
        <sz val="9.85"/>
        <color indexed="8"/>
        <rFont val="Times New Roman"/>
        <family val="1"/>
        <charset val="238"/>
      </rPr>
      <t xml:space="preserve"> </t>
    </r>
  </si>
  <si>
    <r>
      <t xml:space="preserve">Usluge telefona, pošte i prijevoza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</si>
  <si>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t xml:space="preserve">Redovno održ.cesta i objekata                                              </t>
  </si>
  <si>
    <r>
      <t xml:space="preserve">Investicijsko održavanje cesta              </t>
    </r>
    <r>
      <rPr>
        <b/>
        <sz val="9.85"/>
        <color indexed="10"/>
        <rFont val="Times New Roman"/>
        <family val="1"/>
        <charset val="238"/>
      </rPr>
      <t xml:space="preserve">                                </t>
    </r>
  </si>
  <si>
    <t xml:space="preserve">Održavanje zgrada i opreme  </t>
  </si>
  <si>
    <t xml:space="preserve">Usluge promidžbe i informiranja        </t>
  </si>
  <si>
    <t xml:space="preserve">Komunalne usluge                                             </t>
  </si>
  <si>
    <r>
      <t xml:space="preserve">Zakupnine i najamnine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 </t>
    </r>
  </si>
  <si>
    <t xml:space="preserve">Zdravstvene i veterinarske usluge                                               </t>
  </si>
  <si>
    <r>
      <t xml:space="preserve">Intelektualne i osobne usluge          </t>
    </r>
    <r>
      <rPr>
        <sz val="9.85"/>
        <color indexed="10"/>
        <rFont val="Times New Roman"/>
        <family val="1"/>
        <charset val="238"/>
      </rPr>
      <t xml:space="preserve">  </t>
    </r>
  </si>
  <si>
    <r>
      <t xml:space="preserve">Studije i razvojne pripreme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</si>
  <si>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t xml:space="preserve">Ostale usluge                             </t>
  </si>
  <si>
    <r>
      <t xml:space="preserve">Naknade za rad predstav. i izvršnih tijela, povjer. i sl.                 </t>
    </r>
    <r>
      <rPr>
        <sz val="9.85"/>
        <color indexed="8"/>
        <rFont val="Times New Roman"/>
        <family val="1"/>
      </rPr>
      <t xml:space="preserve">                                     </t>
    </r>
  </si>
  <si>
    <r>
      <t xml:space="preserve">Premije i osiguranja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</si>
  <si>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Reprezentacija             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 </t>
    </r>
  </si>
  <si>
    <r>
      <t xml:space="preserve">Članarine                        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</si>
  <si>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t xml:space="preserve">Ostali nespomenuti rashodi poslovanja               </t>
  </si>
  <si>
    <r>
      <t xml:space="preserve">Bankarske usluge i usluge platnog prometa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</si>
  <si>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Zatezne kamate        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</si>
  <si>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Ostali nespomenuti financijski rashodi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</si>
  <si>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Naknade šteta pravnim i fizičkim osobama  </t>
    </r>
    <r>
      <rPr>
        <b/>
        <sz val="9.85"/>
        <color indexed="10"/>
        <rFont val="Times New Roman"/>
        <family val="1"/>
        <charset val="238"/>
      </rPr>
      <t xml:space="preserve">                               </t>
    </r>
  </si>
  <si>
    <r>
      <t xml:space="preserve">Licence                 </t>
    </r>
    <r>
      <rPr>
        <b/>
        <sz val="9.85"/>
        <color indexed="10"/>
        <rFont val="Times New Roman"/>
        <family val="1"/>
        <charset val="238"/>
      </rPr>
      <t xml:space="preserve">                                                                          </t>
    </r>
  </si>
  <si>
    <r>
      <t xml:space="preserve">Poslovni objekti   </t>
    </r>
    <r>
      <rPr>
        <b/>
        <sz val="9.85"/>
        <color indexed="10"/>
        <rFont val="Times New Roman"/>
        <family val="1"/>
        <charset val="238"/>
      </rPr>
      <t xml:space="preserve">                                                                       </t>
    </r>
  </si>
  <si>
    <t xml:space="preserve">Ostali građevinski objekti                                           </t>
  </si>
  <si>
    <r>
      <t xml:space="preserve">Uredska oprema i namještaj     </t>
    </r>
    <r>
      <rPr>
        <b/>
        <sz val="10"/>
        <color indexed="10"/>
        <rFont val="Times New Roman"/>
        <family val="1"/>
        <charset val="238"/>
      </rPr>
      <t xml:space="preserve"> </t>
    </r>
  </si>
  <si>
    <r>
      <t xml:space="preserve">Komunikacijska oprema                   </t>
    </r>
    <r>
      <rPr>
        <b/>
        <sz val="9.85"/>
        <color indexed="10"/>
        <rFont val="Times New Roman"/>
        <family val="1"/>
        <charset val="238"/>
      </rPr>
      <t xml:space="preserve">                                           </t>
    </r>
  </si>
  <si>
    <r>
      <t xml:space="preserve">Oprema za održavanje i zaštitu              </t>
    </r>
    <r>
      <rPr>
        <b/>
        <sz val="9.85"/>
        <color indexed="10"/>
        <rFont val="Times New Roman"/>
        <family val="1"/>
        <charset val="238"/>
      </rPr>
      <t xml:space="preserve">                                     </t>
    </r>
  </si>
  <si>
    <t xml:space="preserve">Instrumenti, uređaji i strojevi                                                     </t>
  </si>
  <si>
    <r>
      <t xml:space="preserve">Prijevozna sredstva u cestovnom prometu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</si>
  <si>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Ulaganja u računalne programe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</si>
  <si>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Usluge HAK-a i Hidrometeor. zavoda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</si>
  <si>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t xml:space="preserve">Odvjetničke,revizorske,itd. usluge                                     </t>
  </si>
  <si>
    <r>
      <t xml:space="preserve">Ostale intelektualne usluge     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</si>
  <si>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t>Materijalna imovina - prirodna bogatstva</t>
  </si>
  <si>
    <t>RASHODI  POSLOVANJA</t>
  </si>
  <si>
    <t>PRIHODI POSLOVANJA I PRIHODI OD PRODAJE NEFINANCIJSKE IMOVINE</t>
  </si>
  <si>
    <t>RASHODI POSLOVANJA I RASHODI ZA NABAVU NEFINANCIJSKE IMOVINE</t>
  </si>
  <si>
    <t>HRVATSKE  CESTE</t>
  </si>
  <si>
    <t>ADMINISTRATIVNO UPRAVLJANJE I OPREMANJE</t>
  </si>
  <si>
    <t>A1000</t>
  </si>
  <si>
    <t xml:space="preserve">ADMINISTRACIJA I UPRAVLJANJE  </t>
  </si>
  <si>
    <t xml:space="preserve">Ostali rashodi za zaposlene                                     </t>
  </si>
  <si>
    <t xml:space="preserve">Doprinosi za zapošljavanje                                                </t>
  </si>
  <si>
    <t xml:space="preserve">Uredski materijal i ostali materijalni rashodi                      </t>
  </si>
  <si>
    <t xml:space="preserve">Komunalne usluge                                                 </t>
  </si>
  <si>
    <t xml:space="preserve">Zakupnine i najamnine                                                              </t>
  </si>
  <si>
    <t xml:space="preserve">Članarine                                                                                          </t>
  </si>
  <si>
    <t xml:space="preserve">Ostali nespomenuti rashodi poslovanja                        </t>
  </si>
  <si>
    <t xml:space="preserve">Naknade šteta pravnim i fizičkim osobama                                 </t>
  </si>
  <si>
    <t>K2000</t>
  </si>
  <si>
    <t>OPREMANJE</t>
  </si>
  <si>
    <t>K2001</t>
  </si>
  <si>
    <t>INFORMATIZACIJA</t>
  </si>
  <si>
    <t xml:space="preserve">Licence                                                                                            </t>
  </si>
  <si>
    <t>K2002</t>
  </si>
  <si>
    <t>OBNOVA VOZNOG PARKA</t>
  </si>
  <si>
    <t xml:space="preserve">Prijevozna sredstva u cestovnom prometu                                 </t>
  </si>
  <si>
    <t>K2003</t>
  </si>
  <si>
    <t>POSLOVNE ZGRADE</t>
  </si>
  <si>
    <t xml:space="preserve">Ostali građevinski objekti                                                </t>
  </si>
  <si>
    <t>SERVISIRANJE UNUTARNJEG DUGA</t>
  </si>
  <si>
    <t>A1001</t>
  </si>
  <si>
    <t>ZAJMOVI OD TUZEMNIH BANAKA I OSTALIH FINANCIJSKIH INSTITUCIJA IZVAN JAVNOG SEKTORA</t>
  </si>
  <si>
    <t>SERVISIRANJE VANJSKOG DUGA</t>
  </si>
  <si>
    <t>A1002</t>
  </si>
  <si>
    <t>ZAJMOVI OD INOZEMNIH BANAKA I OSTALIH FINANCIJSKIH INSTITUCIJA IZVAN JAVNOG SEKTORA</t>
  </si>
  <si>
    <t>ULAGANJE U DRŽAVNE CESTE PO PROGRAMIMA</t>
  </si>
  <si>
    <t>SPOJEVI NA AUTOCESTE</t>
  </si>
  <si>
    <t>K2004</t>
  </si>
  <si>
    <t>PROGRAM GRADNJE I REKONSTRUKCIJA BRZIH CESTA</t>
  </si>
  <si>
    <t xml:space="preserve">Kapitalizacija kamata po kreditu </t>
  </si>
  <si>
    <t>K2005</t>
  </si>
  <si>
    <t>OSTALI PROGRAMI ZAHVATA NA DRŽAVNIM CESTAMA</t>
  </si>
  <si>
    <t>K2006</t>
  </si>
  <si>
    <t>REKONSTRUKCIJA I UREĐENJE CESTA NA OTOCIMA</t>
  </si>
  <si>
    <t>K2007</t>
  </si>
  <si>
    <t>REKONSTRUKCIJA I UREĐENJE CESTA I MOSTOVA UZ GRANICU</t>
  </si>
  <si>
    <t>K2008</t>
  </si>
  <si>
    <t>PROGRAM DENIVELACIJE I OSIGURANJA CEST.-ŽELJ. PRIJELAZA</t>
  </si>
  <si>
    <t>K2009</t>
  </si>
  <si>
    <t>OSTALI INTERVENTNI PROJEKTI</t>
  </si>
  <si>
    <t>PROGRAM ODRŽAVANJA I UPRAVLJANJA  DRŽAVNIH CESTA</t>
  </si>
  <si>
    <t>A1003</t>
  </si>
  <si>
    <t>REDOVNO ODRŽAVANJE</t>
  </si>
  <si>
    <t>A1004</t>
  </si>
  <si>
    <t>IZVANREDNO ODRŽAVANJE</t>
  </si>
  <si>
    <t>BETTERMENT</t>
  </si>
  <si>
    <t>A1006</t>
  </si>
  <si>
    <t>STUDIJE I RAZVOJNE PRIPREME</t>
  </si>
  <si>
    <t xml:space="preserve">SUFINANCIRANJE  ŽUC-a </t>
  </si>
  <si>
    <r>
      <t xml:space="preserve">Plaće za redovan rad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</si>
  <si>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r>
      <t xml:space="preserve">Doprinosi za zdravstveno osiguranje osiguranje </t>
    </r>
    <r>
      <rPr>
        <b/>
        <sz val="9.85"/>
        <color indexed="10"/>
        <rFont val="Times New Roman"/>
        <family val="1"/>
        <charset val="238"/>
      </rPr>
      <t xml:space="preserve">           </t>
    </r>
  </si>
  <si>
    <r>
      <t xml:space="preserve">Službena putovanja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</si>
  <si>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Naknade za prijevoz, za rad na terenu i odvojeni život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</si>
  <si>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Stručno usavršavanje zaposlenika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</si>
  <si>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Energija                    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</si>
  <si>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Usluge telefona, pošte i prijevoza                       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</si>
  <si>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r>
      <t xml:space="preserve">Usluge promidžbe i informiranja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</si>
  <si>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Zdravstvene i veterinarske usluge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</si>
  <si>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Intelektualne i osobne usluge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</si>
  <si>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Ostale usluge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</si>
  <si>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r>
      <t xml:space="preserve">Naknade za rad predst.i izvršnih tijela, povjeren. i sl.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</si>
  <si>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Premije i osiguranja  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</si>
  <si>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Reprezentacija            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</si>
  <si>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r>
      <t xml:space="preserve">Bankarske usluge i usluge platnog prometa              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</si>
  <si>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r>
      <t xml:space="preserve">Negativne tečajne razlike i valutna klauzula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</si>
  <si>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Zatezne kamate            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</si>
  <si>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r>
      <t xml:space="preserve">Ostali nespomenuti financijski rashodi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</si>
  <si>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Uredska oprema i namještaj                      </t>
    </r>
    <r>
      <rPr>
        <b/>
        <sz val="10"/>
        <color indexed="10"/>
        <rFont val="Times New Roman"/>
        <family val="1"/>
        <charset val="238"/>
      </rPr>
      <t xml:space="preserve"> </t>
    </r>
  </si>
  <si>
    <r>
      <t xml:space="preserve">Komunikacijska oprema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</si>
  <si>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Oprema za održavanje i zaštitu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</si>
  <si>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r>
      <t xml:space="preserve">Instrumenti, uređaji i strojevi                                                        </t>
    </r>
    <r>
      <rPr>
        <b/>
        <sz val="10"/>
        <color indexed="10"/>
        <rFont val="Times New Roman"/>
        <family val="1"/>
        <charset val="238"/>
      </rPr>
      <t xml:space="preserve"> </t>
    </r>
  </si>
  <si>
    <r>
      <t xml:space="preserve">Ulaganja u računalne programe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</si>
  <si>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Poslovni objekti          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</si>
  <si>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t xml:space="preserve">II. POSEBNI DIO           </t>
  </si>
  <si>
    <t>IZDACI ZA FINAN.  IMOVINU I OTPLATE ZAJMOVA</t>
  </si>
  <si>
    <t>-</t>
  </si>
  <si>
    <t>03</t>
  </si>
  <si>
    <t xml:space="preserve">SUFINANCIRANJE  </t>
  </si>
  <si>
    <t>A1007</t>
  </si>
  <si>
    <t>K2010</t>
  </si>
  <si>
    <r>
      <t xml:space="preserve">Doprinosi za obvezno osiguranje u slučaju nezaposlenosti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</si>
  <si>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t>Službena, radna i zaštitna odjeća</t>
  </si>
  <si>
    <t>Pristojbe i naknade</t>
  </si>
  <si>
    <r>
      <t xml:space="preserve">Kamate za primljene kredite i zajmove od kreditnih  i ostalih financijskih institucija izvan javnog sektora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  </t>
    </r>
  </si>
  <si>
    <r>
      <t xml:space="preserve">Ceste, željeznice i ostali prometni objekti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</si>
  <si>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t>Prihodi od pruženih usuga</t>
  </si>
  <si>
    <t>Otplata glavnice primljenih kredita i zajmova od kreditnih  i ostalih financijskih institucija izvan javnog sektora</t>
  </si>
  <si>
    <t xml:space="preserve">Otplata glavnice primljenih kredita od tuzemnih kreditnih institucija izvan javnog sektora   </t>
  </si>
  <si>
    <t xml:space="preserve">Otplata glavnice primljenih kredita od inozemnih kreditnih institucija    </t>
  </si>
  <si>
    <t xml:space="preserve">Primljeni krediti od tuzemnih kreditnih institucija izvan javnog sektora   </t>
  </si>
  <si>
    <t xml:space="preserve">Primljeni krediti od inozemnih kreditnih institucija    </t>
  </si>
  <si>
    <t>Prihodi od upravnih i administrativnih pristojbi, pristojbi po posebnim propisima i naknada</t>
  </si>
  <si>
    <t>Pomoći iz inozemstva (darovnice) i od subjekata unutar općeg proračuna</t>
  </si>
  <si>
    <t>Prihodi od prodaje proizvoda i robe te pruženih usluga</t>
  </si>
  <si>
    <t>Prihodi od prodaje proizvoda i robe te pruženih usluga i prihodi od donacija</t>
  </si>
  <si>
    <t>Plaće (Bruto)</t>
  </si>
  <si>
    <t xml:space="preserve">Kamate za primljene kredite i zajmove </t>
  </si>
  <si>
    <t>Primljeni krediti i zajmovi od kreditnih i ostalih financijskih institucija izvan javnog sektora</t>
  </si>
  <si>
    <t>Izdaci za otplatu glavnice primljenih kredita i zajmova</t>
  </si>
  <si>
    <t>Doprinosi na plaće</t>
  </si>
  <si>
    <t>Sitni inventar i auto gume</t>
  </si>
  <si>
    <t xml:space="preserve">Službena, radna i zaštitna odjeća i obuća                                                     </t>
  </si>
  <si>
    <t>Financijski  rashodi</t>
  </si>
  <si>
    <t xml:space="preserve">Ostali rashodi </t>
  </si>
  <si>
    <t>Kazne, penali i naknade šteta</t>
  </si>
  <si>
    <t>Rashodi za nabavu proizvedene dugotrajne  imovine</t>
  </si>
  <si>
    <t xml:space="preserve">Prijevozna sredstva </t>
  </si>
  <si>
    <t>Kamate za primljene kredite i zajmove od kreditnih i ostalih financijskih institucija izvan javnog sektora</t>
  </si>
  <si>
    <t xml:space="preserve">Kamate za primljene zajmove </t>
  </si>
  <si>
    <t>Otplata glavnice primljenih kredita i zajmova od kreditnih i ostalih financijskih institucija izvan javnog sektora</t>
  </si>
  <si>
    <t>Otplata glavnice primljenih kredita od tuzemnih kreditnih institucija izvan javnog sektora</t>
  </si>
  <si>
    <t xml:space="preserve">Otplata glavnice primljenih kredita od inozemnih kreditnih institucija </t>
  </si>
  <si>
    <t>Ceste, željeznice i ostali prometni objekti</t>
  </si>
  <si>
    <t>Ostali prihodi od financijske imovine</t>
  </si>
  <si>
    <t>Prihod od prodaje prijevoznih sredstava</t>
  </si>
  <si>
    <t>Prijevozna sredstva u cestovnom prometu</t>
  </si>
  <si>
    <t xml:space="preserve">Naknada za uporabu javnih motornih i priključnih vozila registriranih izvan Republike Hrvatske                             </t>
  </si>
  <si>
    <r>
      <t xml:space="preserve">Prihodi od pozit. tečaj. razlika  i razlika zbog primj. val. klauz.                                   </t>
    </r>
    <r>
      <rPr>
        <b/>
        <sz val="10"/>
        <color indexed="10"/>
        <rFont val="Times New Roman"/>
        <family val="1"/>
        <charset val="238"/>
      </rPr>
      <t xml:space="preserve">  </t>
    </r>
  </si>
  <si>
    <t>Doprinosi za obvezno zdravstveno osiguranje</t>
  </si>
  <si>
    <t>Prijevozna sredstva u riječnom i pomorskom prometu</t>
  </si>
  <si>
    <t>K2012</t>
  </si>
  <si>
    <t>INVESTICIJSKO ODRŽAVANJE DRŽAVNIH CESTA</t>
  </si>
  <si>
    <t>4227</t>
  </si>
  <si>
    <t>4211</t>
  </si>
  <si>
    <t xml:space="preserve">Oprema za ostale namjene                                                     </t>
  </si>
  <si>
    <t>Oprema za ostale namjene</t>
  </si>
  <si>
    <r>
      <t xml:space="preserve">Stambeni objekti          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</si>
  <si>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t>K2011</t>
  </si>
  <si>
    <t>ULAGANJE U ŽUPANIJSKE I LOKALNE CESTE</t>
  </si>
  <si>
    <t>Naknada za kontrolu izvanrednog prijevoza</t>
  </si>
  <si>
    <t xml:space="preserve">Naknada za izvanredni prijevoz  (dozvole i suglasnosti)                                                                                    </t>
  </si>
  <si>
    <t>BROJČANA OZNAKA I NAZIV</t>
  </si>
  <si>
    <t>INDEKS</t>
  </si>
  <si>
    <t>5=4/2*100</t>
  </si>
  <si>
    <t>6=4/3*100</t>
  </si>
  <si>
    <t>1</t>
  </si>
  <si>
    <t>4=3/2*100</t>
  </si>
  <si>
    <r>
      <t xml:space="preserve">Stambeni objekti   </t>
    </r>
    <r>
      <rPr>
        <b/>
        <sz val="9.85"/>
        <rFont val="Times New Roman"/>
        <family val="1"/>
      </rPr>
      <t xml:space="preserve">                                                                       </t>
    </r>
  </si>
  <si>
    <r>
      <t xml:space="preserve">Tuzemne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</si>
  <si>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Inozemne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</si>
  <si>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t>Prihodi od kamata na dane zajmove</t>
  </si>
  <si>
    <t>Prihodi od kamata na dane zajmove trgovačkim društvima i obrtnicima izvan javnog sektora</t>
  </si>
  <si>
    <t>Sanacija šteta na poplavljenim područjima</t>
  </si>
  <si>
    <t xml:space="preserve">Kapitalne pomoći </t>
  </si>
  <si>
    <t>A1008</t>
  </si>
  <si>
    <t xml:space="preserve">SUFINANCIRANJE  HAC-a </t>
  </si>
  <si>
    <t>Kapitalne pomoći bankama i ostalim fin.inst. i trgov.društvima u javnom sektoru</t>
  </si>
  <si>
    <t>A1009</t>
  </si>
  <si>
    <t>SANACIJA ŠTETA NA POPLAVLJENIM PODRUČJIMA</t>
  </si>
  <si>
    <t>Kapitalne pomoći bankama i ostalim fin.org.i trgov. društvima</t>
  </si>
  <si>
    <t>Pomoći iz drž.proračuna temeljem prijenosa sredstava EU</t>
  </si>
  <si>
    <t>Kapitalne pomoći iz proračuna-gorivo</t>
  </si>
  <si>
    <t>Kapitalne pomoći iz proračuna-nacionalna komponenta</t>
  </si>
  <si>
    <t xml:space="preserve">Kapitalne pomoći unutar općeg proračuna </t>
  </si>
  <si>
    <t xml:space="preserve">Kamate za prim. zajmove od drugih razina vlasti - drž. pr.                                             </t>
  </si>
  <si>
    <t>Primljeni zajmovi od drugih razina vlasti</t>
  </si>
  <si>
    <t>Primljeni zajmovi od državnog proračuna - kratkoročni</t>
  </si>
  <si>
    <t>Otplata glavnice primljenih zajmova od drugih razina vlasti</t>
  </si>
  <si>
    <t>Otplata glavnice primljenih zajmova od drž. prorač.-kratkoročni</t>
  </si>
  <si>
    <t>Pomoći unutar opće države - ŽUC</t>
  </si>
  <si>
    <t>Kapitalne pomoći unutar općeg proračuna - ŽUC</t>
  </si>
  <si>
    <t>Pomoći od institucija i tijela EU</t>
  </si>
  <si>
    <t>PRIJENOS DEPOZITA U SLJEDEĆE RAZDOBLJE</t>
  </si>
  <si>
    <r>
      <t xml:space="preserve">Negativne tečajne razlike i razlike zbog primjene val. klauzule             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</si>
  <si>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t>Kapitalne pomoći od institucija i tijela EU</t>
  </si>
  <si>
    <t>Kapitalne pomoći iz državnog proračuna temeljem prijenosa sredstava EU</t>
  </si>
  <si>
    <t>IZVRŠENJE              2015.</t>
  </si>
  <si>
    <t>IZVORNI PLAN 2016.</t>
  </si>
  <si>
    <t>IZVRŠENJE             2016.</t>
  </si>
  <si>
    <t>Tekuće pomoći unutar općeg proračuna (nerazvrstane ceste)</t>
  </si>
  <si>
    <t>Kapitalne pomoći unutar općeg proračuna (ŽUC)</t>
  </si>
  <si>
    <t>K2013</t>
  </si>
  <si>
    <t>SANACIJA KLIZIŠTA</t>
  </si>
  <si>
    <t>SUFINANCIRANJE NERAZVRSTANIH CESTA</t>
  </si>
  <si>
    <t>Pomoći unutar opće države - NC</t>
  </si>
  <si>
    <t>Pomoći unutar općeg proračuna - NC</t>
  </si>
  <si>
    <t>Tekuće pomoći unutar općeg proračuna - NC</t>
  </si>
  <si>
    <t>Primici od prodaje dionica i udjela u glavnici</t>
  </si>
  <si>
    <t>Tekuće pomoći temeljem prijenosa sredstava EU</t>
  </si>
  <si>
    <t>Tekuće pomoći iz prorač. EU - nacionalna komponenta</t>
  </si>
  <si>
    <t>Tekuće pomoći iz prorač. Ministarstvo gospodarstva-poplave</t>
  </si>
  <si>
    <t xml:space="preserve">UKUPNI PRIHODI </t>
  </si>
  <si>
    <t xml:space="preserve">UKUPNI RASHODI </t>
  </si>
  <si>
    <t xml:space="preserve">Pomoći dane u inozemstvo i unutar općeg proračuna </t>
  </si>
  <si>
    <t>PRIMICI OD FINANCIJSKE  IMOVINE I ZADUŽIVANJA</t>
  </si>
  <si>
    <t>Primici od prodaje dionica i udjela u glavnici trgovačkih društava izvan javnog sektora</t>
  </si>
  <si>
    <t>Dionice i udjeli u glavnici trgovačkih društava izvan javnog sektora</t>
  </si>
  <si>
    <t>HRVATSKIH CESTA</t>
  </si>
  <si>
    <t xml:space="preserve">IZVRŠENJE FINANCIJSKOG PLANA  </t>
  </si>
  <si>
    <t>ZA  2016. GODINU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</si>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</sst>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.mm\.dd"/>
  </numFmts>
  <fonts count="71">
    <font>
      <sz val="10"/>
      <color indexed="8"/>
      <name val="MS Sans Serif"/>
      <charset val="238"/>
    </font>
    <font>
      <b/>
      <sz val="9.8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.85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</font>
    <font>
      <b/>
      <i/>
      <sz val="9.85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MS Sans Serif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.85"/>
      <color indexed="8"/>
      <name val="Times New Roman"/>
      <family val="1"/>
      <charset val="238"/>
    </font>
    <font>
      <sz val="9.85"/>
      <color indexed="8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sz val="9.85"/>
      <color indexed="10"/>
      <name val="Times New Roman"/>
      <family val="1"/>
      <charset val="238"/>
    </font>
    <font>
      <sz val="9.85"/>
      <color indexed="10"/>
      <name val="Times New Roman"/>
      <family val="1"/>
      <charset val="238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2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MS Sans Serif"/>
      <family val="2"/>
      <charset val="238"/>
    </font>
    <font>
      <b/>
      <sz val="14"/>
      <name val="Times New Roman"/>
      <family val="1"/>
    </font>
    <font>
      <sz val="14"/>
      <name val="MS Sans Serif"/>
      <family val="2"/>
      <charset val="238"/>
    </font>
    <font>
      <b/>
      <sz val="12"/>
      <name val="Times New Roman"/>
      <family val="1"/>
    </font>
    <font>
      <sz val="14"/>
      <name val="Times New Roman"/>
      <family val="1"/>
    </font>
    <font>
      <b/>
      <sz val="9.85"/>
      <name val="Times New Roman"/>
      <family val="1"/>
    </font>
    <font>
      <i/>
      <sz val="9.85"/>
      <name val="Times New Roman"/>
      <family val="1"/>
    </font>
    <font>
      <sz val="9.85"/>
      <name val="Times New Roman"/>
      <family val="1"/>
    </font>
    <font>
      <sz val="10"/>
      <name val="Times New Roman"/>
      <family val="1"/>
      <charset val="238"/>
    </font>
    <font>
      <sz val="10"/>
      <color indexed="17"/>
      <name val="Times New Roman"/>
      <family val="1"/>
      <charset val="238"/>
    </font>
    <font>
      <sz val="9.85"/>
      <name val="Times New Roman"/>
      <family val="1"/>
      <charset val="238"/>
    </font>
    <font>
      <sz val="8"/>
      <name val="MS Sans Serif"/>
      <family val="2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indexed="17"/>
      <name val="MS Sans Serif"/>
      <family val="2"/>
      <charset val="238"/>
    </font>
    <font>
      <b/>
      <sz val="9.85"/>
      <name val="Times New Roman"/>
      <family val="1"/>
      <charset val="238"/>
    </font>
    <font>
      <sz val="10"/>
      <color indexed="56"/>
      <name val="Times New Roman"/>
      <family val="1"/>
    </font>
    <font>
      <b/>
      <sz val="10"/>
      <color indexed="56"/>
      <name val="Times New Roman"/>
      <family val="1"/>
      <charset val="238"/>
    </font>
    <font>
      <sz val="10"/>
      <color indexed="10"/>
      <name val="MS Sans Serif"/>
      <family val="2"/>
      <charset val="238"/>
    </font>
    <font>
      <sz val="9"/>
      <color indexed="8"/>
      <name val="Times New Roman"/>
      <family val="1"/>
    </font>
    <font>
      <b/>
      <sz val="9.85"/>
      <color indexed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0"/>
      <color indexed="10"/>
      <name val="MS Sans Serif"/>
      <family val="2"/>
      <charset val="238"/>
    </font>
    <font>
      <b/>
      <sz val="10"/>
      <color indexed="12"/>
      <name val="Times New Roman"/>
      <family val="1"/>
      <charset val="238"/>
    </font>
    <font>
      <sz val="10"/>
      <color indexed="12"/>
      <name val="MS Sans Serif"/>
      <family val="2"/>
      <charset val="238"/>
    </font>
    <font>
      <b/>
      <sz val="10"/>
      <color indexed="8"/>
      <name val="MS Sans Serif"/>
      <family val="2"/>
      <charset val="238"/>
    </font>
    <font>
      <sz val="10"/>
      <name val="Bookman Old Style"/>
      <family val="1"/>
      <charset val="238"/>
    </font>
    <font>
      <sz val="14"/>
      <name val="Bookman Old Style"/>
      <family val="1"/>
      <charset val="238"/>
    </font>
    <font>
      <sz val="10"/>
      <name val="Geneva"/>
      <charset val="238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MS Sans Serif"/>
      <charset val="238"/>
    </font>
    <font>
      <i/>
      <sz val="9.85"/>
      <name val="Times New Roman"/>
      <family val="1"/>
      <charset val="238"/>
    </font>
    <font>
      <sz val="10"/>
      <color theme="0"/>
      <name val="Times New Roman"/>
      <family val="1"/>
    </font>
    <font>
      <sz val="9.85"/>
      <color theme="0"/>
      <name val="Times New Roman"/>
      <family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rgb="FFFF000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color theme="0"/>
      <name val="Times New Roman"/>
      <family val="1"/>
    </font>
    <font>
      <sz val="10"/>
      <color theme="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sz val="9.85"/>
      <color theme="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4" fillId="0" borderId="0"/>
    <xf numFmtId="0" fontId="54" fillId="0" borderId="0"/>
  </cellStyleXfs>
  <cellXfs count="406">
    <xf numFmtId="0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0" fillId="0" borderId="0" xfId="0" quotePrefix="1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3" fontId="20" fillId="0" borderId="0" xfId="0" applyNumberFormat="1" applyFont="1" applyFill="1" applyBorder="1" applyAlignment="1" applyProtection="1"/>
    <xf numFmtId="3" fontId="21" fillId="0" borderId="0" xfId="0" applyNumberFormat="1" applyFont="1" applyFill="1" applyBorder="1" applyAlignment="1" applyProtection="1"/>
    <xf numFmtId="3" fontId="22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0" fontId="27" fillId="2" borderId="0" xfId="0" applyNumberFormat="1" applyFont="1" applyFill="1" applyBorder="1" applyAlignment="1" applyProtection="1">
      <alignment horizontal="left" wrapText="1"/>
    </xf>
    <xf numFmtId="0" fontId="24" fillId="2" borderId="0" xfId="0" applyNumberFormat="1" applyFont="1" applyFill="1" applyBorder="1" applyAlignment="1" applyProtection="1"/>
    <xf numFmtId="3" fontId="29" fillId="2" borderId="1" xfId="0" applyNumberFormat="1" applyFont="1" applyFill="1" applyBorder="1" applyAlignment="1" applyProtection="1">
      <alignment wrapText="1"/>
    </xf>
    <xf numFmtId="0" fontId="27" fillId="2" borderId="0" xfId="0" quotePrefix="1" applyNumberFormat="1" applyFont="1" applyFill="1" applyBorder="1" applyAlignment="1" applyProtection="1">
      <alignment horizontal="left" wrapText="1"/>
    </xf>
    <xf numFmtId="0" fontId="27" fillId="2" borderId="2" xfId="0" quotePrefix="1" applyNumberFormat="1" applyFont="1" applyFill="1" applyBorder="1" applyAlignment="1" applyProtection="1">
      <alignment horizontal="left" wrapText="1"/>
    </xf>
    <xf numFmtId="0" fontId="30" fillId="2" borderId="0" xfId="0" applyNumberFormat="1" applyFont="1" applyFill="1" applyBorder="1" applyAlignment="1" applyProtection="1"/>
    <xf numFmtId="3" fontId="29" fillId="2" borderId="3" xfId="0" applyNumberFormat="1" applyFont="1" applyFill="1" applyBorder="1" applyAlignment="1" applyProtection="1">
      <alignment wrapText="1"/>
    </xf>
    <xf numFmtId="0" fontId="23" fillId="2" borderId="4" xfId="0" quotePrefix="1" applyNumberFormat="1" applyFont="1" applyFill="1" applyBorder="1" applyAlignment="1" applyProtection="1">
      <alignment horizontal="left" wrapText="1"/>
    </xf>
    <xf numFmtId="3" fontId="23" fillId="2" borderId="4" xfId="0" applyNumberFormat="1" applyFont="1" applyFill="1" applyBorder="1" applyAlignment="1" applyProtection="1">
      <alignment wrapText="1"/>
    </xf>
    <xf numFmtId="0" fontId="2" fillId="2" borderId="0" xfId="0" applyNumberFormat="1" applyFont="1" applyFill="1" applyBorder="1" applyAlignment="1" applyProtection="1">
      <alignment wrapText="1"/>
    </xf>
    <xf numFmtId="0" fontId="14" fillId="2" borderId="0" xfId="0" applyNumberFormat="1" applyFont="1" applyFill="1" applyBorder="1" applyAlignment="1" applyProtection="1">
      <alignment wrapText="1"/>
    </xf>
    <xf numFmtId="0" fontId="2" fillId="2" borderId="0" xfId="0" applyNumberFormat="1" applyFont="1" applyFill="1" applyBorder="1" applyAlignment="1" applyProtection="1">
      <alignment horizontal="left" wrapText="1"/>
    </xf>
    <xf numFmtId="0" fontId="13" fillId="2" borderId="0" xfId="0" applyNumberFormat="1" applyFont="1" applyFill="1" applyBorder="1" applyAlignment="1" applyProtection="1">
      <alignment wrapText="1"/>
    </xf>
    <xf numFmtId="0" fontId="2" fillId="2" borderId="0" xfId="0" quotePrefix="1" applyNumberFormat="1" applyFont="1" applyFill="1" applyBorder="1" applyAlignment="1" applyProtection="1">
      <alignment horizontal="left" wrapText="1"/>
    </xf>
    <xf numFmtId="0" fontId="13" fillId="2" borderId="0" xfId="0" quotePrefix="1" applyNumberFormat="1" applyFont="1" applyFill="1" applyBorder="1" applyAlignment="1" applyProtection="1">
      <alignment horizontal="left" wrapText="1"/>
    </xf>
    <xf numFmtId="0" fontId="3" fillId="2" borderId="0" xfId="0" quotePrefix="1" applyNumberFormat="1" applyFont="1" applyFill="1" applyBorder="1" applyAlignment="1" applyProtection="1">
      <alignment horizontal="left" wrapText="1"/>
    </xf>
    <xf numFmtId="3" fontId="14" fillId="2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wrapText="1"/>
    </xf>
    <xf numFmtId="0" fontId="15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3" fontId="3" fillId="2" borderId="0" xfId="0" applyNumberFormat="1" applyFont="1" applyFill="1" applyBorder="1" applyAlignment="1" applyProtection="1"/>
    <xf numFmtId="3" fontId="14" fillId="2" borderId="0" xfId="0" applyNumberFormat="1" applyFont="1" applyFill="1" applyBorder="1" applyAlignment="1" applyProtection="1"/>
    <xf numFmtId="0" fontId="4" fillId="2" borderId="0" xfId="0" applyFont="1" applyFill="1" applyBorder="1" applyAlignment="1">
      <alignment horizontal="left" vertical="center"/>
    </xf>
    <xf numFmtId="0" fontId="4" fillId="2" borderId="0" xfId="0" quotePrefix="1" applyFont="1" applyFill="1" applyBorder="1" applyAlignment="1">
      <alignment horizontal="left" vertical="center"/>
    </xf>
    <xf numFmtId="3" fontId="23" fillId="2" borderId="0" xfId="0" applyNumberFormat="1" applyFont="1" applyFill="1" applyBorder="1" applyAlignment="1" applyProtection="1"/>
    <xf numFmtId="3" fontId="24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0" fontId="14" fillId="2" borderId="0" xfId="0" applyNumberFormat="1" applyFont="1" applyFill="1" applyBorder="1" applyAlignment="1" applyProtection="1"/>
    <xf numFmtId="0" fontId="8" fillId="2" borderId="4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/>
    <xf numFmtId="3" fontId="14" fillId="0" borderId="0" xfId="0" applyNumberFormat="1" applyFont="1" applyFill="1" applyBorder="1" applyAlignment="1" applyProtection="1"/>
    <xf numFmtId="3" fontId="34" fillId="2" borderId="0" xfId="0" applyNumberFormat="1" applyFont="1" applyFill="1" applyBorder="1" applyAlignment="1" applyProtection="1"/>
    <xf numFmtId="4" fontId="14" fillId="0" borderId="0" xfId="0" applyNumberFormat="1" applyFont="1" applyFill="1" applyBorder="1" applyAlignment="1" applyProtection="1">
      <alignment wrapText="1"/>
    </xf>
    <xf numFmtId="4" fontId="13" fillId="0" borderId="0" xfId="0" applyNumberFormat="1" applyFont="1" applyFill="1" applyBorder="1" applyAlignment="1" applyProtection="1">
      <alignment wrapText="1"/>
    </xf>
    <xf numFmtId="3" fontId="25" fillId="2" borderId="0" xfId="0" applyNumberFormat="1" applyFont="1" applyFill="1" applyBorder="1" applyAlignment="1" applyProtection="1"/>
    <xf numFmtId="3" fontId="29" fillId="2" borderId="1" xfId="0" applyNumberFormat="1" applyFont="1" applyFill="1" applyBorder="1" applyAlignment="1">
      <alignment horizontal="right"/>
    </xf>
    <xf numFmtId="3" fontId="24" fillId="2" borderId="0" xfId="0" applyNumberFormat="1" applyFont="1" applyFill="1" applyBorder="1" applyAlignment="1" applyProtection="1">
      <alignment wrapText="1"/>
    </xf>
    <xf numFmtId="0" fontId="13" fillId="2" borderId="0" xfId="0" applyNumberFormat="1" applyFont="1" applyFill="1" applyBorder="1" applyAlignment="1" applyProtection="1"/>
    <xf numFmtId="4" fontId="34" fillId="0" borderId="0" xfId="0" applyNumberFormat="1" applyFont="1" applyFill="1" applyBorder="1" applyAlignment="1" applyProtection="1">
      <alignment wrapText="1"/>
    </xf>
    <xf numFmtId="4" fontId="24" fillId="0" borderId="0" xfId="0" applyNumberFormat="1" applyFont="1" applyFill="1" applyBorder="1" applyAlignment="1" applyProtection="1">
      <alignment wrapText="1"/>
    </xf>
    <xf numFmtId="4" fontId="25" fillId="0" borderId="0" xfId="0" applyNumberFormat="1" applyFont="1" applyFill="1" applyBorder="1" applyAlignment="1" applyProtection="1">
      <alignment wrapText="1"/>
    </xf>
    <xf numFmtId="0" fontId="24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39" fillId="0" borderId="0" xfId="0" applyNumberFormat="1" applyFont="1" applyFill="1" applyBorder="1" applyAlignment="1" applyProtection="1"/>
    <xf numFmtId="3" fontId="25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left"/>
    </xf>
    <xf numFmtId="0" fontId="14" fillId="0" borderId="0" xfId="0" applyNumberFormat="1" applyFont="1" applyFill="1" applyBorder="1" applyAlignment="1" applyProtection="1">
      <alignment horizontal="left" wrapText="1"/>
    </xf>
    <xf numFmtId="0" fontId="14" fillId="0" borderId="0" xfId="0" applyNumberFormat="1" applyFont="1" applyFill="1" applyBorder="1" applyAlignment="1" applyProtection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3" fontId="24" fillId="0" borderId="0" xfId="0" applyNumberFormat="1" applyFont="1" applyFill="1" applyBorder="1" applyAlignment="1" applyProtection="1"/>
    <xf numFmtId="0" fontId="1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quotePrefix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3" fontId="3" fillId="0" borderId="0" xfId="0" quotePrefix="1" applyNumberFormat="1" applyFont="1" applyFill="1" applyBorder="1" applyAlignment="1" applyProtection="1">
      <alignment horizontal="left"/>
    </xf>
    <xf numFmtId="3" fontId="34" fillId="0" borderId="0" xfId="0" applyNumberFormat="1" applyFont="1" applyFill="1" applyBorder="1" applyAlignment="1" applyProtection="1"/>
    <xf numFmtId="0" fontId="40" fillId="0" borderId="0" xfId="0" applyNumberFormat="1" applyFont="1" applyFill="1" applyBorder="1" applyAlignment="1" applyProtection="1"/>
    <xf numFmtId="3" fontId="0" fillId="0" borderId="0" xfId="0" applyNumberFormat="1" applyFill="1" applyBorder="1" applyAlignment="1" applyProtection="1"/>
    <xf numFmtId="0" fontId="0" fillId="2" borderId="0" xfId="0" applyNumberFormat="1" applyFill="1" applyBorder="1" applyAlignment="1" applyProtection="1"/>
    <xf numFmtId="3" fontId="36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quotePrefix="1" applyFont="1" applyFill="1" applyBorder="1" applyAlignment="1">
      <alignment horizontal="left" vertical="center"/>
    </xf>
    <xf numFmtId="3" fontId="36" fillId="2" borderId="0" xfId="0" applyNumberFormat="1" applyFont="1" applyFill="1" applyBorder="1" applyAlignment="1">
      <alignment vertical="center"/>
    </xf>
    <xf numFmtId="3" fontId="41" fillId="2" borderId="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/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5" fillId="0" borderId="0" xfId="0" quotePrefix="1" applyFont="1" applyAlignment="1">
      <alignment horizontal="left" vertical="center"/>
    </xf>
    <xf numFmtId="0" fontId="1" fillId="0" borderId="0" xfId="0" quotePrefix="1" applyFont="1" applyAlignment="1">
      <alignment horizontal="left" vertical="center"/>
    </xf>
    <xf numFmtId="0" fontId="6" fillId="0" borderId="0" xfId="0" quotePrefix="1" applyNumberFormat="1" applyFont="1" applyFill="1" applyBorder="1" applyAlignment="1" applyProtection="1">
      <alignment horizontal="left"/>
    </xf>
    <xf numFmtId="0" fontId="3" fillId="0" borderId="0" xfId="0" quotePrefix="1" applyNumberFormat="1" applyFont="1" applyFill="1" applyBorder="1" applyAlignment="1" applyProtection="1">
      <alignment horizontal="left"/>
    </xf>
    <xf numFmtId="0" fontId="4" fillId="0" borderId="0" xfId="0" quotePrefix="1" applyFont="1" applyAlignment="1">
      <alignment horizontal="left" vertical="center"/>
    </xf>
    <xf numFmtId="3" fontId="6" fillId="0" borderId="0" xfId="0" applyNumberFormat="1" applyFont="1" applyFill="1" applyBorder="1" applyAlignment="1" applyProtection="1"/>
    <xf numFmtId="3" fontId="42" fillId="0" borderId="0" xfId="0" applyNumberFormat="1" applyFont="1" applyFill="1" applyBorder="1" applyAlignment="1" applyProtection="1"/>
    <xf numFmtId="3" fontId="43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center" vertical="center" wrapText="1"/>
    </xf>
    <xf numFmtId="4" fontId="8" fillId="2" borderId="1" xfId="0" applyNumberFormat="1" applyFont="1" applyFill="1" applyBorder="1" applyAlignment="1" applyProtection="1">
      <alignment wrapText="1"/>
    </xf>
    <xf numFmtId="4" fontId="25" fillId="0" borderId="0" xfId="0" applyNumberFormat="1" applyFont="1" applyFill="1" applyBorder="1" applyAlignment="1" applyProtection="1">
      <alignment horizontal="right" wrapText="1"/>
    </xf>
    <xf numFmtId="4" fontId="14" fillId="2" borderId="0" xfId="0" applyNumberFormat="1" applyFont="1" applyFill="1" applyBorder="1" applyAlignment="1" applyProtection="1">
      <alignment wrapText="1"/>
    </xf>
    <xf numFmtId="4" fontId="23" fillId="2" borderId="0" xfId="0" applyNumberFormat="1" applyFont="1" applyFill="1" applyBorder="1" applyAlignment="1" applyProtection="1">
      <alignment wrapText="1"/>
    </xf>
    <xf numFmtId="0" fontId="0" fillId="2" borderId="0" xfId="0" applyNumberFormat="1" applyFont="1" applyFill="1" applyBorder="1" applyAlignment="1" applyProtection="1"/>
    <xf numFmtId="4" fontId="34" fillId="2" borderId="0" xfId="0" applyNumberFormat="1" applyFont="1" applyFill="1" applyBorder="1" applyAlignment="1" applyProtection="1">
      <alignment wrapText="1"/>
    </xf>
    <xf numFmtId="4" fontId="25" fillId="2" borderId="0" xfId="0" applyNumberFormat="1" applyFont="1" applyFill="1" applyBorder="1" applyAlignment="1" applyProtection="1">
      <alignment horizontal="right" wrapText="1"/>
    </xf>
    <xf numFmtId="4" fontId="25" fillId="2" borderId="0" xfId="0" applyNumberFormat="1" applyFont="1" applyFill="1" applyBorder="1" applyAlignment="1" applyProtection="1">
      <alignment wrapText="1"/>
    </xf>
    <xf numFmtId="4" fontId="24" fillId="2" borderId="0" xfId="0" applyNumberFormat="1" applyFont="1" applyFill="1" applyBorder="1" applyAlignment="1" applyProtection="1">
      <alignment wrapText="1"/>
    </xf>
    <xf numFmtId="3" fontId="0" fillId="2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3" fontId="44" fillId="2" borderId="0" xfId="0" applyNumberFormat="1" applyFont="1" applyFill="1" applyBorder="1" applyAlignment="1" applyProtection="1"/>
    <xf numFmtId="3" fontId="36" fillId="0" borderId="0" xfId="0" applyNumberFormat="1" applyFont="1" applyFill="1" applyBorder="1" applyAlignment="1">
      <alignment vertical="center"/>
    </xf>
    <xf numFmtId="0" fontId="31" fillId="2" borderId="0" xfId="0" quotePrefix="1" applyFont="1" applyFill="1" applyBorder="1" applyAlignment="1">
      <alignment horizontal="left"/>
    </xf>
    <xf numFmtId="3" fontId="45" fillId="0" borderId="0" xfId="0" applyNumberFormat="1" applyFont="1" applyFill="1" applyBorder="1" applyAlignment="1" applyProtection="1"/>
    <xf numFmtId="0" fontId="4" fillId="0" borderId="0" xfId="0" applyFont="1" applyFill="1" applyBorder="1" applyAlignment="1">
      <alignment horizontal="left" vertical="center"/>
    </xf>
    <xf numFmtId="3" fontId="14" fillId="0" borderId="0" xfId="0" applyNumberFormat="1" applyFont="1" applyFill="1" applyBorder="1" applyAlignment="1" applyProtection="1">
      <alignment wrapText="1"/>
    </xf>
    <xf numFmtId="4" fontId="8" fillId="2" borderId="1" xfId="0" applyNumberFormat="1" applyFont="1" applyFill="1" applyBorder="1" applyAlignment="1" applyProtection="1">
      <alignment horizontal="right" wrapText="1"/>
    </xf>
    <xf numFmtId="0" fontId="13" fillId="2" borderId="0" xfId="0" applyNumberFormat="1" applyFont="1" applyFill="1" applyBorder="1" applyAlignment="1" applyProtection="1">
      <alignment vertical="center" wrapText="1"/>
    </xf>
    <xf numFmtId="3" fontId="25" fillId="2" borderId="0" xfId="0" applyNumberFormat="1" applyFont="1" applyFill="1" applyBorder="1" applyAlignment="1" applyProtection="1">
      <alignment wrapText="1"/>
    </xf>
    <xf numFmtId="0" fontId="25" fillId="2" borderId="0" xfId="0" applyNumberFormat="1" applyFont="1" applyFill="1" applyBorder="1" applyAlignment="1" applyProtection="1">
      <alignment wrapText="1"/>
    </xf>
    <xf numFmtId="0" fontId="35" fillId="2" borderId="0" xfId="0" applyNumberFormat="1" applyFont="1" applyFill="1" applyBorder="1" applyAlignment="1" applyProtection="1"/>
    <xf numFmtId="3" fontId="20" fillId="2" borderId="0" xfId="0" applyNumberFormat="1" applyFont="1" applyFill="1" applyBorder="1" applyAlignment="1" applyProtection="1"/>
    <xf numFmtId="0" fontId="1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" fillId="2" borderId="0" xfId="0" quotePrefix="1" applyFont="1" applyFill="1" applyBorder="1" applyAlignment="1">
      <alignment horizontal="left" vertical="center"/>
    </xf>
    <xf numFmtId="0" fontId="16" fillId="2" borderId="0" xfId="0" quotePrefix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quotePrefix="1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20" fillId="2" borderId="0" xfId="0" applyNumberFormat="1" applyFont="1" applyFill="1" applyBorder="1" applyAlignment="1" applyProtection="1"/>
    <xf numFmtId="3" fontId="6" fillId="2" borderId="0" xfId="0" applyNumberFormat="1" applyFont="1" applyFill="1" applyBorder="1" applyAlignment="1" applyProtection="1"/>
    <xf numFmtId="0" fontId="14" fillId="0" borderId="0" xfId="0" quotePrefix="1" applyNumberFormat="1" applyFont="1" applyFill="1" applyBorder="1" applyAlignment="1" applyProtection="1">
      <alignment horizontal="left" vertical="justify"/>
    </xf>
    <xf numFmtId="0" fontId="25" fillId="0" borderId="0" xfId="0" quotePrefix="1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1" fillId="0" borderId="0" xfId="0" applyFont="1" applyBorder="1" applyAlignment="1">
      <alignment horizontal="left"/>
    </xf>
    <xf numFmtId="0" fontId="14" fillId="0" borderId="0" xfId="0" quotePrefix="1" applyNumberFormat="1" applyFont="1" applyFill="1" applyBorder="1" applyAlignment="1" applyProtection="1">
      <alignment horizontal="left"/>
    </xf>
    <xf numFmtId="0" fontId="16" fillId="0" borderId="0" xfId="0" applyFont="1" applyBorder="1" applyAlignment="1">
      <alignment horizontal="left"/>
    </xf>
    <xf numFmtId="0" fontId="4" fillId="0" borderId="0" xfId="0" quotePrefix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3" fillId="0" borderId="0" xfId="0" applyNumberFormat="1" applyFont="1" applyFill="1" applyBorder="1" applyAlignment="1" applyProtection="1">
      <alignment horizontal="left"/>
    </xf>
    <xf numFmtId="0" fontId="15" fillId="0" borderId="0" xfId="0" applyFont="1" applyBorder="1" applyAlignment="1">
      <alignment horizontal="left"/>
    </xf>
    <xf numFmtId="0" fontId="16" fillId="0" borderId="0" xfId="0" quotePrefix="1" applyFont="1" applyBorder="1" applyAlignment="1">
      <alignment horizontal="left"/>
    </xf>
    <xf numFmtId="0" fontId="15" fillId="2" borderId="0" xfId="0" quotePrefix="1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0" fontId="4" fillId="2" borderId="0" xfId="0" quotePrefix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0" fontId="1" fillId="0" borderId="5" xfId="0" applyFont="1" applyBorder="1" applyAlignment="1">
      <alignment horizontal="left"/>
    </xf>
    <xf numFmtId="0" fontId="1" fillId="0" borderId="5" xfId="0" quotePrefix="1" applyFont="1" applyBorder="1" applyAlignment="1">
      <alignment horizontal="left"/>
    </xf>
    <xf numFmtId="0" fontId="5" fillId="0" borderId="0" xfId="0" quotePrefix="1" applyFont="1" applyAlignment="1">
      <alignment horizontal="left"/>
    </xf>
    <xf numFmtId="0" fontId="1" fillId="0" borderId="0" xfId="0" quotePrefix="1" applyFont="1" applyAlignment="1">
      <alignment horizontal="left"/>
    </xf>
    <xf numFmtId="0" fontId="4" fillId="0" borderId="0" xfId="0" quotePrefix="1" applyFont="1" applyAlignment="1">
      <alignment horizontal="left"/>
    </xf>
    <xf numFmtId="0" fontId="1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13" fillId="0" borderId="0" xfId="0" quotePrefix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justify"/>
    </xf>
    <xf numFmtId="0" fontId="4" fillId="0" borderId="0" xfId="0" quotePrefix="1" applyFont="1" applyBorder="1" applyAlignment="1">
      <alignment horizontal="left" vertical="top"/>
    </xf>
    <xf numFmtId="0" fontId="13" fillId="0" borderId="0" xfId="0" quotePrefix="1" applyFont="1" applyBorder="1" applyAlignment="1">
      <alignment horizontal="left" vertical="center" wrapText="1"/>
    </xf>
    <xf numFmtId="0" fontId="13" fillId="0" borderId="0" xfId="0" applyNumberFormat="1" applyFont="1" applyFill="1" applyBorder="1" applyAlignment="1" applyProtection="1">
      <alignment horizontal="left" vertical="justify"/>
    </xf>
    <xf numFmtId="0" fontId="13" fillId="0" borderId="0" xfId="0" applyFont="1" applyBorder="1" applyAlignment="1">
      <alignment horizontal="left" vertical="justify"/>
    </xf>
    <xf numFmtId="3" fontId="41" fillId="0" borderId="0" xfId="0" applyNumberFormat="1" applyFont="1" applyBorder="1" applyAlignment="1">
      <alignment vertical="center"/>
    </xf>
    <xf numFmtId="0" fontId="34" fillId="0" borderId="0" xfId="0" applyFont="1" applyBorder="1" applyAlignment="1">
      <alignment horizontal="left"/>
    </xf>
    <xf numFmtId="3" fontId="34" fillId="2" borderId="0" xfId="0" applyNumberFormat="1" applyFont="1" applyFill="1" applyBorder="1" applyAlignment="1" applyProtection="1">
      <alignment wrapText="1"/>
    </xf>
    <xf numFmtId="0" fontId="46" fillId="2" borderId="0" xfId="0" applyFont="1" applyFill="1" applyBorder="1" applyAlignment="1">
      <alignment horizontal="left"/>
    </xf>
    <xf numFmtId="0" fontId="47" fillId="2" borderId="0" xfId="0" applyNumberFormat="1" applyFont="1" applyFill="1" applyBorder="1" applyAlignment="1" applyProtection="1"/>
    <xf numFmtId="4" fontId="47" fillId="2" borderId="0" xfId="0" applyNumberFormat="1" applyFont="1" applyFill="1" applyBorder="1" applyAlignment="1" applyProtection="1">
      <alignment wrapText="1"/>
    </xf>
    <xf numFmtId="0" fontId="48" fillId="2" borderId="0" xfId="0" applyNumberFormat="1" applyFont="1" applyFill="1" applyBorder="1" applyAlignment="1" applyProtection="1"/>
    <xf numFmtId="4" fontId="49" fillId="2" borderId="0" xfId="0" applyNumberFormat="1" applyFont="1" applyFill="1" applyBorder="1" applyAlignment="1" applyProtection="1">
      <alignment wrapText="1"/>
    </xf>
    <xf numFmtId="0" fontId="50" fillId="2" borderId="0" xfId="0" applyNumberFormat="1" applyFont="1" applyFill="1" applyBorder="1" applyAlignment="1" applyProtection="1"/>
    <xf numFmtId="3" fontId="11" fillId="0" borderId="0" xfId="0" applyNumberFormat="1" applyFont="1" applyFill="1" applyBorder="1" applyAlignment="1" applyProtection="1"/>
    <xf numFmtId="0" fontId="1" fillId="0" borderId="0" xfId="0" quotePrefix="1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51" fillId="0" borderId="0" xfId="0" applyNumberFormat="1" applyFont="1" applyFill="1" applyBorder="1" applyAlignment="1" applyProtection="1"/>
    <xf numFmtId="0" fontId="8" fillId="0" borderId="6" xfId="0" quotePrefix="1" applyFont="1" applyBorder="1" applyAlignment="1">
      <alignment horizontal="center"/>
    </xf>
    <xf numFmtId="4" fontId="0" fillId="0" borderId="0" xfId="0" applyNumberFormat="1" applyFill="1" applyBorder="1" applyAlignment="1" applyProtection="1"/>
    <xf numFmtId="3" fontId="48" fillId="2" borderId="0" xfId="0" applyNumberFormat="1" applyFont="1" applyFill="1" applyBorder="1" applyAlignment="1" applyProtection="1"/>
    <xf numFmtId="3" fontId="25" fillId="2" borderId="0" xfId="0" applyNumberFormat="1" applyFont="1" applyFill="1" applyBorder="1" applyAlignment="1" applyProtection="1">
      <alignment horizontal="right" wrapText="1"/>
    </xf>
    <xf numFmtId="0" fontId="0" fillId="0" borderId="0" xfId="0" applyNumberFormat="1" applyFill="1" applyBorder="1" applyAlignment="1" applyProtection="1">
      <alignment wrapText="1"/>
    </xf>
    <xf numFmtId="0" fontId="52" fillId="0" borderId="7" xfId="0" applyNumberFormat="1" applyFont="1" applyFill="1" applyBorder="1" applyAlignment="1" applyProtection="1"/>
    <xf numFmtId="0" fontId="8" fillId="0" borderId="6" xfId="0" quotePrefix="1" applyFont="1" applyBorder="1" applyAlignment="1">
      <alignment horizontal="center" vertical="top"/>
    </xf>
    <xf numFmtId="0" fontId="8" fillId="0" borderId="6" xfId="0" quotePrefix="1" applyFont="1" applyFill="1" applyBorder="1" applyAlignment="1">
      <alignment horizontal="center"/>
    </xf>
    <xf numFmtId="0" fontId="8" fillId="2" borderId="8" xfId="0" applyNumberFormat="1" applyFont="1" applyFill="1" applyBorder="1" applyAlignment="1" applyProtection="1">
      <alignment horizontal="left" wrapText="1"/>
    </xf>
    <xf numFmtId="0" fontId="8" fillId="2" borderId="8" xfId="0" quotePrefix="1" applyFont="1" applyFill="1" applyBorder="1" applyAlignment="1">
      <alignment horizontal="left"/>
    </xf>
    <xf numFmtId="0" fontId="8" fillId="2" borderId="8" xfId="0" quotePrefix="1" applyNumberFormat="1" applyFont="1" applyFill="1" applyBorder="1" applyAlignment="1" applyProtection="1">
      <alignment horizontal="left" wrapText="1"/>
    </xf>
    <xf numFmtId="0" fontId="29" fillId="2" borderId="8" xfId="0" applyNumberFormat="1" applyFont="1" applyFill="1" applyBorder="1" applyAlignment="1" applyProtection="1">
      <alignment horizontal="left" wrapText="1"/>
    </xf>
    <xf numFmtId="0" fontId="7" fillId="0" borderId="8" xfId="0" quotePrefix="1" applyNumberFormat="1" applyFont="1" applyFill="1" applyBorder="1" applyAlignment="1" applyProtection="1">
      <alignment horizontal="left"/>
    </xf>
    <xf numFmtId="0" fontId="29" fillId="2" borderId="8" xfId="0" quotePrefix="1" applyNumberFormat="1" applyFont="1" applyFill="1" applyBorder="1" applyAlignment="1" applyProtection="1">
      <alignment horizontal="left" wrapText="1"/>
    </xf>
    <xf numFmtId="0" fontId="11" fillId="0" borderId="6" xfId="0" applyNumberFormat="1" applyFont="1" applyFill="1" applyBorder="1" applyAlignment="1" applyProtection="1"/>
    <xf numFmtId="3" fontId="25" fillId="0" borderId="1" xfId="1" applyNumberFormat="1" applyFont="1" applyFill="1" applyBorder="1" applyAlignment="1">
      <alignment horizontal="center" vertical="center" wrapText="1"/>
    </xf>
    <xf numFmtId="4" fontId="25" fillId="0" borderId="1" xfId="2" applyNumberFormat="1" applyFont="1" applyFill="1" applyBorder="1" applyAlignment="1">
      <alignment horizontal="right" vertical="center" wrapText="1"/>
    </xf>
    <xf numFmtId="3" fontId="56" fillId="0" borderId="1" xfId="1" applyNumberFormat="1" applyFont="1" applyFill="1" applyBorder="1" applyAlignment="1">
      <alignment horizontal="center" vertical="center" wrapText="1"/>
    </xf>
    <xf numFmtId="4" fontId="56" fillId="0" borderId="1" xfId="2" applyNumberFormat="1" applyFont="1" applyFill="1" applyBorder="1" applyAlignment="1">
      <alignment horizontal="center" vertical="center" wrapText="1"/>
    </xf>
    <xf numFmtId="0" fontId="29" fillId="2" borderId="3" xfId="0" quotePrefix="1" applyFont="1" applyFill="1" applyBorder="1" applyAlignment="1">
      <alignment horizontal="left" vertical="center"/>
    </xf>
    <xf numFmtId="0" fontId="53" fillId="0" borderId="3" xfId="0" applyNumberFormat="1" applyFont="1" applyFill="1" applyBorder="1" applyAlignment="1" applyProtection="1"/>
    <xf numFmtId="0" fontId="23" fillId="2" borderId="4" xfId="0" applyNumberFormat="1" applyFont="1" applyFill="1" applyBorder="1" applyAlignment="1" applyProtection="1">
      <alignment horizontal="left" wrapText="1"/>
    </xf>
    <xf numFmtId="0" fontId="24" fillId="2" borderId="4" xfId="0" applyNumberFormat="1" applyFont="1" applyFill="1" applyBorder="1" applyAlignment="1" applyProtection="1">
      <alignment horizontal="left" wrapText="1"/>
    </xf>
    <xf numFmtId="0" fontId="2" fillId="2" borderId="0" xfId="0" applyNumberFormat="1" applyFont="1" applyFill="1" applyBorder="1" applyAlignment="1" applyProtection="1">
      <alignment horizontal="left" vertical="top" wrapText="1"/>
    </xf>
    <xf numFmtId="0" fontId="3" fillId="2" borderId="0" xfId="0" applyNumberFormat="1" applyFont="1" applyFill="1" applyBorder="1" applyAlignment="1" applyProtection="1">
      <alignment horizontal="left" wrapText="1"/>
    </xf>
    <xf numFmtId="0" fontId="14" fillId="2" borderId="0" xfId="0" applyNumberFormat="1" applyFont="1" applyFill="1" applyBorder="1" applyAlignment="1" applyProtection="1">
      <alignment horizontal="left" wrapText="1"/>
    </xf>
    <xf numFmtId="0" fontId="3" fillId="2" borderId="0" xfId="0" applyNumberFormat="1" applyFont="1" applyFill="1" applyBorder="1" applyAlignment="1" applyProtection="1">
      <alignment horizontal="left" vertical="top" wrapText="1"/>
    </xf>
    <xf numFmtId="0" fontId="14" fillId="2" borderId="0" xfId="0" applyNumberFormat="1" applyFont="1" applyFill="1" applyBorder="1" applyAlignment="1" applyProtection="1">
      <alignment horizontal="left" vertical="top" wrapText="1"/>
    </xf>
    <xf numFmtId="0" fontId="25" fillId="2" borderId="0" xfId="0" applyNumberFormat="1" applyFont="1" applyFill="1" applyBorder="1" applyAlignment="1" applyProtection="1">
      <alignment horizontal="left" wrapText="1"/>
    </xf>
    <xf numFmtId="0" fontId="13" fillId="2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NumberFormat="1" applyFill="1" applyBorder="1" applyAlignment="1" applyProtection="1">
      <alignment horizontal="left"/>
    </xf>
    <xf numFmtId="0" fontId="11" fillId="0" borderId="0" xfId="0" applyNumberFormat="1" applyFont="1" applyFill="1" applyBorder="1" applyAlignment="1" applyProtection="1">
      <alignment horizontal="left"/>
    </xf>
    <xf numFmtId="3" fontId="25" fillId="0" borderId="3" xfId="1" applyNumberFormat="1" applyFont="1" applyFill="1" applyBorder="1" applyAlignment="1">
      <alignment horizontal="center" vertical="center" wrapText="1"/>
    </xf>
    <xf numFmtId="4" fontId="25" fillId="0" borderId="3" xfId="2" applyNumberFormat="1" applyFont="1" applyFill="1" applyBorder="1" applyAlignment="1">
      <alignment horizontal="right" vertical="center" wrapText="1"/>
    </xf>
    <xf numFmtId="3" fontId="56" fillId="0" borderId="3" xfId="1" applyNumberFormat="1" applyFont="1" applyFill="1" applyBorder="1" applyAlignment="1">
      <alignment horizontal="center" vertical="center" wrapText="1"/>
    </xf>
    <xf numFmtId="4" fontId="56" fillId="0" borderId="3" xfId="2" applyNumberFormat="1" applyFont="1" applyFill="1" applyBorder="1" applyAlignment="1">
      <alignment horizontal="right" vertical="center" wrapText="1"/>
    </xf>
    <xf numFmtId="0" fontId="23" fillId="2" borderId="0" xfId="0" applyNumberFormat="1" applyFont="1" applyFill="1" applyBorder="1" applyAlignment="1" applyProtection="1">
      <alignment horizontal="left"/>
    </xf>
    <xf numFmtId="0" fontId="31" fillId="2" borderId="0" xfId="0" applyFont="1" applyFill="1" applyBorder="1" applyAlignment="1">
      <alignment horizontal="left"/>
    </xf>
    <xf numFmtId="0" fontId="14" fillId="2" borderId="0" xfId="0" applyNumberFormat="1" applyFont="1" applyFill="1" applyBorder="1" applyAlignment="1" applyProtection="1">
      <alignment horizontal="left" vertical="top"/>
    </xf>
    <xf numFmtId="0" fontId="15" fillId="2" borderId="0" xfId="0" applyFont="1" applyFill="1" applyBorder="1" applyAlignment="1">
      <alignment horizontal="left" vertical="top"/>
    </xf>
    <xf numFmtId="0" fontId="3" fillId="2" borderId="0" xfId="0" applyNumberFormat="1" applyFont="1" applyFill="1" applyBorder="1" applyAlignment="1" applyProtection="1">
      <alignment horizontal="left" vertical="top"/>
    </xf>
    <xf numFmtId="0" fontId="16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2" fillId="2" borderId="0" xfId="0" applyNumberFormat="1" applyFont="1" applyFill="1" applyBorder="1" applyAlignment="1" applyProtection="1">
      <alignment horizontal="left" vertical="top"/>
    </xf>
    <xf numFmtId="0" fontId="4" fillId="2" borderId="0" xfId="0" quotePrefix="1" applyFont="1" applyFill="1" applyBorder="1" applyAlignment="1">
      <alignment horizontal="left" vertical="top"/>
    </xf>
    <xf numFmtId="0" fontId="13" fillId="2" borderId="0" xfId="0" applyNumberFormat="1" applyFont="1" applyFill="1" applyBorder="1" applyAlignment="1" applyProtection="1">
      <alignment horizontal="left" vertical="top"/>
    </xf>
    <xf numFmtId="0" fontId="16" fillId="2" borderId="0" xfId="0" quotePrefix="1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23" fillId="2" borderId="0" xfId="0" applyNumberFormat="1" applyFont="1" applyFill="1" applyBorder="1" applyAlignment="1" applyProtection="1">
      <alignment horizontal="left" vertical="top"/>
    </xf>
    <xf numFmtId="0" fontId="32" fillId="2" borderId="0" xfId="0" applyFont="1" applyFill="1" applyBorder="1" applyAlignment="1">
      <alignment horizontal="left" vertical="top"/>
    </xf>
    <xf numFmtId="0" fontId="24" fillId="2" borderId="0" xfId="0" applyNumberFormat="1" applyFont="1" applyFill="1" applyBorder="1" applyAlignment="1" applyProtection="1">
      <alignment horizontal="left" vertical="top"/>
    </xf>
    <xf numFmtId="0" fontId="33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0" fontId="3" fillId="2" borderId="0" xfId="0" quotePrefix="1" applyNumberFormat="1" applyFont="1" applyFill="1" applyBorder="1" applyAlignment="1" applyProtection="1">
      <alignment horizontal="left" vertical="top"/>
    </xf>
    <xf numFmtId="0" fontId="5" fillId="2" borderId="0" xfId="0" quotePrefix="1" applyFont="1" applyFill="1" applyBorder="1" applyAlignment="1">
      <alignment horizontal="left" vertical="top"/>
    </xf>
    <xf numFmtId="0" fontId="6" fillId="2" borderId="0" xfId="0" quotePrefix="1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left" vertical="top"/>
    </xf>
    <xf numFmtId="0" fontId="0" fillId="0" borderId="0" xfId="0" applyNumberFormat="1" applyFill="1" applyBorder="1" applyAlignment="1" applyProtection="1">
      <alignment horizontal="left" vertical="top"/>
    </xf>
    <xf numFmtId="0" fontId="8" fillId="2" borderId="4" xfId="0" applyNumberFormat="1" applyFont="1" applyFill="1" applyBorder="1" applyAlignment="1" applyProtection="1">
      <alignment horizontal="left"/>
    </xf>
    <xf numFmtId="0" fontId="2" fillId="2" borderId="4" xfId="0" applyNumberFormat="1" applyFont="1" applyFill="1" applyBorder="1" applyAlignment="1" applyProtection="1">
      <alignment horizontal="left"/>
    </xf>
    <xf numFmtId="0" fontId="2" fillId="2" borderId="0" xfId="0" applyNumberFormat="1" applyFont="1" applyFill="1" applyBorder="1" applyAlignment="1" applyProtection="1">
      <alignment horizontal="left"/>
    </xf>
    <xf numFmtId="0" fontId="3" fillId="2" borderId="0" xfId="0" applyNumberFormat="1" applyFont="1" applyFill="1" applyBorder="1" applyAlignment="1" applyProtection="1">
      <alignment horizontal="left"/>
    </xf>
    <xf numFmtId="0" fontId="14" fillId="2" borderId="0" xfId="0" applyNumberFormat="1" applyFont="1" applyFill="1" applyBorder="1" applyAlignment="1" applyProtection="1">
      <alignment horizontal="left"/>
    </xf>
    <xf numFmtId="4" fontId="3" fillId="0" borderId="0" xfId="0" applyNumberFormat="1" applyFont="1" applyFill="1" applyBorder="1" applyAlignment="1" applyProtection="1"/>
    <xf numFmtId="4" fontId="11" fillId="0" borderId="0" xfId="0" applyNumberFormat="1" applyFont="1" applyFill="1" applyBorder="1" applyAlignment="1" applyProtection="1"/>
    <xf numFmtId="0" fontId="34" fillId="2" borderId="0" xfId="0" applyNumberFormat="1" applyFont="1" applyFill="1" applyBorder="1" applyAlignment="1" applyProtection="1">
      <alignment wrapText="1"/>
    </xf>
    <xf numFmtId="0" fontId="33" fillId="2" borderId="0" xfId="0" quotePrefix="1" applyFont="1" applyFill="1" applyBorder="1" applyAlignment="1">
      <alignment horizontal="left" vertical="top"/>
    </xf>
    <xf numFmtId="4" fontId="3" fillId="2" borderId="0" xfId="0" applyNumberFormat="1" applyFont="1" applyFill="1" applyBorder="1" applyAlignment="1" applyProtection="1"/>
    <xf numFmtId="0" fontId="41" fillId="2" borderId="0" xfId="0" quotePrefix="1" applyFont="1" applyFill="1" applyBorder="1" applyAlignment="1">
      <alignment horizontal="left"/>
    </xf>
    <xf numFmtId="0" fontId="41" fillId="2" borderId="0" xfId="0" applyFont="1" applyFill="1" applyBorder="1" applyAlignment="1">
      <alignment horizontal="left" vertical="center"/>
    </xf>
    <xf numFmtId="4" fontId="24" fillId="2" borderId="0" xfId="0" applyNumberFormat="1" applyFont="1" applyFill="1" applyBorder="1" applyAlignment="1" applyProtection="1"/>
    <xf numFmtId="4" fontId="29" fillId="2" borderId="1" xfId="0" applyNumberFormat="1" applyFont="1" applyFill="1" applyBorder="1" applyAlignment="1">
      <alignment horizontal="right"/>
    </xf>
    <xf numFmtId="4" fontId="30" fillId="2" borderId="0" xfId="0" applyNumberFormat="1" applyFont="1" applyFill="1" applyBorder="1" applyAlignment="1" applyProtection="1"/>
    <xf numFmtId="4" fontId="29" fillId="2" borderId="3" xfId="0" applyNumberFormat="1" applyFont="1" applyFill="1" applyBorder="1" applyAlignment="1" applyProtection="1">
      <alignment wrapText="1"/>
    </xf>
    <xf numFmtId="4" fontId="23" fillId="2" borderId="0" xfId="0" applyNumberFormat="1" applyFont="1" applyFill="1" applyBorder="1" applyAlignment="1" applyProtection="1"/>
    <xf numFmtId="4" fontId="23" fillId="2" borderId="0" xfId="0" applyNumberFormat="1" applyFont="1" applyFill="1" applyBorder="1" applyAlignment="1" applyProtection="1">
      <alignment horizontal="right" wrapText="1"/>
    </xf>
    <xf numFmtId="0" fontId="33" fillId="0" borderId="0" xfId="0" quotePrefix="1" applyFont="1" applyBorder="1" applyAlignment="1">
      <alignment horizontal="left"/>
    </xf>
    <xf numFmtId="0" fontId="33" fillId="0" borderId="0" xfId="0" quotePrefix="1" applyFont="1" applyBorder="1" applyAlignment="1">
      <alignment horizontal="left" vertical="center"/>
    </xf>
    <xf numFmtId="0" fontId="58" fillId="0" borderId="0" xfId="0" applyNumberFormat="1" applyFont="1" applyFill="1" applyBorder="1" applyAlignment="1" applyProtection="1"/>
    <xf numFmtId="4" fontId="23" fillId="0" borderId="0" xfId="0" applyNumberFormat="1" applyFont="1" applyFill="1" applyBorder="1" applyAlignment="1" applyProtection="1">
      <alignment wrapText="1"/>
    </xf>
    <xf numFmtId="3" fontId="23" fillId="2" borderId="0" xfId="0" applyNumberFormat="1" applyFont="1" applyFill="1" applyBorder="1" applyAlignment="1" applyProtection="1">
      <alignment wrapText="1"/>
    </xf>
    <xf numFmtId="4" fontId="24" fillId="0" borderId="0" xfId="0" applyNumberFormat="1" applyFont="1" applyFill="1" applyBorder="1" applyAlignment="1" applyProtection="1"/>
    <xf numFmtId="3" fontId="23" fillId="2" borderId="4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>
      <alignment horizontal="center" wrapText="1"/>
    </xf>
    <xf numFmtId="0" fontId="3" fillId="2" borderId="0" xfId="0" applyNumberFormat="1" applyFont="1" applyFill="1" applyBorder="1" applyAlignment="1" applyProtection="1">
      <alignment horizontal="center" vertical="top" wrapText="1"/>
    </xf>
    <xf numFmtId="3" fontId="34" fillId="3" borderId="0" xfId="0" applyNumberFormat="1" applyFont="1" applyFill="1" applyBorder="1" applyAlignment="1" applyProtection="1">
      <alignment wrapText="1"/>
    </xf>
    <xf numFmtId="3" fontId="24" fillId="3" borderId="0" xfId="0" applyNumberFormat="1" applyFont="1" applyFill="1" applyBorder="1" applyAlignment="1" applyProtection="1"/>
    <xf numFmtId="4" fontId="24" fillId="2" borderId="0" xfId="0" applyNumberFormat="1" applyFont="1" applyFill="1" applyBorder="1" applyAlignment="1" applyProtection="1">
      <alignment horizontal="right" wrapText="1"/>
    </xf>
    <xf numFmtId="0" fontId="0" fillId="0" borderId="0" xfId="0" applyNumberFormat="1" applyFill="1" applyBorder="1" applyAlignment="1" applyProtection="1"/>
    <xf numFmtId="3" fontId="34" fillId="0" borderId="0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>
      <alignment wrapText="1"/>
    </xf>
    <xf numFmtId="0" fontId="34" fillId="0" borderId="0" xfId="0" applyNumberFormat="1" applyFont="1" applyFill="1" applyBorder="1" applyAlignment="1" applyProtection="1">
      <alignment wrapText="1"/>
    </xf>
    <xf numFmtId="0" fontId="59" fillId="0" borderId="0" xfId="0" applyNumberFormat="1" applyFont="1" applyFill="1" applyBorder="1" applyAlignment="1" applyProtection="1"/>
    <xf numFmtId="4" fontId="59" fillId="0" borderId="0" xfId="0" applyNumberFormat="1" applyFont="1" applyFill="1" applyBorder="1" applyAlignment="1" applyProtection="1"/>
    <xf numFmtId="4" fontId="30" fillId="0" borderId="0" xfId="0" applyNumberFormat="1" applyFont="1" applyFill="1" applyBorder="1" applyAlignment="1" applyProtection="1"/>
    <xf numFmtId="3" fontId="36" fillId="3" borderId="0" xfId="0" applyNumberFormat="1" applyFont="1" applyFill="1" applyBorder="1" applyAlignment="1">
      <alignment vertical="center"/>
    </xf>
    <xf numFmtId="3" fontId="41" fillId="0" borderId="0" xfId="0" applyNumberFormat="1" applyFont="1" applyAlignment="1">
      <alignment horizontal="right" vertical="center"/>
    </xf>
    <xf numFmtId="3" fontId="36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0" fontId="36" fillId="2" borderId="0" xfId="0" applyFont="1" applyFill="1" applyBorder="1" applyAlignment="1">
      <alignment vertical="center"/>
    </xf>
    <xf numFmtId="3" fontId="33" fillId="0" borderId="0" xfId="0" applyNumberFormat="1" applyFont="1" applyBorder="1" applyAlignment="1">
      <alignment vertical="center"/>
    </xf>
    <xf numFmtId="0" fontId="41" fillId="2" borderId="0" xfId="0" applyFont="1" applyFill="1" applyBorder="1" applyAlignment="1">
      <alignment horizontal="left"/>
    </xf>
    <xf numFmtId="0" fontId="25" fillId="2" borderId="0" xfId="0" applyNumberFormat="1" applyFont="1" applyFill="1" applyBorder="1" applyAlignment="1" applyProtection="1"/>
    <xf numFmtId="0" fontId="26" fillId="2" borderId="0" xfId="0" applyNumberFormat="1" applyFont="1" applyFill="1" applyBorder="1" applyAlignment="1" applyProtection="1"/>
    <xf numFmtId="3" fontId="29" fillId="2" borderId="1" xfId="0" applyNumberFormat="1" applyFont="1" applyFill="1" applyBorder="1" applyAlignment="1">
      <alignment horizontal="right"/>
    </xf>
    <xf numFmtId="0" fontId="61" fillId="2" borderId="0" xfId="0" applyNumberFormat="1" applyFont="1" applyFill="1" applyBorder="1" applyAlignment="1" applyProtection="1"/>
    <xf numFmtId="3" fontId="62" fillId="0" borderId="0" xfId="0" applyNumberFormat="1" applyFont="1" applyBorder="1" applyAlignment="1">
      <alignment vertical="center"/>
    </xf>
    <xf numFmtId="3" fontId="65" fillId="2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14" fillId="3" borderId="0" xfId="0" quotePrefix="1" applyNumberFormat="1" applyFont="1" applyFill="1" applyBorder="1" applyAlignment="1" applyProtection="1">
      <alignment horizontal="left" wrapText="1"/>
    </xf>
    <xf numFmtId="0" fontId="14" fillId="0" borderId="0" xfId="0" applyNumberFormat="1" applyFont="1" applyFill="1" applyBorder="1" applyAlignment="1" applyProtection="1">
      <alignment vertical="center" wrapText="1"/>
    </xf>
    <xf numFmtId="3" fontId="23" fillId="3" borderId="0" xfId="0" applyNumberFormat="1" applyFont="1" applyFill="1" applyBorder="1" applyAlignment="1" applyProtection="1"/>
    <xf numFmtId="3" fontId="33" fillId="3" borderId="0" xfId="0" applyNumberFormat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 vertical="center" wrapText="1"/>
    </xf>
    <xf numFmtId="4" fontId="24" fillId="3" borderId="0" xfId="0" applyNumberFormat="1" applyFont="1" applyFill="1" applyBorder="1" applyAlignment="1" applyProtection="1"/>
    <xf numFmtId="0" fontId="15" fillId="3" borderId="0" xfId="0" applyFont="1" applyFill="1" applyBorder="1" applyAlignment="1">
      <alignment vertical="center"/>
    </xf>
    <xf numFmtId="0" fontId="31" fillId="3" borderId="0" xfId="0" applyFont="1" applyFill="1" applyBorder="1" applyAlignment="1">
      <alignment vertical="center"/>
    </xf>
    <xf numFmtId="0" fontId="33" fillId="3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3" fontId="25" fillId="3" borderId="0" xfId="0" applyNumberFormat="1" applyFont="1" applyFill="1" applyBorder="1" applyAlignment="1" applyProtection="1"/>
    <xf numFmtId="4" fontId="23" fillId="3" borderId="0" xfId="0" applyNumberFormat="1" applyFont="1" applyFill="1" applyBorder="1" applyAlignment="1" applyProtection="1">
      <alignment horizontal="right" wrapText="1"/>
    </xf>
    <xf numFmtId="0" fontId="31" fillId="3" borderId="0" xfId="0" quotePrefix="1" applyFont="1" applyFill="1" applyBorder="1" applyAlignment="1">
      <alignment horizontal="left"/>
    </xf>
    <xf numFmtId="0" fontId="1" fillId="3" borderId="0" xfId="0" quotePrefix="1" applyFont="1" applyFill="1" applyBorder="1" applyAlignment="1">
      <alignment horizontal="left" vertical="center"/>
    </xf>
    <xf numFmtId="0" fontId="1" fillId="3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33" fillId="3" borderId="0" xfId="0" quotePrefix="1" applyFont="1" applyFill="1" applyBorder="1" applyAlignment="1">
      <alignment horizontal="left" vertical="center"/>
    </xf>
    <xf numFmtId="0" fontId="4" fillId="3" borderId="0" xfId="0" quotePrefix="1" applyFont="1" applyFill="1" applyBorder="1" applyAlignment="1">
      <alignment horizontal="left" vertical="center"/>
    </xf>
    <xf numFmtId="3" fontId="3" fillId="3" borderId="0" xfId="0" quotePrefix="1" applyNumberFormat="1" applyFont="1" applyFill="1" applyBorder="1" applyAlignment="1" applyProtection="1">
      <alignment horizontal="left"/>
    </xf>
    <xf numFmtId="3" fontId="24" fillId="3" borderId="0" xfId="0" quotePrefix="1" applyNumberFormat="1" applyFont="1" applyFill="1" applyBorder="1" applyAlignment="1" applyProtection="1">
      <alignment horizontal="left"/>
    </xf>
    <xf numFmtId="3" fontId="2" fillId="3" borderId="0" xfId="0" quotePrefix="1" applyNumberFormat="1" applyFont="1" applyFill="1" applyBorder="1" applyAlignment="1" applyProtection="1">
      <alignment horizontal="left"/>
    </xf>
    <xf numFmtId="4" fontId="23" fillId="0" borderId="0" xfId="0" applyNumberFormat="1" applyFont="1" applyFill="1" applyBorder="1" applyAlignment="1" applyProtection="1">
      <alignment horizontal="right" wrapText="1"/>
    </xf>
    <xf numFmtId="3" fontId="41" fillId="0" borderId="0" xfId="0" applyNumberFormat="1" applyFont="1" applyFill="1" applyBorder="1" applyAlignment="1">
      <alignment vertical="center"/>
    </xf>
    <xf numFmtId="0" fontId="3" fillId="3" borderId="0" xfId="0" applyNumberFormat="1" applyFont="1" applyFill="1" applyBorder="1" applyAlignment="1" applyProtection="1">
      <alignment horizontal="left" wrapText="1"/>
    </xf>
    <xf numFmtId="4" fontId="24" fillId="2" borderId="0" xfId="0" applyNumberFormat="1" applyFont="1" applyFill="1" applyBorder="1" applyAlignment="1" applyProtection="1">
      <alignment horizontal="right"/>
    </xf>
    <xf numFmtId="0" fontId="0" fillId="0" borderId="0" xfId="0" applyNumberFormat="1" applyFill="1" applyBorder="1" applyAlignment="1" applyProtection="1"/>
    <xf numFmtId="3" fontId="34" fillId="3" borderId="0" xfId="0" applyNumberFormat="1" applyFont="1" applyFill="1" applyBorder="1" applyAlignment="1" applyProtection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vertical="center"/>
    </xf>
    <xf numFmtId="3" fontId="33" fillId="0" borderId="0" xfId="0" applyNumberFormat="1" applyFont="1" applyFill="1" applyBorder="1" applyAlignment="1">
      <alignment vertical="center"/>
    </xf>
    <xf numFmtId="0" fontId="14" fillId="2" borderId="0" xfId="0" applyNumberFormat="1" applyFont="1" applyFill="1" applyBorder="1" applyAlignment="1" applyProtection="1">
      <alignment vertical="center" wrapText="1"/>
    </xf>
    <xf numFmtId="3" fontId="24" fillId="0" borderId="0" xfId="0" applyNumberFormat="1" applyFont="1" applyFill="1" applyBorder="1" applyAlignment="1" applyProtection="1">
      <alignment wrapText="1"/>
    </xf>
    <xf numFmtId="4" fontId="34" fillId="2" borderId="0" xfId="0" applyNumberFormat="1" applyFont="1" applyFill="1" applyBorder="1" applyAlignment="1" applyProtection="1">
      <alignment horizontal="right" wrapText="1"/>
    </xf>
    <xf numFmtId="0" fontId="3" fillId="2" borderId="0" xfId="0" applyNumberFormat="1" applyFont="1" applyFill="1" applyBorder="1" applyAlignment="1" applyProtection="1">
      <alignment vertical="top" wrapText="1"/>
    </xf>
    <xf numFmtId="3" fontId="31" fillId="0" borderId="0" xfId="0" applyNumberFormat="1" applyFont="1" applyAlignment="1">
      <alignment horizontal="right" vertical="center"/>
    </xf>
    <xf numFmtId="3" fontId="32" fillId="0" borderId="0" xfId="0" applyNumberFormat="1" applyFont="1" applyAlignment="1">
      <alignment horizontal="right" vertical="center"/>
    </xf>
    <xf numFmtId="3" fontId="61" fillId="0" borderId="0" xfId="0" applyNumberFormat="1" applyFont="1" applyFill="1" applyBorder="1" applyAlignment="1" applyProtection="1">
      <alignment wrapText="1"/>
    </xf>
    <xf numFmtId="4" fontId="61" fillId="2" borderId="0" xfId="0" applyNumberFormat="1" applyFont="1" applyFill="1" applyBorder="1" applyAlignment="1" applyProtection="1">
      <alignment horizontal="right" wrapText="1"/>
    </xf>
    <xf numFmtId="4" fontId="61" fillId="0" borderId="0" xfId="0" applyNumberFormat="1" applyFont="1" applyFill="1" applyBorder="1" applyAlignment="1" applyProtection="1">
      <alignment wrapText="1"/>
    </xf>
    <xf numFmtId="4" fontId="61" fillId="2" borderId="0" xfId="0" applyNumberFormat="1" applyFont="1" applyFill="1" applyBorder="1" applyAlignment="1" applyProtection="1">
      <alignment wrapText="1"/>
    </xf>
    <xf numFmtId="3" fontId="61" fillId="2" borderId="0" xfId="0" applyNumberFormat="1" applyFont="1" applyFill="1" applyBorder="1" applyAlignment="1" applyProtection="1">
      <alignment wrapText="1"/>
    </xf>
    <xf numFmtId="4" fontId="67" fillId="2" borderId="0" xfId="0" applyNumberFormat="1" applyFont="1" applyFill="1" applyBorder="1" applyAlignment="1" applyProtection="1">
      <alignment horizontal="right" wrapText="1"/>
    </xf>
    <xf numFmtId="4" fontId="67" fillId="2" borderId="0" xfId="0" applyNumberFormat="1" applyFont="1" applyFill="1" applyBorder="1" applyAlignment="1" applyProtection="1">
      <alignment wrapText="1"/>
    </xf>
    <xf numFmtId="3" fontId="61" fillId="3" borderId="0" xfId="0" applyNumberFormat="1" applyFont="1" applyFill="1" applyBorder="1" applyAlignment="1" applyProtection="1"/>
    <xf numFmtId="3" fontId="62" fillId="3" borderId="0" xfId="0" applyNumberFormat="1" applyFont="1" applyFill="1" applyBorder="1" applyAlignment="1">
      <alignment horizontal="right" vertical="center"/>
    </xf>
    <xf numFmtId="3" fontId="61" fillId="2" borderId="0" xfId="0" applyNumberFormat="1" applyFont="1" applyFill="1" applyBorder="1" applyAlignment="1" applyProtection="1"/>
    <xf numFmtId="3" fontId="67" fillId="2" borderId="0" xfId="0" applyNumberFormat="1" applyFont="1" applyFill="1" applyBorder="1" applyAlignment="1" applyProtection="1"/>
    <xf numFmtId="3" fontId="61" fillId="0" borderId="0" xfId="0" applyNumberFormat="1" applyFont="1" applyFill="1" applyBorder="1" applyAlignment="1" applyProtection="1"/>
    <xf numFmtId="4" fontId="61" fillId="2" borderId="0" xfId="0" applyNumberFormat="1" applyFont="1" applyFill="1" applyBorder="1" applyAlignment="1" applyProtection="1"/>
    <xf numFmtId="0" fontId="24" fillId="2" borderId="0" xfId="0" applyNumberFormat="1" applyFont="1" applyFill="1" applyBorder="1" applyAlignment="1" applyProtection="1">
      <alignment horizontal="right"/>
    </xf>
    <xf numFmtId="0" fontId="24" fillId="0" borderId="0" xfId="0" applyNumberFormat="1" applyFont="1" applyFill="1" applyBorder="1" applyAlignment="1" applyProtection="1">
      <alignment horizontal="right"/>
    </xf>
    <xf numFmtId="0" fontId="26" fillId="0" borderId="0" xfId="0" applyNumberFormat="1" applyFont="1" applyFill="1" applyBorder="1" applyAlignment="1" applyProtection="1">
      <alignment horizontal="right"/>
    </xf>
    <xf numFmtId="3" fontId="61" fillId="3" borderId="0" xfId="0" applyNumberFormat="1" applyFont="1" applyFill="1" applyBorder="1" applyAlignment="1" applyProtection="1">
      <alignment wrapText="1"/>
    </xf>
    <xf numFmtId="4" fontId="24" fillId="3" borderId="0" xfId="0" applyNumberFormat="1" applyFont="1" applyFill="1" applyBorder="1" applyAlignment="1" applyProtection="1">
      <alignment horizontal="right"/>
    </xf>
    <xf numFmtId="4" fontId="34" fillId="2" borderId="0" xfId="0" applyNumberFormat="1" applyFont="1" applyFill="1" applyBorder="1" applyAlignment="1" applyProtection="1">
      <alignment horizontal="right"/>
    </xf>
    <xf numFmtId="4" fontId="23" fillId="2" borderId="0" xfId="0" applyNumberFormat="1" applyFont="1" applyFill="1" applyBorder="1" applyAlignment="1" applyProtection="1">
      <alignment horizontal="right"/>
    </xf>
    <xf numFmtId="4" fontId="68" fillId="2" borderId="0" xfId="0" applyNumberFormat="1" applyFont="1" applyFill="1" applyBorder="1" applyAlignment="1" applyProtection="1">
      <alignment horizontal="right" wrapText="1"/>
    </xf>
    <xf numFmtId="4" fontId="69" fillId="2" borderId="0" xfId="0" applyNumberFormat="1" applyFont="1" applyFill="1" applyBorder="1" applyAlignment="1" applyProtection="1">
      <alignment horizontal="right" wrapText="1"/>
    </xf>
    <xf numFmtId="4" fontId="3" fillId="2" borderId="0" xfId="0" applyNumberFormat="1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right"/>
    </xf>
    <xf numFmtId="4" fontId="3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0" fontId="0" fillId="0" borderId="0" xfId="0" applyNumberFormat="1" applyFill="1" applyBorder="1" applyAlignment="1" applyProtection="1">
      <alignment horizontal="right"/>
    </xf>
    <xf numFmtId="3" fontId="68" fillId="0" borderId="0" xfId="0" applyNumberFormat="1" applyFont="1" applyFill="1" applyBorder="1" applyAlignment="1" applyProtection="1"/>
    <xf numFmtId="4" fontId="68" fillId="0" borderId="0" xfId="0" applyNumberFormat="1" applyFont="1" applyFill="1" applyBorder="1" applyAlignment="1" applyProtection="1">
      <alignment wrapText="1"/>
    </xf>
    <xf numFmtId="3" fontId="68" fillId="2" borderId="0" xfId="0" applyNumberFormat="1" applyFont="1" applyFill="1" applyBorder="1" applyAlignment="1" applyProtection="1"/>
    <xf numFmtId="3" fontId="70" fillId="0" borderId="0" xfId="0" applyNumberFormat="1" applyFont="1" applyFill="1" applyBorder="1" applyAlignment="1">
      <alignment vertical="center"/>
    </xf>
    <xf numFmtId="3" fontId="70" fillId="2" borderId="0" xfId="0" applyNumberFormat="1" applyFont="1" applyFill="1" applyBorder="1" applyAlignment="1">
      <alignment vertical="center"/>
    </xf>
    <xf numFmtId="3" fontId="70" fillId="0" borderId="0" xfId="0" applyNumberFormat="1" applyFont="1" applyBorder="1" applyAlignment="1">
      <alignment vertical="center"/>
    </xf>
    <xf numFmtId="3" fontId="69" fillId="2" borderId="0" xfId="0" applyNumberFormat="1" applyFont="1" applyFill="1" applyBorder="1" applyAlignment="1" applyProtection="1"/>
    <xf numFmtId="4" fontId="68" fillId="0" borderId="0" xfId="0" applyNumberFormat="1" applyFont="1" applyFill="1" applyBorder="1" applyAlignment="1" applyProtection="1">
      <alignment horizontal="right" wrapText="1"/>
    </xf>
    <xf numFmtId="4" fontId="69" fillId="0" borderId="0" xfId="0" applyNumberFormat="1" applyFont="1" applyFill="1" applyBorder="1" applyAlignment="1" applyProtection="1">
      <alignment horizontal="right" wrapText="1"/>
    </xf>
    <xf numFmtId="4" fontId="34" fillId="0" borderId="0" xfId="0" applyNumberFormat="1" applyFont="1" applyFill="1" applyBorder="1" applyAlignment="1" applyProtection="1">
      <alignment horizontal="right" wrapText="1"/>
    </xf>
    <xf numFmtId="3" fontId="24" fillId="0" borderId="0" xfId="0" applyNumberFormat="1" applyFont="1" applyFill="1" applyBorder="1" applyAlignment="1" applyProtection="1">
      <alignment horizontal="right"/>
    </xf>
    <xf numFmtId="3" fontId="23" fillId="0" borderId="0" xfId="0" applyNumberFormat="1" applyFont="1" applyFill="1" applyBorder="1" applyAlignment="1" applyProtection="1">
      <alignment horizontal="right"/>
    </xf>
    <xf numFmtId="0" fontId="8" fillId="0" borderId="7" xfId="0" quotePrefix="1" applyFont="1" applyBorder="1" applyAlignment="1">
      <alignment horizontal="center"/>
    </xf>
    <xf numFmtId="0" fontId="8" fillId="2" borderId="8" xfId="0" quotePrefix="1" applyFont="1" applyFill="1" applyBorder="1" applyAlignment="1">
      <alignment horizontal="left" wrapText="1"/>
    </xf>
    <xf numFmtId="3" fontId="68" fillId="2" borderId="0" xfId="0" applyNumberFormat="1" applyFont="1" applyFill="1" applyBorder="1" applyAlignment="1" applyProtection="1">
      <alignment wrapText="1"/>
    </xf>
    <xf numFmtId="4" fontId="25" fillId="3" borderId="0" xfId="0" applyNumberFormat="1" applyFont="1" applyFill="1" applyBorder="1" applyAlignment="1" applyProtection="1"/>
    <xf numFmtId="4" fontId="25" fillId="3" borderId="0" xfId="0" applyNumberFormat="1" applyFont="1" applyFill="1" applyBorder="1" applyAlignment="1" applyProtection="1">
      <alignment horizontal="right"/>
    </xf>
    <xf numFmtId="4" fontId="25" fillId="2" borderId="0" xfId="0" applyNumberFormat="1" applyFont="1" applyFill="1" applyBorder="1" applyAlignment="1" applyProtection="1"/>
    <xf numFmtId="4" fontId="34" fillId="2" borderId="0" xfId="0" applyNumberFormat="1" applyFont="1" applyFill="1" applyBorder="1" applyAlignment="1" applyProtection="1"/>
    <xf numFmtId="4" fontId="25" fillId="2" borderId="0" xfId="0" applyNumberFormat="1" applyFont="1" applyFill="1" applyBorder="1" applyAlignment="1" applyProtection="1">
      <alignment horizontal="right"/>
    </xf>
    <xf numFmtId="0" fontId="0" fillId="0" borderId="0" xfId="0" applyNumberFormat="1" applyFill="1" applyBorder="1" applyAlignment="1" applyProtection="1">
      <alignment vertical="center" wrapText="1"/>
    </xf>
    <xf numFmtId="0" fontId="0" fillId="0" borderId="0" xfId="0" applyNumberFormat="1" applyFill="1" applyBorder="1" applyAlignment="1" applyProtection="1"/>
    <xf numFmtId="164" fontId="7" fillId="0" borderId="0" xfId="0" quotePrefix="1" applyNumberFormat="1" applyFont="1" applyAlignment="1">
      <alignment horizontal="left" vertical="center" wrapText="1"/>
    </xf>
    <xf numFmtId="0" fontId="0" fillId="0" borderId="0" xfId="0" applyNumberFormat="1" applyFill="1" applyBorder="1" applyAlignment="1" applyProtection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center" wrapText="1"/>
    </xf>
    <xf numFmtId="0" fontId="55" fillId="0" borderId="1" xfId="0" quotePrefix="1" applyFont="1" applyFill="1" applyBorder="1" applyAlignment="1">
      <alignment horizontal="center" vertical="center" wrapText="1"/>
    </xf>
    <xf numFmtId="0" fontId="27" fillId="2" borderId="0" xfId="0" applyNumberFormat="1" applyFont="1" applyFill="1" applyBorder="1" applyAlignment="1" applyProtection="1">
      <alignment horizontal="center" vertical="center" wrapText="1"/>
    </xf>
    <xf numFmtId="0" fontId="27" fillId="2" borderId="0" xfId="0" quotePrefix="1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Border="1" applyAlignment="1" applyProtection="1"/>
    <xf numFmtId="164" fontId="57" fillId="0" borderId="0" xfId="0" applyNumberFormat="1" applyFont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quotePrefix="1" applyFont="1" applyBorder="1" applyAlignment="1">
      <alignment horizontal="center" vertical="center" wrapText="1"/>
    </xf>
    <xf numFmtId="0" fontId="55" fillId="0" borderId="3" xfId="0" applyFont="1" applyBorder="1" applyAlignment="1">
      <alignment horizontal="center" vertical="center" wrapText="1"/>
    </xf>
    <xf numFmtId="0" fontId="0" fillId="0" borderId="3" xfId="0" applyNumberForma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/>
    </xf>
    <xf numFmtId="0" fontId="27" fillId="0" borderId="0" xfId="0" quotePrefix="1" applyNumberFormat="1" applyFont="1" applyFill="1" applyBorder="1" applyAlignment="1" applyProtection="1">
      <alignment horizontal="center" vertical="center" wrapText="1"/>
    </xf>
    <xf numFmtId="0" fontId="38" fillId="2" borderId="2" xfId="0" applyNumberFormat="1" applyFont="1" applyFill="1" applyBorder="1" applyAlignment="1" applyProtection="1">
      <alignment horizontal="center" vertical="center"/>
    </xf>
    <xf numFmtId="164" fontId="25" fillId="2" borderId="3" xfId="0" applyNumberFormat="1" applyFont="1" applyFill="1" applyBorder="1" applyAlignment="1">
      <alignment horizontal="left" vertical="center" wrapText="1"/>
    </xf>
    <xf numFmtId="0" fontId="0" fillId="0" borderId="3" xfId="0" applyNumberFormat="1" applyFill="1" applyBorder="1" applyAlignment="1" applyProtection="1"/>
    <xf numFmtId="164" fontId="66" fillId="2" borderId="3" xfId="0" quotePrefix="1" applyNumberFormat="1" applyFont="1" applyFill="1" applyBorder="1" applyAlignment="1">
      <alignment horizontal="center" vertical="center" wrapText="1"/>
    </xf>
  </cellXfs>
  <cellStyles count="3">
    <cellStyle name="Normalno" xfId="0" builtinId="0"/>
    <cellStyle name="Obično_Polugodišnji-sabor" xfId="1"/>
    <cellStyle name="Obično_prihodi 2005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limirhorvat/Desktop/12.%20MFIN-HC%20reb.fin.plana%202016.%20kona&#269;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a"/>
      <sheetName val="prihodi"/>
      <sheetName val="rashodi-opći dio"/>
      <sheetName val="račun financiranja"/>
      <sheetName val="posebni dio "/>
    </sheetNames>
    <sheetDataSet>
      <sheetData sheetId="0" refreshError="1"/>
      <sheetData sheetId="1" refreshError="1"/>
      <sheetData sheetId="2">
        <row r="61">
          <cell r="G61">
            <v>20000000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0"/>
  <sheetViews>
    <sheetView topLeftCell="A3" workbookViewId="0">
      <selection activeCell="C15" sqref="C15"/>
    </sheetView>
  </sheetViews>
  <sheetFormatPr defaultColWidth="11.42578125" defaultRowHeight="12.75"/>
  <cols>
    <col min="1" max="1" width="4.28515625" customWidth="1"/>
    <col min="2" max="2" width="51.28515625" style="1" customWidth="1"/>
    <col min="3" max="4" width="14.140625" customWidth="1"/>
    <col min="5" max="5" width="13.85546875" customWidth="1"/>
    <col min="6" max="6" width="8.140625" style="179" customWidth="1"/>
    <col min="7" max="7" width="8.140625" customWidth="1"/>
    <col min="9" max="9" width="15.85546875" customWidth="1"/>
    <col min="10" max="10" width="14.28515625" hidden="1" customWidth="1"/>
    <col min="11" max="11" width="16.7109375" customWidth="1"/>
    <col min="12" max="12" width="11.28515625" hidden="1" customWidth="1"/>
    <col min="13" max="13" width="16.42578125" customWidth="1"/>
    <col min="14" max="14" width="0" hidden="1" customWidth="1"/>
    <col min="15" max="15" width="15.42578125" customWidth="1"/>
  </cols>
  <sheetData>
    <row r="1" spans="1:15" ht="12.75" hidden="1" customHeight="1">
      <c r="B1" s="380" t="s">
        <v>0</v>
      </c>
      <c r="C1" s="182"/>
      <c r="D1" s="182"/>
    </row>
    <row r="2" spans="1:15" ht="27.75" hidden="1" customHeight="1">
      <c r="B2" s="381"/>
      <c r="C2" s="182"/>
      <c r="D2" s="182"/>
    </row>
    <row r="3" spans="1:15" ht="22.5" customHeight="1">
      <c r="A3" s="389" t="s">
        <v>300</v>
      </c>
      <c r="B3" s="389"/>
      <c r="C3" s="389"/>
      <c r="D3" s="389"/>
      <c r="E3" s="389"/>
      <c r="F3" s="389"/>
      <c r="G3" s="389"/>
    </row>
    <row r="4" spans="1:15" ht="22.5" customHeight="1">
      <c r="A4" s="389" t="s">
        <v>299</v>
      </c>
      <c r="B4" s="389"/>
      <c r="C4" s="389"/>
      <c r="D4" s="389"/>
      <c r="E4" s="389"/>
      <c r="F4" s="389"/>
      <c r="G4" s="389"/>
    </row>
    <row r="5" spans="1:15" s="379" customFormat="1" ht="22.5" customHeight="1">
      <c r="A5" s="389" t="s">
        <v>301</v>
      </c>
      <c r="B5" s="389"/>
      <c r="C5" s="389"/>
      <c r="D5" s="389"/>
      <c r="E5" s="389"/>
      <c r="F5" s="389"/>
      <c r="G5" s="389"/>
    </row>
    <row r="6" spans="1:15" s="379" customFormat="1" ht="22.5" customHeight="1">
      <c r="A6" s="378"/>
      <c r="B6" s="378"/>
      <c r="C6" s="378"/>
      <c r="D6" s="378"/>
      <c r="E6" s="378"/>
      <c r="F6" s="378"/>
      <c r="G6" s="378"/>
    </row>
    <row r="7" spans="1:15" s="5" customFormat="1" ht="24.75" customHeight="1">
      <c r="A7" s="386" t="s">
        <v>53</v>
      </c>
      <c r="B7" s="381"/>
      <c r="C7" s="381"/>
      <c r="D7" s="381"/>
      <c r="E7" s="381"/>
      <c r="F7" s="381"/>
      <c r="G7" s="381"/>
    </row>
    <row r="8" spans="1:15" s="1" customFormat="1" ht="24" customHeight="1">
      <c r="A8" s="386" t="s">
        <v>2</v>
      </c>
      <c r="B8" s="381"/>
      <c r="C8" s="381"/>
      <c r="D8" s="381"/>
      <c r="E8" s="381"/>
      <c r="F8" s="381"/>
      <c r="G8" s="381"/>
    </row>
    <row r="9" spans="1:15" s="1" customFormat="1" ht="15.6" customHeight="1">
      <c r="B9" s="13"/>
      <c r="C9" s="14"/>
      <c r="D9" s="14"/>
      <c r="E9" s="14"/>
      <c r="F9" s="250"/>
      <c r="G9" s="14"/>
    </row>
    <row r="10" spans="1:15" s="1" customFormat="1" ht="27.75" customHeight="1">
      <c r="A10" s="382" t="s">
        <v>243</v>
      </c>
      <c r="B10" s="383"/>
      <c r="C10" s="193" t="s">
        <v>278</v>
      </c>
      <c r="D10" s="193" t="s">
        <v>279</v>
      </c>
      <c r="E10" s="193" t="s">
        <v>280</v>
      </c>
      <c r="F10" s="194" t="s">
        <v>244</v>
      </c>
      <c r="G10" s="194" t="s">
        <v>244</v>
      </c>
    </row>
    <row r="11" spans="1:15" s="1" customFormat="1" ht="12.75" customHeight="1">
      <c r="A11" s="384">
        <v>1</v>
      </c>
      <c r="B11" s="385"/>
      <c r="C11" s="195">
        <v>2</v>
      </c>
      <c r="D11" s="195">
        <v>3</v>
      </c>
      <c r="E11" s="195">
        <v>4</v>
      </c>
      <c r="F11" s="196" t="s">
        <v>245</v>
      </c>
      <c r="G11" s="196" t="s">
        <v>246</v>
      </c>
    </row>
    <row r="12" spans="1:15" s="1" customFormat="1" ht="22.5" customHeight="1">
      <c r="A12" s="178">
        <v>6</v>
      </c>
      <c r="B12" s="186" t="s">
        <v>27</v>
      </c>
      <c r="C12" s="51">
        <f>prihodi!D5</f>
        <v>2019315622.23</v>
      </c>
      <c r="D12" s="51">
        <f>prihodi!E5</f>
        <v>1954979000</v>
      </c>
      <c r="E12" s="51">
        <f>prihodi!F5</f>
        <v>2090604821.3799999</v>
      </c>
      <c r="F12" s="251">
        <f t="shared" ref="F12:F18" si="0">E12/C12*100</f>
        <v>103.53036436529285</v>
      </c>
      <c r="G12" s="97">
        <f t="shared" ref="G12:G18" si="1">E12/D12*100</f>
        <v>106.93745668777004</v>
      </c>
      <c r="I12" s="2"/>
      <c r="J12" s="2"/>
      <c r="K12" s="2"/>
    </row>
    <row r="13" spans="1:15" s="1" customFormat="1" ht="31.15" customHeight="1">
      <c r="A13" s="184">
        <v>7</v>
      </c>
      <c r="B13" s="371" t="s">
        <v>35</v>
      </c>
      <c r="C13" s="51">
        <f>prihodi!D40</f>
        <v>38480</v>
      </c>
      <c r="D13" s="51">
        <f>prihodi!E40</f>
        <v>10000</v>
      </c>
      <c r="E13" s="51">
        <f>prihodi!F40</f>
        <v>19191.099999999999</v>
      </c>
      <c r="F13" s="251">
        <f t="shared" si="0"/>
        <v>49.872920997920993</v>
      </c>
      <c r="G13" s="97">
        <f t="shared" si="1"/>
        <v>191.911</v>
      </c>
      <c r="I13" s="2"/>
      <c r="J13" s="2"/>
      <c r="K13" s="2"/>
    </row>
    <row r="14" spans="1:15" s="1" customFormat="1" ht="22.5" customHeight="1">
      <c r="A14" s="178"/>
      <c r="B14" s="187" t="s">
        <v>293</v>
      </c>
      <c r="C14" s="284">
        <f>C12+C13</f>
        <v>2019354102.23</v>
      </c>
      <c r="D14" s="284">
        <f t="shared" ref="D14:E14" si="2">D12+D13</f>
        <v>1954989000</v>
      </c>
      <c r="E14" s="284">
        <f t="shared" si="2"/>
        <v>2090624012.4799998</v>
      </c>
      <c r="F14" s="251">
        <f t="shared" si="0"/>
        <v>103.52934189062213</v>
      </c>
      <c r="G14" s="97">
        <f t="shared" si="1"/>
        <v>106.93789133749601</v>
      </c>
      <c r="I14" s="2"/>
      <c r="J14" s="2"/>
      <c r="K14" s="2"/>
    </row>
    <row r="15" spans="1:15" s="1" customFormat="1" ht="22.5" customHeight="1">
      <c r="A15" s="178">
        <v>3</v>
      </c>
      <c r="B15" s="188" t="s">
        <v>105</v>
      </c>
      <c r="C15" s="15">
        <f>'rashodi-opći dio'!D4</f>
        <v>1070064132.4599999</v>
      </c>
      <c r="D15" s="15">
        <f>'rashodi-opći dio'!E4</f>
        <v>1162879500</v>
      </c>
      <c r="E15" s="15">
        <f>'rashodi-opći dio'!F4</f>
        <v>1108651761.05</v>
      </c>
      <c r="F15" s="251">
        <f t="shared" si="0"/>
        <v>103.60610429033723</v>
      </c>
      <c r="G15" s="97">
        <f t="shared" si="1"/>
        <v>95.336770581130708</v>
      </c>
      <c r="I15" s="2"/>
      <c r="J15" s="2"/>
      <c r="K15" s="2"/>
      <c r="O15" s="2"/>
    </row>
    <row r="16" spans="1:15" s="1" customFormat="1" ht="31.15" customHeight="1">
      <c r="A16" s="184">
        <v>4</v>
      </c>
      <c r="B16" s="371" t="s">
        <v>46</v>
      </c>
      <c r="C16" s="15">
        <f>'rashodi-opći dio'!D69</f>
        <v>1144430133.24</v>
      </c>
      <c r="D16" s="15">
        <f>'rashodi-opći dio'!E69</f>
        <v>1013472858</v>
      </c>
      <c r="E16" s="15">
        <f>'rashodi-opći dio'!F69</f>
        <v>943569622.17999995</v>
      </c>
      <c r="F16" s="251">
        <f t="shared" si="0"/>
        <v>82.448862082009043</v>
      </c>
      <c r="G16" s="97">
        <f t="shared" si="1"/>
        <v>93.10260405414823</v>
      </c>
      <c r="I16" s="2"/>
      <c r="J16" s="2"/>
      <c r="K16" s="2"/>
      <c r="L16" s="2"/>
      <c r="M16" s="2"/>
      <c r="N16" s="2"/>
      <c r="O16" s="2"/>
    </row>
    <row r="17" spans="1:19" s="1" customFormat="1" ht="22.5" customHeight="1">
      <c r="A17" s="370"/>
      <c r="B17" s="187" t="s">
        <v>294</v>
      </c>
      <c r="C17" s="15">
        <f>C15+C16</f>
        <v>2214494265.6999998</v>
      </c>
      <c r="D17" s="15">
        <f t="shared" ref="D17:E17" si="3">D15+D16</f>
        <v>2176352358</v>
      </c>
      <c r="E17" s="15">
        <f t="shared" si="3"/>
        <v>2052221383.23</v>
      </c>
      <c r="F17" s="251">
        <f t="shared" si="0"/>
        <v>92.67223740501737</v>
      </c>
      <c r="G17" s="97">
        <f t="shared" si="1"/>
        <v>94.296375110688771</v>
      </c>
      <c r="I17" s="2"/>
      <c r="J17" s="2"/>
      <c r="K17" s="2"/>
      <c r="L17" s="2"/>
      <c r="M17" s="2"/>
      <c r="N17" s="2"/>
      <c r="O17" s="2"/>
    </row>
    <row r="18" spans="1:19" s="10" customFormat="1" ht="22.5" customHeight="1">
      <c r="A18" s="183"/>
      <c r="B18" s="188" t="s">
        <v>26</v>
      </c>
      <c r="C18" s="15">
        <f>C12+C13-C15-C16</f>
        <v>-195140163.46999991</v>
      </c>
      <c r="D18" s="15">
        <f>D12+D13-D15-D16</f>
        <v>-221363358</v>
      </c>
      <c r="E18" s="15">
        <f>E12+E13-E15-E16</f>
        <v>38402629.249999881</v>
      </c>
      <c r="F18" s="251">
        <f t="shared" si="0"/>
        <v>-19.679510648715713</v>
      </c>
      <c r="G18" s="97">
        <f t="shared" si="1"/>
        <v>-17.34823215412186</v>
      </c>
      <c r="I18" s="7"/>
      <c r="J18" s="7"/>
      <c r="K18" s="2"/>
      <c r="L18" s="7"/>
      <c r="M18" s="7"/>
      <c r="N18" s="7"/>
      <c r="O18" s="7"/>
    </row>
    <row r="19" spans="1:19" s="1" customFormat="1" ht="9.75" customHeight="1">
      <c r="B19" s="16"/>
      <c r="C19" s="14"/>
      <c r="D19" s="14"/>
      <c r="E19" s="14"/>
      <c r="F19" s="250"/>
      <c r="G19" s="14"/>
      <c r="I19" s="2"/>
      <c r="J19" s="2"/>
      <c r="K19" s="2"/>
      <c r="L19" s="2"/>
      <c r="M19" s="2"/>
      <c r="N19" s="2"/>
      <c r="O19" s="2"/>
    </row>
    <row r="20" spans="1:19" s="3" customFormat="1" ht="24" customHeight="1">
      <c r="A20" s="387" t="s">
        <v>31</v>
      </c>
      <c r="B20" s="388"/>
      <c r="C20" s="388"/>
      <c r="D20" s="388"/>
      <c r="E20" s="388"/>
      <c r="F20" s="388"/>
      <c r="G20" s="388"/>
      <c r="I20" s="174"/>
      <c r="J20" s="174"/>
      <c r="K20" s="174"/>
    </row>
    <row r="21" spans="1:19" s="3" customFormat="1" ht="9.75" customHeight="1">
      <c r="B21" s="17"/>
      <c r="C21" s="18"/>
      <c r="D21" s="18"/>
      <c r="E21" s="18"/>
      <c r="F21" s="252"/>
      <c r="G21" s="18"/>
      <c r="I21" s="174"/>
      <c r="J21" s="174"/>
      <c r="K21" s="174"/>
    </row>
    <row r="22" spans="1:19" s="3" customFormat="1" ht="27.75" customHeight="1">
      <c r="A22" s="382" t="s">
        <v>243</v>
      </c>
      <c r="B22" s="383"/>
      <c r="C22" s="193" t="s">
        <v>278</v>
      </c>
      <c r="D22" s="193" t="s">
        <v>279</v>
      </c>
      <c r="E22" s="193" t="s">
        <v>280</v>
      </c>
      <c r="F22" s="194" t="s">
        <v>244</v>
      </c>
      <c r="G22" s="194" t="s">
        <v>244</v>
      </c>
      <c r="I22" s="111"/>
      <c r="J22" s="111"/>
      <c r="K22" s="111"/>
      <c r="L22" s="111"/>
      <c r="M22" s="111"/>
      <c r="N22" s="111"/>
      <c r="O22" s="111"/>
    </row>
    <row r="23" spans="1:19" s="3" customFormat="1" ht="12.75" customHeight="1">
      <c r="A23" s="384">
        <v>1</v>
      </c>
      <c r="B23" s="385"/>
      <c r="C23" s="195">
        <v>2</v>
      </c>
      <c r="D23" s="195">
        <v>3</v>
      </c>
      <c r="E23" s="195">
        <v>4</v>
      </c>
      <c r="F23" s="196" t="s">
        <v>245</v>
      </c>
      <c r="G23" s="196" t="s">
        <v>246</v>
      </c>
      <c r="I23" s="111"/>
      <c r="J23" s="111"/>
      <c r="K23" s="111"/>
      <c r="L23" s="111"/>
      <c r="M23" s="111"/>
      <c r="N23" s="111"/>
      <c r="O23" s="111"/>
    </row>
    <row r="24" spans="1:19" s="3" customFormat="1" ht="32.25" customHeight="1">
      <c r="A24" s="184">
        <v>8</v>
      </c>
      <c r="B24" s="189" t="s">
        <v>24</v>
      </c>
      <c r="C24" s="284">
        <f>'račun financiranja'!D5</f>
        <v>1474674532</v>
      </c>
      <c r="D24" s="284">
        <f>'račun financiranja'!E5</f>
        <v>1640268358</v>
      </c>
      <c r="E24" s="284">
        <f>'račun financiranja'!F5</f>
        <v>1211438449.4000001</v>
      </c>
      <c r="F24" s="251">
        <f>E24/C24*100</f>
        <v>82.149547111050268</v>
      </c>
      <c r="G24" s="97">
        <f>E24/D24*100</f>
        <v>73.856112842237735</v>
      </c>
      <c r="I24" s="2"/>
      <c r="J24" s="174"/>
      <c r="K24" s="36"/>
      <c r="L24" s="36"/>
      <c r="M24" s="36"/>
      <c r="N24" s="12"/>
      <c r="O24" s="36"/>
      <c r="P24" s="1"/>
      <c r="Q24" s="1"/>
      <c r="R24" s="1"/>
      <c r="S24" s="1"/>
    </row>
    <row r="25" spans="1:19" s="3" customFormat="1" ht="32.25" customHeight="1">
      <c r="A25" s="184">
        <v>5</v>
      </c>
      <c r="B25" s="189" t="s">
        <v>186</v>
      </c>
      <c r="C25" s="51">
        <f>'račun financiranja'!D16</f>
        <v>1090488464.45</v>
      </c>
      <c r="D25" s="51">
        <f>'račun financiranja'!E16</f>
        <v>1418905000</v>
      </c>
      <c r="E25" s="51">
        <f>'račun financiranja'!F16</f>
        <v>1418543002.0999999</v>
      </c>
      <c r="F25" s="251">
        <f>E25/C25*100</f>
        <v>130.08326528382469</v>
      </c>
      <c r="G25" s="97">
        <f>E25/D25*100</f>
        <v>99.97448751678229</v>
      </c>
      <c r="I25" s="2"/>
      <c r="J25" s="174"/>
      <c r="K25" s="36"/>
    </row>
    <row r="26" spans="1:19" s="3" customFormat="1" ht="22.5" customHeight="1">
      <c r="A26" s="184"/>
      <c r="B26" s="190" t="s">
        <v>274</v>
      </c>
      <c r="C26" s="51">
        <f>C24-C25+C18</f>
        <v>189045904.08000004</v>
      </c>
      <c r="D26" s="51">
        <f>D24-D25+D18</f>
        <v>0</v>
      </c>
      <c r="E26" s="284">
        <f>E24-E25+E18</f>
        <v>-168701923.44999993</v>
      </c>
      <c r="F26" s="251">
        <f>E26/C26*100</f>
        <v>-89.23860279914291</v>
      </c>
      <c r="G26" s="114" t="s">
        <v>187</v>
      </c>
      <c r="I26" s="2"/>
      <c r="J26" s="174"/>
      <c r="K26" s="36"/>
    </row>
    <row r="27" spans="1:19" s="3" customFormat="1" ht="22.5" customHeight="1">
      <c r="A27" s="185"/>
      <c r="B27" s="191" t="s">
        <v>50</v>
      </c>
      <c r="C27" s="15">
        <f>C24-C25-C26</f>
        <v>195140163.46999991</v>
      </c>
      <c r="D27" s="15">
        <f>D24-D25-D26</f>
        <v>221363358</v>
      </c>
      <c r="E27" s="15">
        <f>E24-E25-E26</f>
        <v>-38402629.249999881</v>
      </c>
      <c r="F27" s="251">
        <f>E27/C27*100</f>
        <v>-19.679510648715713</v>
      </c>
      <c r="G27" s="97">
        <f>E27/D27*100</f>
        <v>-17.34823215412186</v>
      </c>
      <c r="I27" s="174"/>
      <c r="J27" s="174"/>
      <c r="K27" s="174"/>
    </row>
    <row r="28" spans="1:19" s="3" customFormat="1" ht="18" customHeight="1">
      <c r="A28" s="198"/>
      <c r="B28" s="197"/>
      <c r="C28" s="19"/>
      <c r="D28" s="19"/>
      <c r="E28" s="19"/>
      <c r="F28" s="253"/>
      <c r="G28" s="19"/>
      <c r="I28" s="174"/>
      <c r="J28" s="174"/>
      <c r="K28" s="174"/>
    </row>
    <row r="29" spans="1:19" s="3" customFormat="1" ht="22.15" customHeight="1">
      <c r="A29" s="192"/>
      <c r="B29" s="191" t="s">
        <v>52</v>
      </c>
      <c r="C29" s="15">
        <f>C18+C27</f>
        <v>0</v>
      </c>
      <c r="D29" s="15">
        <f>D18+D27</f>
        <v>0</v>
      </c>
      <c r="E29" s="15">
        <f>E18+E27</f>
        <v>0</v>
      </c>
      <c r="F29" s="114" t="s">
        <v>187</v>
      </c>
      <c r="G29" s="114" t="s">
        <v>187</v>
      </c>
      <c r="I29" s="174"/>
      <c r="J29" s="174"/>
      <c r="K29" s="174"/>
    </row>
    <row r="30" spans="1:19" s="3" customFormat="1" ht="18" customHeight="1">
      <c r="B30" s="4"/>
      <c r="F30" s="244"/>
      <c r="I30" s="174"/>
      <c r="J30" s="174"/>
      <c r="K30" s="174"/>
    </row>
    <row r="31" spans="1:19" s="1" customFormat="1">
      <c r="C31" s="2"/>
      <c r="D31" s="2"/>
      <c r="E31" s="2"/>
      <c r="F31" s="243"/>
      <c r="G31" s="2"/>
    </row>
    <row r="32" spans="1:19" s="1" customFormat="1">
      <c r="C32" s="2"/>
      <c r="D32" s="2"/>
      <c r="E32" s="2"/>
      <c r="F32" s="243"/>
      <c r="G32" s="2"/>
    </row>
    <row r="33" spans="3:7" s="1" customFormat="1" ht="15.75">
      <c r="C33" s="284"/>
      <c r="D33" s="2"/>
      <c r="E33" s="2"/>
      <c r="F33" s="243"/>
      <c r="G33" s="2"/>
    </row>
    <row r="34" spans="3:7" s="1" customFormat="1">
      <c r="C34" s="2"/>
      <c r="D34" s="2"/>
      <c r="E34" s="2"/>
      <c r="F34" s="243"/>
      <c r="G34" s="2"/>
    </row>
    <row r="35" spans="3:7" s="1" customFormat="1">
      <c r="C35" s="2"/>
      <c r="D35" s="2"/>
      <c r="E35" s="2"/>
      <c r="F35" s="243"/>
      <c r="G35" s="2"/>
    </row>
    <row r="36" spans="3:7" s="1" customFormat="1">
      <c r="C36" s="2"/>
      <c r="D36" s="2"/>
      <c r="E36" s="2"/>
      <c r="F36" s="243"/>
      <c r="G36" s="2"/>
    </row>
    <row r="37" spans="3:7" s="1" customFormat="1">
      <c r="F37" s="243"/>
    </row>
    <row r="38" spans="3:7" s="1" customFormat="1">
      <c r="F38" s="243"/>
    </row>
    <row r="39" spans="3:7" s="1" customFormat="1">
      <c r="F39" s="243"/>
    </row>
    <row r="40" spans="3:7" s="1" customFormat="1">
      <c r="F40" s="243"/>
    </row>
    <row r="41" spans="3:7" s="1" customFormat="1">
      <c r="F41" s="243"/>
    </row>
    <row r="42" spans="3:7" s="1" customFormat="1">
      <c r="F42" s="243"/>
    </row>
    <row r="43" spans="3:7" s="1" customFormat="1">
      <c r="F43" s="243"/>
    </row>
    <row r="44" spans="3:7" s="1" customFormat="1">
      <c r="F44" s="243"/>
    </row>
    <row r="45" spans="3:7" s="1" customFormat="1">
      <c r="F45" s="243"/>
    </row>
    <row r="46" spans="3:7" s="1" customFormat="1">
      <c r="F46" s="243"/>
    </row>
    <row r="47" spans="3:7" s="1" customFormat="1">
      <c r="F47" s="243"/>
    </row>
    <row r="48" spans="3:7" s="1" customFormat="1">
      <c r="F48" s="243"/>
    </row>
    <row r="49" spans="6:6" s="1" customFormat="1">
      <c r="F49" s="243"/>
    </row>
    <row r="50" spans="6:6" s="1" customFormat="1">
      <c r="F50" s="243"/>
    </row>
    <row r="51" spans="6:6" s="1" customFormat="1">
      <c r="F51" s="243"/>
    </row>
    <row r="52" spans="6:6" s="1" customFormat="1">
      <c r="F52" s="243"/>
    </row>
    <row r="53" spans="6:6" s="1" customFormat="1">
      <c r="F53" s="243"/>
    </row>
    <row r="54" spans="6:6" s="1" customFormat="1">
      <c r="F54" s="243"/>
    </row>
    <row r="55" spans="6:6" s="1" customFormat="1">
      <c r="F55" s="243"/>
    </row>
    <row r="56" spans="6:6" s="1" customFormat="1">
      <c r="F56" s="243"/>
    </row>
    <row r="57" spans="6:6" s="1" customFormat="1">
      <c r="F57" s="243"/>
    </row>
    <row r="58" spans="6:6" s="1" customFormat="1">
      <c r="F58" s="243"/>
    </row>
    <row r="59" spans="6:6" s="1" customFormat="1">
      <c r="F59" s="243"/>
    </row>
    <row r="60" spans="6:6" s="1" customFormat="1">
      <c r="F60" s="243"/>
    </row>
    <row r="61" spans="6:6" s="1" customFormat="1">
      <c r="F61" s="243"/>
    </row>
    <row r="62" spans="6:6" s="1" customFormat="1">
      <c r="F62" s="243"/>
    </row>
    <row r="63" spans="6:6" s="1" customFormat="1">
      <c r="F63" s="243"/>
    </row>
    <row r="64" spans="6:6" s="1" customFormat="1">
      <c r="F64" s="243"/>
    </row>
    <row r="65" spans="6:6" s="1" customFormat="1">
      <c r="F65" s="243"/>
    </row>
    <row r="66" spans="6:6" s="1" customFormat="1">
      <c r="F66" s="243"/>
    </row>
    <row r="67" spans="6:6" s="1" customFormat="1">
      <c r="F67" s="243"/>
    </row>
    <row r="68" spans="6:6" s="1" customFormat="1">
      <c r="F68" s="243"/>
    </row>
    <row r="69" spans="6:6" s="1" customFormat="1">
      <c r="F69" s="243"/>
    </row>
    <row r="70" spans="6:6" s="1" customFormat="1">
      <c r="F70" s="243"/>
    </row>
    <row r="71" spans="6:6" s="1" customFormat="1">
      <c r="F71" s="243"/>
    </row>
    <row r="72" spans="6:6" s="1" customFormat="1">
      <c r="F72" s="243"/>
    </row>
    <row r="73" spans="6:6" s="1" customFormat="1">
      <c r="F73" s="243"/>
    </row>
    <row r="74" spans="6:6" s="1" customFormat="1">
      <c r="F74" s="243"/>
    </row>
    <row r="75" spans="6:6" s="1" customFormat="1">
      <c r="F75" s="243"/>
    </row>
    <row r="76" spans="6:6" s="1" customFormat="1">
      <c r="F76" s="243"/>
    </row>
    <row r="77" spans="6:6" s="1" customFormat="1">
      <c r="F77" s="243"/>
    </row>
    <row r="78" spans="6:6" s="1" customFormat="1">
      <c r="F78" s="243"/>
    </row>
    <row r="79" spans="6:6" s="1" customFormat="1">
      <c r="F79" s="243"/>
    </row>
    <row r="80" spans="6:6" s="1" customFormat="1">
      <c r="F80" s="243"/>
    </row>
    <row r="81" spans="6:6" s="1" customFormat="1">
      <c r="F81" s="243"/>
    </row>
    <row r="82" spans="6:6" s="1" customFormat="1">
      <c r="F82" s="243"/>
    </row>
    <row r="83" spans="6:6" s="1" customFormat="1">
      <c r="F83" s="243"/>
    </row>
    <row r="84" spans="6:6" s="1" customFormat="1">
      <c r="F84" s="243"/>
    </row>
    <row r="85" spans="6:6" s="1" customFormat="1">
      <c r="F85" s="243"/>
    </row>
    <row r="86" spans="6:6" s="1" customFormat="1">
      <c r="F86" s="243"/>
    </row>
    <row r="87" spans="6:6" s="1" customFormat="1">
      <c r="F87" s="243"/>
    </row>
    <row r="88" spans="6:6" s="1" customFormat="1">
      <c r="F88" s="243"/>
    </row>
    <row r="89" spans="6:6" s="1" customFormat="1">
      <c r="F89" s="243"/>
    </row>
    <row r="90" spans="6:6" s="1" customFormat="1">
      <c r="F90" s="243"/>
    </row>
    <row r="91" spans="6:6" s="1" customFormat="1">
      <c r="F91" s="243"/>
    </row>
    <row r="92" spans="6:6" s="1" customFormat="1">
      <c r="F92" s="243"/>
    </row>
    <row r="93" spans="6:6" s="1" customFormat="1">
      <c r="F93" s="243"/>
    </row>
    <row r="94" spans="6:6" s="1" customFormat="1">
      <c r="F94" s="243"/>
    </row>
    <row r="95" spans="6:6" s="1" customFormat="1">
      <c r="F95" s="243"/>
    </row>
    <row r="96" spans="6:6" s="1" customFormat="1">
      <c r="F96" s="243"/>
    </row>
    <row r="97" spans="6:6" s="1" customFormat="1">
      <c r="F97" s="243"/>
    </row>
    <row r="98" spans="6:6" s="1" customFormat="1">
      <c r="F98" s="243"/>
    </row>
    <row r="99" spans="6:6" s="1" customFormat="1">
      <c r="F99" s="243"/>
    </row>
    <row r="100" spans="6:6" s="1" customFormat="1">
      <c r="F100" s="243"/>
    </row>
    <row r="101" spans="6:6" s="1" customFormat="1">
      <c r="F101" s="243"/>
    </row>
    <row r="102" spans="6:6" s="1" customFormat="1">
      <c r="F102" s="243"/>
    </row>
    <row r="103" spans="6:6" s="1" customFormat="1">
      <c r="F103" s="243"/>
    </row>
    <row r="104" spans="6:6" s="1" customFormat="1">
      <c r="F104" s="243"/>
    </row>
    <row r="105" spans="6:6" s="1" customFormat="1">
      <c r="F105" s="243"/>
    </row>
    <row r="106" spans="6:6" s="1" customFormat="1">
      <c r="F106" s="243"/>
    </row>
    <row r="107" spans="6:6" s="1" customFormat="1">
      <c r="F107" s="243"/>
    </row>
    <row r="108" spans="6:6" s="1" customFormat="1">
      <c r="F108" s="243"/>
    </row>
    <row r="109" spans="6:6" s="1" customFormat="1">
      <c r="F109" s="243"/>
    </row>
    <row r="110" spans="6:6" s="1" customFormat="1">
      <c r="F110" s="243"/>
    </row>
    <row r="111" spans="6:6" s="1" customFormat="1">
      <c r="F111" s="243"/>
    </row>
    <row r="112" spans="6:6" s="1" customFormat="1">
      <c r="F112" s="243"/>
    </row>
    <row r="113" spans="6:6" s="1" customFormat="1">
      <c r="F113" s="243"/>
    </row>
    <row r="114" spans="6:6" s="1" customFormat="1">
      <c r="F114" s="243"/>
    </row>
    <row r="115" spans="6:6" s="1" customFormat="1">
      <c r="F115" s="243"/>
    </row>
    <row r="116" spans="6:6" s="1" customFormat="1">
      <c r="F116" s="243"/>
    </row>
    <row r="117" spans="6:6" s="1" customFormat="1">
      <c r="F117" s="243"/>
    </row>
    <row r="118" spans="6:6" s="1" customFormat="1">
      <c r="F118" s="243"/>
    </row>
    <row r="119" spans="6:6" s="1" customFormat="1">
      <c r="F119" s="243"/>
    </row>
    <row r="120" spans="6:6" s="1" customFormat="1">
      <c r="F120" s="243"/>
    </row>
    <row r="121" spans="6:6" s="1" customFormat="1">
      <c r="F121" s="243"/>
    </row>
    <row r="122" spans="6:6" s="1" customFormat="1">
      <c r="F122" s="243"/>
    </row>
    <row r="123" spans="6:6" s="1" customFormat="1">
      <c r="F123" s="243"/>
    </row>
    <row r="124" spans="6:6" s="1" customFormat="1">
      <c r="F124" s="243"/>
    </row>
    <row r="125" spans="6:6" s="1" customFormat="1">
      <c r="F125" s="243"/>
    </row>
    <row r="126" spans="6:6" s="1" customFormat="1">
      <c r="F126" s="243"/>
    </row>
    <row r="127" spans="6:6" s="1" customFormat="1">
      <c r="F127" s="243"/>
    </row>
    <row r="128" spans="6:6" s="1" customFormat="1">
      <c r="F128" s="243"/>
    </row>
    <row r="129" spans="6:6" s="1" customFormat="1">
      <c r="F129" s="243"/>
    </row>
    <row r="130" spans="6:6" s="1" customFormat="1">
      <c r="F130" s="243"/>
    </row>
    <row r="131" spans="6:6" s="1" customFormat="1">
      <c r="F131" s="243"/>
    </row>
    <row r="132" spans="6:6" s="1" customFormat="1">
      <c r="F132" s="243"/>
    </row>
    <row r="133" spans="6:6" s="1" customFormat="1">
      <c r="F133" s="243"/>
    </row>
    <row r="134" spans="6:6" s="1" customFormat="1">
      <c r="F134" s="243"/>
    </row>
    <row r="135" spans="6:6" s="1" customFormat="1">
      <c r="F135" s="243"/>
    </row>
    <row r="136" spans="6:6" s="1" customFormat="1">
      <c r="F136" s="243"/>
    </row>
    <row r="137" spans="6:6" s="1" customFormat="1">
      <c r="F137" s="243"/>
    </row>
    <row r="138" spans="6:6" s="1" customFormat="1">
      <c r="F138" s="243"/>
    </row>
    <row r="139" spans="6:6" s="1" customFormat="1">
      <c r="F139" s="243"/>
    </row>
    <row r="140" spans="6:6" s="1" customFormat="1">
      <c r="F140" s="243"/>
    </row>
    <row r="141" spans="6:6" s="1" customFormat="1">
      <c r="F141" s="243"/>
    </row>
    <row r="142" spans="6:6" s="1" customFormat="1">
      <c r="F142" s="243"/>
    </row>
    <row r="143" spans="6:6" s="1" customFormat="1">
      <c r="F143" s="243"/>
    </row>
    <row r="144" spans="6:6" s="1" customFormat="1">
      <c r="F144" s="243"/>
    </row>
    <row r="145" spans="6:6" s="1" customFormat="1">
      <c r="F145" s="243"/>
    </row>
    <row r="146" spans="6:6" s="1" customFormat="1">
      <c r="F146" s="243"/>
    </row>
    <row r="147" spans="6:6" s="1" customFormat="1">
      <c r="F147" s="243"/>
    </row>
    <row r="148" spans="6:6" s="1" customFormat="1">
      <c r="F148" s="243"/>
    </row>
    <row r="149" spans="6:6" s="1" customFormat="1">
      <c r="F149" s="243"/>
    </row>
    <row r="150" spans="6:6" s="1" customFormat="1">
      <c r="F150" s="243"/>
    </row>
    <row r="151" spans="6:6" s="1" customFormat="1">
      <c r="F151" s="243"/>
    </row>
    <row r="152" spans="6:6" s="1" customFormat="1">
      <c r="F152" s="243"/>
    </row>
    <row r="153" spans="6:6" s="1" customFormat="1">
      <c r="F153" s="243"/>
    </row>
    <row r="154" spans="6:6" s="1" customFormat="1">
      <c r="F154" s="243"/>
    </row>
    <row r="155" spans="6:6" s="1" customFormat="1">
      <c r="F155" s="243"/>
    </row>
    <row r="156" spans="6:6" s="1" customFormat="1">
      <c r="F156" s="243"/>
    </row>
    <row r="157" spans="6:6" s="1" customFormat="1">
      <c r="F157" s="243"/>
    </row>
    <row r="158" spans="6:6" s="1" customFormat="1">
      <c r="F158" s="243"/>
    </row>
    <row r="159" spans="6:6" s="1" customFormat="1">
      <c r="F159" s="243"/>
    </row>
    <row r="160" spans="6:6" s="1" customFormat="1">
      <c r="F160" s="243"/>
    </row>
    <row r="161" spans="6:6" s="1" customFormat="1">
      <c r="F161" s="243"/>
    </row>
    <row r="162" spans="6:6" s="1" customFormat="1">
      <c r="F162" s="243"/>
    </row>
    <row r="163" spans="6:6" s="1" customFormat="1">
      <c r="F163" s="243"/>
    </row>
    <row r="164" spans="6:6" s="1" customFormat="1">
      <c r="F164" s="243"/>
    </row>
    <row r="165" spans="6:6" s="1" customFormat="1">
      <c r="F165" s="243"/>
    </row>
    <row r="166" spans="6:6" s="1" customFormat="1">
      <c r="F166" s="243"/>
    </row>
    <row r="167" spans="6:6" s="1" customFormat="1">
      <c r="F167" s="243"/>
    </row>
    <row r="168" spans="6:6" s="1" customFormat="1">
      <c r="F168" s="243"/>
    </row>
    <row r="169" spans="6:6" s="1" customFormat="1">
      <c r="F169" s="243"/>
    </row>
    <row r="170" spans="6:6" s="1" customFormat="1">
      <c r="F170" s="243"/>
    </row>
    <row r="171" spans="6:6" s="1" customFormat="1">
      <c r="F171" s="243"/>
    </row>
    <row r="172" spans="6:6" s="1" customFormat="1">
      <c r="F172" s="243"/>
    </row>
    <row r="173" spans="6:6" s="1" customFormat="1">
      <c r="F173" s="243"/>
    </row>
    <row r="174" spans="6:6" s="1" customFormat="1">
      <c r="F174" s="243"/>
    </row>
    <row r="175" spans="6:6" s="1" customFormat="1">
      <c r="F175" s="243"/>
    </row>
    <row r="176" spans="6:6" s="1" customFormat="1">
      <c r="F176" s="243"/>
    </row>
    <row r="177" spans="6:6" s="1" customFormat="1">
      <c r="F177" s="243"/>
    </row>
    <row r="178" spans="6:6" s="1" customFormat="1">
      <c r="F178" s="243"/>
    </row>
    <row r="179" spans="6:6" s="1" customFormat="1">
      <c r="F179" s="243"/>
    </row>
    <row r="180" spans="6:6" s="1" customFormat="1">
      <c r="F180" s="243"/>
    </row>
    <row r="181" spans="6:6" s="1" customFormat="1">
      <c r="F181" s="243"/>
    </row>
    <row r="182" spans="6:6" s="1" customFormat="1">
      <c r="F182" s="243"/>
    </row>
    <row r="183" spans="6:6" s="1" customFormat="1">
      <c r="F183" s="243"/>
    </row>
    <row r="184" spans="6:6" s="1" customFormat="1">
      <c r="F184" s="243"/>
    </row>
    <row r="185" spans="6:6" s="1" customFormat="1">
      <c r="F185" s="243"/>
    </row>
    <row r="186" spans="6:6" s="1" customFormat="1">
      <c r="F186" s="243"/>
    </row>
    <row r="187" spans="6:6" s="1" customFormat="1">
      <c r="F187" s="243"/>
    </row>
    <row r="188" spans="6:6" s="1" customFormat="1">
      <c r="F188" s="243"/>
    </row>
    <row r="189" spans="6:6" s="1" customFormat="1">
      <c r="F189" s="243"/>
    </row>
    <row r="190" spans="6:6" s="1" customFormat="1">
      <c r="F190" s="243"/>
    </row>
    <row r="191" spans="6:6" s="1" customFormat="1">
      <c r="F191" s="243"/>
    </row>
    <row r="192" spans="6:6" s="1" customFormat="1">
      <c r="F192" s="243"/>
    </row>
    <row r="193" spans="6:6" s="1" customFormat="1">
      <c r="F193" s="243"/>
    </row>
    <row r="194" spans="6:6" s="1" customFormat="1">
      <c r="F194" s="243"/>
    </row>
    <row r="195" spans="6:6" s="1" customFormat="1">
      <c r="F195" s="243"/>
    </row>
    <row r="196" spans="6:6" s="1" customFormat="1">
      <c r="F196" s="243"/>
    </row>
    <row r="197" spans="6:6" s="1" customFormat="1">
      <c r="F197" s="243"/>
    </row>
    <row r="198" spans="6:6" s="1" customFormat="1">
      <c r="F198" s="243"/>
    </row>
    <row r="199" spans="6:6" s="1" customFormat="1">
      <c r="F199" s="243"/>
    </row>
    <row r="200" spans="6:6" s="1" customFormat="1">
      <c r="F200" s="243"/>
    </row>
    <row r="201" spans="6:6" s="1" customFormat="1">
      <c r="F201" s="243"/>
    </row>
    <row r="202" spans="6:6" s="1" customFormat="1">
      <c r="F202" s="243"/>
    </row>
    <row r="203" spans="6:6" s="1" customFormat="1">
      <c r="F203" s="243"/>
    </row>
    <row r="204" spans="6:6" s="1" customFormat="1">
      <c r="F204" s="243"/>
    </row>
    <row r="205" spans="6:6" s="1" customFormat="1">
      <c r="F205" s="243"/>
    </row>
    <row r="206" spans="6:6" s="1" customFormat="1">
      <c r="F206" s="243"/>
    </row>
    <row r="207" spans="6:6" s="1" customFormat="1">
      <c r="F207" s="243"/>
    </row>
    <row r="208" spans="6:6" s="1" customFormat="1">
      <c r="F208" s="243"/>
    </row>
    <row r="209" spans="6:6" s="1" customFormat="1">
      <c r="F209" s="243"/>
    </row>
    <row r="210" spans="6:6" s="1" customFormat="1">
      <c r="F210" s="243"/>
    </row>
    <row r="211" spans="6:6" s="1" customFormat="1">
      <c r="F211" s="243"/>
    </row>
    <row r="212" spans="6:6" s="1" customFormat="1">
      <c r="F212" s="243"/>
    </row>
    <row r="213" spans="6:6" s="1" customFormat="1">
      <c r="F213" s="243"/>
    </row>
    <row r="214" spans="6:6" s="1" customFormat="1">
      <c r="F214" s="243"/>
    </row>
    <row r="215" spans="6:6" s="1" customFormat="1">
      <c r="F215" s="243"/>
    </row>
    <row r="216" spans="6:6" s="1" customFormat="1">
      <c r="F216" s="243"/>
    </row>
    <row r="217" spans="6:6" s="1" customFormat="1">
      <c r="F217" s="243"/>
    </row>
    <row r="218" spans="6:6" s="1" customFormat="1">
      <c r="F218" s="243"/>
    </row>
    <row r="219" spans="6:6" s="1" customFormat="1">
      <c r="F219" s="243"/>
    </row>
    <row r="220" spans="6:6" s="1" customFormat="1">
      <c r="F220" s="243"/>
    </row>
    <row r="221" spans="6:6" s="1" customFormat="1">
      <c r="F221" s="243"/>
    </row>
    <row r="222" spans="6:6" s="1" customFormat="1">
      <c r="F222" s="243"/>
    </row>
    <row r="223" spans="6:6" s="1" customFormat="1">
      <c r="F223" s="243"/>
    </row>
    <row r="224" spans="6:6" s="1" customFormat="1">
      <c r="F224" s="243"/>
    </row>
    <row r="225" spans="6:6" s="1" customFormat="1">
      <c r="F225" s="243"/>
    </row>
    <row r="226" spans="6:6" s="1" customFormat="1">
      <c r="F226" s="243"/>
    </row>
    <row r="227" spans="6:6" s="1" customFormat="1">
      <c r="F227" s="243"/>
    </row>
    <row r="228" spans="6:6" s="1" customFormat="1">
      <c r="F228" s="243"/>
    </row>
    <row r="229" spans="6:6" s="1" customFormat="1">
      <c r="F229" s="243"/>
    </row>
    <row r="230" spans="6:6" s="1" customFormat="1">
      <c r="F230" s="243"/>
    </row>
    <row r="231" spans="6:6" s="1" customFormat="1">
      <c r="F231" s="243"/>
    </row>
    <row r="232" spans="6:6" s="1" customFormat="1">
      <c r="F232" s="243"/>
    </row>
    <row r="233" spans="6:6" s="1" customFormat="1">
      <c r="F233" s="243"/>
    </row>
    <row r="234" spans="6:6" s="1" customFormat="1">
      <c r="F234" s="243"/>
    </row>
    <row r="235" spans="6:6" s="1" customFormat="1">
      <c r="F235" s="243"/>
    </row>
    <row r="236" spans="6:6" s="1" customFormat="1">
      <c r="F236" s="243"/>
    </row>
    <row r="237" spans="6:6" s="1" customFormat="1">
      <c r="F237" s="243"/>
    </row>
    <row r="238" spans="6:6" s="1" customFormat="1">
      <c r="F238" s="243"/>
    </row>
    <row r="239" spans="6:6" s="1" customFormat="1">
      <c r="F239" s="243"/>
    </row>
    <row r="240" spans="6:6" s="1" customFormat="1">
      <c r="F240" s="243"/>
    </row>
    <row r="241" spans="6:6" s="1" customFormat="1">
      <c r="F241" s="243"/>
    </row>
    <row r="242" spans="6:6" s="1" customFormat="1">
      <c r="F242" s="243"/>
    </row>
    <row r="243" spans="6:6" s="1" customFormat="1">
      <c r="F243" s="243"/>
    </row>
    <row r="244" spans="6:6" s="1" customFormat="1">
      <c r="F244" s="243"/>
    </row>
    <row r="245" spans="6:6" s="1" customFormat="1">
      <c r="F245" s="243"/>
    </row>
    <row r="246" spans="6:6" s="1" customFormat="1">
      <c r="F246" s="243"/>
    </row>
    <row r="247" spans="6:6" s="1" customFormat="1">
      <c r="F247" s="243"/>
    </row>
    <row r="248" spans="6:6" s="1" customFormat="1">
      <c r="F248" s="243"/>
    </row>
    <row r="249" spans="6:6" s="1" customFormat="1">
      <c r="F249" s="243"/>
    </row>
    <row r="250" spans="6:6" s="1" customFormat="1">
      <c r="F250" s="243"/>
    </row>
  </sheetData>
  <mergeCells count="11">
    <mergeCell ref="B1:B2"/>
    <mergeCell ref="A22:B22"/>
    <mergeCell ref="A23:B23"/>
    <mergeCell ref="A7:G7"/>
    <mergeCell ref="A8:G8"/>
    <mergeCell ref="A20:G20"/>
    <mergeCell ref="A10:B10"/>
    <mergeCell ref="A11:B11"/>
    <mergeCell ref="A3:G3"/>
    <mergeCell ref="A4:G4"/>
    <mergeCell ref="A5:G5"/>
  </mergeCells>
  <phoneticPr fontId="0" type="noConversion"/>
  <printOptions horizontalCentered="1"/>
  <pageMargins left="0.19685039370078741" right="0.19685039370078741" top="0.62992125984251968" bottom="0.39370078740157483" header="0.31496062992125984" footer="0.31496062992125984"/>
  <pageSetup paperSize="9" scale="85" firstPageNumber="563" orientation="portrait" useFirstPageNumber="1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0"/>
  <sheetViews>
    <sheetView zoomScaleNormal="100" workbookViewId="0">
      <selection activeCell="G13" sqref="G13"/>
    </sheetView>
  </sheetViews>
  <sheetFormatPr defaultColWidth="11.42578125" defaultRowHeight="12.75"/>
  <cols>
    <col min="1" max="1" width="5.42578125" style="132" customWidth="1"/>
    <col min="2" max="2" width="5.5703125" style="209" customWidth="1"/>
    <col min="3" max="3" width="50.7109375" customWidth="1"/>
    <col min="4" max="4" width="14.28515625" customWidth="1"/>
    <col min="5" max="5" width="12.5703125" customWidth="1"/>
    <col min="6" max="6" width="13.28515625" customWidth="1"/>
    <col min="7" max="7" width="8.140625" style="273" customWidth="1"/>
    <col min="8" max="8" width="8.140625" style="272" customWidth="1"/>
  </cols>
  <sheetData>
    <row r="1" spans="1:9" s="1" customFormat="1" ht="28.9" customHeight="1">
      <c r="A1" s="390" t="s">
        <v>2</v>
      </c>
      <c r="B1" s="391"/>
      <c r="C1" s="391"/>
      <c r="D1" s="391"/>
      <c r="E1" s="392"/>
      <c r="F1" s="392"/>
      <c r="G1" s="392"/>
      <c r="H1" s="392"/>
    </row>
    <row r="2" spans="1:9" s="1" customFormat="1" ht="25.9" customHeight="1">
      <c r="A2" s="393" t="s">
        <v>106</v>
      </c>
      <c r="B2" s="394"/>
      <c r="C2" s="394"/>
      <c r="D2" s="394"/>
      <c r="E2" s="394"/>
      <c r="F2" s="394"/>
      <c r="G2" s="394"/>
      <c r="H2" s="394"/>
    </row>
    <row r="3" spans="1:9" s="1" customFormat="1" ht="27.75" customHeight="1">
      <c r="A3" s="395" t="s">
        <v>243</v>
      </c>
      <c r="B3" s="396"/>
      <c r="C3" s="396"/>
      <c r="D3" s="211" t="s">
        <v>278</v>
      </c>
      <c r="E3" s="211" t="s">
        <v>279</v>
      </c>
      <c r="F3" s="211" t="s">
        <v>280</v>
      </c>
      <c r="G3" s="212" t="s">
        <v>244</v>
      </c>
      <c r="H3" s="212" t="s">
        <v>244</v>
      </c>
    </row>
    <row r="4" spans="1:9" s="1" customFormat="1" ht="12.75" customHeight="1">
      <c r="A4" s="397">
        <v>1</v>
      </c>
      <c r="B4" s="397"/>
      <c r="C4" s="397"/>
      <c r="D4" s="213">
        <v>2</v>
      </c>
      <c r="E4" s="213">
        <v>3</v>
      </c>
      <c r="F4" s="213">
        <v>4</v>
      </c>
      <c r="G4" s="214" t="s">
        <v>245</v>
      </c>
      <c r="H4" s="214" t="s">
        <v>246</v>
      </c>
    </row>
    <row r="5" spans="1:9" s="12" customFormat="1" ht="24" customHeight="1">
      <c r="A5" s="199">
        <v>6</v>
      </c>
      <c r="B5" s="200"/>
      <c r="C5" s="20" t="s">
        <v>27</v>
      </c>
      <c r="D5" s="21">
        <f>D6+D17+D32+D37</f>
        <v>2019315622.23</v>
      </c>
      <c r="E5" s="21">
        <f>E6+E17+E32+E37</f>
        <v>1954979000</v>
      </c>
      <c r="F5" s="21">
        <f>F6+F17+F32+F37</f>
        <v>2090604821.3799999</v>
      </c>
      <c r="G5" s="100">
        <f t="shared" ref="G5:G18" si="0">F5/D5*100</f>
        <v>103.53036436529285</v>
      </c>
      <c r="H5" s="259">
        <f t="shared" ref="H5:H13" si="1">F5/E5*100</f>
        <v>106.93745668777004</v>
      </c>
    </row>
    <row r="6" spans="1:9" s="12" customFormat="1" ht="27.75" customHeight="1">
      <c r="A6" s="201">
        <v>63</v>
      </c>
      <c r="B6" s="202"/>
      <c r="C6" s="22" t="s">
        <v>204</v>
      </c>
      <c r="D6" s="260">
        <f>D9+D14+D7</f>
        <v>1941276006.1300001</v>
      </c>
      <c r="E6" s="260">
        <f t="shared" ref="E6:F6" si="2">E9+E14+E7</f>
        <v>1892989000</v>
      </c>
      <c r="F6" s="260">
        <f t="shared" si="2"/>
        <v>1943259079.0799999</v>
      </c>
      <c r="G6" s="100">
        <f t="shared" si="0"/>
        <v>100.102153065496</v>
      </c>
      <c r="H6" s="259">
        <f t="shared" si="1"/>
        <v>102.65559277312228</v>
      </c>
    </row>
    <row r="7" spans="1:9" s="12" customFormat="1" ht="13.5" hidden="1" customHeight="1">
      <c r="A7" s="24">
        <v>632</v>
      </c>
      <c r="B7" s="202"/>
      <c r="C7" s="26" t="s">
        <v>273</v>
      </c>
      <c r="D7" s="260">
        <f>D8</f>
        <v>0</v>
      </c>
      <c r="E7" s="260">
        <f t="shared" ref="E7:F7" si="3">E8</f>
        <v>0</v>
      </c>
      <c r="F7" s="260">
        <f t="shared" si="3"/>
        <v>0</v>
      </c>
      <c r="G7" s="255" t="s">
        <v>187</v>
      </c>
      <c r="H7" s="311" t="s">
        <v>187</v>
      </c>
    </row>
    <row r="8" spans="1:9" s="12" customFormat="1" ht="13.5" hidden="1" customHeight="1">
      <c r="A8" s="202"/>
      <c r="B8" s="313">
        <v>6324</v>
      </c>
      <c r="C8" s="27" t="s">
        <v>276</v>
      </c>
      <c r="D8" s="269">
        <v>0</v>
      </c>
      <c r="E8" s="330">
        <v>0</v>
      </c>
      <c r="F8" s="325">
        <v>0</v>
      </c>
      <c r="G8" s="267" t="s">
        <v>187</v>
      </c>
      <c r="H8" s="331" t="s">
        <v>187</v>
      </c>
    </row>
    <row r="9" spans="1:9" s="12" customFormat="1" ht="13.5" customHeight="1">
      <c r="A9" s="24">
        <v>633</v>
      </c>
      <c r="B9" s="202"/>
      <c r="C9" s="26" t="s">
        <v>28</v>
      </c>
      <c r="D9" s="260">
        <f>D10+D12+D13</f>
        <v>1888365296</v>
      </c>
      <c r="E9" s="260">
        <f>E10+E12+E13+E11</f>
        <v>1859986000</v>
      </c>
      <c r="F9" s="260">
        <f>F10+F12+F13+F11</f>
        <v>1914490330.0799999</v>
      </c>
      <c r="G9" s="100">
        <f>F9/D9*100</f>
        <v>101.38347353318444</v>
      </c>
      <c r="H9" s="259">
        <f t="shared" si="1"/>
        <v>102.93036238337277</v>
      </c>
    </row>
    <row r="10" spans="1:9" s="12" customFormat="1" ht="13.5" customHeight="1">
      <c r="A10" s="202"/>
      <c r="B10" s="202">
        <v>6331</v>
      </c>
      <c r="C10" s="27" t="s">
        <v>292</v>
      </c>
      <c r="D10" s="52">
        <v>0</v>
      </c>
      <c r="E10" s="330">
        <v>12600000</v>
      </c>
      <c r="F10" s="325">
        <v>12521817</v>
      </c>
      <c r="G10" s="326" t="s">
        <v>187</v>
      </c>
      <c r="H10" s="332">
        <f t="shared" si="1"/>
        <v>99.379499999999993</v>
      </c>
      <c r="I10" s="327"/>
    </row>
    <row r="11" spans="1:9" s="12" customFormat="1" ht="13.5" customHeight="1">
      <c r="A11" s="202"/>
      <c r="B11" s="202">
        <v>6331</v>
      </c>
      <c r="C11" s="27" t="s">
        <v>291</v>
      </c>
      <c r="D11" s="52">
        <v>0</v>
      </c>
      <c r="E11" s="330">
        <v>5000</v>
      </c>
      <c r="F11" s="325">
        <v>1590</v>
      </c>
      <c r="G11" s="326" t="s">
        <v>187</v>
      </c>
      <c r="H11" s="332">
        <f t="shared" si="1"/>
        <v>31.8</v>
      </c>
      <c r="I11" s="327"/>
    </row>
    <row r="12" spans="1:9" s="12" customFormat="1" ht="13.5" customHeight="1">
      <c r="A12" s="202"/>
      <c r="B12" s="202">
        <v>6332</v>
      </c>
      <c r="C12" s="28" t="s">
        <v>263</v>
      </c>
      <c r="D12" s="265">
        <v>1879065296</v>
      </c>
      <c r="E12" s="330">
        <v>1842384000</v>
      </c>
      <c r="F12" s="269">
        <v>1897618984</v>
      </c>
      <c r="G12" s="105">
        <f>F12/D12*100</f>
        <v>100.98738921098143</v>
      </c>
      <c r="H12" s="332">
        <f>F12/E12*100</f>
        <v>102.99801691721161</v>
      </c>
      <c r="I12" s="327"/>
    </row>
    <row r="13" spans="1:9" s="12" customFormat="1" ht="13.5" customHeight="1">
      <c r="A13" s="202"/>
      <c r="B13" s="202">
        <v>6332</v>
      </c>
      <c r="C13" s="28" t="s">
        <v>264</v>
      </c>
      <c r="D13" s="265">
        <v>9300000</v>
      </c>
      <c r="E13" s="330">
        <v>4997000</v>
      </c>
      <c r="F13" s="269">
        <v>4347939.08</v>
      </c>
      <c r="G13" s="105">
        <f>F13/D13*100</f>
        <v>46.75203311827957</v>
      </c>
      <c r="H13" s="332">
        <f t="shared" si="1"/>
        <v>87.010988192915747</v>
      </c>
      <c r="I13" s="327"/>
    </row>
    <row r="14" spans="1:9" s="12" customFormat="1" ht="13.5" customHeight="1">
      <c r="A14" s="203">
        <v>638</v>
      </c>
      <c r="B14" s="203"/>
      <c r="C14" s="289" t="s">
        <v>262</v>
      </c>
      <c r="D14" s="116">
        <f>D16+D15</f>
        <v>52910710.130000003</v>
      </c>
      <c r="E14" s="260">
        <f>E16+E15</f>
        <v>33003000</v>
      </c>
      <c r="F14" s="116">
        <f>F16+F15</f>
        <v>28768749</v>
      </c>
      <c r="G14" s="103">
        <f t="shared" ref="G14:G16" si="4">F14/D14*100</f>
        <v>54.372260227307592</v>
      </c>
      <c r="H14" s="311">
        <f t="shared" ref="H14:H15" si="5">F14/E14*100</f>
        <v>87.170102717934739</v>
      </c>
      <c r="I14" s="327"/>
    </row>
    <row r="15" spans="1:9" s="12" customFormat="1" ht="13.5" customHeight="1">
      <c r="A15" s="203"/>
      <c r="B15" s="204">
        <v>6381</v>
      </c>
      <c r="C15" s="28" t="s">
        <v>290</v>
      </c>
      <c r="D15" s="265">
        <v>0</v>
      </c>
      <c r="E15" s="330">
        <v>502000</v>
      </c>
      <c r="F15" s="269">
        <v>358525</v>
      </c>
      <c r="G15" s="267" t="s">
        <v>187</v>
      </c>
      <c r="H15" s="333">
        <f t="shared" si="5"/>
        <v>71.419322709163353</v>
      </c>
      <c r="I15" s="327"/>
    </row>
    <row r="16" spans="1:9" s="12" customFormat="1" ht="24.6" customHeight="1">
      <c r="A16" s="202"/>
      <c r="B16" s="204">
        <v>6382</v>
      </c>
      <c r="C16" s="28" t="s">
        <v>277</v>
      </c>
      <c r="D16" s="265">
        <v>52910710.130000003</v>
      </c>
      <c r="E16" s="330">
        <v>32501000</v>
      </c>
      <c r="F16" s="269">
        <v>28410224</v>
      </c>
      <c r="G16" s="267">
        <f t="shared" si="4"/>
        <v>53.694656394134469</v>
      </c>
      <c r="H16" s="333">
        <f>F16/E16*100</f>
        <v>87.41338420356297</v>
      </c>
      <c r="I16" s="327"/>
    </row>
    <row r="17" spans="1:13" s="12" customFormat="1" ht="13.5" customHeight="1">
      <c r="A17" s="203">
        <v>64</v>
      </c>
      <c r="B17" s="202"/>
      <c r="C17" s="24" t="s">
        <v>29</v>
      </c>
      <c r="D17" s="116">
        <f>D18+D24+D30</f>
        <v>65737081.359999999</v>
      </c>
      <c r="E17" s="260">
        <f>E18+E24+E30</f>
        <v>45600000</v>
      </c>
      <c r="F17" s="260">
        <f>F18+F24+F30</f>
        <v>130767322.30000001</v>
      </c>
      <c r="G17" s="100">
        <f t="shared" si="0"/>
        <v>198.92474626896032</v>
      </c>
      <c r="H17" s="259">
        <f t="shared" ref="H17:H24" si="6">F17/E17*100</f>
        <v>286.77044364035089</v>
      </c>
      <c r="I17" s="327"/>
    </row>
    <row r="18" spans="1:13" s="12" customFormat="1" ht="13.5" customHeight="1">
      <c r="A18" s="203">
        <v>641</v>
      </c>
      <c r="B18" s="202"/>
      <c r="C18" s="24" t="s">
        <v>30</v>
      </c>
      <c r="D18" s="116">
        <f>SUM(D19:D23)</f>
        <v>44243858.649999999</v>
      </c>
      <c r="E18" s="260">
        <f>SUM(E19:E23)</f>
        <v>22000000</v>
      </c>
      <c r="F18" s="260">
        <f>SUM(F19:F23)</f>
        <v>108082624.95</v>
      </c>
      <c r="G18" s="100">
        <f t="shared" si="0"/>
        <v>244.28842385789517</v>
      </c>
      <c r="H18" s="259">
        <f>F18/E18*100</f>
        <v>491.28465886363637</v>
      </c>
      <c r="I18" s="327"/>
    </row>
    <row r="19" spans="1:13" s="12" customFormat="1" ht="13.5" customHeight="1">
      <c r="A19" s="202"/>
      <c r="B19" s="202">
        <v>6413</v>
      </c>
      <c r="C19" s="25" t="s">
        <v>56</v>
      </c>
      <c r="D19" s="52">
        <v>1042308.52</v>
      </c>
      <c r="E19" s="334">
        <v>1250000</v>
      </c>
      <c r="F19" s="52">
        <v>1024796</v>
      </c>
      <c r="G19" s="105">
        <f>F19/D19*100</f>
        <v>98.319833363733807</v>
      </c>
      <c r="H19" s="333">
        <f>F19/E19*100</f>
        <v>81.983680000000007</v>
      </c>
      <c r="I19" s="327"/>
    </row>
    <row r="20" spans="1:13" s="12" customFormat="1" ht="13.5" customHeight="1">
      <c r="A20" s="202"/>
      <c r="B20" s="202">
        <v>6414</v>
      </c>
      <c r="C20" s="25" t="s">
        <v>57</v>
      </c>
      <c r="D20" s="52">
        <v>316938.68</v>
      </c>
      <c r="E20" s="334">
        <v>0</v>
      </c>
      <c r="F20" s="52">
        <v>8482.86</v>
      </c>
      <c r="G20" s="105">
        <f>F20/D20*100</f>
        <v>2.6764988104323524</v>
      </c>
      <c r="H20" s="335" t="s">
        <v>187</v>
      </c>
      <c r="I20" s="327"/>
    </row>
    <row r="21" spans="1:13" s="12" customFormat="1" ht="13.5" customHeight="1">
      <c r="A21" s="202"/>
      <c r="B21" s="204">
        <v>6415</v>
      </c>
      <c r="C21" s="25" t="s">
        <v>229</v>
      </c>
      <c r="D21" s="52">
        <v>41373701.869999997</v>
      </c>
      <c r="E21" s="334">
        <v>20000000</v>
      </c>
      <c r="F21" s="52">
        <v>106282204</v>
      </c>
      <c r="G21" s="105">
        <f>F21/D21*100</f>
        <v>256.88347717578796</v>
      </c>
      <c r="H21" s="333">
        <f>F21/E21*100</f>
        <v>531.41102000000001</v>
      </c>
    </row>
    <row r="22" spans="1:13" s="12" customFormat="1" ht="13.5" customHeight="1">
      <c r="A22" s="202"/>
      <c r="B22" s="202">
        <v>6416</v>
      </c>
      <c r="C22" s="25" t="s">
        <v>58</v>
      </c>
      <c r="D22" s="52">
        <v>1070966</v>
      </c>
      <c r="E22" s="334">
        <v>500000</v>
      </c>
      <c r="F22" s="52">
        <v>574142.64</v>
      </c>
      <c r="G22" s="105">
        <f>F22/D22*100</f>
        <v>53.609791533998276</v>
      </c>
      <c r="H22" s="333">
        <f>F22/E22*100</f>
        <v>114.82852800000001</v>
      </c>
    </row>
    <row r="23" spans="1:13" s="12" customFormat="1" ht="13.5" customHeight="1">
      <c r="A23" s="202"/>
      <c r="B23" s="202">
        <v>6419</v>
      </c>
      <c r="C23" s="25" t="s">
        <v>225</v>
      </c>
      <c r="D23" s="52">
        <v>439943.58</v>
      </c>
      <c r="E23" s="334">
        <v>250000</v>
      </c>
      <c r="F23" s="52">
        <v>192999.45</v>
      </c>
      <c r="G23" s="105">
        <f>F23/D23*100</f>
        <v>43.869136583377347</v>
      </c>
      <c r="H23" s="333">
        <f>F23/E23*100</f>
        <v>77.199780000000004</v>
      </c>
    </row>
    <row r="24" spans="1:13" s="12" customFormat="1" ht="13.5" customHeight="1">
      <c r="A24" s="203">
        <v>642</v>
      </c>
      <c r="B24" s="202"/>
      <c r="C24" s="24" t="s">
        <v>32</v>
      </c>
      <c r="D24" s="116">
        <f>SUM(D25:D25)</f>
        <v>21493222.709999997</v>
      </c>
      <c r="E24" s="260">
        <f>SUM(E25:E25)</f>
        <v>23600000</v>
      </c>
      <c r="F24" s="260">
        <f>SUM(F25:F25)</f>
        <v>22684697.350000001</v>
      </c>
      <c r="G24" s="100">
        <f t="shared" ref="G24" si="7">F24/D24*100</f>
        <v>105.54348994599891</v>
      </c>
      <c r="H24" s="259">
        <f t="shared" si="6"/>
        <v>96.121598940677984</v>
      </c>
    </row>
    <row r="25" spans="1:13" s="12" customFormat="1" ht="13.5" customHeight="1">
      <c r="A25" s="202"/>
      <c r="B25" s="202">
        <v>6424</v>
      </c>
      <c r="C25" s="115" t="s">
        <v>59</v>
      </c>
      <c r="D25" s="167">
        <f>D26+D27+D28+D29</f>
        <v>21493222.709999997</v>
      </c>
      <c r="E25" s="334">
        <f t="shared" ref="E25" si="8">E26+E27+E28+E29</f>
        <v>23600000</v>
      </c>
      <c r="F25" s="167">
        <f>F26+F27+F28+F29</f>
        <v>22684697.350000001</v>
      </c>
      <c r="G25" s="105">
        <f>F25/D25*100</f>
        <v>105.54348994599891</v>
      </c>
      <c r="H25" s="333">
        <f>F25/E25*100</f>
        <v>96.121598940677984</v>
      </c>
    </row>
    <row r="26" spans="1:13" s="12" customFormat="1" ht="13.5" hidden="1" customHeight="1">
      <c r="A26" s="202"/>
      <c r="B26" s="202"/>
      <c r="C26" s="245" t="s">
        <v>242</v>
      </c>
      <c r="D26" s="52">
        <v>17542922.23</v>
      </c>
      <c r="E26" s="346">
        <v>20300000</v>
      </c>
      <c r="F26" s="52">
        <v>17879075</v>
      </c>
      <c r="G26" s="105">
        <f>F26/D26*100</f>
        <v>101.91617317567052</v>
      </c>
      <c r="H26" s="333">
        <f>F26/E26*100</f>
        <v>88.074261083743849</v>
      </c>
    </row>
    <row r="27" spans="1:13" s="12" customFormat="1" ht="13.5" hidden="1" customHeight="1">
      <c r="A27" s="202"/>
      <c r="B27" s="202"/>
      <c r="C27" s="245" t="s">
        <v>241</v>
      </c>
      <c r="D27" s="52">
        <v>656308.86</v>
      </c>
      <c r="E27" s="346">
        <v>800000</v>
      </c>
      <c r="F27" s="52">
        <v>779937.35</v>
      </c>
      <c r="G27" s="105">
        <f>F27/D27*100</f>
        <v>118.83693753578154</v>
      </c>
      <c r="H27" s="333">
        <f>F27/E27*100</f>
        <v>97.49216874999999</v>
      </c>
    </row>
    <row r="28" spans="1:13" s="12" customFormat="1" ht="13.5" hidden="1" customHeight="1">
      <c r="A28" s="202"/>
      <c r="B28" s="202"/>
      <c r="C28" s="25" t="s">
        <v>60</v>
      </c>
      <c r="D28" s="52">
        <v>3293913.81</v>
      </c>
      <c r="E28" s="346">
        <v>2500000</v>
      </c>
      <c r="F28" s="52">
        <v>4025685</v>
      </c>
      <c r="G28" s="105">
        <f>F28/D28*100</f>
        <v>122.21585725098254</v>
      </c>
      <c r="H28" s="333">
        <f>F28/E28*100</f>
        <v>161.0274</v>
      </c>
    </row>
    <row r="29" spans="1:13" s="12" customFormat="1" ht="27" hidden="1" customHeight="1">
      <c r="A29" s="202"/>
      <c r="B29" s="202"/>
      <c r="C29" s="25" t="s">
        <v>228</v>
      </c>
      <c r="D29" s="52">
        <v>77.81</v>
      </c>
      <c r="E29" s="52"/>
      <c r="F29" s="52">
        <v>0</v>
      </c>
      <c r="G29" s="105">
        <f>F29/D29*100</f>
        <v>0</v>
      </c>
      <c r="H29" s="331" t="s">
        <v>187</v>
      </c>
      <c r="I29" s="14"/>
      <c r="J29" s="14"/>
      <c r="K29" s="14"/>
      <c r="L29" s="14"/>
      <c r="M29" s="14"/>
    </row>
    <row r="30" spans="1:13" s="12" customFormat="1" ht="13.15" hidden="1" customHeight="1">
      <c r="A30" s="23">
        <v>643</v>
      </c>
      <c r="B30" s="263"/>
      <c r="C30" s="24" t="s">
        <v>252</v>
      </c>
      <c r="D30" s="116">
        <f>D31</f>
        <v>0</v>
      </c>
      <c r="E30" s="260">
        <f>E31</f>
        <v>0</v>
      </c>
      <c r="F30" s="116">
        <f>F31</f>
        <v>0</v>
      </c>
      <c r="G30" s="267" t="s">
        <v>187</v>
      </c>
      <c r="H30" s="267" t="s">
        <v>187</v>
      </c>
      <c r="I30" s="285"/>
      <c r="J30" s="14"/>
      <c r="K30" s="14"/>
      <c r="L30" s="14"/>
      <c r="M30" s="14"/>
    </row>
    <row r="31" spans="1:13" s="12" customFormat="1" ht="27" hidden="1" customHeight="1">
      <c r="A31" s="23"/>
      <c r="B31" s="264">
        <v>6436</v>
      </c>
      <c r="C31" s="207" t="s">
        <v>253</v>
      </c>
      <c r="D31" s="52"/>
      <c r="E31" s="334"/>
      <c r="F31" s="52"/>
      <c r="G31" s="267" t="s">
        <v>187</v>
      </c>
      <c r="H31" s="331" t="s">
        <v>187</v>
      </c>
      <c r="I31" s="14"/>
      <c r="J31" s="14"/>
      <c r="K31" s="14"/>
      <c r="L31" s="14"/>
      <c r="M31" s="14"/>
    </row>
    <row r="32" spans="1:13" s="12" customFormat="1" ht="25.5" customHeight="1">
      <c r="A32" s="205">
        <v>65</v>
      </c>
      <c r="B32" s="202"/>
      <c r="C32" s="24" t="s">
        <v>203</v>
      </c>
      <c r="D32" s="116">
        <f t="shared" ref="D32:F33" si="9">D33</f>
        <v>11170776.359999999</v>
      </c>
      <c r="E32" s="260">
        <f t="shared" si="9"/>
        <v>15190000</v>
      </c>
      <c r="F32" s="260">
        <f t="shared" si="9"/>
        <v>15479661</v>
      </c>
      <c r="G32" s="100">
        <f t="shared" ref="G32:G38" si="10">F32/D32*100</f>
        <v>138.57283058166962</v>
      </c>
      <c r="H32" s="100">
        <f>F32/E32*100</f>
        <v>101.9069190256748</v>
      </c>
    </row>
    <row r="33" spans="1:15" s="12" customFormat="1" ht="13.5" customHeight="1">
      <c r="A33" s="203">
        <v>652</v>
      </c>
      <c r="B33" s="202"/>
      <c r="C33" s="24" t="s">
        <v>33</v>
      </c>
      <c r="D33" s="116">
        <f t="shared" si="9"/>
        <v>11170776.359999999</v>
      </c>
      <c r="E33" s="260">
        <f t="shared" si="9"/>
        <v>15190000</v>
      </c>
      <c r="F33" s="260">
        <f t="shared" si="9"/>
        <v>15479661</v>
      </c>
      <c r="G33" s="100">
        <f t="shared" si="10"/>
        <v>138.57283058166962</v>
      </c>
      <c r="H33" s="100">
        <f t="shared" ref="H33:H42" si="11">F33/E33*100</f>
        <v>101.9069190256748</v>
      </c>
    </row>
    <row r="34" spans="1:15" s="12" customFormat="1" ht="13.5" customHeight="1">
      <c r="A34" s="203"/>
      <c r="B34" s="202">
        <v>6526</v>
      </c>
      <c r="C34" s="25" t="s">
        <v>34</v>
      </c>
      <c r="D34" s="167">
        <f>D35+D36</f>
        <v>11170776.359999999</v>
      </c>
      <c r="E34" s="372">
        <f>E35+E36</f>
        <v>15190000</v>
      </c>
      <c r="F34" s="167">
        <f>F35+F36</f>
        <v>15479661</v>
      </c>
      <c r="G34" s="102">
        <f t="shared" si="10"/>
        <v>138.57283058166962</v>
      </c>
      <c r="H34" s="336">
        <f t="shared" si="11"/>
        <v>101.9069190256748</v>
      </c>
    </row>
    <row r="35" spans="1:15" s="12" customFormat="1" ht="13.5" hidden="1" customHeight="1">
      <c r="A35" s="202"/>
      <c r="B35" s="202"/>
      <c r="C35" s="25" t="s">
        <v>61</v>
      </c>
      <c r="D35" s="52">
        <v>4994538.9800000004</v>
      </c>
      <c r="E35" s="334">
        <v>8500000</v>
      </c>
      <c r="F35" s="52">
        <v>9422021</v>
      </c>
      <c r="G35" s="105">
        <f>F35/D35*100</f>
        <v>188.64646041865507</v>
      </c>
      <c r="H35" s="333">
        <f>F35/E35*100</f>
        <v>110.84730588235294</v>
      </c>
    </row>
    <row r="36" spans="1:15" s="12" customFormat="1" ht="13.5" hidden="1" customHeight="1">
      <c r="A36" s="202"/>
      <c r="B36" s="202"/>
      <c r="C36" s="25" t="s">
        <v>62</v>
      </c>
      <c r="D36" s="52">
        <v>6176237.3799999999</v>
      </c>
      <c r="E36" s="334">
        <v>6690000</v>
      </c>
      <c r="F36" s="52">
        <v>6057640</v>
      </c>
      <c r="G36" s="105">
        <f>F36/D36*100</f>
        <v>98.079779440083641</v>
      </c>
      <c r="H36" s="333">
        <f>F36/E36*100</f>
        <v>90.547683109118083</v>
      </c>
      <c r="I36" s="14"/>
      <c r="J36" s="14"/>
      <c r="K36" s="14"/>
      <c r="L36" s="14"/>
      <c r="M36" s="14"/>
      <c r="N36" s="14"/>
      <c r="O36" s="14"/>
    </row>
    <row r="37" spans="1:15" s="12" customFormat="1" ht="24" customHeight="1">
      <c r="A37" s="205">
        <v>66</v>
      </c>
      <c r="B37" s="202"/>
      <c r="C37" s="23" t="s">
        <v>206</v>
      </c>
      <c r="D37" s="116">
        <f t="shared" ref="D37:F38" si="12">D38</f>
        <v>1131758.3799999999</v>
      </c>
      <c r="E37" s="260">
        <f t="shared" si="12"/>
        <v>1200000</v>
      </c>
      <c r="F37" s="260">
        <f t="shared" si="12"/>
        <v>1098759</v>
      </c>
      <c r="G37" s="100">
        <f t="shared" si="10"/>
        <v>97.08423806855312</v>
      </c>
      <c r="H37" s="100">
        <f t="shared" si="11"/>
        <v>91.563249999999996</v>
      </c>
    </row>
    <row r="38" spans="1:15" s="12" customFormat="1" ht="13.5" customHeight="1">
      <c r="A38" s="205">
        <v>661</v>
      </c>
      <c r="B38" s="202"/>
      <c r="C38" s="23" t="s">
        <v>205</v>
      </c>
      <c r="D38" s="116">
        <f>D39</f>
        <v>1131758.3799999999</v>
      </c>
      <c r="E38" s="260">
        <f t="shared" si="12"/>
        <v>1200000</v>
      </c>
      <c r="F38" s="260">
        <f>F39</f>
        <v>1098759</v>
      </c>
      <c r="G38" s="100">
        <f t="shared" si="10"/>
        <v>97.08423806855312</v>
      </c>
      <c r="H38" s="100">
        <f t="shared" si="11"/>
        <v>91.563249999999996</v>
      </c>
    </row>
    <row r="39" spans="1:15" s="12" customFormat="1" ht="13.5" customHeight="1">
      <c r="A39" s="202"/>
      <c r="B39" s="202">
        <v>6615</v>
      </c>
      <c r="C39" s="25" t="s">
        <v>197</v>
      </c>
      <c r="D39" s="52">
        <v>1131758.3799999999</v>
      </c>
      <c r="E39" s="334">
        <v>1200000</v>
      </c>
      <c r="F39" s="52">
        <v>1098759</v>
      </c>
      <c r="G39" s="105">
        <f>F39/D39*100</f>
        <v>97.08423806855312</v>
      </c>
      <c r="H39" s="333">
        <f>F39/E39*100</f>
        <v>91.563249999999996</v>
      </c>
    </row>
    <row r="40" spans="1:15" s="12" customFormat="1" ht="21" customHeight="1">
      <c r="A40" s="206">
        <v>7</v>
      </c>
      <c r="B40" s="206"/>
      <c r="C40" s="117" t="s">
        <v>35</v>
      </c>
      <c r="D40" s="116">
        <f>D41</f>
        <v>38480</v>
      </c>
      <c r="E40" s="260">
        <f>E41</f>
        <v>10000</v>
      </c>
      <c r="F40" s="260">
        <f>F41</f>
        <v>19191.099999999999</v>
      </c>
      <c r="G40" s="100">
        <f t="shared" ref="G40:G43" si="13">F40/D40*100</f>
        <v>49.872920997920993</v>
      </c>
      <c r="H40" s="105">
        <f>F40/E40*100</f>
        <v>191.911</v>
      </c>
    </row>
    <row r="41" spans="1:15" s="12" customFormat="1" ht="13.5" customHeight="1">
      <c r="A41" s="203">
        <v>72</v>
      </c>
      <c r="B41" s="203"/>
      <c r="C41" s="23" t="s">
        <v>37</v>
      </c>
      <c r="D41" s="116">
        <f>D42</f>
        <v>38480</v>
      </c>
      <c r="E41" s="260">
        <f t="shared" ref="E41:F41" si="14">E42</f>
        <v>10000</v>
      </c>
      <c r="F41" s="116">
        <f t="shared" si="14"/>
        <v>19191.099999999999</v>
      </c>
      <c r="G41" s="100">
        <f t="shared" si="13"/>
        <v>49.872920997920993</v>
      </c>
      <c r="H41" s="105">
        <f t="shared" si="11"/>
        <v>191.911</v>
      </c>
    </row>
    <row r="42" spans="1:15" s="12" customFormat="1" ht="13.5" customHeight="1">
      <c r="A42" s="203">
        <v>723</v>
      </c>
      <c r="B42" s="203"/>
      <c r="C42" s="23" t="s">
        <v>226</v>
      </c>
      <c r="D42" s="116">
        <f>D43+D44</f>
        <v>38480</v>
      </c>
      <c r="E42" s="260">
        <f t="shared" ref="E42" si="15">E43+E44</f>
        <v>10000</v>
      </c>
      <c r="F42" s="260">
        <f>F43+F44</f>
        <v>19191.099999999999</v>
      </c>
      <c r="G42" s="100">
        <f t="shared" si="13"/>
        <v>49.872920997920993</v>
      </c>
      <c r="H42" s="105">
        <f t="shared" si="11"/>
        <v>191.911</v>
      </c>
    </row>
    <row r="43" spans="1:15" s="12" customFormat="1" ht="13.5" customHeight="1">
      <c r="A43" s="202"/>
      <c r="B43" s="207">
        <v>7231</v>
      </c>
      <c r="C43" s="25" t="s">
        <v>227</v>
      </c>
      <c r="D43" s="52">
        <v>38480</v>
      </c>
      <c r="E43" s="334">
        <v>10000</v>
      </c>
      <c r="F43" s="52">
        <v>19191.099999999999</v>
      </c>
      <c r="G43" s="102">
        <f t="shared" si="13"/>
        <v>49.872920997920993</v>
      </c>
      <c r="H43" s="333"/>
    </row>
    <row r="44" spans="1:15" s="53" customFormat="1" ht="13.5" hidden="1" customHeight="1">
      <c r="A44" s="207"/>
      <c r="B44" s="207">
        <v>7233</v>
      </c>
      <c r="C44" s="25" t="s">
        <v>231</v>
      </c>
      <c r="D44" s="167">
        <v>0</v>
      </c>
      <c r="E44" s="285"/>
      <c r="F44" s="14">
        <v>0</v>
      </c>
      <c r="G44" s="267" t="s">
        <v>187</v>
      </c>
      <c r="H44" s="331" t="s">
        <v>187</v>
      </c>
    </row>
    <row r="45" spans="1:15" s="1" customFormat="1" ht="13.5" customHeight="1">
      <c r="A45" s="208"/>
      <c r="B45" s="62"/>
      <c r="C45" s="30"/>
      <c r="D45" s="270"/>
      <c r="E45" s="57"/>
      <c r="F45" s="57"/>
      <c r="G45" s="261"/>
      <c r="H45" s="57"/>
    </row>
    <row r="46" spans="1:15" s="1" customFormat="1" ht="13.5" customHeight="1">
      <c r="A46" s="208"/>
      <c r="B46" s="208"/>
      <c r="C46" s="31"/>
      <c r="D46" s="271"/>
      <c r="E46" s="57"/>
      <c r="F46" s="57"/>
      <c r="G46" s="261"/>
      <c r="H46" s="57"/>
    </row>
    <row r="47" spans="1:15" s="1" customFormat="1" ht="13.5" customHeight="1">
      <c r="A47" s="208"/>
      <c r="B47" s="208"/>
      <c r="C47" s="31"/>
      <c r="D47" s="271"/>
      <c r="E47" s="57"/>
      <c r="F47" s="57"/>
      <c r="G47" s="261"/>
      <c r="H47" s="57"/>
    </row>
    <row r="48" spans="1:15" s="1" customFormat="1" ht="13.5" customHeight="1">
      <c r="A48" s="208"/>
      <c r="B48" s="208"/>
      <c r="C48" s="31"/>
      <c r="D48" s="271"/>
      <c r="E48" s="57"/>
      <c r="F48" s="57"/>
      <c r="G48" s="261"/>
      <c r="H48" s="57"/>
    </row>
    <row r="49" spans="1:18" s="1" customFormat="1" ht="13.5" customHeight="1">
      <c r="A49" s="208"/>
      <c r="B49" s="208"/>
      <c r="C49" s="31"/>
      <c r="D49" s="271"/>
      <c r="E49" s="57"/>
      <c r="F49" s="57"/>
      <c r="G49" s="261"/>
      <c r="H49" s="57"/>
    </row>
    <row r="50" spans="1:18" s="1" customFormat="1" ht="13.5" customHeight="1">
      <c r="A50" s="208"/>
      <c r="B50" s="208"/>
      <c r="C50" s="31"/>
      <c r="D50" s="271"/>
      <c r="E50" s="57"/>
      <c r="F50" s="57"/>
      <c r="G50" s="261"/>
      <c r="H50" s="57"/>
    </row>
    <row r="51" spans="1:18" s="1" customFormat="1" ht="13.5" customHeight="1">
      <c r="A51" s="208"/>
      <c r="B51" s="208"/>
      <c r="C51" s="31"/>
      <c r="D51" s="271"/>
      <c r="E51" s="57"/>
      <c r="F51" s="57"/>
      <c r="G51" s="261"/>
      <c r="H51" s="57"/>
    </row>
    <row r="52" spans="1:18" s="1" customFormat="1" ht="13.5" customHeight="1">
      <c r="A52" s="208"/>
      <c r="B52" s="208"/>
      <c r="C52" s="31"/>
      <c r="D52" s="271"/>
      <c r="E52" s="57"/>
      <c r="F52" s="57"/>
      <c r="G52" s="261"/>
      <c r="H52" s="57"/>
    </row>
    <row r="53" spans="1:18" s="1" customFormat="1" ht="13.5" customHeight="1">
      <c r="A53" s="132"/>
      <c r="B53" s="132"/>
      <c r="D53" s="57"/>
      <c r="E53" s="57"/>
      <c r="F53" s="57"/>
      <c r="G53" s="261"/>
      <c r="H53" s="57"/>
    </row>
    <row r="54" spans="1:18" s="1" customFormat="1" ht="13.5" customHeight="1">
      <c r="A54" s="132"/>
      <c r="B54" s="209"/>
      <c r="C54"/>
      <c r="D54" s="272"/>
      <c r="E54" s="272"/>
      <c r="F54" s="272"/>
      <c r="G54" s="273"/>
      <c r="H54" s="272"/>
      <c r="I54"/>
      <c r="J54"/>
      <c r="K54"/>
      <c r="L54"/>
      <c r="M54"/>
      <c r="N54"/>
      <c r="O54"/>
      <c r="P54"/>
      <c r="Q54"/>
      <c r="R54"/>
    </row>
    <row r="55" spans="1:18" s="1" customFormat="1" ht="13.5" customHeight="1">
      <c r="A55" s="132"/>
      <c r="B55" s="209"/>
      <c r="C55"/>
      <c r="D55" s="272"/>
      <c r="E55" s="272"/>
      <c r="F55" s="272"/>
      <c r="G55" s="273"/>
      <c r="H55" s="272"/>
      <c r="I55"/>
      <c r="J55"/>
      <c r="K55"/>
      <c r="L55"/>
      <c r="M55"/>
      <c r="N55"/>
      <c r="O55"/>
      <c r="P55"/>
      <c r="Q55"/>
      <c r="R55"/>
    </row>
    <row r="56" spans="1:18" s="1" customFormat="1" ht="13.5" customHeight="1">
      <c r="A56" s="132"/>
      <c r="B56" s="209"/>
      <c r="C56"/>
      <c r="D56" s="272"/>
      <c r="E56" s="272"/>
      <c r="F56" s="272"/>
      <c r="G56" s="273"/>
      <c r="H56" s="272"/>
      <c r="I56"/>
      <c r="J56"/>
      <c r="K56"/>
      <c r="L56"/>
      <c r="M56"/>
      <c r="N56"/>
      <c r="O56"/>
      <c r="P56"/>
      <c r="Q56"/>
      <c r="R56"/>
    </row>
    <row r="57" spans="1:18" s="1" customFormat="1" ht="13.5" customHeight="1">
      <c r="A57" s="132"/>
      <c r="B57" s="209"/>
      <c r="C57"/>
      <c r="D57" s="272"/>
      <c r="E57" s="272"/>
      <c r="F57" s="272"/>
      <c r="G57" s="273"/>
      <c r="H57" s="272"/>
      <c r="I57"/>
      <c r="J57"/>
      <c r="K57"/>
      <c r="L57"/>
      <c r="M57"/>
      <c r="N57"/>
      <c r="O57"/>
      <c r="P57"/>
      <c r="Q57"/>
      <c r="R57"/>
    </row>
    <row r="58" spans="1:18" s="1" customFormat="1" ht="13.5" customHeight="1">
      <c r="A58" s="132"/>
      <c r="B58" s="209"/>
      <c r="C58"/>
      <c r="D58" s="272"/>
      <c r="E58" s="272"/>
      <c r="F58" s="272"/>
      <c r="G58" s="273"/>
      <c r="H58" s="272"/>
      <c r="I58"/>
      <c r="J58"/>
      <c r="K58"/>
      <c r="L58"/>
      <c r="M58"/>
      <c r="N58"/>
      <c r="O58"/>
      <c r="P58"/>
      <c r="Q58"/>
      <c r="R58"/>
    </row>
    <row r="59" spans="1:18" ht="13.5" customHeight="1">
      <c r="D59" s="272"/>
      <c r="E59" s="272"/>
      <c r="F59" s="272"/>
    </row>
    <row r="60" spans="1:18" ht="13.5" customHeight="1">
      <c r="D60" s="272"/>
      <c r="E60" s="272"/>
      <c r="F60" s="272"/>
    </row>
    <row r="61" spans="1:18" ht="13.5" customHeight="1">
      <c r="D61" s="272"/>
      <c r="E61" s="272"/>
      <c r="F61" s="272"/>
    </row>
    <row r="62" spans="1:18" ht="13.5" customHeight="1">
      <c r="D62" s="272"/>
      <c r="E62" s="272"/>
      <c r="F62" s="272"/>
    </row>
    <row r="63" spans="1:18" ht="13.5" customHeight="1">
      <c r="D63" s="272"/>
      <c r="E63" s="272"/>
      <c r="F63" s="272"/>
    </row>
    <row r="64" spans="1:18" ht="13.5" customHeight="1">
      <c r="D64" s="272"/>
      <c r="E64" s="272"/>
      <c r="F64" s="272"/>
    </row>
    <row r="65" spans="4:6" ht="13.5" customHeight="1">
      <c r="D65" s="272"/>
      <c r="E65" s="272"/>
      <c r="F65" s="272"/>
    </row>
    <row r="66" spans="4:6" ht="13.5" customHeight="1">
      <c r="D66" s="272"/>
      <c r="E66" s="272"/>
      <c r="F66" s="272"/>
    </row>
    <row r="67" spans="4:6" ht="13.5" customHeight="1">
      <c r="D67" s="272"/>
      <c r="E67" s="272"/>
      <c r="F67" s="272"/>
    </row>
    <row r="68" spans="4:6">
      <c r="D68" s="272"/>
      <c r="E68" s="272"/>
      <c r="F68" s="272"/>
    </row>
    <row r="69" spans="4:6" hidden="1">
      <c r="D69" s="272"/>
      <c r="E69" s="272"/>
      <c r="F69" s="272"/>
    </row>
    <row r="70" spans="4:6">
      <c r="D70" s="272"/>
      <c r="E70" s="272"/>
      <c r="F70" s="272"/>
    </row>
    <row r="71" spans="4:6" ht="11.25" hidden="1" customHeight="1">
      <c r="D71" s="272"/>
      <c r="E71" s="272"/>
      <c r="F71" s="272"/>
    </row>
    <row r="72" spans="4:6" ht="24" customHeight="1">
      <c r="D72" s="272"/>
      <c r="E72" s="272"/>
      <c r="F72" s="272"/>
    </row>
    <row r="73" spans="4:6" ht="15" customHeight="1">
      <c r="D73" s="272"/>
      <c r="E73" s="272"/>
      <c r="F73" s="272"/>
    </row>
    <row r="74" spans="4:6" ht="11.25" customHeight="1">
      <c r="D74" s="272"/>
      <c r="E74" s="272"/>
      <c r="F74" s="272"/>
    </row>
    <row r="75" spans="4:6" hidden="1">
      <c r="D75" s="272"/>
      <c r="E75" s="272"/>
      <c r="F75" s="272"/>
    </row>
    <row r="76" spans="4:6" ht="13.5" customHeight="1">
      <c r="D76" s="272"/>
      <c r="E76" s="272"/>
      <c r="F76" s="272"/>
    </row>
    <row r="77" spans="4:6" ht="12.75" customHeight="1">
      <c r="D77" s="272"/>
      <c r="E77" s="272"/>
      <c r="F77" s="272"/>
    </row>
    <row r="78" spans="4:6" ht="12.75" customHeight="1">
      <c r="D78" s="272"/>
      <c r="E78" s="272"/>
      <c r="F78" s="272"/>
    </row>
    <row r="79" spans="4:6" hidden="1">
      <c r="D79" s="272"/>
      <c r="E79" s="272"/>
      <c r="F79" s="272"/>
    </row>
    <row r="80" spans="4:6">
      <c r="D80" s="272"/>
      <c r="E80" s="272"/>
      <c r="F80" s="272"/>
    </row>
    <row r="81" spans="4:6">
      <c r="D81" s="272"/>
      <c r="E81" s="272"/>
      <c r="F81" s="272"/>
    </row>
    <row r="82" spans="4:6" hidden="1">
      <c r="D82" s="272"/>
      <c r="E82" s="272"/>
      <c r="F82" s="272"/>
    </row>
    <row r="83" spans="4:6" hidden="1">
      <c r="D83" s="272"/>
      <c r="E83" s="272"/>
      <c r="F83" s="272"/>
    </row>
    <row r="84" spans="4:6" ht="19.5" customHeight="1">
      <c r="D84" s="272"/>
      <c r="E84" s="272"/>
      <c r="F84" s="272"/>
    </row>
    <row r="85" spans="4:6" ht="15" customHeight="1">
      <c r="D85" s="272"/>
      <c r="E85" s="272"/>
      <c r="F85" s="272"/>
    </row>
    <row r="86" spans="4:6">
      <c r="D86" s="272"/>
      <c r="E86" s="272"/>
      <c r="F86" s="272"/>
    </row>
    <row r="87" spans="4:6">
      <c r="D87" s="272"/>
      <c r="E87" s="272"/>
      <c r="F87" s="272"/>
    </row>
    <row r="88" spans="4:6">
      <c r="D88" s="272"/>
      <c r="E88" s="272"/>
      <c r="F88" s="272"/>
    </row>
    <row r="89" spans="4:6">
      <c r="D89" s="272"/>
      <c r="E89" s="272"/>
      <c r="F89" s="272"/>
    </row>
    <row r="90" spans="4:6">
      <c r="D90" s="272"/>
      <c r="E90" s="272"/>
      <c r="F90" s="272"/>
    </row>
    <row r="91" spans="4:6">
      <c r="D91" s="272"/>
      <c r="E91" s="272"/>
      <c r="F91" s="272"/>
    </row>
    <row r="92" spans="4:6" ht="22.5" customHeight="1">
      <c r="D92" s="272"/>
      <c r="E92" s="272"/>
      <c r="F92" s="272"/>
    </row>
    <row r="93" spans="4:6">
      <c r="D93" s="272"/>
      <c r="E93" s="272"/>
      <c r="F93" s="272"/>
    </row>
    <row r="94" spans="4:6">
      <c r="D94" s="272"/>
      <c r="E94" s="272"/>
      <c r="F94" s="272"/>
    </row>
    <row r="95" spans="4:6">
      <c r="D95" s="272"/>
      <c r="E95" s="272"/>
      <c r="F95" s="272"/>
    </row>
    <row r="96" spans="4:6">
      <c r="D96" s="272"/>
      <c r="E96" s="272"/>
      <c r="F96" s="272"/>
    </row>
    <row r="97" spans="1:8" ht="13.5" customHeight="1">
      <c r="D97" s="272"/>
      <c r="E97" s="272"/>
      <c r="F97" s="272"/>
    </row>
    <row r="98" spans="1:8" ht="13.5" customHeight="1">
      <c r="D98" s="272"/>
      <c r="E98" s="272"/>
      <c r="F98" s="272"/>
    </row>
    <row r="99" spans="1:8" ht="13.5" customHeight="1">
      <c r="D99" s="272"/>
      <c r="E99" s="272"/>
      <c r="F99" s="272"/>
    </row>
    <row r="100" spans="1:8">
      <c r="D100" s="272"/>
      <c r="E100" s="272"/>
      <c r="F100" s="272"/>
    </row>
    <row r="101" spans="1:8">
      <c r="D101" s="272"/>
      <c r="E101" s="272"/>
      <c r="F101" s="272"/>
    </row>
    <row r="102" spans="1:8">
      <c r="D102" s="272"/>
      <c r="E102" s="272"/>
      <c r="F102" s="272"/>
    </row>
    <row r="103" spans="1:8">
      <c r="D103" s="272"/>
      <c r="E103" s="272"/>
      <c r="F103" s="272"/>
    </row>
    <row r="104" spans="1:8">
      <c r="D104" s="272"/>
      <c r="E104" s="272"/>
      <c r="F104" s="272"/>
    </row>
    <row r="105" spans="1:8">
      <c r="D105" s="272"/>
      <c r="E105" s="272"/>
      <c r="F105" s="272"/>
    </row>
    <row r="106" spans="1:8">
      <c r="D106" s="272"/>
      <c r="E106" s="272"/>
      <c r="F106" s="272"/>
    </row>
    <row r="107" spans="1:8">
      <c r="D107" s="272"/>
      <c r="E107" s="272"/>
      <c r="F107" s="272"/>
    </row>
    <row r="108" spans="1:8">
      <c r="D108" s="272"/>
      <c r="E108" s="272"/>
      <c r="F108" s="272"/>
    </row>
    <row r="109" spans="1:8">
      <c r="D109" s="272"/>
      <c r="E109" s="272"/>
      <c r="F109" s="272"/>
    </row>
    <row r="110" spans="1:8">
      <c r="D110" s="272"/>
      <c r="E110" s="272"/>
      <c r="F110" s="272"/>
    </row>
    <row r="111" spans="1:8" s="3" customFormat="1" ht="18" customHeight="1">
      <c r="A111" s="210"/>
      <c r="B111" s="210"/>
      <c r="D111" s="45"/>
      <c r="E111" s="45"/>
      <c r="F111" s="45"/>
      <c r="G111" s="274"/>
      <c r="H111" s="45"/>
    </row>
    <row r="112" spans="1:8" ht="28.5" customHeight="1">
      <c r="D112" s="272"/>
      <c r="E112" s="272"/>
      <c r="F112" s="272"/>
    </row>
    <row r="113" spans="1:8">
      <c r="D113" s="272"/>
      <c r="E113" s="272"/>
      <c r="F113" s="272"/>
    </row>
    <row r="114" spans="1:8">
      <c r="D114" s="272"/>
      <c r="E114" s="272"/>
      <c r="F114" s="272"/>
    </row>
    <row r="115" spans="1:8">
      <c r="D115" s="272"/>
      <c r="E115" s="272"/>
      <c r="F115" s="272"/>
    </row>
    <row r="116" spans="1:8" ht="17.25" customHeight="1">
      <c r="D116" s="272"/>
      <c r="E116" s="272"/>
      <c r="F116" s="272"/>
    </row>
    <row r="117" spans="1:8" ht="13.5" customHeight="1">
      <c r="D117" s="272"/>
      <c r="E117" s="272"/>
      <c r="F117" s="272"/>
    </row>
    <row r="118" spans="1:8">
      <c r="D118" s="272"/>
      <c r="E118" s="272"/>
      <c r="F118" s="272"/>
    </row>
    <row r="119" spans="1:8">
      <c r="D119" s="272"/>
      <c r="E119" s="272"/>
      <c r="F119" s="272"/>
    </row>
    <row r="120" spans="1:8">
      <c r="D120" s="272"/>
      <c r="E120" s="272"/>
      <c r="F120" s="272"/>
    </row>
    <row r="123" spans="1:8" ht="22.5" customHeight="1"/>
    <row r="124" spans="1:8" ht="22.5" customHeight="1"/>
    <row r="128" spans="1:8" s="1" customFormat="1">
      <c r="A128" s="132"/>
      <c r="B128" s="132"/>
      <c r="G128" s="261"/>
      <c r="H128" s="57"/>
    </row>
    <row r="129" spans="1:8" s="1" customFormat="1">
      <c r="A129" s="132"/>
      <c r="B129" s="132"/>
      <c r="G129" s="261"/>
      <c r="H129" s="57"/>
    </row>
    <row r="130" spans="1:8" s="1" customFormat="1">
      <c r="A130" s="132"/>
      <c r="B130" s="132"/>
      <c r="G130" s="261"/>
      <c r="H130" s="57"/>
    </row>
    <row r="131" spans="1:8" s="1" customFormat="1">
      <c r="A131" s="132"/>
      <c r="B131" s="132"/>
      <c r="G131" s="261"/>
      <c r="H131" s="57"/>
    </row>
    <row r="132" spans="1:8" s="1" customFormat="1">
      <c r="A132" s="132"/>
      <c r="B132" s="132"/>
      <c r="G132" s="261"/>
      <c r="H132" s="57"/>
    </row>
    <row r="133" spans="1:8" s="1" customFormat="1">
      <c r="A133" s="132"/>
      <c r="B133" s="132"/>
      <c r="G133" s="261"/>
      <c r="H133" s="57"/>
    </row>
    <row r="134" spans="1:8" s="1" customFormat="1">
      <c r="A134" s="132"/>
      <c r="B134" s="132"/>
      <c r="G134" s="261"/>
      <c r="H134" s="57"/>
    </row>
    <row r="135" spans="1:8" s="1" customFormat="1">
      <c r="A135" s="132"/>
      <c r="B135" s="132"/>
      <c r="G135" s="261"/>
      <c r="H135" s="57"/>
    </row>
    <row r="136" spans="1:8" s="1" customFormat="1">
      <c r="A136" s="132"/>
      <c r="B136" s="132"/>
      <c r="G136" s="261"/>
      <c r="H136" s="57"/>
    </row>
    <row r="137" spans="1:8" s="1" customFormat="1">
      <c r="A137" s="132"/>
      <c r="B137" s="132"/>
      <c r="G137" s="261"/>
      <c r="H137" s="57"/>
    </row>
    <row r="138" spans="1:8" s="1" customFormat="1">
      <c r="A138" s="132"/>
      <c r="B138" s="132"/>
      <c r="G138" s="261"/>
      <c r="H138" s="57"/>
    </row>
    <row r="139" spans="1:8" s="1" customFormat="1">
      <c r="A139" s="132"/>
      <c r="B139" s="132"/>
      <c r="G139" s="261"/>
      <c r="H139" s="57"/>
    </row>
    <row r="140" spans="1:8" s="1" customFormat="1">
      <c r="A140" s="132"/>
      <c r="B140" s="132"/>
      <c r="G140" s="261"/>
      <c r="H140" s="57"/>
    </row>
    <row r="141" spans="1:8" s="1" customFormat="1">
      <c r="A141" s="132"/>
      <c r="B141" s="132"/>
      <c r="G141" s="261"/>
      <c r="H141" s="57"/>
    </row>
    <row r="142" spans="1:8" s="1" customFormat="1">
      <c r="A142" s="132"/>
      <c r="B142" s="132"/>
      <c r="G142" s="261"/>
      <c r="H142" s="57"/>
    </row>
    <row r="143" spans="1:8" s="1" customFormat="1">
      <c r="A143" s="132"/>
      <c r="B143" s="132"/>
      <c r="G143" s="261"/>
      <c r="H143" s="57"/>
    </row>
    <row r="144" spans="1:8" s="1" customFormat="1">
      <c r="A144" s="132"/>
      <c r="B144" s="132"/>
      <c r="G144" s="261"/>
      <c r="H144" s="57"/>
    </row>
    <row r="145" spans="1:8" s="1" customFormat="1">
      <c r="A145" s="132"/>
      <c r="B145" s="132"/>
      <c r="G145" s="261"/>
      <c r="H145" s="57"/>
    </row>
    <row r="146" spans="1:8" s="1" customFormat="1">
      <c r="A146" s="132"/>
      <c r="B146" s="132"/>
      <c r="G146" s="261"/>
      <c r="H146" s="57"/>
    </row>
    <row r="147" spans="1:8" s="1" customFormat="1">
      <c r="A147" s="132"/>
      <c r="B147" s="132"/>
      <c r="G147" s="261"/>
      <c r="H147" s="57"/>
    </row>
    <row r="148" spans="1:8" s="1" customFormat="1">
      <c r="A148" s="132"/>
      <c r="B148" s="132"/>
      <c r="G148" s="261"/>
      <c r="H148" s="57"/>
    </row>
    <row r="149" spans="1:8" s="1" customFormat="1">
      <c r="A149" s="132"/>
      <c r="B149" s="132"/>
      <c r="G149" s="261"/>
      <c r="H149" s="57"/>
    </row>
    <row r="150" spans="1:8" s="1" customFormat="1">
      <c r="A150" s="132"/>
      <c r="B150" s="132"/>
      <c r="G150" s="261"/>
      <c r="H150" s="57"/>
    </row>
    <row r="151" spans="1:8" s="1" customFormat="1">
      <c r="A151" s="132"/>
      <c r="B151" s="132"/>
      <c r="G151" s="261"/>
      <c r="H151" s="57"/>
    </row>
    <row r="152" spans="1:8" s="1" customFormat="1">
      <c r="A152" s="132"/>
      <c r="B152" s="132"/>
      <c r="G152" s="261"/>
      <c r="H152" s="57"/>
    </row>
    <row r="153" spans="1:8" s="1" customFormat="1">
      <c r="A153" s="132"/>
      <c r="B153" s="132"/>
      <c r="G153" s="261"/>
      <c r="H153" s="57"/>
    </row>
    <row r="154" spans="1:8" s="1" customFormat="1">
      <c r="A154" s="132"/>
      <c r="B154" s="132"/>
      <c r="G154" s="261"/>
      <c r="H154" s="57"/>
    </row>
    <row r="155" spans="1:8" s="1" customFormat="1">
      <c r="A155" s="132"/>
      <c r="B155" s="132"/>
      <c r="G155" s="261"/>
      <c r="H155" s="57"/>
    </row>
    <row r="156" spans="1:8" s="1" customFormat="1">
      <c r="A156" s="132"/>
      <c r="B156" s="132"/>
      <c r="G156" s="261"/>
      <c r="H156" s="57"/>
    </row>
    <row r="157" spans="1:8" s="1" customFormat="1">
      <c r="A157" s="132"/>
      <c r="B157" s="132"/>
      <c r="G157" s="261"/>
      <c r="H157" s="57"/>
    </row>
    <row r="158" spans="1:8" s="1" customFormat="1">
      <c r="A158" s="132"/>
      <c r="B158" s="132"/>
      <c r="G158" s="261"/>
      <c r="H158" s="57"/>
    </row>
    <row r="159" spans="1:8" s="1" customFormat="1">
      <c r="A159" s="132"/>
      <c r="B159" s="132"/>
      <c r="G159" s="261"/>
      <c r="H159" s="57"/>
    </row>
    <row r="160" spans="1:8" s="1" customFormat="1">
      <c r="A160" s="132"/>
      <c r="B160" s="132"/>
      <c r="G160" s="261"/>
      <c r="H160" s="57"/>
    </row>
    <row r="161" spans="1:8" s="1" customFormat="1">
      <c r="A161" s="132"/>
      <c r="B161" s="132"/>
      <c r="G161" s="261"/>
      <c r="H161" s="57"/>
    </row>
    <row r="162" spans="1:8" s="1" customFormat="1">
      <c r="A162" s="132"/>
      <c r="B162" s="132"/>
      <c r="G162" s="261"/>
      <c r="H162" s="57"/>
    </row>
    <row r="163" spans="1:8" s="1" customFormat="1">
      <c r="A163" s="132"/>
      <c r="B163" s="132"/>
      <c r="G163" s="261"/>
      <c r="H163" s="57"/>
    </row>
    <row r="164" spans="1:8" s="1" customFormat="1">
      <c r="A164" s="132"/>
      <c r="B164" s="132"/>
      <c r="G164" s="261"/>
      <c r="H164" s="57"/>
    </row>
    <row r="165" spans="1:8" s="1" customFormat="1">
      <c r="A165" s="132"/>
      <c r="B165" s="132"/>
      <c r="G165" s="261"/>
      <c r="H165" s="57"/>
    </row>
    <row r="166" spans="1:8" s="1" customFormat="1">
      <c r="A166" s="132"/>
      <c r="B166" s="132"/>
      <c r="G166" s="261"/>
      <c r="H166" s="57"/>
    </row>
    <row r="167" spans="1:8" s="1" customFormat="1">
      <c r="A167" s="132"/>
      <c r="B167" s="132"/>
      <c r="G167" s="261"/>
      <c r="H167" s="57"/>
    </row>
    <row r="168" spans="1:8" s="1" customFormat="1">
      <c r="A168" s="132"/>
      <c r="B168" s="132"/>
      <c r="G168" s="261"/>
      <c r="H168" s="57"/>
    </row>
    <row r="169" spans="1:8" s="1" customFormat="1">
      <c r="A169" s="132"/>
      <c r="B169" s="132"/>
      <c r="G169" s="261"/>
      <c r="H169" s="57"/>
    </row>
    <row r="170" spans="1:8" s="1" customFormat="1">
      <c r="A170" s="132"/>
      <c r="B170" s="132"/>
      <c r="G170" s="261"/>
      <c r="H170" s="57"/>
    </row>
    <row r="171" spans="1:8" s="1" customFormat="1">
      <c r="A171" s="132"/>
      <c r="B171" s="132"/>
      <c r="G171" s="261"/>
      <c r="H171" s="57"/>
    </row>
    <row r="172" spans="1:8" s="1" customFormat="1">
      <c r="A172" s="132"/>
      <c r="B172" s="132"/>
      <c r="G172" s="261"/>
      <c r="H172" s="57"/>
    </row>
    <row r="173" spans="1:8" s="1" customFormat="1">
      <c r="A173" s="132"/>
      <c r="B173" s="132"/>
      <c r="G173" s="261"/>
      <c r="H173" s="57"/>
    </row>
    <row r="174" spans="1:8" s="1" customFormat="1">
      <c r="A174" s="132"/>
      <c r="B174" s="132"/>
      <c r="G174" s="261"/>
      <c r="H174" s="57"/>
    </row>
    <row r="175" spans="1:8" s="1" customFormat="1">
      <c r="A175" s="132"/>
      <c r="B175" s="132"/>
      <c r="G175" s="261"/>
      <c r="H175" s="57"/>
    </row>
    <row r="176" spans="1:8" s="1" customFormat="1">
      <c r="A176" s="132"/>
      <c r="B176" s="132"/>
      <c r="G176" s="261"/>
      <c r="H176" s="57"/>
    </row>
    <row r="177" spans="1:8" s="1" customFormat="1">
      <c r="A177" s="132"/>
      <c r="B177" s="132"/>
      <c r="G177" s="261"/>
      <c r="H177" s="57"/>
    </row>
    <row r="178" spans="1:8" s="1" customFormat="1">
      <c r="A178" s="132"/>
      <c r="B178" s="132"/>
      <c r="G178" s="261"/>
      <c r="H178" s="57"/>
    </row>
    <row r="179" spans="1:8" s="1" customFormat="1">
      <c r="A179" s="132"/>
      <c r="B179" s="132"/>
      <c r="G179" s="261"/>
      <c r="H179" s="57"/>
    </row>
    <row r="180" spans="1:8" s="1" customFormat="1">
      <c r="A180" s="132"/>
      <c r="B180" s="132"/>
      <c r="G180" s="261"/>
      <c r="H180" s="57"/>
    </row>
    <row r="181" spans="1:8" s="1" customFormat="1">
      <c r="A181" s="132"/>
      <c r="B181" s="132"/>
      <c r="G181" s="261"/>
      <c r="H181" s="57"/>
    </row>
    <row r="182" spans="1:8" s="1" customFormat="1">
      <c r="A182" s="132"/>
      <c r="B182" s="132"/>
      <c r="G182" s="261"/>
      <c r="H182" s="57"/>
    </row>
    <row r="183" spans="1:8" s="1" customFormat="1">
      <c r="A183" s="132"/>
      <c r="B183" s="132"/>
      <c r="G183" s="261"/>
      <c r="H183" s="57"/>
    </row>
    <row r="184" spans="1:8" s="1" customFormat="1">
      <c r="A184" s="132"/>
      <c r="B184" s="132"/>
      <c r="G184" s="261"/>
      <c r="H184" s="57"/>
    </row>
    <row r="185" spans="1:8" s="1" customFormat="1">
      <c r="A185" s="132"/>
      <c r="B185" s="132"/>
      <c r="G185" s="261"/>
      <c r="H185" s="57"/>
    </row>
    <row r="186" spans="1:8" s="1" customFormat="1">
      <c r="A186" s="132"/>
      <c r="B186" s="132"/>
      <c r="G186" s="261"/>
      <c r="H186" s="57"/>
    </row>
    <row r="187" spans="1:8" s="1" customFormat="1">
      <c r="A187" s="132"/>
      <c r="B187" s="132"/>
      <c r="G187" s="261"/>
      <c r="H187" s="57"/>
    </row>
    <row r="188" spans="1:8" s="1" customFormat="1">
      <c r="A188" s="132"/>
      <c r="B188" s="132"/>
      <c r="G188" s="261"/>
      <c r="H188" s="57"/>
    </row>
    <row r="189" spans="1:8" s="1" customFormat="1">
      <c r="A189" s="132"/>
      <c r="B189" s="132"/>
      <c r="G189" s="261"/>
      <c r="H189" s="57"/>
    </row>
    <row r="190" spans="1:8" s="1" customFormat="1">
      <c r="A190" s="132"/>
      <c r="B190" s="132"/>
      <c r="G190" s="261"/>
      <c r="H190" s="57"/>
    </row>
    <row r="191" spans="1:8" s="1" customFormat="1">
      <c r="A191" s="132"/>
      <c r="B191" s="132"/>
      <c r="G191" s="261"/>
      <c r="H191" s="57"/>
    </row>
    <row r="192" spans="1:8" s="1" customFormat="1">
      <c r="A192" s="132"/>
      <c r="B192" s="132"/>
      <c r="G192" s="261"/>
      <c r="H192" s="57"/>
    </row>
    <row r="193" spans="1:8" s="1" customFormat="1">
      <c r="A193" s="132"/>
      <c r="B193" s="132"/>
      <c r="G193" s="261"/>
      <c r="H193" s="57"/>
    </row>
    <row r="194" spans="1:8" s="1" customFormat="1">
      <c r="A194" s="132"/>
      <c r="B194" s="132"/>
      <c r="G194" s="261"/>
      <c r="H194" s="57"/>
    </row>
    <row r="195" spans="1:8" s="1" customFormat="1">
      <c r="A195" s="132"/>
      <c r="B195" s="132"/>
      <c r="G195" s="261"/>
      <c r="H195" s="57"/>
    </row>
    <row r="196" spans="1:8" s="1" customFormat="1">
      <c r="A196" s="132"/>
      <c r="B196" s="132"/>
      <c r="G196" s="261"/>
      <c r="H196" s="57"/>
    </row>
    <row r="197" spans="1:8" s="1" customFormat="1">
      <c r="A197" s="132"/>
      <c r="B197" s="132"/>
      <c r="G197" s="261"/>
      <c r="H197" s="57"/>
    </row>
    <row r="198" spans="1:8" s="1" customFormat="1">
      <c r="A198" s="132"/>
      <c r="B198" s="132"/>
      <c r="G198" s="261"/>
      <c r="H198" s="57"/>
    </row>
    <row r="199" spans="1:8" s="1" customFormat="1">
      <c r="A199" s="132"/>
      <c r="B199" s="132"/>
      <c r="G199" s="261"/>
      <c r="H199" s="57"/>
    </row>
    <row r="200" spans="1:8" s="1" customFormat="1">
      <c r="A200" s="132"/>
      <c r="B200" s="132"/>
      <c r="G200" s="261"/>
      <c r="H200" s="57"/>
    </row>
    <row r="201" spans="1:8" s="1" customFormat="1">
      <c r="A201" s="132"/>
      <c r="B201" s="132"/>
      <c r="G201" s="261"/>
      <c r="H201" s="57"/>
    </row>
    <row r="202" spans="1:8" s="1" customFormat="1">
      <c r="A202" s="132"/>
      <c r="B202" s="132"/>
      <c r="G202" s="261"/>
      <c r="H202" s="57"/>
    </row>
    <row r="203" spans="1:8" s="1" customFormat="1">
      <c r="A203" s="132"/>
      <c r="B203" s="132"/>
      <c r="G203" s="261"/>
      <c r="H203" s="57"/>
    </row>
    <row r="204" spans="1:8" s="1" customFormat="1">
      <c r="A204" s="132"/>
      <c r="B204" s="132"/>
      <c r="G204" s="261"/>
      <c r="H204" s="57"/>
    </row>
    <row r="205" spans="1:8" s="1" customFormat="1">
      <c r="A205" s="132"/>
      <c r="B205" s="132"/>
      <c r="G205" s="261"/>
      <c r="H205" s="57"/>
    </row>
    <row r="206" spans="1:8" s="1" customFormat="1">
      <c r="A206" s="132"/>
      <c r="B206" s="132"/>
      <c r="G206" s="261"/>
      <c r="H206" s="57"/>
    </row>
    <row r="207" spans="1:8" s="1" customFormat="1">
      <c r="A207" s="132"/>
      <c r="B207" s="132"/>
      <c r="G207" s="261"/>
      <c r="H207" s="57"/>
    </row>
    <row r="208" spans="1:8" s="1" customFormat="1">
      <c r="A208" s="132"/>
      <c r="B208" s="132"/>
      <c r="G208" s="261"/>
      <c r="H208" s="57"/>
    </row>
    <row r="209" spans="1:8" s="1" customFormat="1">
      <c r="A209" s="132"/>
      <c r="B209" s="132"/>
      <c r="G209" s="261"/>
      <c r="H209" s="57"/>
    </row>
    <row r="210" spans="1:8" s="1" customFormat="1">
      <c r="A210" s="132"/>
      <c r="B210" s="132"/>
      <c r="G210" s="261"/>
      <c r="H210" s="57"/>
    </row>
    <row r="211" spans="1:8" s="1" customFormat="1">
      <c r="A211" s="132"/>
      <c r="B211" s="132"/>
      <c r="G211" s="261"/>
      <c r="H211" s="57"/>
    </row>
    <row r="212" spans="1:8" s="1" customFormat="1">
      <c r="A212" s="132"/>
      <c r="B212" s="132"/>
      <c r="G212" s="261"/>
      <c r="H212" s="57"/>
    </row>
    <row r="213" spans="1:8" s="1" customFormat="1">
      <c r="A213" s="132"/>
      <c r="B213" s="132"/>
      <c r="G213" s="261"/>
      <c r="H213" s="57"/>
    </row>
    <row r="214" spans="1:8" s="1" customFormat="1">
      <c r="A214" s="132"/>
      <c r="B214" s="132"/>
      <c r="G214" s="261"/>
      <c r="H214" s="57"/>
    </row>
    <row r="215" spans="1:8" s="1" customFormat="1">
      <c r="A215" s="132"/>
      <c r="B215" s="132"/>
      <c r="G215" s="261"/>
      <c r="H215" s="57"/>
    </row>
    <row r="216" spans="1:8" s="1" customFormat="1">
      <c r="A216" s="132"/>
      <c r="B216" s="132"/>
      <c r="G216" s="261"/>
      <c r="H216" s="57"/>
    </row>
    <row r="217" spans="1:8" s="1" customFormat="1">
      <c r="A217" s="132"/>
      <c r="B217" s="132"/>
      <c r="G217" s="261"/>
      <c r="H217" s="57"/>
    </row>
    <row r="218" spans="1:8" s="1" customFormat="1">
      <c r="A218" s="132"/>
      <c r="B218" s="132"/>
      <c r="G218" s="261"/>
      <c r="H218" s="57"/>
    </row>
    <row r="219" spans="1:8" s="1" customFormat="1">
      <c r="A219" s="132"/>
      <c r="B219" s="132"/>
      <c r="G219" s="261"/>
      <c r="H219" s="57"/>
    </row>
    <row r="220" spans="1:8" s="1" customFormat="1">
      <c r="A220" s="132"/>
      <c r="B220" s="132"/>
      <c r="G220" s="261"/>
      <c r="H220" s="57"/>
    </row>
    <row r="221" spans="1:8" s="1" customFormat="1">
      <c r="A221" s="132"/>
      <c r="B221" s="132"/>
      <c r="G221" s="261"/>
      <c r="H221" s="57"/>
    </row>
    <row r="222" spans="1:8" s="1" customFormat="1">
      <c r="A222" s="132"/>
      <c r="B222" s="132"/>
      <c r="G222" s="261"/>
      <c r="H222" s="57"/>
    </row>
    <row r="223" spans="1:8" s="1" customFormat="1">
      <c r="A223" s="132"/>
      <c r="B223" s="132"/>
      <c r="G223" s="261"/>
      <c r="H223" s="57"/>
    </row>
    <row r="224" spans="1:8" s="1" customFormat="1">
      <c r="A224" s="132"/>
      <c r="B224" s="132"/>
      <c r="G224" s="261"/>
      <c r="H224" s="57"/>
    </row>
    <row r="225" spans="1:8" s="1" customFormat="1">
      <c r="A225" s="132"/>
      <c r="B225" s="132"/>
      <c r="G225" s="261"/>
      <c r="H225" s="57"/>
    </row>
    <row r="226" spans="1:8" s="1" customFormat="1">
      <c r="A226" s="132"/>
      <c r="B226" s="132"/>
      <c r="G226" s="261"/>
      <c r="H226" s="57"/>
    </row>
    <row r="227" spans="1:8" s="1" customFormat="1">
      <c r="A227" s="132"/>
      <c r="B227" s="132"/>
      <c r="G227" s="261"/>
      <c r="H227" s="57"/>
    </row>
    <row r="228" spans="1:8" s="1" customFormat="1">
      <c r="A228" s="132"/>
      <c r="B228" s="132"/>
      <c r="G228" s="261"/>
      <c r="H228" s="57"/>
    </row>
    <row r="229" spans="1:8" s="1" customFormat="1">
      <c r="A229" s="132"/>
      <c r="B229" s="132"/>
      <c r="G229" s="261"/>
      <c r="H229" s="57"/>
    </row>
    <row r="230" spans="1:8" s="1" customFormat="1">
      <c r="A230" s="132"/>
      <c r="B230" s="132"/>
      <c r="G230" s="261"/>
      <c r="H230" s="57"/>
    </row>
    <row r="231" spans="1:8" s="1" customFormat="1">
      <c r="A231" s="132"/>
      <c r="B231" s="132"/>
      <c r="G231" s="261"/>
      <c r="H231" s="57"/>
    </row>
    <row r="232" spans="1:8" s="1" customFormat="1">
      <c r="A232" s="132"/>
      <c r="B232" s="132"/>
      <c r="G232" s="261"/>
      <c r="H232" s="57"/>
    </row>
    <row r="233" spans="1:8" s="1" customFormat="1">
      <c r="A233" s="132"/>
      <c r="B233" s="132"/>
      <c r="G233" s="261"/>
      <c r="H233" s="57"/>
    </row>
    <row r="234" spans="1:8" s="1" customFormat="1">
      <c r="A234" s="132"/>
      <c r="B234" s="132"/>
      <c r="G234" s="261"/>
      <c r="H234" s="57"/>
    </row>
    <row r="235" spans="1:8" s="1" customFormat="1">
      <c r="A235" s="132"/>
      <c r="B235" s="132"/>
      <c r="G235" s="261"/>
      <c r="H235" s="57"/>
    </row>
    <row r="236" spans="1:8" s="1" customFormat="1">
      <c r="A236" s="132"/>
      <c r="B236" s="132"/>
      <c r="G236" s="261"/>
      <c r="H236" s="57"/>
    </row>
    <row r="237" spans="1:8" s="1" customFormat="1">
      <c r="A237" s="132"/>
      <c r="B237" s="132"/>
      <c r="G237" s="261"/>
      <c r="H237" s="57"/>
    </row>
    <row r="238" spans="1:8" s="1" customFormat="1">
      <c r="A238" s="132"/>
      <c r="B238" s="132"/>
      <c r="G238" s="261"/>
      <c r="H238" s="57"/>
    </row>
    <row r="239" spans="1:8" s="1" customFormat="1">
      <c r="A239" s="132"/>
      <c r="B239" s="132"/>
      <c r="G239" s="261"/>
      <c r="H239" s="57"/>
    </row>
    <row r="240" spans="1:8" s="1" customFormat="1">
      <c r="A240" s="132"/>
      <c r="B240" s="132"/>
      <c r="G240" s="261"/>
      <c r="H240" s="57"/>
    </row>
    <row r="241" spans="1:8" s="1" customFormat="1">
      <c r="A241" s="132"/>
      <c r="B241" s="132"/>
      <c r="G241" s="261"/>
      <c r="H241" s="57"/>
    </row>
    <row r="242" spans="1:8" s="1" customFormat="1">
      <c r="A242" s="132"/>
      <c r="B242" s="132"/>
      <c r="G242" s="261"/>
      <c r="H242" s="57"/>
    </row>
    <row r="243" spans="1:8" s="1" customFormat="1">
      <c r="A243" s="132"/>
      <c r="B243" s="132"/>
      <c r="G243" s="261"/>
      <c r="H243" s="57"/>
    </row>
    <row r="244" spans="1:8" s="1" customFormat="1">
      <c r="A244" s="132"/>
      <c r="B244" s="132"/>
      <c r="G244" s="261"/>
      <c r="H244" s="57"/>
    </row>
    <row r="245" spans="1:8" s="1" customFormat="1">
      <c r="A245" s="132"/>
      <c r="B245" s="132"/>
      <c r="G245" s="261"/>
      <c r="H245" s="57"/>
    </row>
    <row r="246" spans="1:8" s="1" customFormat="1">
      <c r="A246" s="132"/>
      <c r="B246" s="132"/>
      <c r="G246" s="261"/>
      <c r="H246" s="57"/>
    </row>
    <row r="247" spans="1:8" s="1" customFormat="1">
      <c r="A247" s="132"/>
      <c r="B247" s="132"/>
      <c r="G247" s="261"/>
      <c r="H247" s="57"/>
    </row>
    <row r="248" spans="1:8" s="1" customFormat="1">
      <c r="A248" s="132"/>
      <c r="B248" s="132"/>
      <c r="G248" s="261"/>
      <c r="H248" s="57"/>
    </row>
    <row r="249" spans="1:8" s="1" customFormat="1">
      <c r="A249" s="132"/>
      <c r="B249" s="132"/>
      <c r="G249" s="261"/>
      <c r="H249" s="57"/>
    </row>
    <row r="250" spans="1:8" s="1" customFormat="1">
      <c r="A250" s="132"/>
      <c r="B250" s="132"/>
      <c r="G250" s="261"/>
      <c r="H250" s="57"/>
    </row>
    <row r="251" spans="1:8" s="1" customFormat="1">
      <c r="A251" s="132"/>
      <c r="B251" s="132"/>
      <c r="G251" s="261"/>
      <c r="H251" s="57"/>
    </row>
    <row r="252" spans="1:8" s="1" customFormat="1">
      <c r="A252" s="132"/>
      <c r="B252" s="132"/>
      <c r="G252" s="261"/>
      <c r="H252" s="57"/>
    </row>
    <row r="253" spans="1:8" s="1" customFormat="1">
      <c r="A253" s="132"/>
      <c r="B253" s="132"/>
      <c r="G253" s="261"/>
      <c r="H253" s="57"/>
    </row>
    <row r="254" spans="1:8" s="1" customFormat="1">
      <c r="A254" s="132"/>
      <c r="B254" s="132"/>
      <c r="G254" s="261"/>
      <c r="H254" s="57"/>
    </row>
    <row r="255" spans="1:8" s="1" customFormat="1">
      <c r="A255" s="132"/>
      <c r="B255" s="132"/>
      <c r="G255" s="261"/>
      <c r="H255" s="57"/>
    </row>
    <row r="256" spans="1:8" s="1" customFormat="1">
      <c r="A256" s="132"/>
      <c r="B256" s="132"/>
      <c r="G256" s="261"/>
      <c r="H256" s="57"/>
    </row>
    <row r="257" spans="1:8" s="1" customFormat="1">
      <c r="A257" s="132"/>
      <c r="B257" s="132"/>
      <c r="G257" s="261"/>
      <c r="H257" s="57"/>
    </row>
    <row r="258" spans="1:8" s="1" customFormat="1">
      <c r="A258" s="132"/>
      <c r="B258" s="132"/>
      <c r="G258" s="261"/>
      <c r="H258" s="57"/>
    </row>
    <row r="259" spans="1:8" s="1" customFormat="1">
      <c r="A259" s="132"/>
      <c r="B259" s="132"/>
      <c r="G259" s="261"/>
      <c r="H259" s="57"/>
    </row>
    <row r="260" spans="1:8" s="1" customFormat="1">
      <c r="A260" s="132"/>
      <c r="B260" s="132"/>
      <c r="G260" s="261"/>
      <c r="H260" s="57"/>
    </row>
    <row r="261" spans="1:8" s="1" customFormat="1">
      <c r="A261" s="132"/>
      <c r="B261" s="132"/>
      <c r="G261" s="261"/>
      <c r="H261" s="57"/>
    </row>
    <row r="262" spans="1:8" s="1" customFormat="1">
      <c r="A262" s="132"/>
      <c r="B262" s="132"/>
      <c r="G262" s="261"/>
      <c r="H262" s="57"/>
    </row>
    <row r="263" spans="1:8" s="1" customFormat="1">
      <c r="A263" s="132"/>
      <c r="B263" s="132"/>
      <c r="G263" s="261"/>
      <c r="H263" s="57"/>
    </row>
    <row r="264" spans="1:8" s="1" customFormat="1">
      <c r="A264" s="132"/>
      <c r="B264" s="132"/>
      <c r="G264" s="261"/>
      <c r="H264" s="57"/>
    </row>
    <row r="265" spans="1:8" s="1" customFormat="1">
      <c r="A265" s="132"/>
      <c r="B265" s="132"/>
      <c r="G265" s="261"/>
      <c r="H265" s="57"/>
    </row>
    <row r="266" spans="1:8" s="1" customFormat="1">
      <c r="A266" s="132"/>
      <c r="B266" s="132"/>
      <c r="G266" s="261"/>
      <c r="H266" s="57"/>
    </row>
    <row r="267" spans="1:8" s="1" customFormat="1">
      <c r="A267" s="132"/>
      <c r="B267" s="132"/>
      <c r="G267" s="261"/>
      <c r="H267" s="57"/>
    </row>
    <row r="268" spans="1:8" s="1" customFormat="1">
      <c r="A268" s="132"/>
      <c r="B268" s="132"/>
      <c r="G268" s="261"/>
      <c r="H268" s="57"/>
    </row>
    <row r="269" spans="1:8" s="1" customFormat="1">
      <c r="A269" s="132"/>
      <c r="B269" s="132"/>
      <c r="G269" s="261"/>
      <c r="H269" s="57"/>
    </row>
    <row r="270" spans="1:8" s="1" customFormat="1">
      <c r="A270" s="132"/>
      <c r="B270" s="132"/>
      <c r="G270" s="261"/>
      <c r="H270" s="57"/>
    </row>
    <row r="271" spans="1:8" s="1" customFormat="1">
      <c r="A271" s="132"/>
      <c r="B271" s="132"/>
      <c r="G271" s="261"/>
      <c r="H271" s="57"/>
    </row>
    <row r="272" spans="1:8" s="1" customFormat="1">
      <c r="A272" s="132"/>
      <c r="B272" s="132"/>
      <c r="G272" s="261"/>
      <c r="H272" s="57"/>
    </row>
    <row r="273" spans="1:8" s="1" customFormat="1">
      <c r="A273" s="132"/>
      <c r="B273" s="132"/>
      <c r="G273" s="261"/>
      <c r="H273" s="57"/>
    </row>
    <row r="274" spans="1:8" s="1" customFormat="1">
      <c r="A274" s="132"/>
      <c r="B274" s="132"/>
      <c r="G274" s="261"/>
      <c r="H274" s="57"/>
    </row>
    <row r="275" spans="1:8" s="1" customFormat="1">
      <c r="A275" s="132"/>
      <c r="B275" s="132"/>
      <c r="G275" s="261"/>
      <c r="H275" s="57"/>
    </row>
    <row r="276" spans="1:8" s="1" customFormat="1">
      <c r="A276" s="132"/>
      <c r="B276" s="132"/>
      <c r="G276" s="261"/>
      <c r="H276" s="57"/>
    </row>
    <row r="277" spans="1:8" s="1" customFormat="1">
      <c r="A277" s="132"/>
      <c r="B277" s="132"/>
      <c r="G277" s="261"/>
      <c r="H277" s="57"/>
    </row>
    <row r="278" spans="1:8" s="1" customFormat="1">
      <c r="A278" s="132"/>
      <c r="B278" s="132"/>
      <c r="G278" s="261"/>
      <c r="H278" s="57"/>
    </row>
    <row r="279" spans="1:8" s="1" customFormat="1">
      <c r="A279" s="132"/>
      <c r="B279" s="132"/>
      <c r="G279" s="261"/>
      <c r="H279" s="57"/>
    </row>
    <row r="280" spans="1:8" s="1" customFormat="1">
      <c r="A280" s="132"/>
      <c r="B280" s="132"/>
      <c r="G280" s="261"/>
      <c r="H280" s="57"/>
    </row>
    <row r="281" spans="1:8" s="1" customFormat="1">
      <c r="A281" s="132"/>
      <c r="B281" s="132"/>
      <c r="G281" s="261"/>
      <c r="H281" s="57"/>
    </row>
    <row r="282" spans="1:8" s="1" customFormat="1">
      <c r="A282" s="132"/>
      <c r="B282" s="132"/>
      <c r="G282" s="261"/>
      <c r="H282" s="57"/>
    </row>
    <row r="283" spans="1:8" s="1" customFormat="1">
      <c r="A283" s="132"/>
      <c r="B283" s="132"/>
      <c r="G283" s="261"/>
      <c r="H283" s="57"/>
    </row>
    <row r="284" spans="1:8" s="1" customFormat="1">
      <c r="A284" s="132"/>
      <c r="B284" s="132"/>
      <c r="G284" s="261"/>
      <c r="H284" s="57"/>
    </row>
    <row r="285" spans="1:8" s="1" customFormat="1">
      <c r="A285" s="132"/>
      <c r="B285" s="132"/>
      <c r="G285" s="261"/>
      <c r="H285" s="57"/>
    </row>
    <row r="286" spans="1:8" s="1" customFormat="1">
      <c r="A286" s="132"/>
      <c r="B286" s="132"/>
      <c r="G286" s="261"/>
      <c r="H286" s="57"/>
    </row>
    <row r="287" spans="1:8" s="1" customFormat="1">
      <c r="A287" s="132"/>
      <c r="B287" s="132"/>
      <c r="G287" s="261"/>
      <c r="H287" s="57"/>
    </row>
    <row r="288" spans="1:8" s="1" customFormat="1">
      <c r="A288" s="132"/>
      <c r="B288" s="132"/>
      <c r="G288" s="261"/>
      <c r="H288" s="57"/>
    </row>
    <row r="289" spans="1:8" s="1" customFormat="1">
      <c r="A289" s="132"/>
      <c r="B289" s="132"/>
      <c r="G289" s="261"/>
      <c r="H289" s="57"/>
    </row>
    <row r="290" spans="1:8" s="1" customFormat="1">
      <c r="A290" s="132"/>
      <c r="B290" s="132"/>
      <c r="G290" s="261"/>
      <c r="H290" s="57"/>
    </row>
    <row r="291" spans="1:8" s="1" customFormat="1">
      <c r="A291" s="132"/>
      <c r="B291" s="132"/>
      <c r="G291" s="261"/>
      <c r="H291" s="57"/>
    </row>
    <row r="292" spans="1:8" s="1" customFormat="1">
      <c r="A292" s="132"/>
      <c r="B292" s="132"/>
      <c r="G292" s="261"/>
      <c r="H292" s="57"/>
    </row>
    <row r="293" spans="1:8" s="1" customFormat="1">
      <c r="A293" s="132"/>
      <c r="B293" s="132"/>
      <c r="G293" s="261"/>
      <c r="H293" s="57"/>
    </row>
    <row r="294" spans="1:8" s="1" customFormat="1">
      <c r="A294" s="132"/>
      <c r="B294" s="132"/>
      <c r="G294" s="261"/>
      <c r="H294" s="57"/>
    </row>
    <row r="295" spans="1:8" s="1" customFormat="1">
      <c r="A295" s="132"/>
      <c r="B295" s="132"/>
      <c r="G295" s="261"/>
      <c r="H295" s="57"/>
    </row>
    <row r="296" spans="1:8" s="1" customFormat="1">
      <c r="A296" s="132"/>
      <c r="B296" s="132"/>
      <c r="G296" s="261"/>
      <c r="H296" s="57"/>
    </row>
    <row r="297" spans="1:8" s="1" customFormat="1">
      <c r="A297" s="132"/>
      <c r="B297" s="132"/>
      <c r="G297" s="261"/>
      <c r="H297" s="57"/>
    </row>
    <row r="298" spans="1:8" s="1" customFormat="1">
      <c r="A298" s="132"/>
      <c r="B298" s="132"/>
      <c r="G298" s="261"/>
      <c r="H298" s="57"/>
    </row>
    <row r="299" spans="1:8" s="1" customFormat="1">
      <c r="A299" s="132"/>
      <c r="B299" s="132"/>
      <c r="G299" s="261"/>
      <c r="H299" s="57"/>
    </row>
    <row r="300" spans="1:8" s="1" customFormat="1">
      <c r="A300" s="132"/>
      <c r="B300" s="132"/>
      <c r="G300" s="261"/>
      <c r="H300" s="57"/>
    </row>
    <row r="301" spans="1:8" s="1" customFormat="1">
      <c r="A301" s="132"/>
      <c r="B301" s="132"/>
      <c r="G301" s="261"/>
      <c r="H301" s="57"/>
    </row>
    <row r="302" spans="1:8" s="1" customFormat="1">
      <c r="A302" s="132"/>
      <c r="B302" s="132"/>
      <c r="G302" s="261"/>
      <c r="H302" s="57"/>
    </row>
    <row r="303" spans="1:8" s="1" customFormat="1">
      <c r="A303" s="132"/>
      <c r="B303" s="132"/>
      <c r="G303" s="261"/>
      <c r="H303" s="57"/>
    </row>
    <row r="304" spans="1:8" s="1" customFormat="1">
      <c r="A304" s="132"/>
      <c r="B304" s="132"/>
      <c r="G304" s="261"/>
      <c r="H304" s="57"/>
    </row>
    <row r="305" spans="1:8" s="1" customFormat="1">
      <c r="A305" s="132"/>
      <c r="B305" s="132"/>
      <c r="G305" s="261"/>
      <c r="H305" s="57"/>
    </row>
    <row r="306" spans="1:8" s="1" customFormat="1">
      <c r="A306" s="132"/>
      <c r="B306" s="132"/>
      <c r="G306" s="261"/>
      <c r="H306" s="57"/>
    </row>
    <row r="307" spans="1:8" s="1" customFormat="1">
      <c r="A307" s="132"/>
      <c r="B307" s="132"/>
      <c r="G307" s="261"/>
      <c r="H307" s="57"/>
    </row>
    <row r="308" spans="1:8" s="1" customFormat="1">
      <c r="A308" s="132"/>
      <c r="B308" s="132"/>
      <c r="G308" s="261"/>
      <c r="H308" s="57"/>
    </row>
    <row r="309" spans="1:8" s="1" customFormat="1">
      <c r="A309" s="132"/>
      <c r="B309" s="132"/>
      <c r="G309" s="261"/>
      <c r="H309" s="57"/>
    </row>
    <row r="310" spans="1:8" s="1" customFormat="1">
      <c r="A310" s="132"/>
      <c r="B310" s="132"/>
      <c r="G310" s="261"/>
      <c r="H310" s="57"/>
    </row>
    <row r="311" spans="1:8" s="1" customFormat="1">
      <c r="A311" s="132"/>
      <c r="B311" s="132"/>
      <c r="G311" s="261"/>
      <c r="H311" s="57"/>
    </row>
    <row r="312" spans="1:8" s="1" customFormat="1">
      <c r="A312" s="132"/>
      <c r="B312" s="132"/>
      <c r="G312" s="261"/>
      <c r="H312" s="57"/>
    </row>
    <row r="313" spans="1:8" s="1" customFormat="1">
      <c r="A313" s="132"/>
      <c r="B313" s="132"/>
      <c r="G313" s="261"/>
      <c r="H313" s="57"/>
    </row>
    <row r="314" spans="1:8" s="1" customFormat="1">
      <c r="A314" s="132"/>
      <c r="B314" s="132"/>
      <c r="G314" s="261"/>
      <c r="H314" s="57"/>
    </row>
    <row r="315" spans="1:8" s="1" customFormat="1">
      <c r="A315" s="132"/>
      <c r="B315" s="132"/>
      <c r="G315" s="261"/>
      <c r="H315" s="57"/>
    </row>
    <row r="316" spans="1:8" s="1" customFormat="1">
      <c r="A316" s="132"/>
      <c r="B316" s="132"/>
      <c r="G316" s="261"/>
      <c r="H316" s="57"/>
    </row>
    <row r="317" spans="1:8" s="1" customFormat="1">
      <c r="A317" s="132"/>
      <c r="B317" s="132"/>
      <c r="G317" s="261"/>
      <c r="H317" s="57"/>
    </row>
    <row r="318" spans="1:8" s="1" customFormat="1">
      <c r="A318" s="132"/>
      <c r="B318" s="132"/>
      <c r="G318" s="261"/>
      <c r="H318" s="57"/>
    </row>
    <row r="319" spans="1:8" s="1" customFormat="1">
      <c r="A319" s="132"/>
      <c r="B319" s="132"/>
      <c r="G319" s="261"/>
      <c r="H319" s="57"/>
    </row>
    <row r="320" spans="1:8" s="1" customFormat="1">
      <c r="A320" s="132"/>
      <c r="B320" s="132"/>
      <c r="G320" s="261"/>
      <c r="H320" s="57"/>
    </row>
    <row r="321" spans="1:8" s="1" customFormat="1">
      <c r="A321" s="132"/>
      <c r="B321" s="132"/>
      <c r="G321" s="261"/>
      <c r="H321" s="57"/>
    </row>
    <row r="322" spans="1:8" s="1" customFormat="1">
      <c r="A322" s="132"/>
      <c r="B322" s="132"/>
      <c r="G322" s="261"/>
      <c r="H322" s="57"/>
    </row>
    <row r="323" spans="1:8" s="1" customFormat="1">
      <c r="A323" s="132"/>
      <c r="B323" s="132"/>
      <c r="G323" s="261"/>
      <c r="H323" s="57"/>
    </row>
    <row r="324" spans="1:8" s="1" customFormat="1">
      <c r="A324" s="132"/>
      <c r="B324" s="132"/>
      <c r="G324" s="261"/>
      <c r="H324" s="57"/>
    </row>
    <row r="325" spans="1:8" s="1" customFormat="1">
      <c r="A325" s="132"/>
      <c r="B325" s="132"/>
      <c r="G325" s="261"/>
      <c r="H325" s="57"/>
    </row>
    <row r="326" spans="1:8" s="1" customFormat="1">
      <c r="A326" s="132"/>
      <c r="B326" s="132"/>
      <c r="G326" s="261"/>
      <c r="H326" s="57"/>
    </row>
    <row r="327" spans="1:8" s="1" customFormat="1">
      <c r="A327" s="132"/>
      <c r="B327" s="132"/>
      <c r="G327" s="261"/>
      <c r="H327" s="57"/>
    </row>
    <row r="328" spans="1:8" s="1" customFormat="1">
      <c r="A328" s="132"/>
      <c r="B328" s="132"/>
      <c r="G328" s="261"/>
      <c r="H328" s="57"/>
    </row>
    <row r="329" spans="1:8" s="1" customFormat="1">
      <c r="A329" s="132"/>
      <c r="B329" s="132"/>
      <c r="G329" s="261"/>
      <c r="H329" s="57"/>
    </row>
    <row r="330" spans="1:8" s="1" customFormat="1">
      <c r="A330" s="132"/>
      <c r="B330" s="132"/>
      <c r="G330" s="261"/>
      <c r="H330" s="57"/>
    </row>
    <row r="331" spans="1:8" s="1" customFormat="1">
      <c r="A331" s="132"/>
      <c r="B331" s="132"/>
      <c r="G331" s="261"/>
      <c r="H331" s="57"/>
    </row>
    <row r="332" spans="1:8" s="1" customFormat="1">
      <c r="A332" s="132"/>
      <c r="B332" s="132"/>
      <c r="G332" s="261"/>
      <c r="H332" s="57"/>
    </row>
    <row r="333" spans="1:8" s="1" customFormat="1">
      <c r="A333" s="132"/>
      <c r="B333" s="132"/>
      <c r="G333" s="261"/>
      <c r="H333" s="57"/>
    </row>
    <row r="334" spans="1:8" s="1" customFormat="1">
      <c r="A334" s="132"/>
      <c r="B334" s="132"/>
      <c r="G334" s="261"/>
      <c r="H334" s="57"/>
    </row>
    <row r="335" spans="1:8" s="1" customFormat="1">
      <c r="A335" s="132"/>
      <c r="B335" s="132"/>
      <c r="G335" s="261"/>
      <c r="H335" s="57"/>
    </row>
    <row r="336" spans="1:8" s="1" customFormat="1">
      <c r="A336" s="132"/>
      <c r="B336" s="132"/>
      <c r="G336" s="261"/>
      <c r="H336" s="57"/>
    </row>
    <row r="337" spans="1:8" s="1" customFormat="1">
      <c r="A337" s="132"/>
      <c r="B337" s="132"/>
      <c r="G337" s="261"/>
      <c r="H337" s="57"/>
    </row>
    <row r="338" spans="1:8" s="1" customFormat="1">
      <c r="A338" s="132"/>
      <c r="B338" s="132"/>
      <c r="G338" s="261"/>
      <c r="H338" s="57"/>
    </row>
    <row r="339" spans="1:8" s="1" customFormat="1">
      <c r="A339" s="132"/>
      <c r="B339" s="132"/>
      <c r="G339" s="261"/>
      <c r="H339" s="57"/>
    </row>
    <row r="340" spans="1:8" s="1" customFormat="1">
      <c r="A340" s="132"/>
      <c r="B340" s="132"/>
      <c r="G340" s="261"/>
      <c r="H340" s="57"/>
    </row>
    <row r="341" spans="1:8" s="1" customFormat="1">
      <c r="A341" s="132"/>
      <c r="B341" s="132"/>
      <c r="G341" s="261"/>
      <c r="H341" s="57"/>
    </row>
    <row r="342" spans="1:8" s="1" customFormat="1">
      <c r="A342" s="132"/>
      <c r="B342" s="132"/>
      <c r="G342" s="261"/>
      <c r="H342" s="57"/>
    </row>
    <row r="343" spans="1:8" s="1" customFormat="1">
      <c r="A343" s="132"/>
      <c r="B343" s="132"/>
      <c r="G343" s="261"/>
      <c r="H343" s="57"/>
    </row>
    <row r="344" spans="1:8" s="1" customFormat="1">
      <c r="A344" s="132"/>
      <c r="B344" s="132"/>
      <c r="G344" s="261"/>
      <c r="H344" s="57"/>
    </row>
    <row r="345" spans="1:8" s="1" customFormat="1">
      <c r="A345" s="132"/>
      <c r="B345" s="132"/>
      <c r="G345" s="261"/>
      <c r="H345" s="57"/>
    </row>
    <row r="346" spans="1:8" s="1" customFormat="1">
      <c r="A346" s="132"/>
      <c r="B346" s="132"/>
      <c r="G346" s="261"/>
      <c r="H346" s="57"/>
    </row>
    <row r="347" spans="1:8" s="1" customFormat="1">
      <c r="A347" s="132"/>
      <c r="B347" s="132"/>
      <c r="G347" s="261"/>
      <c r="H347" s="57"/>
    </row>
    <row r="348" spans="1:8" s="1" customFormat="1">
      <c r="A348" s="132"/>
      <c r="B348" s="132"/>
      <c r="G348" s="261"/>
      <c r="H348" s="57"/>
    </row>
    <row r="349" spans="1:8" s="1" customFormat="1">
      <c r="A349" s="132"/>
      <c r="B349" s="132"/>
      <c r="G349" s="261"/>
      <c r="H349" s="57"/>
    </row>
    <row r="350" spans="1:8" s="1" customFormat="1">
      <c r="A350" s="132"/>
      <c r="B350" s="132"/>
      <c r="G350" s="261"/>
      <c r="H350" s="57"/>
    </row>
  </sheetData>
  <mergeCells count="4">
    <mergeCell ref="A1:H1"/>
    <mergeCell ref="A2:H2"/>
    <mergeCell ref="A3:C3"/>
    <mergeCell ref="A4:C4"/>
  </mergeCells>
  <phoneticPr fontId="0" type="noConversion"/>
  <printOptions horizontalCentered="1"/>
  <pageMargins left="0.19685039370078741" right="0.19685039370078741" top="0.43307086614173229" bottom="0.43307086614173229" header="0.31496062992125984" footer="0.31496062992125984"/>
  <pageSetup paperSize="9" scale="85" firstPageNumber="564" orientation="portrait" useFirstPageNumber="1" horizontalDpi="4294967295" verticalDpi="300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96"/>
  <sheetViews>
    <sheetView topLeftCell="A50" zoomScaleNormal="100" workbookViewId="0">
      <selection activeCell="O75" sqref="O75"/>
    </sheetView>
  </sheetViews>
  <sheetFormatPr defaultColWidth="11.42578125" defaultRowHeight="12.75"/>
  <cols>
    <col min="1" max="1" width="5.140625" style="236" customWidth="1"/>
    <col min="2" max="2" width="5.5703125" style="237" customWidth="1"/>
    <col min="3" max="3" width="43.85546875" customWidth="1"/>
    <col min="4" max="4" width="12.85546875" customWidth="1"/>
    <col min="5" max="6" width="13.28515625" customWidth="1"/>
    <col min="7" max="7" width="8" style="179" customWidth="1"/>
    <col min="8" max="8" width="8" style="345" customWidth="1"/>
    <col min="10" max="10" width="14.140625" customWidth="1"/>
    <col min="11" max="11" width="13.140625" customWidth="1"/>
    <col min="12" max="12" width="14.42578125" customWidth="1"/>
    <col min="13" max="14" width="13" customWidth="1"/>
  </cols>
  <sheetData>
    <row r="1" spans="1:15" s="1" customFormat="1" ht="31.15" customHeight="1">
      <c r="A1" s="399" t="s">
        <v>107</v>
      </c>
      <c r="B1" s="400"/>
      <c r="C1" s="400"/>
      <c r="D1" s="400"/>
      <c r="E1" s="400"/>
      <c r="F1" s="400"/>
      <c r="G1" s="400"/>
      <c r="H1" s="400"/>
    </row>
    <row r="2" spans="1:15" s="1" customFormat="1" ht="27.75" customHeight="1">
      <c r="A2" s="395" t="s">
        <v>243</v>
      </c>
      <c r="B2" s="398"/>
      <c r="C2" s="398"/>
      <c r="D2" s="211" t="s">
        <v>278</v>
      </c>
      <c r="E2" s="211" t="s">
        <v>279</v>
      </c>
      <c r="F2" s="211" t="s">
        <v>280</v>
      </c>
      <c r="G2" s="212" t="s">
        <v>244</v>
      </c>
      <c r="H2" s="212" t="s">
        <v>244</v>
      </c>
      <c r="J2" s="96"/>
      <c r="K2" s="96"/>
      <c r="L2" s="96"/>
      <c r="M2" s="96"/>
      <c r="N2" s="96"/>
    </row>
    <row r="3" spans="1:15" s="1" customFormat="1" ht="12.75" customHeight="1">
      <c r="A3" s="397">
        <v>1</v>
      </c>
      <c r="B3" s="397"/>
      <c r="C3" s="397"/>
      <c r="D3" s="213">
        <v>2</v>
      </c>
      <c r="E3" s="213">
        <v>3</v>
      </c>
      <c r="F3" s="213">
        <v>4</v>
      </c>
      <c r="G3" s="214" t="s">
        <v>245</v>
      </c>
      <c r="H3" s="214" t="s">
        <v>246</v>
      </c>
      <c r="J3" s="96"/>
      <c r="K3" s="96"/>
      <c r="L3" s="96"/>
      <c r="M3" s="96"/>
      <c r="N3" s="96"/>
    </row>
    <row r="4" spans="1:15" s="1" customFormat="1" ht="20.45" customHeight="1">
      <c r="A4" s="215">
        <v>3</v>
      </c>
      <c r="B4" s="216"/>
      <c r="C4" s="110" t="s">
        <v>38</v>
      </c>
      <c r="D4" s="40">
        <f>D5+D13+D47+D62+D58</f>
        <v>1070064132.4599999</v>
      </c>
      <c r="E4" s="40">
        <f t="shared" ref="E4" si="0">E5+E13+E47+E62+E58</f>
        <v>1162879500</v>
      </c>
      <c r="F4" s="40">
        <f>F5+F13+F47+F62+F58</f>
        <v>1108651761.05</v>
      </c>
      <c r="G4" s="254">
        <f t="shared" ref="G4:G36" si="1">F4/D4*100</f>
        <v>103.60610429033723</v>
      </c>
      <c r="H4" s="255">
        <f>F4/E4*100</f>
        <v>95.336770581130708</v>
      </c>
      <c r="J4" s="7"/>
      <c r="K4" s="7"/>
      <c r="L4" s="7"/>
      <c r="M4" s="7"/>
      <c r="N4" s="7"/>
    </row>
    <row r="5" spans="1:15" s="1" customFormat="1" ht="13.5" customHeight="1">
      <c r="A5" s="217">
        <v>31</v>
      </c>
      <c r="B5" s="218"/>
      <c r="C5" s="32" t="s">
        <v>39</v>
      </c>
      <c r="D5" s="291">
        <f>D6+D8+D10</f>
        <v>98032541.890000001</v>
      </c>
      <c r="E5" s="291">
        <f>E6+E8+E10</f>
        <v>103361450</v>
      </c>
      <c r="F5" s="291">
        <f>F6+F8+F10</f>
        <v>98521208.49000001</v>
      </c>
      <c r="G5" s="254">
        <f t="shared" si="1"/>
        <v>100.49847386447281</v>
      </c>
      <c r="H5" s="255">
        <f t="shared" ref="H5:H74" si="2">F5/E5*100</f>
        <v>95.317169495977467</v>
      </c>
      <c r="J5" s="2"/>
      <c r="K5" s="2"/>
      <c r="L5" s="2"/>
      <c r="M5" s="2"/>
      <c r="N5" s="2"/>
    </row>
    <row r="6" spans="1:15" s="1" customFormat="1">
      <c r="A6" s="217">
        <v>311</v>
      </c>
      <c r="B6" s="218"/>
      <c r="C6" s="32" t="s">
        <v>207</v>
      </c>
      <c r="D6" s="291">
        <f>SUM(D7:D7)</f>
        <v>81675652.25</v>
      </c>
      <c r="E6" s="291">
        <f>SUM(E7:E7)</f>
        <v>85991700</v>
      </c>
      <c r="F6" s="291">
        <f>SUM(F7:F7)</f>
        <v>82143427.810000002</v>
      </c>
      <c r="G6" s="254">
        <f t="shared" si="1"/>
        <v>100.57272338464858</v>
      </c>
      <c r="H6" s="255">
        <f t="shared" si="2"/>
        <v>95.524832989695511</v>
      </c>
      <c r="I6" s="2"/>
      <c r="J6" s="2"/>
      <c r="K6" s="2"/>
      <c r="L6" s="9"/>
      <c r="M6" s="9"/>
      <c r="N6" s="9"/>
    </row>
    <row r="7" spans="1:15" s="1" customFormat="1">
      <c r="A7" s="219"/>
      <c r="B7" s="220">
        <v>3111</v>
      </c>
      <c r="C7" s="33" t="s">
        <v>63</v>
      </c>
      <c r="D7" s="266">
        <v>81675652.25</v>
      </c>
      <c r="E7" s="337">
        <v>85991700</v>
      </c>
      <c r="F7" s="266">
        <v>82143427.810000002</v>
      </c>
      <c r="G7" s="250">
        <f t="shared" si="1"/>
        <v>100.57272338464858</v>
      </c>
      <c r="H7" s="331">
        <f t="shared" si="2"/>
        <v>95.524832989695511</v>
      </c>
      <c r="I7" s="2"/>
      <c r="J7" s="2"/>
      <c r="K7" s="2"/>
      <c r="L7" s="2"/>
      <c r="M7" s="2"/>
      <c r="N7" s="2"/>
    </row>
    <row r="8" spans="1:15" s="1" customFormat="1">
      <c r="A8" s="217">
        <v>312</v>
      </c>
      <c r="B8" s="221"/>
      <c r="C8" s="34" t="s">
        <v>40</v>
      </c>
      <c r="D8" s="291">
        <f>D9</f>
        <v>2308604</v>
      </c>
      <c r="E8" s="291">
        <f>E9</f>
        <v>2579150</v>
      </c>
      <c r="F8" s="291">
        <f>F9</f>
        <v>2248878</v>
      </c>
      <c r="G8" s="254">
        <f t="shared" si="1"/>
        <v>97.412895412119184</v>
      </c>
      <c r="H8" s="255">
        <f t="shared" si="2"/>
        <v>87.194540837097492</v>
      </c>
      <c r="I8" s="2"/>
      <c r="J8" s="2"/>
      <c r="K8" s="2"/>
      <c r="L8" s="2"/>
      <c r="M8" s="94"/>
      <c r="N8" s="94"/>
    </row>
    <row r="9" spans="1:15" s="1" customFormat="1">
      <c r="A9" s="219"/>
      <c r="B9" s="220">
        <v>3121</v>
      </c>
      <c r="C9" s="33" t="s">
        <v>64</v>
      </c>
      <c r="D9" s="266">
        <v>2308604</v>
      </c>
      <c r="E9" s="337">
        <v>2579150</v>
      </c>
      <c r="F9" s="266">
        <v>2248878</v>
      </c>
      <c r="G9" s="376">
        <f t="shared" si="1"/>
        <v>97.412895412119184</v>
      </c>
      <c r="H9" s="331">
        <f t="shared" si="2"/>
        <v>87.194540837097492</v>
      </c>
      <c r="J9" s="8"/>
      <c r="K9" s="8"/>
      <c r="L9" s="8"/>
      <c r="M9" s="94"/>
      <c r="N9" s="94"/>
      <c r="O9" s="95"/>
    </row>
    <row r="10" spans="1:15" s="1" customFormat="1">
      <c r="A10" s="217">
        <v>313</v>
      </c>
      <c r="B10" s="221"/>
      <c r="C10" s="34" t="s">
        <v>65</v>
      </c>
      <c r="D10" s="291">
        <f>D11+D12</f>
        <v>14048285.639999999</v>
      </c>
      <c r="E10" s="291">
        <f>E11+E12</f>
        <v>14790600</v>
      </c>
      <c r="F10" s="291">
        <f>F11+F12</f>
        <v>14128902.68</v>
      </c>
      <c r="G10" s="254">
        <f t="shared" si="1"/>
        <v>100.57385678271275</v>
      </c>
      <c r="H10" s="255">
        <f t="shared" si="2"/>
        <v>95.526230714102198</v>
      </c>
      <c r="J10" s="2"/>
      <c r="K10" s="2"/>
      <c r="L10" s="2"/>
      <c r="M10" s="2"/>
      <c r="N10" s="2"/>
      <c r="O10" s="2"/>
    </row>
    <row r="11" spans="1:15" s="12" customFormat="1">
      <c r="A11" s="219"/>
      <c r="B11" s="220">
        <v>3132</v>
      </c>
      <c r="C11" s="166" t="s">
        <v>230</v>
      </c>
      <c r="D11" s="266">
        <v>12659784.789999999</v>
      </c>
      <c r="E11" s="337">
        <v>13328800</v>
      </c>
      <c r="F11" s="266">
        <v>12732434.609999999</v>
      </c>
      <c r="G11" s="250">
        <f t="shared" si="1"/>
        <v>100.57386299376421</v>
      </c>
      <c r="H11" s="331">
        <f t="shared" si="2"/>
        <v>95.525738326030847</v>
      </c>
      <c r="I11" s="118"/>
      <c r="J11" s="119"/>
      <c r="K11" s="119"/>
      <c r="L11" s="119"/>
      <c r="M11" s="119"/>
      <c r="N11" s="119"/>
      <c r="O11" s="36"/>
    </row>
    <row r="12" spans="1:15" s="12" customFormat="1">
      <c r="A12" s="219"/>
      <c r="B12" s="220">
        <v>3133</v>
      </c>
      <c r="C12" s="33" t="s">
        <v>192</v>
      </c>
      <c r="D12" s="266">
        <v>1388500.85</v>
      </c>
      <c r="E12" s="337">
        <v>1461800</v>
      </c>
      <c r="F12" s="266">
        <v>1396468.07</v>
      </c>
      <c r="G12" s="250">
        <f t="shared" si="1"/>
        <v>100.57380015287711</v>
      </c>
      <c r="H12" s="331">
        <f t="shared" si="2"/>
        <v>95.53072034478042</v>
      </c>
      <c r="I12" s="118"/>
      <c r="J12" s="36"/>
      <c r="K12" s="36"/>
      <c r="L12" s="36"/>
      <c r="M12" s="36"/>
      <c r="N12" s="36"/>
      <c r="O12" s="36"/>
    </row>
    <row r="13" spans="1:15" s="12" customFormat="1" ht="13.5" customHeight="1">
      <c r="A13" s="222">
        <v>32</v>
      </c>
      <c r="B13" s="221"/>
      <c r="C13" s="120" t="s">
        <v>1</v>
      </c>
      <c r="D13" s="291">
        <f>D14+D18+D23+D40</f>
        <v>500962792.59999996</v>
      </c>
      <c r="E13" s="291">
        <f>E14+E18+E23+E40</f>
        <v>527888050</v>
      </c>
      <c r="F13" s="291">
        <f>F14+F18+F23+F40</f>
        <v>516921069.55999994</v>
      </c>
      <c r="G13" s="254">
        <f t="shared" si="1"/>
        <v>103.18552139913952</v>
      </c>
      <c r="H13" s="255">
        <f t="shared" si="2"/>
        <v>97.922479881861307</v>
      </c>
      <c r="J13" s="36"/>
      <c r="K13" s="36"/>
      <c r="L13" s="36"/>
      <c r="M13" s="36"/>
      <c r="N13" s="36"/>
      <c r="O13" s="36"/>
    </row>
    <row r="14" spans="1:15" s="12" customFormat="1">
      <c r="A14" s="222">
        <v>321</v>
      </c>
      <c r="B14" s="221"/>
      <c r="C14" s="120" t="s">
        <v>4</v>
      </c>
      <c r="D14" s="291">
        <f>D15+D16+D17</f>
        <v>3245148.83</v>
      </c>
      <c r="E14" s="291">
        <f>E15+E16+E17</f>
        <v>4352050</v>
      </c>
      <c r="F14" s="291">
        <f>F15+F16+F17</f>
        <v>3286348.86</v>
      </c>
      <c r="G14" s="254">
        <f t="shared" si="1"/>
        <v>101.26958830421347</v>
      </c>
      <c r="H14" s="255">
        <f t="shared" si="2"/>
        <v>75.512663227674309</v>
      </c>
      <c r="J14" s="36"/>
      <c r="K14" s="36"/>
      <c r="L14" s="36"/>
      <c r="M14" s="36"/>
      <c r="N14" s="36"/>
      <c r="O14" s="36"/>
    </row>
    <row r="15" spans="1:15" s="12" customFormat="1">
      <c r="A15" s="222"/>
      <c r="B15" s="220">
        <v>3211</v>
      </c>
      <c r="C15" s="121" t="s">
        <v>66</v>
      </c>
      <c r="D15" s="266">
        <v>816819.16</v>
      </c>
      <c r="E15" s="337">
        <v>825000</v>
      </c>
      <c r="F15" s="266">
        <v>775188</v>
      </c>
      <c r="G15" s="250">
        <f>F15/D15*100</f>
        <v>94.903258635607912</v>
      </c>
      <c r="H15" s="331">
        <f t="shared" si="2"/>
        <v>93.962181818181818</v>
      </c>
      <c r="J15" s="36"/>
      <c r="K15" s="36"/>
      <c r="L15" s="36"/>
      <c r="M15" s="36"/>
      <c r="N15" s="36"/>
      <c r="O15" s="36"/>
    </row>
    <row r="16" spans="1:15" s="12" customFormat="1">
      <c r="A16" s="222"/>
      <c r="B16" s="220">
        <v>3212</v>
      </c>
      <c r="C16" s="121" t="s">
        <v>67</v>
      </c>
      <c r="D16" s="266">
        <v>2042117.11</v>
      </c>
      <c r="E16" s="337">
        <v>3137050</v>
      </c>
      <c r="F16" s="266">
        <v>2119128.21</v>
      </c>
      <c r="G16" s="250">
        <f t="shared" si="1"/>
        <v>103.77114023592897</v>
      </c>
      <c r="H16" s="331">
        <f t="shared" si="2"/>
        <v>67.551623659170232</v>
      </c>
      <c r="J16" s="36"/>
      <c r="K16" s="36"/>
      <c r="L16" s="36"/>
      <c r="M16" s="36"/>
      <c r="N16" s="36"/>
      <c r="O16" s="36"/>
    </row>
    <row r="17" spans="1:14" s="12" customFormat="1">
      <c r="A17" s="222"/>
      <c r="B17" s="223" t="s">
        <v>3</v>
      </c>
      <c r="C17" s="35" t="s">
        <v>68</v>
      </c>
      <c r="D17" s="266">
        <v>386212.56</v>
      </c>
      <c r="E17" s="337">
        <v>390000</v>
      </c>
      <c r="F17" s="266">
        <v>392032.65</v>
      </c>
      <c r="G17" s="250">
        <f t="shared" si="1"/>
        <v>101.50696549071321</v>
      </c>
      <c r="H17" s="331">
        <f t="shared" si="2"/>
        <v>100.52119230769232</v>
      </c>
      <c r="J17" s="119"/>
      <c r="K17" s="119"/>
      <c r="L17" s="119"/>
    </row>
    <row r="18" spans="1:14" s="12" customFormat="1">
      <c r="A18" s="222">
        <v>322</v>
      </c>
      <c r="B18" s="223"/>
      <c r="C18" s="122" t="s">
        <v>41</v>
      </c>
      <c r="D18" s="291">
        <f>SUM(D19:D22)</f>
        <v>13464871.079999998</v>
      </c>
      <c r="E18" s="291">
        <f>SUM(E19:E22)</f>
        <v>13577500</v>
      </c>
      <c r="F18" s="291">
        <f>SUM(F19:F22)</f>
        <v>13913083.4</v>
      </c>
      <c r="G18" s="254">
        <f t="shared" si="1"/>
        <v>103.32875314837402</v>
      </c>
      <c r="H18" s="255">
        <f t="shared" si="2"/>
        <v>102.47161406739092</v>
      </c>
    </row>
    <row r="19" spans="1:14" s="53" customFormat="1">
      <c r="A19" s="224"/>
      <c r="B19" s="225">
        <v>3221</v>
      </c>
      <c r="C19" s="33" t="s">
        <v>69</v>
      </c>
      <c r="D19" s="266">
        <v>1261418.92</v>
      </c>
      <c r="E19" s="337">
        <v>1275000</v>
      </c>
      <c r="F19" s="266">
        <v>1330075</v>
      </c>
      <c r="G19" s="250">
        <f t="shared" si="1"/>
        <v>105.44276599244287</v>
      </c>
      <c r="H19" s="331">
        <f t="shared" si="2"/>
        <v>104.31960784313725</v>
      </c>
    </row>
    <row r="20" spans="1:14" s="53" customFormat="1">
      <c r="A20" s="224"/>
      <c r="B20" s="225">
        <v>3223</v>
      </c>
      <c r="C20" s="33" t="s">
        <v>70</v>
      </c>
      <c r="D20" s="266">
        <v>11972483.119999999</v>
      </c>
      <c r="E20" s="337">
        <v>11942500</v>
      </c>
      <c r="F20" s="266">
        <v>12398144</v>
      </c>
      <c r="G20" s="250">
        <f t="shared" si="1"/>
        <v>103.55532662467435</v>
      </c>
      <c r="H20" s="331">
        <f t="shared" si="2"/>
        <v>103.81531505128743</v>
      </c>
    </row>
    <row r="21" spans="1:14" s="53" customFormat="1">
      <c r="A21" s="224"/>
      <c r="B21" s="225" t="s">
        <v>5</v>
      </c>
      <c r="C21" s="123" t="s">
        <v>71</v>
      </c>
      <c r="D21" s="292">
        <v>214546</v>
      </c>
      <c r="E21" s="338">
        <v>210000</v>
      </c>
      <c r="F21" s="292">
        <v>176398</v>
      </c>
      <c r="G21" s="250">
        <f t="shared" si="1"/>
        <v>82.219197747802326</v>
      </c>
      <c r="H21" s="331">
        <f t="shared" si="2"/>
        <v>83.999047619047616</v>
      </c>
    </row>
    <row r="22" spans="1:14" s="53" customFormat="1">
      <c r="A22" s="224"/>
      <c r="B22" s="225">
        <v>3227</v>
      </c>
      <c r="C22" s="33" t="s">
        <v>193</v>
      </c>
      <c r="D22" s="292">
        <v>16423.04</v>
      </c>
      <c r="E22" s="338">
        <v>150000</v>
      </c>
      <c r="F22" s="292">
        <v>8466.4</v>
      </c>
      <c r="G22" s="250">
        <f t="shared" si="1"/>
        <v>51.551966018471603</v>
      </c>
      <c r="H22" s="331">
        <f t="shared" si="2"/>
        <v>5.6442666666666659</v>
      </c>
    </row>
    <row r="23" spans="1:14" s="12" customFormat="1">
      <c r="A23" s="222">
        <v>323</v>
      </c>
      <c r="B23" s="226"/>
      <c r="C23" s="122" t="s">
        <v>6</v>
      </c>
      <c r="D23" s="291">
        <f>D24+D25+D31+D32+D33+D34+D35+D39</f>
        <v>474227847.67999995</v>
      </c>
      <c r="E23" s="291">
        <f>E24+E25+E31+E32+E33+E34+E35+E39</f>
        <v>506806500</v>
      </c>
      <c r="F23" s="291">
        <f>F24+F25+F31+F32+F33+F34+F35+F39</f>
        <v>485744131.41999996</v>
      </c>
      <c r="G23" s="254">
        <f t="shared" si="1"/>
        <v>102.42842840131374</v>
      </c>
      <c r="H23" s="255">
        <f t="shared" si="2"/>
        <v>95.844100543303995</v>
      </c>
    </row>
    <row r="24" spans="1:14" s="12" customFormat="1">
      <c r="A24" s="222"/>
      <c r="B24" s="227">
        <v>3231</v>
      </c>
      <c r="C24" s="33" t="s">
        <v>72</v>
      </c>
      <c r="D24" s="266">
        <v>4398184.96</v>
      </c>
      <c r="E24" s="337">
        <v>4702000</v>
      </c>
      <c r="F24" s="266">
        <v>4356732</v>
      </c>
      <c r="G24" s="250">
        <f t="shared" si="1"/>
        <v>99.057498482283023</v>
      </c>
      <c r="H24" s="331">
        <f t="shared" si="2"/>
        <v>92.656997022543592</v>
      </c>
    </row>
    <row r="25" spans="1:14" s="43" customFormat="1">
      <c r="A25" s="217"/>
      <c r="B25" s="220">
        <v>3232</v>
      </c>
      <c r="C25" s="123" t="s">
        <v>7</v>
      </c>
      <c r="D25" s="266">
        <f>SUM(D26:D30)</f>
        <v>453254563.37</v>
      </c>
      <c r="E25" s="337">
        <f>SUM(E26:E30)</f>
        <v>483266000</v>
      </c>
      <c r="F25" s="266">
        <f>SUM(F26:F30)</f>
        <v>464640133</v>
      </c>
      <c r="G25" s="250">
        <f t="shared" si="1"/>
        <v>102.51195918367529</v>
      </c>
      <c r="H25" s="331">
        <f t="shared" si="2"/>
        <v>96.145835419830902</v>
      </c>
    </row>
    <row r="26" spans="1:14" s="12" customFormat="1" hidden="1">
      <c r="A26" s="222"/>
      <c r="B26" s="227"/>
      <c r="C26" s="38" t="s">
        <v>73</v>
      </c>
      <c r="D26" s="266">
        <v>381472591.30000001</v>
      </c>
      <c r="E26" s="337">
        <v>380000000</v>
      </c>
      <c r="F26" s="337">
        <v>373560298</v>
      </c>
      <c r="G26" s="342">
        <f t="shared" si="1"/>
        <v>97.925855361446509</v>
      </c>
      <c r="H26" s="331">
        <f t="shared" si="2"/>
        <v>98.305341578947363</v>
      </c>
      <c r="J26" s="36"/>
    </row>
    <row r="27" spans="1:14" s="12" customFormat="1" hidden="1">
      <c r="A27" s="222"/>
      <c r="B27" s="227"/>
      <c r="C27" s="38" t="s">
        <v>101</v>
      </c>
      <c r="D27" s="266">
        <v>477818</v>
      </c>
      <c r="E27" s="337">
        <v>1151000</v>
      </c>
      <c r="F27" s="337">
        <v>990083</v>
      </c>
      <c r="G27" s="342">
        <f t="shared" si="1"/>
        <v>207.2092302927056</v>
      </c>
      <c r="H27" s="331">
        <f t="shared" si="2"/>
        <v>86.019374456993916</v>
      </c>
      <c r="L27" s="36"/>
      <c r="M27" s="36"/>
      <c r="N27" s="36"/>
    </row>
    <row r="28" spans="1:14" s="12" customFormat="1" hidden="1">
      <c r="A28" s="222"/>
      <c r="B28" s="227"/>
      <c r="C28" s="38" t="s">
        <v>74</v>
      </c>
      <c r="D28" s="266">
        <v>14332936.199999999</v>
      </c>
      <c r="E28" s="337">
        <v>20000000</v>
      </c>
      <c r="F28" s="337">
        <v>15770738</v>
      </c>
      <c r="G28" s="342">
        <f t="shared" si="1"/>
        <v>110.03145329008024</v>
      </c>
      <c r="H28" s="331">
        <f t="shared" si="2"/>
        <v>78.85369</v>
      </c>
    </row>
    <row r="29" spans="1:14" s="12" customFormat="1" hidden="1">
      <c r="A29" s="222"/>
      <c r="B29" s="227"/>
      <c r="C29" s="38" t="s">
        <v>254</v>
      </c>
      <c r="D29" s="266">
        <v>47554202.25</v>
      </c>
      <c r="E29" s="337">
        <v>71000000</v>
      </c>
      <c r="F29" s="337">
        <v>64371468</v>
      </c>
      <c r="G29" s="342">
        <f t="shared" si="1"/>
        <v>135.36441566528435</v>
      </c>
      <c r="H29" s="331">
        <f t="shared" si="2"/>
        <v>90.664039436619717</v>
      </c>
    </row>
    <row r="30" spans="1:14" s="12" customFormat="1" hidden="1">
      <c r="A30" s="222"/>
      <c r="B30" s="227"/>
      <c r="C30" s="38" t="s">
        <v>75</v>
      </c>
      <c r="D30" s="266">
        <v>9417015.6199999992</v>
      </c>
      <c r="E30" s="337">
        <v>11115000</v>
      </c>
      <c r="F30" s="337">
        <v>9947546</v>
      </c>
      <c r="G30" s="342">
        <f t="shared" si="1"/>
        <v>105.63374216851942</v>
      </c>
      <c r="H30" s="331">
        <f t="shared" si="2"/>
        <v>89.496590193432297</v>
      </c>
    </row>
    <row r="31" spans="1:14" s="12" customFormat="1">
      <c r="A31" s="219"/>
      <c r="B31" s="227">
        <v>3233</v>
      </c>
      <c r="C31" s="121" t="s">
        <v>76</v>
      </c>
      <c r="D31" s="266">
        <v>1085081.6100000001</v>
      </c>
      <c r="E31" s="337">
        <v>1395000</v>
      </c>
      <c r="F31" s="266">
        <v>1224915</v>
      </c>
      <c r="G31" s="250">
        <f t="shared" si="1"/>
        <v>112.88690073735559</v>
      </c>
      <c r="H31" s="331">
        <f>F31/E31*100</f>
        <v>87.807526881720435</v>
      </c>
      <c r="M31" s="36"/>
    </row>
    <row r="32" spans="1:14" s="12" customFormat="1">
      <c r="A32" s="219"/>
      <c r="B32" s="227">
        <v>3234</v>
      </c>
      <c r="C32" s="121" t="s">
        <v>77</v>
      </c>
      <c r="D32" s="266">
        <v>6461823.0999999996</v>
      </c>
      <c r="E32" s="337">
        <v>6269500</v>
      </c>
      <c r="F32" s="266">
        <v>6610559</v>
      </c>
      <c r="G32" s="250">
        <f t="shared" si="1"/>
        <v>102.30176372361541</v>
      </c>
      <c r="H32" s="331">
        <f t="shared" si="2"/>
        <v>105.43997128957652</v>
      </c>
    </row>
    <row r="33" spans="1:10" s="12" customFormat="1">
      <c r="A33" s="219"/>
      <c r="B33" s="227">
        <v>3235</v>
      </c>
      <c r="C33" s="121" t="s">
        <v>78</v>
      </c>
      <c r="D33" s="266">
        <v>2856069.95</v>
      </c>
      <c r="E33" s="337">
        <v>3048000</v>
      </c>
      <c r="F33" s="266">
        <v>3007185</v>
      </c>
      <c r="G33" s="250">
        <f t="shared" si="1"/>
        <v>105.29101361820636</v>
      </c>
      <c r="H33" s="331">
        <f t="shared" si="2"/>
        <v>98.660925196850386</v>
      </c>
    </row>
    <row r="34" spans="1:10" s="12" customFormat="1">
      <c r="A34" s="219"/>
      <c r="B34" s="227">
        <v>3236</v>
      </c>
      <c r="C34" s="121" t="s">
        <v>79</v>
      </c>
      <c r="D34" s="266">
        <v>717573.77</v>
      </c>
      <c r="E34" s="337">
        <v>1000000</v>
      </c>
      <c r="F34" s="266">
        <v>745819.9</v>
      </c>
      <c r="G34" s="250">
        <f t="shared" si="1"/>
        <v>103.9363381412339</v>
      </c>
      <c r="H34" s="331">
        <f t="shared" si="2"/>
        <v>74.581990000000005</v>
      </c>
    </row>
    <row r="35" spans="1:10" s="12" customFormat="1">
      <c r="A35" s="219"/>
      <c r="B35" s="227">
        <v>3237</v>
      </c>
      <c r="C35" s="39" t="s">
        <v>80</v>
      </c>
      <c r="D35" s="266">
        <f>SUM(D36:D38)</f>
        <v>4107298.8299999996</v>
      </c>
      <c r="E35" s="337">
        <f t="shared" ref="E35" si="3">SUM(E36:E38)</f>
        <v>5550000</v>
      </c>
      <c r="F35" s="266">
        <f>SUM(F36:F38)</f>
        <v>3671691.52</v>
      </c>
      <c r="G35" s="250">
        <f t="shared" si="1"/>
        <v>89.394311735530579</v>
      </c>
      <c r="H35" s="331">
        <f t="shared" si="2"/>
        <v>66.15660396396396</v>
      </c>
    </row>
    <row r="36" spans="1:10" s="12" customFormat="1" ht="12.6" hidden="1" customHeight="1">
      <c r="A36" s="219"/>
      <c r="B36" s="227"/>
      <c r="C36" s="38" t="s">
        <v>81</v>
      </c>
      <c r="D36" s="266">
        <v>2675722</v>
      </c>
      <c r="E36" s="337">
        <v>4000000</v>
      </c>
      <c r="F36" s="266">
        <v>2375656</v>
      </c>
      <c r="G36" s="342">
        <f t="shared" si="1"/>
        <v>88.785606277483225</v>
      </c>
      <c r="H36" s="331">
        <f t="shared" si="2"/>
        <v>59.391400000000004</v>
      </c>
    </row>
    <row r="37" spans="1:10" s="12" customFormat="1" ht="12.6" hidden="1" customHeight="1">
      <c r="A37" s="219"/>
      <c r="B37" s="227"/>
      <c r="C37" s="38" t="s">
        <v>102</v>
      </c>
      <c r="D37" s="266">
        <v>717521.97</v>
      </c>
      <c r="E37" s="337">
        <v>950000</v>
      </c>
      <c r="F37" s="266">
        <v>695246.52</v>
      </c>
      <c r="G37" s="342">
        <f t="shared" ref="G37:G75" si="4">F37/D37*100</f>
        <v>96.895502725860794</v>
      </c>
      <c r="H37" s="331">
        <f t="shared" si="2"/>
        <v>73.183844210526317</v>
      </c>
    </row>
    <row r="38" spans="1:10" s="12" customFormat="1" ht="12.6" hidden="1" customHeight="1">
      <c r="A38" s="219"/>
      <c r="B38" s="227"/>
      <c r="C38" s="38" t="s">
        <v>103</v>
      </c>
      <c r="D38" s="266">
        <v>714054.86</v>
      </c>
      <c r="E38" s="337">
        <v>600000</v>
      </c>
      <c r="F38" s="266">
        <v>600789</v>
      </c>
      <c r="G38" s="342">
        <f t="shared" si="4"/>
        <v>84.137652952883755</v>
      </c>
      <c r="H38" s="331">
        <f t="shared" si="2"/>
        <v>100.13149999999999</v>
      </c>
    </row>
    <row r="39" spans="1:10" s="12" customFormat="1" ht="12.6" customHeight="1">
      <c r="A39" s="219"/>
      <c r="B39" s="227">
        <v>3239</v>
      </c>
      <c r="C39" s="39" t="s">
        <v>82</v>
      </c>
      <c r="D39" s="266">
        <v>1347252.09</v>
      </c>
      <c r="E39" s="337">
        <v>1576000</v>
      </c>
      <c r="F39" s="266">
        <v>1487096</v>
      </c>
      <c r="G39" s="250">
        <f t="shared" si="4"/>
        <v>110.37993639334415</v>
      </c>
      <c r="H39" s="331">
        <f t="shared" si="2"/>
        <v>94.358883248730962</v>
      </c>
    </row>
    <row r="40" spans="1:10" s="12" customFormat="1" ht="13.5" customHeight="1">
      <c r="A40" s="217">
        <v>329</v>
      </c>
      <c r="B40" s="227"/>
      <c r="C40" s="32" t="s">
        <v>43</v>
      </c>
      <c r="D40" s="291">
        <f t="shared" ref="D40" si="5">SUM(D41:D46)</f>
        <v>10024925.01</v>
      </c>
      <c r="E40" s="291">
        <f t="shared" ref="E40:F40" si="6">SUM(E41:E46)</f>
        <v>3152000</v>
      </c>
      <c r="F40" s="291">
        <f t="shared" si="6"/>
        <v>13977505.879999999</v>
      </c>
      <c r="G40" s="254">
        <f t="shared" si="4"/>
        <v>139.42753552826827</v>
      </c>
      <c r="H40" s="255">
        <f t="shared" si="2"/>
        <v>443.44879060913706</v>
      </c>
    </row>
    <row r="41" spans="1:10" s="12" customFormat="1" ht="15" customHeight="1">
      <c r="A41" s="219"/>
      <c r="B41" s="227">
        <v>3291</v>
      </c>
      <c r="C41" s="124" t="s">
        <v>83</v>
      </c>
      <c r="D41" s="266">
        <v>344872.22</v>
      </c>
      <c r="E41" s="337">
        <v>360000</v>
      </c>
      <c r="F41" s="266">
        <v>313021</v>
      </c>
      <c r="G41" s="250">
        <f t="shared" si="4"/>
        <v>90.764341645146146</v>
      </c>
      <c r="H41" s="331">
        <f t="shared" si="2"/>
        <v>86.950277777777771</v>
      </c>
    </row>
    <row r="42" spans="1:10" s="12" customFormat="1" ht="13.5" customHeight="1">
      <c r="A42" s="219"/>
      <c r="B42" s="227">
        <v>3292</v>
      </c>
      <c r="C42" s="38" t="s">
        <v>84</v>
      </c>
      <c r="D42" s="266">
        <v>515488.9</v>
      </c>
      <c r="E42" s="337">
        <v>690000</v>
      </c>
      <c r="F42" s="266">
        <v>580430</v>
      </c>
      <c r="G42" s="250">
        <f t="shared" si="4"/>
        <v>112.59796282713361</v>
      </c>
      <c r="H42" s="331">
        <f t="shared" si="2"/>
        <v>84.120289855072457</v>
      </c>
    </row>
    <row r="43" spans="1:10" s="12" customFormat="1" ht="13.5" customHeight="1">
      <c r="A43" s="219"/>
      <c r="B43" s="227">
        <v>3293</v>
      </c>
      <c r="C43" s="38" t="s">
        <v>85</v>
      </c>
      <c r="D43" s="266">
        <v>141059.23000000001</v>
      </c>
      <c r="E43" s="337">
        <v>175000</v>
      </c>
      <c r="F43" s="266">
        <v>127406</v>
      </c>
      <c r="G43" s="250">
        <f t="shared" si="4"/>
        <v>90.320924054384804</v>
      </c>
      <c r="H43" s="331">
        <f t="shared" si="2"/>
        <v>72.803428571428569</v>
      </c>
    </row>
    <row r="44" spans="1:10" s="12" customFormat="1" ht="13.5" customHeight="1">
      <c r="A44" s="219"/>
      <c r="B44" s="227">
        <v>3294</v>
      </c>
      <c r="C44" s="38" t="s">
        <v>86</v>
      </c>
      <c r="D44" s="266">
        <v>135207.81</v>
      </c>
      <c r="E44" s="337">
        <v>173000</v>
      </c>
      <c r="F44" s="266">
        <v>158766</v>
      </c>
      <c r="G44" s="250">
        <f t="shared" si="4"/>
        <v>117.42369024392896</v>
      </c>
      <c r="H44" s="331">
        <f t="shared" si="2"/>
        <v>91.772254335260115</v>
      </c>
    </row>
    <row r="45" spans="1:10" s="12" customFormat="1" ht="13.5" customHeight="1">
      <c r="A45" s="219"/>
      <c r="B45" s="227">
        <v>3295</v>
      </c>
      <c r="C45" s="38" t="s">
        <v>194</v>
      </c>
      <c r="D45" s="41">
        <v>303333.21000000002</v>
      </c>
      <c r="E45" s="339">
        <v>376000</v>
      </c>
      <c r="F45" s="41">
        <v>321419.88</v>
      </c>
      <c r="G45" s="250">
        <f t="shared" si="4"/>
        <v>105.96264088590893</v>
      </c>
      <c r="H45" s="331">
        <f t="shared" si="2"/>
        <v>85.484010638297875</v>
      </c>
    </row>
    <row r="46" spans="1:10" s="12" customFormat="1" ht="13.5" customHeight="1">
      <c r="A46" s="219"/>
      <c r="B46" s="227">
        <v>3299</v>
      </c>
      <c r="C46" s="33" t="s">
        <v>87</v>
      </c>
      <c r="D46" s="41">
        <v>8584963.6400000006</v>
      </c>
      <c r="E46" s="339">
        <v>1378000</v>
      </c>
      <c r="F46" s="41">
        <v>12476463</v>
      </c>
      <c r="G46" s="250">
        <f t="shared" si="4"/>
        <v>145.32924684582588</v>
      </c>
      <c r="H46" s="331">
        <f t="shared" si="2"/>
        <v>905.40370101596523</v>
      </c>
    </row>
    <row r="47" spans="1:10" s="12" customFormat="1" ht="13.5" customHeight="1">
      <c r="A47" s="222">
        <v>34</v>
      </c>
      <c r="B47" s="226"/>
      <c r="C47" s="120" t="s">
        <v>8</v>
      </c>
      <c r="D47" s="40">
        <f>D48+D53</f>
        <v>444264525.56999999</v>
      </c>
      <c r="E47" s="40">
        <f>E48+E53</f>
        <v>455830000</v>
      </c>
      <c r="F47" s="40">
        <f>F48+F53</f>
        <v>415350353</v>
      </c>
      <c r="G47" s="375">
        <f t="shared" si="4"/>
        <v>93.491676488708492</v>
      </c>
      <c r="H47" s="255">
        <f t="shared" si="2"/>
        <v>91.119573744597773</v>
      </c>
      <c r="J47" s="36"/>
    </row>
    <row r="48" spans="1:10" s="12" customFormat="1" ht="13.5" customHeight="1">
      <c r="A48" s="222">
        <v>342</v>
      </c>
      <c r="B48" s="226"/>
      <c r="C48" s="122" t="s">
        <v>208</v>
      </c>
      <c r="D48" s="40">
        <f>D49+D52</f>
        <v>412080776.88999999</v>
      </c>
      <c r="E48" s="40">
        <f t="shared" ref="E48:F48" si="7">E49+E52</f>
        <v>418010000</v>
      </c>
      <c r="F48" s="40">
        <f t="shared" si="7"/>
        <v>382395806</v>
      </c>
      <c r="G48" s="375">
        <f t="shared" si="4"/>
        <v>92.796322334170895</v>
      </c>
      <c r="H48" s="255">
        <f t="shared" si="2"/>
        <v>91.480061721011467</v>
      </c>
    </row>
    <row r="49" spans="1:8" s="12" customFormat="1" ht="26.25" customHeight="1">
      <c r="A49" s="219"/>
      <c r="B49" s="223" t="s">
        <v>42</v>
      </c>
      <c r="C49" s="125" t="s">
        <v>195</v>
      </c>
      <c r="D49" s="41">
        <f>D50+D51</f>
        <v>411816324.88999999</v>
      </c>
      <c r="E49" s="340">
        <f>E50+E51</f>
        <v>418010000</v>
      </c>
      <c r="F49" s="41">
        <f>F50+F51</f>
        <v>382395806</v>
      </c>
      <c r="G49" s="250">
        <f t="shared" si="4"/>
        <v>92.855912427012584</v>
      </c>
      <c r="H49" s="335">
        <f t="shared" si="2"/>
        <v>91.480061721011467</v>
      </c>
    </row>
    <row r="50" spans="1:8" s="12" customFormat="1" ht="13.5" customHeight="1">
      <c r="A50" s="219"/>
      <c r="B50" s="223"/>
      <c r="C50" s="124" t="s">
        <v>250</v>
      </c>
      <c r="D50" s="41">
        <v>375127054.89999998</v>
      </c>
      <c r="E50" s="339">
        <v>383750000</v>
      </c>
      <c r="F50" s="41">
        <v>344852249</v>
      </c>
      <c r="G50" s="250">
        <f t="shared" si="4"/>
        <v>91.929452833501841</v>
      </c>
      <c r="H50" s="331">
        <f t="shared" si="2"/>
        <v>89.863778241042354</v>
      </c>
    </row>
    <row r="51" spans="1:8" s="12" customFormat="1" ht="13.5" customHeight="1">
      <c r="A51" s="219"/>
      <c r="B51" s="223"/>
      <c r="C51" s="124" t="s">
        <v>251</v>
      </c>
      <c r="D51" s="41">
        <v>36689269.990000002</v>
      </c>
      <c r="E51" s="339">
        <v>34260000</v>
      </c>
      <c r="F51" s="41">
        <v>37543557</v>
      </c>
      <c r="G51" s="250">
        <f t="shared" si="4"/>
        <v>102.32843828790499</v>
      </c>
      <c r="H51" s="331">
        <f t="shared" si="2"/>
        <v>109.58422942206656</v>
      </c>
    </row>
    <row r="52" spans="1:8" s="12" customFormat="1" ht="12.75" customHeight="1">
      <c r="A52" s="219"/>
      <c r="B52" s="223">
        <v>3428</v>
      </c>
      <c r="C52" s="124" t="s">
        <v>266</v>
      </c>
      <c r="D52" s="41">
        <v>264452</v>
      </c>
      <c r="E52" s="339"/>
      <c r="F52" s="41">
        <v>0</v>
      </c>
      <c r="G52" s="250">
        <f t="shared" si="4"/>
        <v>0</v>
      </c>
      <c r="H52" s="331"/>
    </row>
    <row r="53" spans="1:8" s="12" customFormat="1" ht="13.5" customHeight="1">
      <c r="A53" s="217">
        <v>343</v>
      </c>
      <c r="B53" s="227"/>
      <c r="C53" s="32" t="s">
        <v>51</v>
      </c>
      <c r="D53" s="40">
        <f>SUM(D54:D57)</f>
        <v>32183748.68</v>
      </c>
      <c r="E53" s="40">
        <f>SUM(E54:E57)</f>
        <v>37820000</v>
      </c>
      <c r="F53" s="40">
        <f>SUM(F54:F57)</f>
        <v>32954547</v>
      </c>
      <c r="G53" s="375">
        <f t="shared" si="4"/>
        <v>102.39499235363778</v>
      </c>
      <c r="H53" s="255">
        <f t="shared" si="2"/>
        <v>87.135237969328401</v>
      </c>
    </row>
    <row r="54" spans="1:8" s="12" customFormat="1" ht="13.5" customHeight="1">
      <c r="A54" s="219"/>
      <c r="B54" s="224">
        <v>3431</v>
      </c>
      <c r="C54" s="124" t="s">
        <v>88</v>
      </c>
      <c r="D54" s="41">
        <v>309024.15999999997</v>
      </c>
      <c r="E54" s="339">
        <v>320000</v>
      </c>
      <c r="F54" s="41">
        <v>235562</v>
      </c>
      <c r="G54" s="250">
        <f t="shared" si="4"/>
        <v>76.227696889460034</v>
      </c>
      <c r="H54" s="331">
        <f t="shared" si="2"/>
        <v>73.613124999999997</v>
      </c>
    </row>
    <row r="55" spans="1:8" s="12" customFormat="1" ht="13.15" customHeight="1">
      <c r="A55" s="219"/>
      <c r="B55" s="224">
        <v>3432</v>
      </c>
      <c r="C55" s="124" t="s">
        <v>275</v>
      </c>
      <c r="D55" s="41">
        <v>9822394.5199999996</v>
      </c>
      <c r="E55" s="339">
        <v>2500000</v>
      </c>
      <c r="F55" s="41">
        <v>8460937</v>
      </c>
      <c r="G55" s="250">
        <f t="shared" si="4"/>
        <v>86.139250289449791</v>
      </c>
      <c r="H55" s="331">
        <f t="shared" si="2"/>
        <v>338.43747999999999</v>
      </c>
    </row>
    <row r="56" spans="1:8" s="12" customFormat="1" ht="13.5" customHeight="1">
      <c r="A56" s="219"/>
      <c r="B56" s="224">
        <v>3433</v>
      </c>
      <c r="C56" s="293" t="s">
        <v>89</v>
      </c>
      <c r="D56" s="266">
        <v>3018253.68</v>
      </c>
      <c r="E56" s="337">
        <v>5000000</v>
      </c>
      <c r="F56" s="266">
        <v>3386974</v>
      </c>
      <c r="G56" s="294">
        <f t="shared" si="4"/>
        <v>112.21634624164527</v>
      </c>
      <c r="H56" s="331">
        <f t="shared" si="2"/>
        <v>67.73948</v>
      </c>
    </row>
    <row r="57" spans="1:8" s="12" customFormat="1" ht="13.5" customHeight="1">
      <c r="A57" s="219"/>
      <c r="B57" s="224">
        <v>3434</v>
      </c>
      <c r="C57" s="293" t="s">
        <v>90</v>
      </c>
      <c r="D57" s="266">
        <v>19034076.32</v>
      </c>
      <c r="E57" s="337">
        <v>30000000</v>
      </c>
      <c r="F57" s="266">
        <v>20871074</v>
      </c>
      <c r="G57" s="294">
        <f t="shared" si="4"/>
        <v>109.65109968624944</v>
      </c>
      <c r="H57" s="331">
        <f t="shared" si="2"/>
        <v>69.570246666666662</v>
      </c>
    </row>
    <row r="58" spans="1:8" s="12" customFormat="1" ht="13.5" customHeight="1">
      <c r="A58" s="217">
        <v>36</v>
      </c>
      <c r="B58" s="226"/>
      <c r="C58" s="296" t="s">
        <v>295</v>
      </c>
      <c r="D58" s="291">
        <f>D59</f>
        <v>19268075.75</v>
      </c>
      <c r="E58" s="291">
        <f t="shared" ref="E58:F58" si="8">E59</f>
        <v>68000000</v>
      </c>
      <c r="F58" s="291">
        <f t="shared" si="8"/>
        <v>68000000</v>
      </c>
      <c r="G58" s="373">
        <f t="shared" si="4"/>
        <v>352.91536571834376</v>
      </c>
      <c r="H58" s="255">
        <f t="shared" ref="H58:H61" si="9">F58/E58*100</f>
        <v>100</v>
      </c>
    </row>
    <row r="59" spans="1:8" s="128" customFormat="1" ht="13.5" customHeight="1">
      <c r="A59" s="228">
        <v>363</v>
      </c>
      <c r="B59" s="229"/>
      <c r="C59" s="296" t="s">
        <v>265</v>
      </c>
      <c r="D59" s="291">
        <f>D61+D60</f>
        <v>19268075.75</v>
      </c>
      <c r="E59" s="291">
        <f t="shared" ref="E59:F59" si="10">E61+E60</f>
        <v>68000000</v>
      </c>
      <c r="F59" s="291">
        <f t="shared" si="10"/>
        <v>68000000</v>
      </c>
      <c r="G59" s="373">
        <f t="shared" si="4"/>
        <v>352.91536571834376</v>
      </c>
      <c r="H59" s="255">
        <f t="shared" si="9"/>
        <v>100</v>
      </c>
    </row>
    <row r="60" spans="1:8" s="128" customFormat="1" ht="13.5" customHeight="1">
      <c r="A60" s="228"/>
      <c r="B60" s="231">
        <v>3631</v>
      </c>
      <c r="C60" s="297" t="s">
        <v>281</v>
      </c>
      <c r="D60" s="316">
        <v>0</v>
      </c>
      <c r="E60" s="337">
        <v>20000000</v>
      </c>
      <c r="F60" s="316">
        <v>20000000</v>
      </c>
      <c r="G60" s="347" t="s">
        <v>187</v>
      </c>
      <c r="H60" s="335"/>
    </row>
    <row r="61" spans="1:8" s="128" customFormat="1" ht="13.5" customHeight="1">
      <c r="A61" s="230"/>
      <c r="B61" s="231">
        <v>3632</v>
      </c>
      <c r="C61" s="297" t="s">
        <v>282</v>
      </c>
      <c r="D61" s="266">
        <v>19268075.75</v>
      </c>
      <c r="E61" s="341">
        <v>48000000</v>
      </c>
      <c r="F61" s="65">
        <v>48000000</v>
      </c>
      <c r="G61" s="294">
        <f t="shared" si="4"/>
        <v>249.11672874236027</v>
      </c>
      <c r="H61" s="331">
        <f t="shared" si="9"/>
        <v>100</v>
      </c>
    </row>
    <row r="62" spans="1:8" s="12" customFormat="1" ht="13.5" customHeight="1">
      <c r="A62" s="217">
        <v>38</v>
      </c>
      <c r="B62" s="226"/>
      <c r="C62" s="295" t="s">
        <v>44</v>
      </c>
      <c r="D62" s="291">
        <f t="shared" ref="D62" si="11">D63+D65+D67</f>
        <v>7536196.6500000004</v>
      </c>
      <c r="E62" s="291">
        <f t="shared" ref="E62:F62" si="12">E63+E65+E67</f>
        <v>7800000</v>
      </c>
      <c r="F62" s="291">
        <f t="shared" si="12"/>
        <v>9859130</v>
      </c>
      <c r="G62" s="373">
        <f t="shared" si="4"/>
        <v>130.82368279230081</v>
      </c>
      <c r="H62" s="255">
        <f t="shared" si="2"/>
        <v>126.39910256410256</v>
      </c>
    </row>
    <row r="63" spans="1:8" s="128" customFormat="1" ht="13.5" hidden="1" customHeight="1">
      <c r="A63" s="228">
        <v>382</v>
      </c>
      <c r="B63" s="229"/>
      <c r="C63" s="296" t="s">
        <v>55</v>
      </c>
      <c r="D63" s="291">
        <f>D64</f>
        <v>0</v>
      </c>
      <c r="E63" s="291">
        <f>E64</f>
        <v>0</v>
      </c>
      <c r="F63" s="291">
        <f>F64</f>
        <v>0</v>
      </c>
      <c r="G63" s="374" t="s">
        <v>187</v>
      </c>
      <c r="H63" s="255" t="s">
        <v>187</v>
      </c>
    </row>
    <row r="64" spans="1:8" s="128" customFormat="1" ht="13.5" hidden="1" customHeight="1">
      <c r="A64" s="230"/>
      <c r="B64" s="231">
        <v>3821</v>
      </c>
      <c r="C64" s="297" t="s">
        <v>54</v>
      </c>
      <c r="D64" s="266"/>
      <c r="E64" s="337"/>
      <c r="F64" s="266"/>
      <c r="G64" s="374" t="s">
        <v>187</v>
      </c>
      <c r="H64" s="331" t="e">
        <f t="shared" si="2"/>
        <v>#DIV/0!</v>
      </c>
    </row>
    <row r="65" spans="1:11" s="12" customFormat="1" ht="13.5" customHeight="1">
      <c r="A65" s="217">
        <v>383</v>
      </c>
      <c r="B65" s="226"/>
      <c r="C65" s="295" t="s">
        <v>45</v>
      </c>
      <c r="D65" s="291">
        <f>SUM(D66:D66)</f>
        <v>7536196.6500000004</v>
      </c>
      <c r="E65" s="291">
        <f>SUM(E66:E66)</f>
        <v>7800000</v>
      </c>
      <c r="F65" s="291">
        <f>SUM(F66:F66)</f>
        <v>9859130</v>
      </c>
      <c r="G65" s="373">
        <f t="shared" si="4"/>
        <v>130.82368279230081</v>
      </c>
      <c r="H65" s="255">
        <f t="shared" si="2"/>
        <v>126.39910256410256</v>
      </c>
    </row>
    <row r="66" spans="1:11" s="12" customFormat="1" ht="13.5" customHeight="1">
      <c r="A66" s="219"/>
      <c r="B66" s="220">
        <v>3831</v>
      </c>
      <c r="C66" s="298" t="s">
        <v>91</v>
      </c>
      <c r="D66" s="266">
        <v>7536196.6500000004</v>
      </c>
      <c r="E66" s="337">
        <v>7800000</v>
      </c>
      <c r="F66" s="266">
        <v>9859130</v>
      </c>
      <c r="G66" s="294">
        <f t="shared" si="4"/>
        <v>130.82368279230081</v>
      </c>
      <c r="H66" s="331">
        <f t="shared" si="2"/>
        <v>126.39910256410256</v>
      </c>
    </row>
    <row r="67" spans="1:11" s="12" customFormat="1" ht="13.5" hidden="1" customHeight="1">
      <c r="A67" s="217">
        <v>386</v>
      </c>
      <c r="B67" s="220"/>
      <c r="C67" s="295" t="s">
        <v>255</v>
      </c>
      <c r="D67" s="299">
        <f t="shared" ref="D67:F67" si="13">D68</f>
        <v>0</v>
      </c>
      <c r="E67" s="291">
        <f t="shared" si="13"/>
        <v>0</v>
      </c>
      <c r="F67" s="299">
        <f t="shared" si="13"/>
        <v>0</v>
      </c>
      <c r="G67" s="300" t="s">
        <v>187</v>
      </c>
      <c r="H67" s="103" t="s">
        <v>187</v>
      </c>
    </row>
    <row r="68" spans="1:11" s="12" customFormat="1" ht="10.5" hidden="1" customHeight="1">
      <c r="A68" s="219"/>
      <c r="B68" s="220">
        <v>3861</v>
      </c>
      <c r="C68" s="298" t="s">
        <v>261</v>
      </c>
      <c r="D68" s="266"/>
      <c r="E68" s="337"/>
      <c r="F68" s="266"/>
      <c r="G68" s="300" t="s">
        <v>187</v>
      </c>
      <c r="H68" s="331" t="e">
        <f t="shared" ref="H68" si="14">F68/E68*100</f>
        <v>#DIV/0!</v>
      </c>
    </row>
    <row r="69" spans="1:11" s="12" customFormat="1" ht="21.6" customHeight="1">
      <c r="A69" s="215">
        <v>4</v>
      </c>
      <c r="B69" s="216"/>
      <c r="C69" s="301" t="s">
        <v>46</v>
      </c>
      <c r="D69" s="291">
        <f>D70+D75</f>
        <v>1144430133.24</v>
      </c>
      <c r="E69" s="291">
        <f>E70+E75</f>
        <v>1013472858</v>
      </c>
      <c r="F69" s="291">
        <f>F70+F75</f>
        <v>943569622.17999995</v>
      </c>
      <c r="G69" s="373">
        <f t="shared" si="4"/>
        <v>82.448862082009043</v>
      </c>
      <c r="H69" s="255">
        <f t="shared" si="2"/>
        <v>93.10260405414823</v>
      </c>
      <c r="J69" s="36"/>
    </row>
    <row r="70" spans="1:11" s="12" customFormat="1" ht="13.5" customHeight="1">
      <c r="A70" s="222">
        <v>41</v>
      </c>
      <c r="B70" s="232"/>
      <c r="C70" s="302" t="s">
        <v>9</v>
      </c>
      <c r="D70" s="291">
        <f>D71+D73</f>
        <v>125994493</v>
      </c>
      <c r="E70" s="291">
        <f>E71+E73</f>
        <v>128099000</v>
      </c>
      <c r="F70" s="291">
        <f>F71+F73</f>
        <v>124166843.51000001</v>
      </c>
      <c r="G70" s="373">
        <f t="shared" si="4"/>
        <v>98.549421132239488</v>
      </c>
      <c r="H70" s="255">
        <f t="shared" si="2"/>
        <v>96.930376903800976</v>
      </c>
      <c r="J70" s="36"/>
      <c r="K70" s="36"/>
    </row>
    <row r="71" spans="1:11" s="12" customFormat="1" ht="13.5" customHeight="1">
      <c r="A71" s="222">
        <v>411</v>
      </c>
      <c r="B71" s="232"/>
      <c r="C71" s="303" t="s">
        <v>104</v>
      </c>
      <c r="D71" s="291">
        <f>D72</f>
        <v>121734817</v>
      </c>
      <c r="E71" s="291">
        <f t="shared" ref="E71" si="15">E72</f>
        <v>124349000</v>
      </c>
      <c r="F71" s="291">
        <f>F72</f>
        <v>120705235</v>
      </c>
      <c r="G71" s="294">
        <f t="shared" si="4"/>
        <v>99.154241961853856</v>
      </c>
      <c r="H71" s="255">
        <f t="shared" si="2"/>
        <v>97.069727138939598</v>
      </c>
    </row>
    <row r="72" spans="1:11" s="12" customFormat="1" ht="13.5" customHeight="1">
      <c r="A72" s="222"/>
      <c r="B72" s="220">
        <v>4111</v>
      </c>
      <c r="C72" s="304" t="s">
        <v>36</v>
      </c>
      <c r="D72" s="266">
        <v>121734817</v>
      </c>
      <c r="E72" s="337">
        <v>124349000</v>
      </c>
      <c r="F72" s="266">
        <v>120705235</v>
      </c>
      <c r="G72" s="294">
        <f t="shared" si="4"/>
        <v>99.154241961853856</v>
      </c>
      <c r="H72" s="331">
        <f t="shared" si="2"/>
        <v>97.069727138939598</v>
      </c>
    </row>
    <row r="73" spans="1:11" s="12" customFormat="1" ht="13.5" customHeight="1">
      <c r="A73" s="222">
        <v>412</v>
      </c>
      <c r="B73" s="232"/>
      <c r="C73" s="303" t="s">
        <v>47</v>
      </c>
      <c r="D73" s="291">
        <f>SUM(D74:D74)</f>
        <v>4259676</v>
      </c>
      <c r="E73" s="291">
        <f>SUM(E74:E74)</f>
        <v>3750000</v>
      </c>
      <c r="F73" s="291">
        <f>SUM(F74:F74)</f>
        <v>3461608.51</v>
      </c>
      <c r="G73" s="373">
        <f t="shared" si="4"/>
        <v>81.264596415314216</v>
      </c>
      <c r="H73" s="255">
        <f t="shared" si="2"/>
        <v>92.309560266666651</v>
      </c>
    </row>
    <row r="74" spans="1:11" s="12" customFormat="1" ht="13.5" customHeight="1">
      <c r="A74" s="219"/>
      <c r="B74" s="223" t="s">
        <v>10</v>
      </c>
      <c r="C74" s="305" t="s">
        <v>92</v>
      </c>
      <c r="D74" s="266">
        <v>4259676</v>
      </c>
      <c r="E74" s="337">
        <v>3750000</v>
      </c>
      <c r="F74" s="266">
        <v>3461608.51</v>
      </c>
      <c r="G74" s="294">
        <f t="shared" si="4"/>
        <v>81.264596415314216</v>
      </c>
      <c r="H74" s="331">
        <f t="shared" si="2"/>
        <v>92.309560266666651</v>
      </c>
    </row>
    <row r="75" spans="1:11" s="12" customFormat="1">
      <c r="A75" s="222">
        <v>42</v>
      </c>
      <c r="B75" s="226"/>
      <c r="C75" s="302" t="s">
        <v>11</v>
      </c>
      <c r="D75" s="291">
        <f>D76+D81+D87+D89</f>
        <v>1018435640.24</v>
      </c>
      <c r="E75" s="291">
        <f>E76+E81+E87+E89</f>
        <v>885373858</v>
      </c>
      <c r="F75" s="291">
        <f>F76+F81+F87+F89</f>
        <v>819402778.66999996</v>
      </c>
      <c r="G75" s="373">
        <f t="shared" si="4"/>
        <v>80.457001531967506</v>
      </c>
      <c r="H75" s="255">
        <f t="shared" ref="H75:H90" si="16">F75/E75*100</f>
        <v>92.548788431700004</v>
      </c>
    </row>
    <row r="76" spans="1:11" s="12" customFormat="1">
      <c r="A76" s="222">
        <v>421</v>
      </c>
      <c r="B76" s="226"/>
      <c r="C76" s="303" t="s">
        <v>12</v>
      </c>
      <c r="D76" s="291">
        <f>D77+D79+D80+D78</f>
        <v>1009421098.88</v>
      </c>
      <c r="E76" s="291">
        <f>E77+E79+E80+E78</f>
        <v>874654358</v>
      </c>
      <c r="F76" s="291">
        <f>F77+F79+F80+F78</f>
        <v>809502940.66999996</v>
      </c>
      <c r="G76" s="373">
        <f t="shared" ref="G76:G77" si="17">F76/D76*100</f>
        <v>80.194771197885743</v>
      </c>
      <c r="H76" s="255">
        <f t="shared" si="16"/>
        <v>92.551181305610086</v>
      </c>
    </row>
    <row r="77" spans="1:11" s="12" customFormat="1">
      <c r="A77" s="228"/>
      <c r="B77" s="246" t="s">
        <v>235</v>
      </c>
      <c r="C77" s="306" t="s">
        <v>249</v>
      </c>
      <c r="D77" s="266">
        <v>216540.33</v>
      </c>
      <c r="E77" s="337">
        <v>0</v>
      </c>
      <c r="F77" s="266">
        <v>0</v>
      </c>
      <c r="G77" s="294">
        <f t="shared" si="17"/>
        <v>0</v>
      </c>
      <c r="H77" s="331" t="e">
        <f t="shared" si="16"/>
        <v>#DIV/0!</v>
      </c>
    </row>
    <row r="78" spans="1:11" s="12" customFormat="1">
      <c r="A78" s="222"/>
      <c r="B78" s="223" t="s">
        <v>13</v>
      </c>
      <c r="C78" s="307" t="s">
        <v>93</v>
      </c>
      <c r="D78" s="266">
        <v>1290644</v>
      </c>
      <c r="E78" s="337">
        <v>10920000</v>
      </c>
      <c r="F78" s="266">
        <v>8258520</v>
      </c>
      <c r="G78" s="294">
        <f t="shared" ref="G78:G85" si="18">F78/D78*100</f>
        <v>639.87590691158834</v>
      </c>
      <c r="H78" s="331">
        <f t="shared" si="16"/>
        <v>75.627472527472534</v>
      </c>
    </row>
    <row r="79" spans="1:11" s="12" customFormat="1">
      <c r="A79" s="219"/>
      <c r="B79" s="223" t="s">
        <v>14</v>
      </c>
      <c r="C79" s="307" t="s">
        <v>196</v>
      </c>
      <c r="D79" s="266">
        <v>1007022542</v>
      </c>
      <c r="E79" s="337">
        <v>858974358</v>
      </c>
      <c r="F79" s="266">
        <v>800594258.66999996</v>
      </c>
      <c r="G79" s="294">
        <f t="shared" si="18"/>
        <v>79.50112587151996</v>
      </c>
      <c r="H79" s="331">
        <f t="shared" si="16"/>
        <v>93.203510816559202</v>
      </c>
      <c r="J79" s="36"/>
      <c r="K79" s="36"/>
    </row>
    <row r="80" spans="1:11" s="12" customFormat="1">
      <c r="A80" s="219"/>
      <c r="B80" s="223" t="s">
        <v>16</v>
      </c>
      <c r="C80" s="307" t="s">
        <v>94</v>
      </c>
      <c r="D80" s="266">
        <v>891372.55</v>
      </c>
      <c r="E80" s="337">
        <v>4760000</v>
      </c>
      <c r="F80" s="266">
        <v>650162</v>
      </c>
      <c r="G80" s="294">
        <f t="shared" si="18"/>
        <v>72.939423588935952</v>
      </c>
      <c r="H80" s="331">
        <f t="shared" si="16"/>
        <v>13.658865546218488</v>
      </c>
      <c r="J80" s="36"/>
    </row>
    <row r="81" spans="1:10" s="12" customFormat="1">
      <c r="A81" s="222">
        <v>422</v>
      </c>
      <c r="B81" s="226"/>
      <c r="C81" s="303" t="s">
        <v>19</v>
      </c>
      <c r="D81" s="291">
        <f>SUM(D82:D86)</f>
        <v>5015002.3599999994</v>
      </c>
      <c r="E81" s="291">
        <f>SUM(E82:E86)</f>
        <v>6719500</v>
      </c>
      <c r="F81" s="291">
        <f>SUM(F82:F86)</f>
        <v>7003265</v>
      </c>
      <c r="G81" s="373">
        <f t="shared" si="18"/>
        <v>139.64629520134463</v>
      </c>
      <c r="H81" s="255">
        <f t="shared" si="16"/>
        <v>104.22300766426073</v>
      </c>
      <c r="J81" s="36"/>
    </row>
    <row r="82" spans="1:10" s="12" customFormat="1">
      <c r="A82" s="219"/>
      <c r="B82" s="233" t="s">
        <v>17</v>
      </c>
      <c r="C82" s="308" t="s">
        <v>95</v>
      </c>
      <c r="D82" s="266">
        <v>1480349</v>
      </c>
      <c r="E82" s="337">
        <v>2400000</v>
      </c>
      <c r="F82" s="266">
        <v>3035546</v>
      </c>
      <c r="G82" s="294">
        <f t="shared" si="18"/>
        <v>205.05610501307464</v>
      </c>
      <c r="H82" s="331">
        <f t="shared" si="16"/>
        <v>126.48108333333334</v>
      </c>
      <c r="J82" s="36"/>
    </row>
    <row r="83" spans="1:10" s="12" customFormat="1">
      <c r="A83" s="219"/>
      <c r="B83" s="223" t="s">
        <v>18</v>
      </c>
      <c r="C83" s="307" t="s">
        <v>96</v>
      </c>
      <c r="D83" s="266">
        <v>56999</v>
      </c>
      <c r="E83" s="337">
        <v>50000</v>
      </c>
      <c r="F83" s="266">
        <v>35464</v>
      </c>
      <c r="G83" s="294">
        <f t="shared" si="18"/>
        <v>62.218635414656397</v>
      </c>
      <c r="H83" s="331">
        <f t="shared" si="16"/>
        <v>70.927999999999997</v>
      </c>
    </row>
    <row r="84" spans="1:10" s="12" customFormat="1">
      <c r="A84" s="219"/>
      <c r="B84" s="220">
        <v>4223</v>
      </c>
      <c r="C84" s="298" t="s">
        <v>97</v>
      </c>
      <c r="D84" s="266">
        <v>87847</v>
      </c>
      <c r="E84" s="337">
        <v>250000</v>
      </c>
      <c r="F84" s="266">
        <v>23636</v>
      </c>
      <c r="G84" s="294">
        <f t="shared" si="18"/>
        <v>26.905870433822443</v>
      </c>
      <c r="H84" s="331">
        <f t="shared" si="16"/>
        <v>9.4543999999999997</v>
      </c>
    </row>
    <row r="85" spans="1:10" s="12" customFormat="1">
      <c r="A85" s="219"/>
      <c r="B85" s="223" t="s">
        <v>20</v>
      </c>
      <c r="C85" s="308" t="s">
        <v>98</v>
      </c>
      <c r="D85" s="266">
        <v>3389807.36</v>
      </c>
      <c r="E85" s="337">
        <v>4019500</v>
      </c>
      <c r="F85" s="266">
        <v>3908619</v>
      </c>
      <c r="G85" s="294">
        <f t="shared" si="18"/>
        <v>115.30504789511107</v>
      </c>
      <c r="H85" s="331">
        <f t="shared" si="16"/>
        <v>97.241423062569979</v>
      </c>
    </row>
    <row r="86" spans="1:10" s="12" customFormat="1" hidden="1">
      <c r="A86" s="219"/>
      <c r="B86" s="246" t="s">
        <v>234</v>
      </c>
      <c r="C86" s="309" t="s">
        <v>236</v>
      </c>
      <c r="D86" s="266"/>
      <c r="E86" s="337"/>
      <c r="F86" s="266"/>
      <c r="G86" s="294"/>
      <c r="H86" s="335" t="s">
        <v>187</v>
      </c>
    </row>
    <row r="87" spans="1:10" s="12" customFormat="1" ht="12" hidden="1" customHeight="1">
      <c r="A87" s="222">
        <v>423</v>
      </c>
      <c r="B87" s="226"/>
      <c r="C87" s="303" t="s">
        <v>21</v>
      </c>
      <c r="D87" s="291">
        <f>D88</f>
        <v>0</v>
      </c>
      <c r="E87" s="291">
        <f>E88</f>
        <v>0</v>
      </c>
      <c r="F87" s="291">
        <f>F88</f>
        <v>0</v>
      </c>
      <c r="G87" s="300" t="s">
        <v>187</v>
      </c>
      <c r="H87" s="255" t="s">
        <v>187</v>
      </c>
    </row>
    <row r="88" spans="1:10" s="12" customFormat="1" ht="15.75" hidden="1" customHeight="1">
      <c r="A88" s="219"/>
      <c r="B88" s="225" t="s">
        <v>22</v>
      </c>
      <c r="C88" s="307" t="s">
        <v>99</v>
      </c>
      <c r="D88" s="266"/>
      <c r="E88" s="337"/>
      <c r="F88" s="266"/>
      <c r="G88" s="300" t="s">
        <v>187</v>
      </c>
      <c r="H88" s="331" t="e">
        <f t="shared" si="16"/>
        <v>#DIV/0!</v>
      </c>
    </row>
    <row r="89" spans="1:10" s="12" customFormat="1">
      <c r="A89" s="222">
        <v>426</v>
      </c>
      <c r="B89" s="234"/>
      <c r="C89" s="310" t="s">
        <v>23</v>
      </c>
      <c r="D89" s="291">
        <f>D90</f>
        <v>3999539</v>
      </c>
      <c r="E89" s="291">
        <f>E90</f>
        <v>4000000</v>
      </c>
      <c r="F89" s="291">
        <f>F90</f>
        <v>2896573</v>
      </c>
      <c r="G89" s="373" t="s">
        <v>302</v>
      </c>
      <c r="H89" s="255">
        <f t="shared" si="16"/>
        <v>72.414325000000005</v>
      </c>
    </row>
    <row r="90" spans="1:10" s="12" customFormat="1">
      <c r="A90" s="219"/>
      <c r="B90" s="223" t="s">
        <v>48</v>
      </c>
      <c r="C90" s="305" t="s">
        <v>100</v>
      </c>
      <c r="D90" s="266">
        <v>3999539</v>
      </c>
      <c r="E90" s="337">
        <v>4000000</v>
      </c>
      <c r="F90" s="266">
        <v>2896573</v>
      </c>
      <c r="G90" s="294">
        <f>F90/D90*100</f>
        <v>72.422671712914905</v>
      </c>
      <c r="H90" s="331">
        <f t="shared" si="16"/>
        <v>72.414325000000005</v>
      </c>
    </row>
    <row r="91" spans="1:10" s="12" customFormat="1" ht="11.25" customHeight="1">
      <c r="A91" s="219"/>
      <c r="B91" s="235"/>
      <c r="C91" s="129"/>
      <c r="D91" s="36"/>
      <c r="E91" s="36"/>
      <c r="F91" s="36"/>
      <c r="G91" s="247"/>
      <c r="H91" s="255"/>
    </row>
    <row r="92" spans="1:10" s="12" customFormat="1">
      <c r="A92" s="219"/>
      <c r="B92" s="219"/>
      <c r="G92" s="247"/>
      <c r="H92" s="343"/>
    </row>
    <row r="93" spans="1:10" s="1" customFormat="1">
      <c r="A93" s="236"/>
      <c r="B93" s="236"/>
      <c r="D93" s="12"/>
      <c r="E93" s="12"/>
      <c r="F93" s="12"/>
      <c r="G93" s="247"/>
      <c r="H93" s="343"/>
    </row>
    <row r="94" spans="1:10" s="1" customFormat="1">
      <c r="A94" s="236"/>
      <c r="B94" s="236"/>
      <c r="D94" s="12"/>
      <c r="E94" s="12"/>
      <c r="F94" s="12"/>
      <c r="G94" s="247"/>
      <c r="H94" s="343"/>
    </row>
    <row r="95" spans="1:10" s="1" customFormat="1">
      <c r="A95" s="236"/>
      <c r="B95" s="236"/>
      <c r="D95" s="36"/>
      <c r="E95" s="36"/>
      <c r="F95" s="36"/>
      <c r="G95" s="247"/>
      <c r="H95" s="343"/>
    </row>
    <row r="96" spans="1:10" s="1" customFormat="1">
      <c r="A96" s="236"/>
      <c r="B96" s="236"/>
      <c r="D96" s="36"/>
      <c r="E96" s="36"/>
      <c r="F96" s="36"/>
      <c r="G96" s="247"/>
      <c r="H96" s="343"/>
    </row>
    <row r="97" spans="1:8" s="1" customFormat="1">
      <c r="A97" s="236"/>
      <c r="B97" s="236"/>
      <c r="D97" s="36"/>
      <c r="E97" s="36"/>
      <c r="F97" s="36"/>
      <c r="G97" s="247"/>
      <c r="H97" s="343"/>
    </row>
    <row r="98" spans="1:8" s="1" customFormat="1">
      <c r="A98" s="236"/>
      <c r="B98" s="236"/>
      <c r="D98" s="12"/>
      <c r="E98" s="12"/>
      <c r="F98" s="12"/>
      <c r="G98" s="247"/>
      <c r="H98" s="343"/>
    </row>
    <row r="99" spans="1:8" s="1" customFormat="1">
      <c r="A99" s="236"/>
      <c r="B99" s="236"/>
      <c r="D99" s="12"/>
      <c r="E99" s="12"/>
      <c r="F99" s="12"/>
      <c r="G99" s="247"/>
      <c r="H99" s="343"/>
    </row>
    <row r="100" spans="1:8" s="1" customFormat="1">
      <c r="A100" s="236"/>
      <c r="B100" s="236"/>
      <c r="D100" s="12"/>
      <c r="E100" s="12"/>
      <c r="F100" s="12"/>
      <c r="G100" s="247"/>
      <c r="H100" s="343"/>
    </row>
    <row r="101" spans="1:8" s="1" customFormat="1">
      <c r="A101" s="236"/>
      <c r="B101" s="236"/>
      <c r="D101" s="12"/>
      <c r="E101" s="12"/>
      <c r="F101" s="12"/>
      <c r="G101" s="247"/>
      <c r="H101" s="343"/>
    </row>
    <row r="102" spans="1:8" s="1" customFormat="1">
      <c r="A102" s="236"/>
      <c r="B102" s="236"/>
      <c r="D102" s="12"/>
      <c r="E102" s="12"/>
      <c r="F102" s="12"/>
      <c r="G102" s="247"/>
      <c r="H102" s="343"/>
    </row>
    <row r="103" spans="1:8" s="1" customFormat="1">
      <c r="A103" s="236"/>
      <c r="B103" s="236"/>
      <c r="D103" s="12"/>
      <c r="E103" s="12"/>
      <c r="F103" s="12"/>
      <c r="G103" s="247"/>
      <c r="H103" s="343"/>
    </row>
    <row r="104" spans="1:8" s="1" customFormat="1">
      <c r="A104" s="236"/>
      <c r="B104" s="236"/>
      <c r="D104" s="12"/>
      <c r="E104" s="12"/>
      <c r="F104" s="12"/>
      <c r="G104" s="247"/>
      <c r="H104" s="343"/>
    </row>
    <row r="105" spans="1:8" s="1" customFormat="1">
      <c r="A105" s="236"/>
      <c r="B105" s="236"/>
      <c r="D105" s="12"/>
      <c r="E105" s="12"/>
      <c r="F105" s="12"/>
      <c r="G105" s="247"/>
      <c r="H105" s="343"/>
    </row>
    <row r="106" spans="1:8" s="1" customFormat="1">
      <c r="A106" s="236"/>
      <c r="B106" s="236"/>
      <c r="D106" s="12"/>
      <c r="E106" s="12"/>
      <c r="F106" s="12"/>
      <c r="G106" s="247"/>
      <c r="H106" s="343"/>
    </row>
    <row r="107" spans="1:8" s="1" customFormat="1">
      <c r="A107" s="236"/>
      <c r="B107" s="236"/>
      <c r="D107" s="12"/>
      <c r="E107" s="12"/>
      <c r="F107" s="12"/>
      <c r="G107" s="247"/>
      <c r="H107" s="343"/>
    </row>
    <row r="108" spans="1:8" s="1" customFormat="1">
      <c r="A108" s="236"/>
      <c r="B108" s="236"/>
      <c r="D108" s="12"/>
      <c r="E108" s="12"/>
      <c r="F108" s="12"/>
      <c r="G108" s="247"/>
      <c r="H108" s="343"/>
    </row>
    <row r="109" spans="1:8" s="1" customFormat="1">
      <c r="A109" s="236"/>
      <c r="B109" s="236"/>
      <c r="D109" s="12"/>
      <c r="E109" s="12"/>
      <c r="F109" s="12"/>
      <c r="G109" s="247"/>
      <c r="H109" s="343"/>
    </row>
    <row r="110" spans="1:8" s="1" customFormat="1">
      <c r="A110" s="236"/>
      <c r="B110" s="236"/>
      <c r="D110" s="12"/>
      <c r="E110" s="12"/>
      <c r="F110" s="12"/>
      <c r="G110" s="247"/>
      <c r="H110" s="343"/>
    </row>
    <row r="111" spans="1:8" s="1" customFormat="1">
      <c r="A111" s="236"/>
      <c r="B111" s="236"/>
      <c r="D111" s="12"/>
      <c r="E111" s="12"/>
      <c r="F111" s="12"/>
      <c r="G111" s="247"/>
      <c r="H111" s="343"/>
    </row>
    <row r="112" spans="1:8" s="1" customFormat="1">
      <c r="A112" s="236"/>
      <c r="B112" s="236"/>
      <c r="D112" s="12"/>
      <c r="E112" s="12"/>
      <c r="F112" s="12"/>
      <c r="G112" s="247"/>
      <c r="H112" s="343"/>
    </row>
    <row r="113" spans="1:8" s="1" customFormat="1">
      <c r="A113" s="236"/>
      <c r="B113" s="236"/>
      <c r="D113" s="12"/>
      <c r="E113" s="12"/>
      <c r="F113" s="12"/>
      <c r="G113" s="247"/>
      <c r="H113" s="343"/>
    </row>
    <row r="114" spans="1:8" s="1" customFormat="1">
      <c r="A114" s="236"/>
      <c r="B114" s="236"/>
      <c r="D114" s="12"/>
      <c r="E114" s="12"/>
      <c r="F114" s="12"/>
      <c r="G114" s="247"/>
      <c r="H114" s="343"/>
    </row>
    <row r="115" spans="1:8" s="1" customFormat="1">
      <c r="A115" s="236"/>
      <c r="B115" s="236"/>
      <c r="D115" s="12"/>
      <c r="E115" s="12"/>
      <c r="F115" s="12"/>
      <c r="G115" s="247"/>
      <c r="H115" s="343"/>
    </row>
    <row r="116" spans="1:8" s="1" customFormat="1">
      <c r="A116" s="236"/>
      <c r="B116" s="236"/>
      <c r="D116" s="12"/>
      <c r="E116" s="12"/>
      <c r="F116" s="12"/>
      <c r="G116" s="247"/>
      <c r="H116" s="343"/>
    </row>
    <row r="117" spans="1:8" s="1" customFormat="1">
      <c r="A117" s="236"/>
      <c r="B117" s="236"/>
      <c r="D117" s="12"/>
      <c r="E117" s="12"/>
      <c r="F117" s="12"/>
      <c r="G117" s="247"/>
      <c r="H117" s="343"/>
    </row>
    <row r="118" spans="1:8" s="1" customFormat="1">
      <c r="A118" s="236"/>
      <c r="B118" s="236"/>
      <c r="D118" s="12"/>
      <c r="E118" s="12"/>
      <c r="F118" s="12"/>
      <c r="G118" s="247"/>
      <c r="H118" s="343"/>
    </row>
    <row r="119" spans="1:8" s="1" customFormat="1">
      <c r="A119" s="236"/>
      <c r="B119" s="236"/>
      <c r="D119" s="12"/>
      <c r="E119" s="12"/>
      <c r="F119" s="12"/>
      <c r="G119" s="247"/>
      <c r="H119" s="343"/>
    </row>
    <row r="120" spans="1:8" s="1" customFormat="1">
      <c r="A120" s="236"/>
      <c r="B120" s="236"/>
      <c r="D120" s="12"/>
      <c r="E120" s="12"/>
      <c r="F120" s="12"/>
      <c r="G120" s="247"/>
      <c r="H120" s="343"/>
    </row>
    <row r="121" spans="1:8" s="1" customFormat="1">
      <c r="A121" s="236"/>
      <c r="B121" s="236"/>
      <c r="D121" s="12"/>
      <c r="E121" s="12"/>
      <c r="F121" s="12"/>
      <c r="G121" s="247"/>
      <c r="H121" s="343"/>
    </row>
    <row r="122" spans="1:8" s="1" customFormat="1">
      <c r="A122" s="236"/>
      <c r="B122" s="236"/>
      <c r="D122" s="12"/>
      <c r="E122" s="12"/>
      <c r="F122" s="12"/>
      <c r="G122" s="247"/>
      <c r="H122" s="343"/>
    </row>
    <row r="123" spans="1:8" s="1" customFormat="1">
      <c r="A123" s="236"/>
      <c r="B123" s="236"/>
      <c r="D123" s="12"/>
      <c r="E123" s="12"/>
      <c r="F123" s="12"/>
      <c r="G123" s="247"/>
      <c r="H123" s="343"/>
    </row>
    <row r="124" spans="1:8" s="1" customFormat="1">
      <c r="A124" s="236"/>
      <c r="B124" s="236"/>
      <c r="D124" s="12"/>
      <c r="E124" s="12"/>
      <c r="F124" s="12"/>
      <c r="G124" s="247"/>
      <c r="H124" s="343"/>
    </row>
    <row r="125" spans="1:8" s="1" customFormat="1">
      <c r="A125" s="236"/>
      <c r="B125" s="236"/>
      <c r="D125" s="12"/>
      <c r="E125" s="12"/>
      <c r="F125" s="12"/>
      <c r="G125" s="247"/>
      <c r="H125" s="343"/>
    </row>
    <row r="126" spans="1:8" s="1" customFormat="1">
      <c r="A126" s="236"/>
      <c r="B126" s="236"/>
      <c r="D126" s="12"/>
      <c r="E126" s="12"/>
      <c r="F126" s="12"/>
      <c r="G126" s="247"/>
      <c r="H126" s="343"/>
    </row>
    <row r="127" spans="1:8" s="1" customFormat="1">
      <c r="A127" s="236"/>
      <c r="B127" s="236"/>
      <c r="D127" s="12"/>
      <c r="E127" s="12"/>
      <c r="F127" s="12"/>
      <c r="G127" s="247"/>
      <c r="H127" s="343"/>
    </row>
    <row r="128" spans="1:8" s="1" customFormat="1">
      <c r="A128" s="236"/>
      <c r="B128" s="236"/>
      <c r="D128" s="12"/>
      <c r="E128" s="12"/>
      <c r="F128" s="12"/>
      <c r="G128" s="247"/>
      <c r="H128" s="343"/>
    </row>
    <row r="129" spans="1:8" s="1" customFormat="1">
      <c r="A129" s="236"/>
      <c r="B129" s="236"/>
      <c r="D129" s="12"/>
      <c r="E129" s="12"/>
      <c r="F129" s="12"/>
      <c r="G129" s="247"/>
      <c r="H129" s="343"/>
    </row>
    <row r="130" spans="1:8" s="1" customFormat="1">
      <c r="A130" s="236"/>
      <c r="B130" s="236"/>
      <c r="D130" s="12"/>
      <c r="E130" s="12"/>
      <c r="F130" s="12"/>
      <c r="G130" s="247"/>
      <c r="H130" s="343"/>
    </row>
    <row r="131" spans="1:8" s="1" customFormat="1">
      <c r="A131" s="236"/>
      <c r="B131" s="236"/>
      <c r="D131" s="12"/>
      <c r="E131" s="12"/>
      <c r="F131" s="12"/>
      <c r="G131" s="247"/>
      <c r="H131" s="343"/>
    </row>
    <row r="132" spans="1:8" s="1" customFormat="1">
      <c r="A132" s="236"/>
      <c r="B132" s="236"/>
      <c r="D132" s="12"/>
      <c r="E132" s="12"/>
      <c r="F132" s="12"/>
      <c r="G132" s="247"/>
      <c r="H132" s="343"/>
    </row>
    <row r="133" spans="1:8" s="1" customFormat="1">
      <c r="A133" s="236"/>
      <c r="B133" s="236"/>
      <c r="D133" s="12"/>
      <c r="E133" s="12"/>
      <c r="F133" s="12"/>
      <c r="G133" s="247"/>
      <c r="H133" s="343"/>
    </row>
    <row r="134" spans="1:8" s="1" customFormat="1">
      <c r="A134" s="236"/>
      <c r="B134" s="236"/>
      <c r="D134" s="12"/>
      <c r="E134" s="12"/>
      <c r="F134" s="12"/>
      <c r="G134" s="247"/>
      <c r="H134" s="343"/>
    </row>
    <row r="135" spans="1:8" s="1" customFormat="1">
      <c r="A135" s="236"/>
      <c r="B135" s="236"/>
      <c r="D135" s="12"/>
      <c r="E135" s="12"/>
      <c r="F135" s="12"/>
      <c r="G135" s="247"/>
      <c r="H135" s="343"/>
    </row>
    <row r="136" spans="1:8" s="1" customFormat="1">
      <c r="A136" s="236"/>
      <c r="B136" s="236"/>
      <c r="D136" s="12"/>
      <c r="E136" s="12"/>
      <c r="F136" s="12"/>
      <c r="G136" s="247"/>
      <c r="H136" s="343"/>
    </row>
    <row r="137" spans="1:8" s="1" customFormat="1">
      <c r="A137" s="236"/>
      <c r="B137" s="236"/>
      <c r="D137" s="12"/>
      <c r="E137" s="12"/>
      <c r="F137" s="12"/>
      <c r="G137" s="247"/>
      <c r="H137" s="343"/>
    </row>
    <row r="138" spans="1:8" s="1" customFormat="1">
      <c r="A138" s="236"/>
      <c r="B138" s="236"/>
      <c r="D138" s="12"/>
      <c r="E138" s="12"/>
      <c r="F138" s="12"/>
      <c r="G138" s="247"/>
      <c r="H138" s="343"/>
    </row>
    <row r="139" spans="1:8" s="1" customFormat="1">
      <c r="A139" s="236"/>
      <c r="B139" s="236"/>
      <c r="D139" s="12"/>
      <c r="E139" s="12"/>
      <c r="F139" s="12"/>
      <c r="G139" s="247"/>
      <c r="H139" s="343"/>
    </row>
    <row r="140" spans="1:8" s="1" customFormat="1">
      <c r="A140" s="236"/>
      <c r="B140" s="236"/>
      <c r="D140" s="12"/>
      <c r="E140" s="12"/>
      <c r="F140" s="12"/>
      <c r="G140" s="247"/>
      <c r="H140" s="343"/>
    </row>
    <row r="141" spans="1:8" s="1" customFormat="1">
      <c r="A141" s="236"/>
      <c r="B141" s="236"/>
      <c r="D141" s="12"/>
      <c r="E141" s="12"/>
      <c r="F141" s="12"/>
      <c r="G141" s="247"/>
      <c r="H141" s="343"/>
    </row>
    <row r="142" spans="1:8" s="1" customFormat="1">
      <c r="A142" s="236"/>
      <c r="B142" s="236"/>
      <c r="D142" s="12"/>
      <c r="E142" s="12"/>
      <c r="F142" s="12"/>
      <c r="G142" s="247"/>
      <c r="H142" s="343"/>
    </row>
    <row r="143" spans="1:8" s="1" customFormat="1">
      <c r="A143" s="236"/>
      <c r="B143" s="236"/>
      <c r="D143" s="12"/>
      <c r="E143" s="12"/>
      <c r="F143" s="12"/>
      <c r="G143" s="247"/>
      <c r="H143" s="343"/>
    </row>
    <row r="144" spans="1:8" s="1" customFormat="1">
      <c r="A144" s="236"/>
      <c r="B144" s="236"/>
      <c r="D144" s="12"/>
      <c r="E144" s="12"/>
      <c r="F144" s="12"/>
      <c r="G144" s="247"/>
      <c r="H144" s="343"/>
    </row>
    <row r="145" spans="1:8" s="1" customFormat="1">
      <c r="A145" s="236"/>
      <c r="B145" s="236"/>
      <c r="D145" s="12"/>
      <c r="E145" s="12"/>
      <c r="F145" s="12"/>
      <c r="G145" s="247"/>
      <c r="H145" s="343"/>
    </row>
    <row r="146" spans="1:8" s="1" customFormat="1">
      <c r="A146" s="236"/>
      <c r="B146" s="236"/>
      <c r="D146" s="12"/>
      <c r="E146" s="12"/>
      <c r="F146" s="12"/>
      <c r="G146" s="247"/>
      <c r="H146" s="343"/>
    </row>
    <row r="147" spans="1:8" s="1" customFormat="1">
      <c r="A147" s="236"/>
      <c r="B147" s="236"/>
      <c r="D147" s="12"/>
      <c r="E147" s="12"/>
      <c r="F147" s="12"/>
      <c r="G147" s="247"/>
      <c r="H147" s="343"/>
    </row>
    <row r="148" spans="1:8" s="1" customFormat="1">
      <c r="A148" s="236"/>
      <c r="B148" s="236"/>
      <c r="D148" s="12"/>
      <c r="E148" s="12"/>
      <c r="F148" s="12"/>
      <c r="G148" s="247"/>
      <c r="H148" s="343"/>
    </row>
    <row r="149" spans="1:8" s="1" customFormat="1">
      <c r="A149" s="236"/>
      <c r="B149" s="236"/>
      <c r="D149" s="12"/>
      <c r="E149" s="12"/>
      <c r="F149" s="12"/>
      <c r="G149" s="247"/>
      <c r="H149" s="343"/>
    </row>
    <row r="150" spans="1:8" s="1" customFormat="1">
      <c r="A150" s="236"/>
      <c r="B150" s="236"/>
      <c r="D150" s="12"/>
      <c r="E150" s="12"/>
      <c r="F150" s="12"/>
      <c r="G150" s="247"/>
      <c r="H150" s="343"/>
    </row>
    <row r="151" spans="1:8" s="1" customFormat="1">
      <c r="A151" s="236"/>
      <c r="B151" s="236"/>
      <c r="D151" s="12"/>
      <c r="E151" s="12"/>
      <c r="F151" s="12"/>
      <c r="G151" s="247"/>
      <c r="H151" s="343"/>
    </row>
    <row r="152" spans="1:8" s="1" customFormat="1">
      <c r="A152" s="236"/>
      <c r="B152" s="236"/>
      <c r="D152" s="12"/>
      <c r="E152" s="12"/>
      <c r="F152" s="12"/>
      <c r="G152" s="247"/>
      <c r="H152" s="343"/>
    </row>
    <row r="153" spans="1:8" s="1" customFormat="1">
      <c r="A153" s="236"/>
      <c r="B153" s="236"/>
      <c r="D153" s="12"/>
      <c r="E153" s="12"/>
      <c r="F153" s="12"/>
      <c r="G153" s="247"/>
      <c r="H153" s="343"/>
    </row>
    <row r="154" spans="1:8" s="1" customFormat="1">
      <c r="A154" s="236"/>
      <c r="B154" s="236"/>
      <c r="D154" s="12"/>
      <c r="E154" s="12"/>
      <c r="F154" s="12"/>
      <c r="G154" s="247"/>
      <c r="H154" s="343"/>
    </row>
    <row r="155" spans="1:8" s="1" customFormat="1">
      <c r="A155" s="236"/>
      <c r="B155" s="236"/>
      <c r="D155" s="12"/>
      <c r="E155" s="12"/>
      <c r="F155" s="12"/>
      <c r="G155" s="247"/>
      <c r="H155" s="343"/>
    </row>
    <row r="156" spans="1:8" s="1" customFormat="1">
      <c r="A156" s="236"/>
      <c r="B156" s="236"/>
      <c r="D156" s="12"/>
      <c r="E156" s="12"/>
      <c r="F156" s="12"/>
      <c r="G156" s="247"/>
      <c r="H156" s="343"/>
    </row>
    <row r="157" spans="1:8" s="1" customFormat="1">
      <c r="A157" s="236"/>
      <c r="B157" s="236"/>
      <c r="D157" s="12"/>
      <c r="E157" s="12"/>
      <c r="F157" s="12"/>
      <c r="G157" s="247"/>
      <c r="H157" s="343"/>
    </row>
    <row r="158" spans="1:8" s="1" customFormat="1">
      <c r="A158" s="236"/>
      <c r="B158" s="236"/>
      <c r="D158" s="12"/>
      <c r="E158" s="12"/>
      <c r="F158" s="12"/>
      <c r="G158" s="247"/>
      <c r="H158" s="343"/>
    </row>
    <row r="159" spans="1:8" s="1" customFormat="1">
      <c r="A159" s="236"/>
      <c r="B159" s="236"/>
      <c r="D159" s="12"/>
      <c r="E159" s="12"/>
      <c r="F159" s="12"/>
      <c r="G159" s="247"/>
      <c r="H159" s="343"/>
    </row>
    <row r="160" spans="1:8" s="1" customFormat="1">
      <c r="A160" s="236"/>
      <c r="B160" s="236"/>
      <c r="D160" s="12"/>
      <c r="E160" s="12"/>
      <c r="F160" s="12"/>
      <c r="G160" s="247"/>
      <c r="H160" s="343"/>
    </row>
    <row r="161" spans="1:8" s="1" customFormat="1">
      <c r="A161" s="236"/>
      <c r="B161" s="236"/>
      <c r="D161" s="12"/>
      <c r="E161" s="12"/>
      <c r="F161" s="12"/>
      <c r="G161" s="247"/>
      <c r="H161" s="343"/>
    </row>
    <row r="162" spans="1:8" s="1" customFormat="1">
      <c r="A162" s="236"/>
      <c r="B162" s="236"/>
      <c r="D162" s="12"/>
      <c r="E162" s="12"/>
      <c r="F162" s="12"/>
      <c r="G162" s="247"/>
      <c r="H162" s="343"/>
    </row>
    <row r="163" spans="1:8" s="1" customFormat="1">
      <c r="A163" s="236"/>
      <c r="B163" s="236"/>
      <c r="D163" s="12"/>
      <c r="E163" s="12"/>
      <c r="F163" s="12"/>
      <c r="G163" s="247"/>
      <c r="H163" s="343"/>
    </row>
    <row r="164" spans="1:8" s="1" customFormat="1">
      <c r="A164" s="236"/>
      <c r="B164" s="236"/>
      <c r="D164" s="12"/>
      <c r="E164" s="12"/>
      <c r="F164" s="12"/>
      <c r="G164" s="247"/>
      <c r="H164" s="343"/>
    </row>
    <row r="165" spans="1:8" s="1" customFormat="1">
      <c r="A165" s="236"/>
      <c r="B165" s="236"/>
      <c r="D165" s="12"/>
      <c r="E165" s="12"/>
      <c r="F165" s="12"/>
      <c r="G165" s="247"/>
      <c r="H165" s="343"/>
    </row>
    <row r="166" spans="1:8" s="1" customFormat="1">
      <c r="A166" s="236"/>
      <c r="B166" s="236"/>
      <c r="D166" s="12"/>
      <c r="E166" s="12"/>
      <c r="F166" s="12"/>
      <c r="G166" s="247"/>
      <c r="H166" s="343"/>
    </row>
    <row r="167" spans="1:8" s="1" customFormat="1">
      <c r="A167" s="236"/>
      <c r="B167" s="236"/>
      <c r="D167" s="12"/>
      <c r="E167" s="12"/>
      <c r="F167" s="12"/>
      <c r="G167" s="247"/>
      <c r="H167" s="343"/>
    </row>
    <row r="168" spans="1:8" s="1" customFormat="1">
      <c r="A168" s="236"/>
      <c r="B168" s="236"/>
      <c r="D168" s="12"/>
      <c r="E168" s="12"/>
      <c r="F168" s="12"/>
      <c r="G168" s="247"/>
      <c r="H168" s="343"/>
    </row>
    <row r="169" spans="1:8" s="1" customFormat="1">
      <c r="A169" s="236"/>
      <c r="B169" s="236"/>
      <c r="D169" s="12"/>
      <c r="E169" s="12"/>
      <c r="F169" s="12"/>
      <c r="G169" s="247"/>
      <c r="H169" s="343"/>
    </row>
    <row r="170" spans="1:8" s="1" customFormat="1">
      <c r="A170" s="236"/>
      <c r="B170" s="236"/>
      <c r="D170" s="12"/>
      <c r="E170" s="12"/>
      <c r="F170" s="12"/>
      <c r="G170" s="247"/>
      <c r="H170" s="343"/>
    </row>
    <row r="171" spans="1:8" s="1" customFormat="1">
      <c r="A171" s="236"/>
      <c r="B171" s="236"/>
      <c r="D171" s="12"/>
      <c r="E171" s="12"/>
      <c r="F171" s="12"/>
      <c r="G171" s="247"/>
      <c r="H171" s="343"/>
    </row>
    <row r="172" spans="1:8" s="1" customFormat="1">
      <c r="A172" s="236"/>
      <c r="B172" s="236"/>
      <c r="D172" s="12"/>
      <c r="E172" s="12"/>
      <c r="F172" s="12"/>
      <c r="G172" s="247"/>
      <c r="H172" s="343"/>
    </row>
    <row r="173" spans="1:8" s="1" customFormat="1">
      <c r="A173" s="236"/>
      <c r="B173" s="236"/>
      <c r="D173" s="12"/>
      <c r="E173" s="12"/>
      <c r="F173" s="12"/>
      <c r="G173" s="247"/>
      <c r="H173" s="343"/>
    </row>
    <row r="174" spans="1:8" s="1" customFormat="1">
      <c r="A174" s="236"/>
      <c r="B174" s="236"/>
      <c r="D174" s="12"/>
      <c r="E174" s="12"/>
      <c r="F174" s="12"/>
      <c r="G174" s="247"/>
      <c r="H174" s="343"/>
    </row>
    <row r="175" spans="1:8" s="1" customFormat="1">
      <c r="A175" s="236"/>
      <c r="B175" s="236"/>
      <c r="D175" s="12"/>
      <c r="E175" s="12"/>
      <c r="F175" s="12"/>
      <c r="G175" s="247"/>
      <c r="H175" s="343"/>
    </row>
    <row r="176" spans="1:8" s="1" customFormat="1">
      <c r="A176" s="236"/>
      <c r="B176" s="236"/>
      <c r="D176" s="12"/>
      <c r="E176" s="12"/>
      <c r="F176" s="12"/>
      <c r="G176" s="247"/>
      <c r="H176" s="343"/>
    </row>
    <row r="177" spans="1:8" s="1" customFormat="1">
      <c r="A177" s="236"/>
      <c r="B177" s="236"/>
      <c r="D177" s="12"/>
      <c r="E177" s="12"/>
      <c r="F177" s="12"/>
      <c r="G177" s="247"/>
      <c r="H177" s="343"/>
    </row>
    <row r="178" spans="1:8" s="1" customFormat="1">
      <c r="A178" s="236"/>
      <c r="B178" s="236"/>
      <c r="D178" s="12"/>
      <c r="E178" s="12"/>
      <c r="F178" s="12"/>
      <c r="G178" s="247"/>
      <c r="H178" s="343"/>
    </row>
    <row r="179" spans="1:8" s="1" customFormat="1">
      <c r="A179" s="236"/>
      <c r="B179" s="236"/>
      <c r="D179" s="12"/>
      <c r="E179" s="12"/>
      <c r="F179" s="12"/>
      <c r="G179" s="247"/>
      <c r="H179" s="343"/>
    </row>
    <row r="180" spans="1:8" s="1" customFormat="1">
      <c r="A180" s="236"/>
      <c r="B180" s="236"/>
      <c r="D180" s="12"/>
      <c r="E180" s="12"/>
      <c r="F180" s="12"/>
      <c r="G180" s="247"/>
      <c r="H180" s="343"/>
    </row>
    <row r="181" spans="1:8" s="1" customFormat="1">
      <c r="A181" s="236"/>
      <c r="B181" s="236"/>
      <c r="D181" s="12"/>
      <c r="E181" s="12"/>
      <c r="F181" s="12"/>
      <c r="G181" s="247"/>
      <c r="H181" s="343"/>
    </row>
    <row r="182" spans="1:8" s="1" customFormat="1">
      <c r="A182" s="236"/>
      <c r="B182" s="236"/>
      <c r="D182" s="12"/>
      <c r="E182" s="12"/>
      <c r="F182" s="12"/>
      <c r="G182" s="247"/>
      <c r="H182" s="343"/>
    </row>
    <row r="183" spans="1:8" s="1" customFormat="1">
      <c r="A183" s="236"/>
      <c r="B183" s="236"/>
      <c r="D183" s="12"/>
      <c r="E183" s="12"/>
      <c r="F183" s="12"/>
      <c r="G183" s="247"/>
      <c r="H183" s="343"/>
    </row>
    <row r="184" spans="1:8" s="1" customFormat="1">
      <c r="A184" s="236"/>
      <c r="B184" s="236"/>
      <c r="D184" s="12"/>
      <c r="E184" s="12"/>
      <c r="F184" s="12"/>
      <c r="G184" s="247"/>
      <c r="H184" s="343"/>
    </row>
    <row r="185" spans="1:8" s="1" customFormat="1">
      <c r="A185" s="236"/>
      <c r="B185" s="236"/>
      <c r="D185" s="12"/>
      <c r="E185" s="12"/>
      <c r="F185" s="12"/>
      <c r="G185" s="247"/>
      <c r="H185" s="343"/>
    </row>
    <row r="186" spans="1:8" s="1" customFormat="1">
      <c r="A186" s="236"/>
      <c r="B186" s="236"/>
      <c r="D186" s="12"/>
      <c r="E186" s="12"/>
      <c r="F186" s="12"/>
      <c r="G186" s="247"/>
      <c r="H186" s="343"/>
    </row>
    <row r="187" spans="1:8" s="1" customFormat="1">
      <c r="A187" s="236"/>
      <c r="B187" s="236"/>
      <c r="D187" s="12"/>
      <c r="E187" s="12"/>
      <c r="F187" s="12"/>
      <c r="G187" s="247"/>
      <c r="H187" s="343"/>
    </row>
    <row r="188" spans="1:8" s="1" customFormat="1">
      <c r="A188" s="236"/>
      <c r="B188" s="236"/>
      <c r="D188" s="12"/>
      <c r="E188" s="12"/>
      <c r="F188" s="12"/>
      <c r="G188" s="247"/>
      <c r="H188" s="343"/>
    </row>
    <row r="189" spans="1:8" s="1" customFormat="1">
      <c r="A189" s="236"/>
      <c r="B189" s="236"/>
      <c r="D189" s="12"/>
      <c r="E189" s="12"/>
      <c r="F189" s="12"/>
      <c r="G189" s="247"/>
      <c r="H189" s="343"/>
    </row>
    <row r="190" spans="1:8" s="1" customFormat="1">
      <c r="A190" s="236"/>
      <c r="B190" s="236"/>
      <c r="D190" s="12"/>
      <c r="E190" s="12"/>
      <c r="F190" s="12"/>
      <c r="G190" s="247"/>
      <c r="H190" s="343"/>
    </row>
    <row r="191" spans="1:8" s="1" customFormat="1">
      <c r="A191" s="236"/>
      <c r="B191" s="236"/>
      <c r="D191" s="12"/>
      <c r="E191" s="12"/>
      <c r="F191" s="12"/>
      <c r="G191" s="247"/>
      <c r="H191" s="343"/>
    </row>
    <row r="192" spans="1:8" s="1" customFormat="1">
      <c r="A192" s="236"/>
      <c r="B192" s="236"/>
      <c r="D192" s="12"/>
      <c r="E192" s="12"/>
      <c r="F192" s="12"/>
      <c r="G192" s="247"/>
      <c r="H192" s="343"/>
    </row>
    <row r="193" spans="1:8" s="1" customFormat="1">
      <c r="A193" s="236"/>
      <c r="B193" s="236"/>
      <c r="D193" s="12"/>
      <c r="E193" s="12"/>
      <c r="F193" s="12"/>
      <c r="G193" s="247"/>
      <c r="H193" s="343"/>
    </row>
    <row r="194" spans="1:8" s="1" customFormat="1">
      <c r="A194" s="236"/>
      <c r="B194" s="236"/>
      <c r="D194" s="12"/>
      <c r="E194" s="12"/>
      <c r="F194" s="12"/>
      <c r="G194" s="247"/>
      <c r="H194" s="343"/>
    </row>
    <row r="195" spans="1:8" s="1" customFormat="1">
      <c r="A195" s="236"/>
      <c r="B195" s="236"/>
      <c r="D195" s="12"/>
      <c r="E195" s="12"/>
      <c r="F195" s="12"/>
      <c r="G195" s="247"/>
      <c r="H195" s="343"/>
    </row>
    <row r="196" spans="1:8" s="1" customFormat="1">
      <c r="A196" s="236"/>
      <c r="B196" s="236"/>
      <c r="D196" s="12"/>
      <c r="E196" s="12"/>
      <c r="F196" s="12"/>
      <c r="G196" s="247"/>
      <c r="H196" s="343"/>
    </row>
    <row r="197" spans="1:8" s="1" customFormat="1">
      <c r="A197" s="236"/>
      <c r="B197" s="236"/>
      <c r="D197" s="12"/>
      <c r="E197" s="12"/>
      <c r="F197" s="12"/>
      <c r="G197" s="247"/>
      <c r="H197" s="343"/>
    </row>
    <row r="198" spans="1:8" s="1" customFormat="1">
      <c r="A198" s="236"/>
      <c r="B198" s="236"/>
      <c r="D198" s="12"/>
      <c r="E198" s="12"/>
      <c r="F198" s="12"/>
      <c r="G198" s="247"/>
      <c r="H198" s="343"/>
    </row>
    <row r="199" spans="1:8" s="1" customFormat="1">
      <c r="A199" s="236"/>
      <c r="B199" s="236"/>
      <c r="D199" s="12"/>
      <c r="E199" s="12"/>
      <c r="F199" s="12"/>
      <c r="G199" s="247"/>
      <c r="H199" s="343"/>
    </row>
    <row r="200" spans="1:8" s="1" customFormat="1">
      <c r="A200" s="236"/>
      <c r="B200" s="236"/>
      <c r="D200" s="12"/>
      <c r="E200" s="12"/>
      <c r="F200" s="12"/>
      <c r="G200" s="247"/>
      <c r="H200" s="343"/>
    </row>
    <row r="201" spans="1:8" s="1" customFormat="1">
      <c r="A201" s="236"/>
      <c r="B201" s="236"/>
      <c r="D201" s="12"/>
      <c r="E201" s="12"/>
      <c r="F201" s="12"/>
      <c r="G201" s="247"/>
      <c r="H201" s="343"/>
    </row>
    <row r="202" spans="1:8" s="1" customFormat="1">
      <c r="A202" s="236"/>
      <c r="B202" s="236"/>
      <c r="D202" s="12"/>
      <c r="E202" s="12"/>
      <c r="F202" s="12"/>
      <c r="G202" s="247"/>
      <c r="H202" s="343"/>
    </row>
    <row r="203" spans="1:8" s="1" customFormat="1">
      <c r="A203" s="236"/>
      <c r="B203" s="236"/>
      <c r="D203" s="12"/>
      <c r="E203" s="12"/>
      <c r="F203" s="12"/>
      <c r="G203" s="247"/>
      <c r="H203" s="343"/>
    </row>
    <row r="204" spans="1:8" s="1" customFormat="1">
      <c r="A204" s="236"/>
      <c r="B204" s="236"/>
      <c r="D204" s="12"/>
      <c r="E204" s="12"/>
      <c r="F204" s="12"/>
      <c r="G204" s="247"/>
      <c r="H204" s="343"/>
    </row>
    <row r="205" spans="1:8" s="1" customFormat="1">
      <c r="A205" s="236"/>
      <c r="B205" s="236"/>
      <c r="D205" s="12"/>
      <c r="E205" s="12"/>
      <c r="F205" s="12"/>
      <c r="G205" s="247"/>
      <c r="H205" s="343"/>
    </row>
    <row r="206" spans="1:8" s="1" customFormat="1">
      <c r="A206" s="236"/>
      <c r="B206" s="236"/>
      <c r="D206" s="12"/>
      <c r="E206" s="12"/>
      <c r="F206" s="12"/>
      <c r="G206" s="247"/>
      <c r="H206" s="343"/>
    </row>
    <row r="207" spans="1:8" s="1" customFormat="1">
      <c r="A207" s="236"/>
      <c r="B207" s="236"/>
      <c r="D207" s="12"/>
      <c r="E207" s="12"/>
      <c r="F207" s="12"/>
      <c r="G207" s="247"/>
      <c r="H207" s="343"/>
    </row>
    <row r="208" spans="1:8" s="1" customFormat="1">
      <c r="A208" s="236"/>
      <c r="B208" s="236"/>
      <c r="D208" s="12"/>
      <c r="E208" s="12"/>
      <c r="F208" s="12"/>
      <c r="G208" s="247"/>
      <c r="H208" s="343"/>
    </row>
    <row r="209" spans="1:8" s="1" customFormat="1">
      <c r="A209" s="236"/>
      <c r="B209" s="236"/>
      <c r="D209" s="12"/>
      <c r="E209" s="12"/>
      <c r="F209" s="12"/>
      <c r="G209" s="247"/>
      <c r="H209" s="343"/>
    </row>
    <row r="210" spans="1:8" s="1" customFormat="1">
      <c r="A210" s="236"/>
      <c r="B210" s="236"/>
      <c r="D210" s="12"/>
      <c r="E210" s="12"/>
      <c r="F210" s="12"/>
      <c r="G210" s="247"/>
      <c r="H210" s="343"/>
    </row>
    <row r="211" spans="1:8" s="1" customFormat="1">
      <c r="A211" s="236"/>
      <c r="B211" s="236"/>
      <c r="D211" s="12"/>
      <c r="E211" s="12"/>
      <c r="F211" s="12"/>
      <c r="G211" s="247"/>
      <c r="H211" s="343"/>
    </row>
    <row r="212" spans="1:8" s="1" customFormat="1">
      <c r="A212" s="236"/>
      <c r="B212" s="236"/>
      <c r="D212" s="12"/>
      <c r="E212" s="12"/>
      <c r="F212" s="12"/>
      <c r="G212" s="247"/>
      <c r="H212" s="343"/>
    </row>
    <row r="213" spans="1:8" s="1" customFormat="1">
      <c r="A213" s="236"/>
      <c r="B213" s="236"/>
      <c r="D213" s="12"/>
      <c r="E213" s="12"/>
      <c r="F213" s="12"/>
      <c r="G213" s="247"/>
      <c r="H213" s="343"/>
    </row>
    <row r="214" spans="1:8" s="1" customFormat="1">
      <c r="A214" s="236"/>
      <c r="B214" s="236"/>
      <c r="D214" s="12"/>
      <c r="E214" s="12"/>
      <c r="F214" s="12"/>
      <c r="G214" s="247"/>
      <c r="H214" s="343"/>
    </row>
    <row r="215" spans="1:8" s="1" customFormat="1">
      <c r="A215" s="236"/>
      <c r="B215" s="236"/>
      <c r="D215" s="12"/>
      <c r="E215" s="12"/>
      <c r="F215" s="12"/>
      <c r="G215" s="247"/>
      <c r="H215" s="343"/>
    </row>
    <row r="216" spans="1:8" s="1" customFormat="1">
      <c r="A216" s="236"/>
      <c r="B216" s="236"/>
      <c r="D216" s="12"/>
      <c r="E216" s="12"/>
      <c r="F216" s="12"/>
      <c r="G216" s="247"/>
      <c r="H216" s="343"/>
    </row>
    <row r="217" spans="1:8" s="1" customFormat="1">
      <c r="A217" s="236"/>
      <c r="B217" s="236"/>
      <c r="D217" s="12"/>
      <c r="E217" s="12"/>
      <c r="F217" s="12"/>
      <c r="G217" s="247"/>
      <c r="H217" s="343"/>
    </row>
    <row r="218" spans="1:8" s="1" customFormat="1">
      <c r="A218" s="236"/>
      <c r="B218" s="236"/>
      <c r="G218" s="243"/>
      <c r="H218" s="344"/>
    </row>
    <row r="219" spans="1:8" s="1" customFormat="1">
      <c r="A219" s="236"/>
      <c r="B219" s="236"/>
      <c r="G219" s="243"/>
      <c r="H219" s="344"/>
    </row>
    <row r="220" spans="1:8" s="1" customFormat="1">
      <c r="A220" s="236"/>
      <c r="B220" s="236"/>
      <c r="G220" s="243"/>
      <c r="H220" s="344"/>
    </row>
    <row r="221" spans="1:8" s="1" customFormat="1">
      <c r="A221" s="236"/>
      <c r="B221" s="236"/>
      <c r="G221" s="243"/>
      <c r="H221" s="344"/>
    </row>
    <row r="222" spans="1:8" s="1" customFormat="1">
      <c r="A222" s="236"/>
      <c r="B222" s="236"/>
      <c r="G222" s="243"/>
      <c r="H222" s="344"/>
    </row>
    <row r="223" spans="1:8" s="1" customFormat="1">
      <c r="A223" s="236"/>
      <c r="B223" s="236"/>
      <c r="G223" s="243"/>
      <c r="H223" s="344"/>
    </row>
    <row r="224" spans="1:8" s="1" customFormat="1">
      <c r="A224" s="236"/>
      <c r="B224" s="236"/>
      <c r="G224" s="243"/>
      <c r="H224" s="344"/>
    </row>
    <row r="225" spans="1:8" s="1" customFormat="1">
      <c r="A225" s="236"/>
      <c r="B225" s="236"/>
      <c r="G225" s="243"/>
      <c r="H225" s="344"/>
    </row>
    <row r="226" spans="1:8" s="1" customFormat="1">
      <c r="A226" s="236"/>
      <c r="B226" s="236"/>
      <c r="G226" s="243"/>
      <c r="H226" s="344"/>
    </row>
    <row r="227" spans="1:8" s="1" customFormat="1">
      <c r="A227" s="236"/>
      <c r="B227" s="236"/>
      <c r="G227" s="243"/>
      <c r="H227" s="344"/>
    </row>
    <row r="228" spans="1:8" s="1" customFormat="1">
      <c r="A228" s="236"/>
      <c r="B228" s="236"/>
      <c r="G228" s="243"/>
      <c r="H228" s="344"/>
    </row>
    <row r="229" spans="1:8" s="1" customFormat="1">
      <c r="A229" s="236"/>
      <c r="B229" s="236"/>
      <c r="G229" s="243"/>
      <c r="H229" s="344"/>
    </row>
    <row r="230" spans="1:8" s="1" customFormat="1">
      <c r="A230" s="236"/>
      <c r="B230" s="236"/>
      <c r="G230" s="243"/>
      <c r="H230" s="344"/>
    </row>
    <row r="231" spans="1:8" s="1" customFormat="1">
      <c r="A231" s="236"/>
      <c r="B231" s="236"/>
      <c r="G231" s="243"/>
      <c r="H231" s="344"/>
    </row>
    <row r="232" spans="1:8" s="1" customFormat="1">
      <c r="A232" s="236"/>
      <c r="B232" s="236"/>
      <c r="G232" s="243"/>
      <c r="H232" s="344"/>
    </row>
    <row r="233" spans="1:8" s="1" customFormat="1">
      <c r="A233" s="236"/>
      <c r="B233" s="236"/>
      <c r="G233" s="243"/>
      <c r="H233" s="344"/>
    </row>
    <row r="234" spans="1:8" s="1" customFormat="1">
      <c r="A234" s="236"/>
      <c r="B234" s="236"/>
      <c r="G234" s="243"/>
      <c r="H234" s="344"/>
    </row>
    <row r="235" spans="1:8" s="1" customFormat="1">
      <c r="A235" s="236"/>
      <c r="B235" s="236"/>
      <c r="G235" s="243"/>
      <c r="H235" s="344"/>
    </row>
    <row r="236" spans="1:8" s="1" customFormat="1">
      <c r="A236" s="236"/>
      <c r="B236" s="236"/>
      <c r="G236" s="243"/>
      <c r="H236" s="344"/>
    </row>
    <row r="237" spans="1:8" s="1" customFormat="1">
      <c r="A237" s="236"/>
      <c r="B237" s="236"/>
      <c r="G237" s="243"/>
      <c r="H237" s="344"/>
    </row>
    <row r="238" spans="1:8" s="1" customFormat="1">
      <c r="A238" s="236"/>
      <c r="B238" s="236"/>
      <c r="G238" s="243"/>
      <c r="H238" s="344"/>
    </row>
    <row r="239" spans="1:8" s="1" customFormat="1">
      <c r="A239" s="236"/>
      <c r="B239" s="236"/>
      <c r="G239" s="243"/>
      <c r="H239" s="344"/>
    </row>
    <row r="240" spans="1:8" s="1" customFormat="1">
      <c r="A240" s="236"/>
      <c r="B240" s="236"/>
      <c r="G240" s="243"/>
      <c r="H240" s="344"/>
    </row>
    <row r="241" spans="1:8" s="1" customFormat="1">
      <c r="A241" s="236"/>
      <c r="B241" s="236"/>
      <c r="G241" s="243"/>
      <c r="H241" s="344"/>
    </row>
    <row r="242" spans="1:8" s="1" customFormat="1">
      <c r="A242" s="236"/>
      <c r="B242" s="236"/>
      <c r="G242" s="243"/>
      <c r="H242" s="344"/>
    </row>
    <row r="243" spans="1:8" s="1" customFormat="1">
      <c r="A243" s="236"/>
      <c r="B243" s="236"/>
      <c r="G243" s="243"/>
      <c r="H243" s="344"/>
    </row>
    <row r="244" spans="1:8" s="1" customFormat="1">
      <c r="A244" s="236"/>
      <c r="B244" s="236"/>
      <c r="G244" s="243"/>
      <c r="H244" s="344"/>
    </row>
    <row r="245" spans="1:8" s="1" customFormat="1">
      <c r="A245" s="236"/>
      <c r="B245" s="236"/>
      <c r="G245" s="243"/>
      <c r="H245" s="344"/>
    </row>
    <row r="246" spans="1:8" s="1" customFormat="1">
      <c r="A246" s="236"/>
      <c r="B246" s="236"/>
      <c r="G246" s="243"/>
      <c r="H246" s="344"/>
    </row>
    <row r="247" spans="1:8" s="1" customFormat="1">
      <c r="A247" s="236"/>
      <c r="B247" s="236"/>
      <c r="G247" s="243"/>
      <c r="H247" s="344"/>
    </row>
    <row r="248" spans="1:8" s="1" customFormat="1">
      <c r="A248" s="236"/>
      <c r="B248" s="236"/>
      <c r="G248" s="243"/>
      <c r="H248" s="344"/>
    </row>
    <row r="249" spans="1:8" s="1" customFormat="1">
      <c r="A249" s="236"/>
      <c r="B249" s="236"/>
      <c r="G249" s="243"/>
      <c r="H249" s="344"/>
    </row>
    <row r="250" spans="1:8" s="1" customFormat="1">
      <c r="A250" s="236"/>
      <c r="B250" s="236"/>
      <c r="G250" s="243"/>
      <c r="H250" s="344"/>
    </row>
    <row r="251" spans="1:8" s="1" customFormat="1">
      <c r="A251" s="236"/>
      <c r="B251" s="236"/>
      <c r="G251" s="243"/>
      <c r="H251" s="344"/>
    </row>
    <row r="252" spans="1:8" s="1" customFormat="1">
      <c r="A252" s="236"/>
      <c r="B252" s="236"/>
      <c r="G252" s="243"/>
      <c r="H252" s="344"/>
    </row>
    <row r="253" spans="1:8" s="1" customFormat="1">
      <c r="A253" s="236"/>
      <c r="B253" s="236"/>
      <c r="G253" s="243"/>
      <c r="H253" s="344"/>
    </row>
    <row r="254" spans="1:8" s="1" customFormat="1">
      <c r="A254" s="236"/>
      <c r="B254" s="236"/>
      <c r="G254" s="243"/>
      <c r="H254" s="344"/>
    </row>
    <row r="255" spans="1:8" s="1" customFormat="1">
      <c r="A255" s="236"/>
      <c r="B255" s="236"/>
      <c r="G255" s="243"/>
      <c r="H255" s="344"/>
    </row>
    <row r="256" spans="1:8" s="1" customFormat="1">
      <c r="A256" s="236"/>
      <c r="B256" s="236"/>
      <c r="G256" s="243"/>
      <c r="H256" s="344"/>
    </row>
    <row r="257" spans="1:8" s="1" customFormat="1">
      <c r="A257" s="236"/>
      <c r="B257" s="236"/>
      <c r="G257" s="243"/>
      <c r="H257" s="344"/>
    </row>
    <row r="258" spans="1:8" s="1" customFormat="1">
      <c r="A258" s="236"/>
      <c r="B258" s="236"/>
      <c r="G258" s="243"/>
      <c r="H258" s="344"/>
    </row>
    <row r="259" spans="1:8" s="1" customFormat="1">
      <c r="A259" s="236"/>
      <c r="B259" s="236"/>
      <c r="G259" s="243"/>
      <c r="H259" s="344"/>
    </row>
    <row r="260" spans="1:8" s="1" customFormat="1">
      <c r="A260" s="236"/>
      <c r="B260" s="236"/>
      <c r="G260" s="243"/>
      <c r="H260" s="344"/>
    </row>
    <row r="261" spans="1:8" s="1" customFormat="1">
      <c r="A261" s="236"/>
      <c r="B261" s="236"/>
      <c r="G261" s="243"/>
      <c r="H261" s="344"/>
    </row>
    <row r="262" spans="1:8" s="1" customFormat="1">
      <c r="A262" s="236"/>
      <c r="B262" s="236"/>
      <c r="G262" s="243"/>
      <c r="H262" s="344"/>
    </row>
    <row r="263" spans="1:8" s="1" customFormat="1">
      <c r="A263" s="236"/>
      <c r="B263" s="236"/>
      <c r="G263" s="243"/>
      <c r="H263" s="344"/>
    </row>
    <row r="264" spans="1:8" s="1" customFormat="1">
      <c r="A264" s="236"/>
      <c r="B264" s="236"/>
      <c r="G264" s="243"/>
      <c r="H264" s="344"/>
    </row>
    <row r="265" spans="1:8" s="1" customFormat="1">
      <c r="A265" s="236"/>
      <c r="B265" s="236"/>
      <c r="G265" s="243"/>
      <c r="H265" s="344"/>
    </row>
    <row r="266" spans="1:8" s="1" customFormat="1">
      <c r="A266" s="236"/>
      <c r="B266" s="236"/>
      <c r="G266" s="243"/>
      <c r="H266" s="344"/>
    </row>
    <row r="267" spans="1:8" s="1" customFormat="1">
      <c r="A267" s="236"/>
      <c r="B267" s="236"/>
      <c r="G267" s="243"/>
      <c r="H267" s="344"/>
    </row>
    <row r="268" spans="1:8" s="1" customFormat="1">
      <c r="A268" s="236"/>
      <c r="B268" s="236"/>
      <c r="G268" s="243"/>
      <c r="H268" s="344"/>
    </row>
    <row r="269" spans="1:8" s="1" customFormat="1">
      <c r="A269" s="236"/>
      <c r="B269" s="236"/>
      <c r="G269" s="243"/>
      <c r="H269" s="344"/>
    </row>
    <row r="270" spans="1:8" s="1" customFormat="1">
      <c r="A270" s="236"/>
      <c r="B270" s="236"/>
      <c r="G270" s="243"/>
      <c r="H270" s="344"/>
    </row>
    <row r="271" spans="1:8" s="1" customFormat="1">
      <c r="A271" s="236"/>
      <c r="B271" s="236"/>
      <c r="G271" s="243"/>
      <c r="H271" s="344"/>
    </row>
    <row r="272" spans="1:8" s="1" customFormat="1">
      <c r="A272" s="236"/>
      <c r="B272" s="236"/>
      <c r="G272" s="243"/>
      <c r="H272" s="344"/>
    </row>
    <row r="273" spans="1:8" s="1" customFormat="1">
      <c r="A273" s="236"/>
      <c r="B273" s="236"/>
      <c r="G273" s="243"/>
      <c r="H273" s="344"/>
    </row>
    <row r="274" spans="1:8" s="1" customFormat="1">
      <c r="A274" s="236"/>
      <c r="B274" s="236"/>
      <c r="G274" s="243"/>
      <c r="H274" s="344"/>
    </row>
    <row r="275" spans="1:8" s="1" customFormat="1">
      <c r="A275" s="236"/>
      <c r="B275" s="236"/>
      <c r="G275" s="243"/>
      <c r="H275" s="344"/>
    </row>
    <row r="276" spans="1:8" s="1" customFormat="1">
      <c r="A276" s="236"/>
      <c r="B276" s="236"/>
      <c r="G276" s="243"/>
      <c r="H276" s="344"/>
    </row>
    <row r="277" spans="1:8" s="1" customFormat="1">
      <c r="A277" s="236"/>
      <c r="B277" s="236"/>
      <c r="G277" s="243"/>
      <c r="H277" s="344"/>
    </row>
    <row r="278" spans="1:8" s="1" customFormat="1">
      <c r="A278" s="236"/>
      <c r="B278" s="236"/>
      <c r="G278" s="243"/>
      <c r="H278" s="344"/>
    </row>
    <row r="279" spans="1:8" s="1" customFormat="1">
      <c r="A279" s="236"/>
      <c r="B279" s="236"/>
      <c r="G279" s="243"/>
      <c r="H279" s="344"/>
    </row>
    <row r="280" spans="1:8" s="1" customFormat="1">
      <c r="A280" s="236"/>
      <c r="B280" s="236"/>
      <c r="G280" s="243"/>
      <c r="H280" s="344"/>
    </row>
    <row r="281" spans="1:8" s="1" customFormat="1">
      <c r="A281" s="236"/>
      <c r="B281" s="236"/>
      <c r="G281" s="243"/>
      <c r="H281" s="344"/>
    </row>
    <row r="282" spans="1:8" s="1" customFormat="1">
      <c r="A282" s="236"/>
      <c r="B282" s="236"/>
      <c r="G282" s="243"/>
      <c r="H282" s="344"/>
    </row>
    <row r="283" spans="1:8" s="1" customFormat="1">
      <c r="A283" s="236"/>
      <c r="B283" s="236"/>
      <c r="G283" s="243"/>
      <c r="H283" s="344"/>
    </row>
    <row r="284" spans="1:8" s="1" customFormat="1">
      <c r="A284" s="236"/>
      <c r="B284" s="236"/>
      <c r="G284" s="243"/>
      <c r="H284" s="344"/>
    </row>
    <row r="285" spans="1:8" s="1" customFormat="1">
      <c r="A285" s="236"/>
      <c r="B285" s="236"/>
      <c r="G285" s="243"/>
      <c r="H285" s="344"/>
    </row>
    <row r="286" spans="1:8" s="1" customFormat="1">
      <c r="A286" s="236"/>
      <c r="B286" s="236"/>
      <c r="G286" s="243"/>
      <c r="H286" s="344"/>
    </row>
    <row r="287" spans="1:8" s="1" customFormat="1">
      <c r="A287" s="236"/>
      <c r="B287" s="236"/>
      <c r="G287" s="243"/>
      <c r="H287" s="344"/>
    </row>
    <row r="288" spans="1:8" s="1" customFormat="1">
      <c r="A288" s="236"/>
      <c r="B288" s="236"/>
      <c r="G288" s="243"/>
      <c r="H288" s="344"/>
    </row>
    <row r="289" spans="1:8" s="1" customFormat="1">
      <c r="A289" s="236"/>
      <c r="B289" s="236"/>
      <c r="G289" s="243"/>
      <c r="H289" s="344"/>
    </row>
    <row r="290" spans="1:8" s="1" customFormat="1">
      <c r="A290" s="236"/>
      <c r="B290" s="236"/>
      <c r="G290" s="243"/>
      <c r="H290" s="344"/>
    </row>
    <row r="291" spans="1:8" s="1" customFormat="1">
      <c r="A291" s="236"/>
      <c r="B291" s="236"/>
      <c r="G291" s="243"/>
      <c r="H291" s="344"/>
    </row>
    <row r="292" spans="1:8" s="1" customFormat="1">
      <c r="A292" s="236"/>
      <c r="B292" s="236"/>
      <c r="G292" s="243"/>
      <c r="H292" s="344"/>
    </row>
    <row r="293" spans="1:8" s="1" customFormat="1">
      <c r="A293" s="236"/>
      <c r="B293" s="236"/>
      <c r="G293" s="243"/>
      <c r="H293" s="344"/>
    </row>
    <row r="294" spans="1:8" s="1" customFormat="1">
      <c r="A294" s="236"/>
      <c r="B294" s="236"/>
      <c r="G294" s="243"/>
      <c r="H294" s="344"/>
    </row>
    <row r="295" spans="1:8" s="1" customFormat="1">
      <c r="A295" s="236"/>
      <c r="B295" s="236"/>
      <c r="G295" s="243"/>
      <c r="H295" s="344"/>
    </row>
    <row r="296" spans="1:8" s="1" customFormat="1">
      <c r="A296" s="236"/>
      <c r="B296" s="236"/>
      <c r="G296" s="243"/>
      <c r="H296" s="344"/>
    </row>
  </sheetData>
  <mergeCells count="3">
    <mergeCell ref="A2:C2"/>
    <mergeCell ref="A1:H1"/>
    <mergeCell ref="A3:C3"/>
  </mergeCells>
  <phoneticPr fontId="0" type="noConversion"/>
  <printOptions horizontalCentered="1"/>
  <pageMargins left="0.19685039370078741" right="0.19685039370078741" top="0.43307086614173229" bottom="0.51181102362204722" header="0.31496062992125984" footer="0.31496062992125984"/>
  <pageSetup paperSize="9" scale="85" firstPageNumber="565" orientation="portrait" useFirstPageNumber="1" horizontalDpi="4294967295" r:id="rId1"/>
  <headerFooter scaleWithDoc="0" alignWithMargins="0">
    <oddFooter>&amp;C&amp;P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5"/>
  <sheetViews>
    <sheetView zoomScaleNormal="100" workbookViewId="0">
      <selection activeCell="C9" sqref="C9"/>
    </sheetView>
  </sheetViews>
  <sheetFormatPr defaultColWidth="11.42578125" defaultRowHeight="12.75"/>
  <cols>
    <col min="1" max="1" width="5.140625" style="132" customWidth="1"/>
    <col min="2" max="2" width="5.5703125" style="209" customWidth="1"/>
    <col min="3" max="3" width="49.28515625" customWidth="1"/>
    <col min="4" max="4" width="13.140625" customWidth="1"/>
    <col min="5" max="5" width="13" customWidth="1"/>
    <col min="6" max="6" width="13.140625" customWidth="1"/>
    <col min="7" max="7" width="8" style="356" customWidth="1"/>
    <col min="8" max="8" width="8" style="357" customWidth="1"/>
  </cols>
  <sheetData>
    <row r="1" spans="1:8" s="45" customFormat="1" ht="33" customHeight="1">
      <c r="A1" s="401" t="s">
        <v>31</v>
      </c>
      <c r="B1" s="391"/>
      <c r="C1" s="391"/>
      <c r="D1" s="391"/>
      <c r="E1" s="392"/>
      <c r="F1" s="392"/>
      <c r="G1" s="392"/>
      <c r="H1" s="392"/>
    </row>
    <row r="2" spans="1:8" s="1" customFormat="1" ht="27.75" customHeight="1">
      <c r="A2" s="395" t="s">
        <v>243</v>
      </c>
      <c r="B2" s="396"/>
      <c r="C2" s="396"/>
      <c r="D2" s="211" t="s">
        <v>278</v>
      </c>
      <c r="E2" s="211" t="s">
        <v>279</v>
      </c>
      <c r="F2" s="211" t="s">
        <v>280</v>
      </c>
      <c r="G2" s="212" t="s">
        <v>244</v>
      </c>
      <c r="H2" s="212" t="s">
        <v>244</v>
      </c>
    </row>
    <row r="3" spans="1:8" s="1" customFormat="1" ht="12.75" customHeight="1">
      <c r="A3" s="397">
        <v>1</v>
      </c>
      <c r="B3" s="397"/>
      <c r="C3" s="397"/>
      <c r="D3" s="213">
        <v>2</v>
      </c>
      <c r="E3" s="213">
        <v>3</v>
      </c>
      <c r="F3" s="213">
        <v>4</v>
      </c>
      <c r="G3" s="214" t="s">
        <v>245</v>
      </c>
      <c r="H3" s="214" t="s">
        <v>246</v>
      </c>
    </row>
    <row r="4" spans="1:8" s="1" customFormat="1" ht="28.9" customHeight="1">
      <c r="A4" s="238"/>
      <c r="B4" s="239"/>
      <c r="C4" s="44" t="s">
        <v>50</v>
      </c>
      <c r="D4" s="262">
        <f>D5-D16</f>
        <v>384186067.54999995</v>
      </c>
      <c r="E4" s="262">
        <f>E5-E16</f>
        <v>221363358</v>
      </c>
      <c r="F4" s="262">
        <f>F5-F16</f>
        <v>-207104552.69999981</v>
      </c>
      <c r="G4" s="349">
        <f t="shared" ref="G4:G14" si="0">F4/D4*100</f>
        <v>-53.907356406943663</v>
      </c>
      <c r="H4" s="255">
        <f>F4/E4*100</f>
        <v>-93.558642483188123</v>
      </c>
    </row>
    <row r="5" spans="1:8" s="1" customFormat="1" ht="21.6" customHeight="1">
      <c r="A5" s="240">
        <v>8</v>
      </c>
      <c r="B5" s="222"/>
      <c r="C5" s="22" t="s">
        <v>296</v>
      </c>
      <c r="D5" s="40">
        <f>D9+D6</f>
        <v>1474674532</v>
      </c>
      <c r="E5" s="40">
        <f t="shared" ref="E5:F5" si="1">E9+E6</f>
        <v>1640268358</v>
      </c>
      <c r="F5" s="40">
        <f t="shared" si="1"/>
        <v>1211438449.4000001</v>
      </c>
      <c r="G5" s="349">
        <f t="shared" si="0"/>
        <v>82.149547111050268</v>
      </c>
      <c r="H5" s="255">
        <f t="shared" ref="H5:H22" si="2">F5/E5*100</f>
        <v>73.856112842237735</v>
      </c>
    </row>
    <row r="6" spans="1:8" s="1" customFormat="1" ht="18.600000000000001" customHeight="1">
      <c r="A6" s="240">
        <v>83</v>
      </c>
      <c r="B6" s="222"/>
      <c r="C6" s="42" t="s">
        <v>289</v>
      </c>
      <c r="D6" s="40">
        <f>D7</f>
        <v>0</v>
      </c>
      <c r="E6" s="40">
        <f t="shared" ref="E6:F6" si="3">E7</f>
        <v>9573000</v>
      </c>
      <c r="F6" s="40">
        <f t="shared" si="3"/>
        <v>9572830.4000000004</v>
      </c>
      <c r="G6" s="349" t="s">
        <v>187</v>
      </c>
      <c r="H6" s="255">
        <f t="shared" si="2"/>
        <v>99.99822835056932</v>
      </c>
    </row>
    <row r="7" spans="1:8" s="1" customFormat="1" ht="25.15" customHeight="1">
      <c r="A7" s="222">
        <v>834</v>
      </c>
      <c r="B7" s="222"/>
      <c r="C7" s="324" t="s">
        <v>297</v>
      </c>
      <c r="D7" s="40">
        <f>D8</f>
        <v>0</v>
      </c>
      <c r="E7" s="40">
        <f t="shared" ref="E7:F7" si="4">E8</f>
        <v>9573000</v>
      </c>
      <c r="F7" s="40">
        <f t="shared" si="4"/>
        <v>9572830.4000000004</v>
      </c>
      <c r="G7" s="349" t="s">
        <v>187</v>
      </c>
      <c r="H7" s="255">
        <f t="shared" si="2"/>
        <v>99.99822835056932</v>
      </c>
    </row>
    <row r="8" spans="1:8" s="1" customFormat="1" ht="25.15" customHeight="1">
      <c r="A8" s="240"/>
      <c r="B8" s="224">
        <v>8341</v>
      </c>
      <c r="C8" s="31" t="s">
        <v>298</v>
      </c>
      <c r="D8" s="41">
        <v>0</v>
      </c>
      <c r="E8" s="339">
        <v>9573000</v>
      </c>
      <c r="F8" s="41">
        <v>9572830.4000000004</v>
      </c>
      <c r="G8" s="348" t="s">
        <v>187</v>
      </c>
      <c r="H8" s="350">
        <f t="shared" si="2"/>
        <v>99.99822835056932</v>
      </c>
    </row>
    <row r="9" spans="1:8" s="1" customFormat="1" ht="13.5" customHeight="1">
      <c r="A9" s="240">
        <v>84</v>
      </c>
      <c r="B9" s="222"/>
      <c r="C9" s="42" t="s">
        <v>49</v>
      </c>
      <c r="D9" s="40">
        <f>D10+D13</f>
        <v>1474674532</v>
      </c>
      <c r="E9" s="40">
        <f>E10+E13</f>
        <v>1630695358</v>
      </c>
      <c r="F9" s="40">
        <f t="shared" ref="F9" si="5">F10+F13</f>
        <v>1201865619</v>
      </c>
      <c r="G9" s="349">
        <f t="shared" si="0"/>
        <v>81.50039842147352</v>
      </c>
      <c r="H9" s="255">
        <f t="shared" si="2"/>
        <v>73.702645506641602</v>
      </c>
    </row>
    <row r="10" spans="1:8" s="1" customFormat="1" ht="25.5" customHeight="1">
      <c r="A10" s="222">
        <v>844</v>
      </c>
      <c r="B10" s="222"/>
      <c r="C10" s="23" t="s">
        <v>209</v>
      </c>
      <c r="D10" s="40">
        <f>D11+D12</f>
        <v>1419674532</v>
      </c>
      <c r="E10" s="40">
        <f>E11+E12</f>
        <v>1630695358</v>
      </c>
      <c r="F10" s="40">
        <f>F11+F12</f>
        <v>1201865619</v>
      </c>
      <c r="G10" s="349">
        <f t="shared" si="0"/>
        <v>84.657827685817779</v>
      </c>
      <c r="H10" s="255">
        <f>F10/E10*100</f>
        <v>73.702645506641602</v>
      </c>
    </row>
    <row r="11" spans="1:8" s="12" customFormat="1" ht="27.75" customHeight="1">
      <c r="A11" s="241"/>
      <c r="B11" s="224">
        <v>8443</v>
      </c>
      <c r="C11" s="25" t="s">
        <v>201</v>
      </c>
      <c r="D11" s="41">
        <v>1274459797</v>
      </c>
      <c r="E11" s="341">
        <v>1630695358</v>
      </c>
      <c r="F11" s="41">
        <v>1201865619</v>
      </c>
      <c r="G11" s="314">
        <f t="shared" si="0"/>
        <v>94.30392561845558</v>
      </c>
      <c r="H11" s="351">
        <f t="shared" ref="H11:H14" si="6">F11/E11*100</f>
        <v>73.702645506641602</v>
      </c>
    </row>
    <row r="12" spans="1:8" s="12" customFormat="1" ht="13.5" customHeight="1">
      <c r="A12" s="241"/>
      <c r="B12" s="224">
        <v>8446</v>
      </c>
      <c r="C12" s="25" t="s">
        <v>202</v>
      </c>
      <c r="D12" s="41">
        <v>145214735</v>
      </c>
      <c r="E12" s="339">
        <v>0</v>
      </c>
      <c r="F12" s="41">
        <v>0</v>
      </c>
      <c r="G12" s="314">
        <f t="shared" si="0"/>
        <v>0</v>
      </c>
      <c r="H12" s="351" t="e">
        <f t="shared" si="6"/>
        <v>#DIV/0!</v>
      </c>
    </row>
    <row r="13" spans="1:8" s="12" customFormat="1" ht="13.5" customHeight="1">
      <c r="A13" s="242">
        <v>847</v>
      </c>
      <c r="B13" s="224"/>
      <c r="C13" s="290" t="s">
        <v>267</v>
      </c>
      <c r="D13" s="50">
        <f>D14</f>
        <v>55000000</v>
      </c>
      <c r="E13" s="40">
        <f t="shared" ref="E13:F13" si="7">E14</f>
        <v>0</v>
      </c>
      <c r="F13" s="50">
        <f t="shared" si="7"/>
        <v>0</v>
      </c>
      <c r="G13" s="377">
        <f t="shared" si="0"/>
        <v>0</v>
      </c>
      <c r="H13" s="255" t="s">
        <v>187</v>
      </c>
    </row>
    <row r="14" spans="1:8" s="12" customFormat="1" ht="13.5" customHeight="1">
      <c r="A14" s="241"/>
      <c r="B14" s="224">
        <v>8471</v>
      </c>
      <c r="C14" s="25" t="s">
        <v>268</v>
      </c>
      <c r="D14" s="41">
        <v>55000000</v>
      </c>
      <c r="E14" s="339"/>
      <c r="F14" s="41">
        <v>0</v>
      </c>
      <c r="G14" s="314">
        <f t="shared" si="0"/>
        <v>0</v>
      </c>
      <c r="H14" s="351" t="e">
        <f t="shared" si="6"/>
        <v>#DIV/0!</v>
      </c>
    </row>
    <row r="15" spans="1:8" s="12" customFormat="1" ht="12.6" customHeight="1">
      <c r="A15" s="241"/>
      <c r="B15" s="224"/>
      <c r="C15" s="25"/>
      <c r="D15" s="41"/>
      <c r="E15" s="339"/>
      <c r="F15" s="41"/>
      <c r="G15" s="314"/>
      <c r="H15" s="351"/>
    </row>
    <row r="16" spans="1:8" s="12" customFormat="1" ht="27.75" customHeight="1">
      <c r="A16" s="222">
        <v>5</v>
      </c>
      <c r="B16" s="222"/>
      <c r="C16" s="26" t="s">
        <v>25</v>
      </c>
      <c r="D16" s="40">
        <f t="shared" ref="D16:F16" si="8">D17</f>
        <v>1090488464.45</v>
      </c>
      <c r="E16" s="40">
        <f>E17</f>
        <v>1418905000</v>
      </c>
      <c r="F16" s="40">
        <f t="shared" si="8"/>
        <v>1418543002.0999999</v>
      </c>
      <c r="G16" s="349">
        <f t="shared" ref="G16:G22" si="9">F16/D16*100</f>
        <v>130.08326528382469</v>
      </c>
      <c r="H16" s="255">
        <f t="shared" si="2"/>
        <v>99.97448751678229</v>
      </c>
    </row>
    <row r="17" spans="1:8" s="12" customFormat="1" ht="13.5" customHeight="1">
      <c r="A17" s="242">
        <v>54</v>
      </c>
      <c r="B17" s="219"/>
      <c r="C17" s="43" t="s">
        <v>210</v>
      </c>
      <c r="D17" s="40">
        <f>D18+D21</f>
        <v>1090488464.45</v>
      </c>
      <c r="E17" s="40">
        <f>E18+E21</f>
        <v>1418905000</v>
      </c>
      <c r="F17" s="40">
        <f>F18+F21</f>
        <v>1418543002.0999999</v>
      </c>
      <c r="G17" s="349">
        <f t="shared" si="9"/>
        <v>130.08326528382469</v>
      </c>
      <c r="H17" s="255">
        <f t="shared" si="2"/>
        <v>99.97448751678229</v>
      </c>
    </row>
    <row r="18" spans="1:8" s="12" customFormat="1" ht="25.15" customHeight="1">
      <c r="A18" s="222">
        <v>544</v>
      </c>
      <c r="B18" s="222"/>
      <c r="C18" s="23" t="s">
        <v>198</v>
      </c>
      <c r="D18" s="40">
        <f>D19+D20</f>
        <v>1035488464.45</v>
      </c>
      <c r="E18" s="40">
        <f>E19+E20</f>
        <v>1418905000</v>
      </c>
      <c r="F18" s="40">
        <f>F19+F20</f>
        <v>1418543002.0999999</v>
      </c>
      <c r="G18" s="349">
        <f t="shared" si="9"/>
        <v>136.99264171459981</v>
      </c>
      <c r="H18" s="255">
        <f>F18/E18*100</f>
        <v>99.97448751678229</v>
      </c>
    </row>
    <row r="19" spans="1:8" s="12" customFormat="1" ht="25.15" customHeight="1">
      <c r="A19" s="241"/>
      <c r="B19" s="224">
        <v>5443</v>
      </c>
      <c r="C19" s="25" t="s">
        <v>199</v>
      </c>
      <c r="D19" s="41">
        <v>914701089.13999999</v>
      </c>
      <c r="E19" s="339">
        <v>1288655000</v>
      </c>
      <c r="F19" s="41">
        <v>1288333590.24</v>
      </c>
      <c r="G19" s="314">
        <f t="shared" si="9"/>
        <v>140.84749712622389</v>
      </c>
      <c r="H19" s="351">
        <f t="shared" si="2"/>
        <v>99.975058509841659</v>
      </c>
    </row>
    <row r="20" spans="1:8" s="12" customFormat="1" ht="25.15" customHeight="1">
      <c r="A20" s="241"/>
      <c r="B20" s="224">
        <v>5446</v>
      </c>
      <c r="C20" s="25" t="s">
        <v>200</v>
      </c>
      <c r="D20" s="41">
        <v>120787375.31</v>
      </c>
      <c r="E20" s="339">
        <v>130250000</v>
      </c>
      <c r="F20" s="41">
        <v>130209411.86</v>
      </c>
      <c r="G20" s="314">
        <f t="shared" si="9"/>
        <v>107.80051435493023</v>
      </c>
      <c r="H20" s="351">
        <f t="shared" si="2"/>
        <v>99.968838280230315</v>
      </c>
    </row>
    <row r="21" spans="1:8" s="12" customFormat="1">
      <c r="A21" s="242">
        <v>547</v>
      </c>
      <c r="B21" s="219"/>
      <c r="C21" s="12" t="s">
        <v>269</v>
      </c>
      <c r="D21" s="50">
        <f>D22</f>
        <v>55000000</v>
      </c>
      <c r="E21" s="40">
        <f t="shared" ref="E21:F21" si="10">E22</f>
        <v>0</v>
      </c>
      <c r="F21" s="50">
        <f t="shared" si="10"/>
        <v>0</v>
      </c>
      <c r="G21" s="377">
        <f t="shared" si="9"/>
        <v>0</v>
      </c>
      <c r="H21" s="255" t="s">
        <v>187</v>
      </c>
    </row>
    <row r="22" spans="1:8" s="12" customFormat="1">
      <c r="A22" s="241"/>
      <c r="B22" s="241">
        <v>5471</v>
      </c>
      <c r="C22" s="12" t="s">
        <v>270</v>
      </c>
      <c r="D22" s="36">
        <v>55000000</v>
      </c>
      <c r="E22" s="339"/>
      <c r="F22" s="36">
        <v>0</v>
      </c>
      <c r="G22" s="314">
        <f t="shared" si="9"/>
        <v>0</v>
      </c>
      <c r="H22" s="351" t="e">
        <f t="shared" si="2"/>
        <v>#DIV/0!</v>
      </c>
    </row>
    <row r="23" spans="1:8" s="12" customFormat="1">
      <c r="A23" s="241"/>
      <c r="B23" s="241"/>
      <c r="G23" s="352"/>
      <c r="H23" s="353"/>
    </row>
    <row r="24" spans="1:8" s="12" customFormat="1">
      <c r="A24" s="241"/>
      <c r="B24" s="241"/>
      <c r="G24" s="352"/>
      <c r="H24" s="353"/>
    </row>
    <row r="25" spans="1:8" s="1" customFormat="1">
      <c r="A25" s="132"/>
      <c r="B25" s="132"/>
      <c r="G25" s="354"/>
      <c r="H25" s="355"/>
    </row>
    <row r="26" spans="1:8" s="1" customFormat="1">
      <c r="A26" s="132"/>
      <c r="B26" s="132"/>
      <c r="G26" s="354"/>
      <c r="H26" s="355"/>
    </row>
    <row r="27" spans="1:8" s="1" customFormat="1">
      <c r="A27" s="132"/>
      <c r="B27" s="132"/>
      <c r="G27" s="354"/>
      <c r="H27" s="355"/>
    </row>
    <row r="28" spans="1:8" s="1" customFormat="1">
      <c r="A28" s="132"/>
      <c r="B28" s="132"/>
      <c r="G28" s="354"/>
      <c r="H28" s="355"/>
    </row>
    <row r="29" spans="1:8" s="1" customFormat="1">
      <c r="A29" s="132"/>
      <c r="B29" s="132"/>
      <c r="G29" s="354"/>
      <c r="H29" s="355"/>
    </row>
    <row r="30" spans="1:8" s="1" customFormat="1">
      <c r="A30" s="132"/>
      <c r="B30" s="132"/>
      <c r="G30" s="354"/>
      <c r="H30" s="355"/>
    </row>
    <row r="31" spans="1:8" s="1" customFormat="1">
      <c r="A31" s="132"/>
      <c r="B31" s="132"/>
      <c r="G31" s="354"/>
      <c r="H31" s="355"/>
    </row>
    <row r="32" spans="1:8" s="1" customFormat="1">
      <c r="A32" s="132"/>
      <c r="B32" s="132"/>
      <c r="G32" s="354"/>
      <c r="H32" s="355"/>
    </row>
    <row r="33" spans="1:8" s="1" customFormat="1">
      <c r="A33" s="132"/>
      <c r="B33" s="132"/>
      <c r="G33" s="354"/>
      <c r="H33" s="355"/>
    </row>
    <row r="34" spans="1:8" s="1" customFormat="1">
      <c r="A34" s="132"/>
      <c r="B34" s="132"/>
      <c r="G34" s="354"/>
      <c r="H34" s="355"/>
    </row>
    <row r="35" spans="1:8" s="1" customFormat="1">
      <c r="A35" s="132"/>
      <c r="B35" s="132"/>
      <c r="G35" s="354"/>
      <c r="H35" s="355"/>
    </row>
    <row r="36" spans="1:8" s="1" customFormat="1">
      <c r="A36" s="132"/>
      <c r="B36" s="132"/>
      <c r="G36" s="354"/>
      <c r="H36" s="355"/>
    </row>
    <row r="37" spans="1:8" s="1" customFormat="1">
      <c r="A37" s="132"/>
      <c r="B37" s="132"/>
      <c r="G37" s="354"/>
      <c r="H37" s="355"/>
    </row>
    <row r="38" spans="1:8" s="1" customFormat="1">
      <c r="A38" s="132"/>
      <c r="B38" s="132"/>
      <c r="G38" s="354"/>
      <c r="H38" s="355"/>
    </row>
    <row r="39" spans="1:8" s="1" customFormat="1">
      <c r="A39" s="132"/>
      <c r="B39" s="132"/>
      <c r="G39" s="354"/>
      <c r="H39" s="355"/>
    </row>
    <row r="40" spans="1:8" s="1" customFormat="1">
      <c r="A40" s="132"/>
      <c r="B40" s="132"/>
      <c r="G40" s="354"/>
      <c r="H40" s="355"/>
    </row>
    <row r="41" spans="1:8" s="1" customFormat="1">
      <c r="A41" s="132"/>
      <c r="B41" s="132"/>
      <c r="G41" s="354"/>
      <c r="H41" s="355"/>
    </row>
    <row r="42" spans="1:8" s="1" customFormat="1">
      <c r="A42" s="132"/>
      <c r="B42" s="132"/>
      <c r="G42" s="354"/>
      <c r="H42" s="355"/>
    </row>
    <row r="43" spans="1:8" s="1" customFormat="1">
      <c r="A43" s="132"/>
      <c r="B43" s="132"/>
      <c r="G43" s="354"/>
      <c r="H43" s="355"/>
    </row>
    <row r="44" spans="1:8" s="1" customFormat="1">
      <c r="A44" s="132"/>
      <c r="B44" s="132"/>
      <c r="G44" s="354"/>
      <c r="H44" s="355"/>
    </row>
    <row r="45" spans="1:8" s="1" customFormat="1">
      <c r="A45" s="132"/>
      <c r="B45" s="132"/>
      <c r="G45" s="354"/>
      <c r="H45" s="355"/>
    </row>
    <row r="46" spans="1:8" s="1" customFormat="1">
      <c r="A46" s="132"/>
      <c r="B46" s="132"/>
      <c r="G46" s="354"/>
      <c r="H46" s="355"/>
    </row>
    <row r="47" spans="1:8" s="1" customFormat="1">
      <c r="A47" s="132"/>
      <c r="B47" s="132"/>
      <c r="G47" s="354"/>
      <c r="H47" s="355"/>
    </row>
    <row r="48" spans="1:8" s="1" customFormat="1">
      <c r="A48" s="132"/>
      <c r="B48" s="132"/>
      <c r="G48" s="354"/>
      <c r="H48" s="355"/>
    </row>
    <row r="49" spans="1:8" s="1" customFormat="1">
      <c r="A49" s="132"/>
      <c r="B49" s="132"/>
      <c r="G49" s="354"/>
      <c r="H49" s="355"/>
    </row>
    <row r="50" spans="1:8" s="1" customFormat="1">
      <c r="A50" s="132"/>
      <c r="B50" s="132"/>
      <c r="G50" s="354"/>
      <c r="H50" s="355"/>
    </row>
    <row r="51" spans="1:8" s="1" customFormat="1">
      <c r="A51" s="132"/>
      <c r="B51" s="132"/>
      <c r="G51" s="354"/>
      <c r="H51" s="355"/>
    </row>
    <row r="52" spans="1:8" s="1" customFormat="1">
      <c r="A52" s="132"/>
      <c r="B52" s="132"/>
      <c r="G52" s="354"/>
      <c r="H52" s="355"/>
    </row>
    <row r="53" spans="1:8" s="1" customFormat="1">
      <c r="A53" s="132"/>
      <c r="B53" s="132"/>
      <c r="G53" s="354"/>
      <c r="H53" s="355"/>
    </row>
    <row r="54" spans="1:8" s="1" customFormat="1">
      <c r="A54" s="132"/>
      <c r="B54" s="132"/>
      <c r="G54" s="354"/>
      <c r="H54" s="355"/>
    </row>
    <row r="55" spans="1:8" s="1" customFormat="1">
      <c r="A55" s="132"/>
      <c r="B55" s="132"/>
      <c r="G55" s="354"/>
      <c r="H55" s="355"/>
    </row>
    <row r="56" spans="1:8" s="1" customFormat="1">
      <c r="A56" s="132"/>
      <c r="B56" s="132"/>
      <c r="G56" s="354"/>
      <c r="H56" s="355"/>
    </row>
    <row r="57" spans="1:8" s="1" customFormat="1">
      <c r="A57" s="132"/>
      <c r="B57" s="132"/>
      <c r="G57" s="354"/>
      <c r="H57" s="355"/>
    </row>
    <row r="58" spans="1:8" s="1" customFormat="1">
      <c r="A58" s="132"/>
      <c r="B58" s="132"/>
      <c r="G58" s="354"/>
      <c r="H58" s="355"/>
    </row>
    <row r="59" spans="1:8" s="1" customFormat="1">
      <c r="A59" s="132"/>
      <c r="B59" s="132"/>
      <c r="G59" s="354"/>
      <c r="H59" s="355"/>
    </row>
    <row r="60" spans="1:8" s="1" customFormat="1">
      <c r="A60" s="132"/>
      <c r="B60" s="132"/>
      <c r="G60" s="354"/>
      <c r="H60" s="355"/>
    </row>
    <row r="61" spans="1:8" s="1" customFormat="1">
      <c r="A61" s="132"/>
      <c r="B61" s="132"/>
      <c r="G61" s="354"/>
      <c r="H61" s="355"/>
    </row>
    <row r="62" spans="1:8" s="1" customFormat="1">
      <c r="A62" s="132"/>
      <c r="B62" s="132"/>
      <c r="G62" s="354"/>
      <c r="H62" s="355"/>
    </row>
    <row r="63" spans="1:8" s="1" customFormat="1">
      <c r="A63" s="132"/>
      <c r="B63" s="132"/>
      <c r="G63" s="354"/>
      <c r="H63" s="355"/>
    </row>
    <row r="64" spans="1:8" s="1" customFormat="1">
      <c r="A64" s="132"/>
      <c r="B64" s="132"/>
      <c r="G64" s="354"/>
      <c r="H64" s="355"/>
    </row>
    <row r="65" spans="1:8" s="1" customFormat="1">
      <c r="A65" s="132"/>
      <c r="B65" s="132"/>
      <c r="G65" s="354"/>
      <c r="H65" s="355"/>
    </row>
    <row r="66" spans="1:8" s="1" customFormat="1">
      <c r="A66" s="132"/>
      <c r="B66" s="132"/>
      <c r="G66" s="354"/>
      <c r="H66" s="355"/>
    </row>
    <row r="67" spans="1:8" s="1" customFormat="1">
      <c r="A67" s="132"/>
      <c r="B67" s="132"/>
      <c r="G67" s="354"/>
      <c r="H67" s="355"/>
    </row>
    <row r="68" spans="1:8" s="1" customFormat="1">
      <c r="A68" s="132"/>
      <c r="B68" s="132"/>
      <c r="G68" s="354"/>
      <c r="H68" s="355"/>
    </row>
    <row r="69" spans="1:8" s="1" customFormat="1">
      <c r="A69" s="132"/>
      <c r="B69" s="132"/>
      <c r="G69" s="354"/>
      <c r="H69" s="355"/>
    </row>
    <row r="70" spans="1:8" s="1" customFormat="1">
      <c r="A70" s="132"/>
      <c r="B70" s="132"/>
      <c r="G70" s="354"/>
      <c r="H70" s="355"/>
    </row>
    <row r="71" spans="1:8" s="1" customFormat="1">
      <c r="A71" s="132"/>
      <c r="B71" s="132"/>
      <c r="G71" s="354"/>
      <c r="H71" s="355"/>
    </row>
    <row r="72" spans="1:8" s="1" customFormat="1">
      <c r="A72" s="132"/>
      <c r="B72" s="132"/>
      <c r="G72" s="354"/>
      <c r="H72" s="355"/>
    </row>
    <row r="73" spans="1:8" s="1" customFormat="1">
      <c r="A73" s="132"/>
      <c r="B73" s="132"/>
      <c r="G73" s="354"/>
      <c r="H73" s="355"/>
    </row>
    <row r="74" spans="1:8" s="1" customFormat="1">
      <c r="A74" s="132"/>
      <c r="B74" s="132"/>
      <c r="G74" s="354"/>
      <c r="H74" s="355"/>
    </row>
    <row r="75" spans="1:8" s="1" customFormat="1">
      <c r="A75" s="132"/>
      <c r="B75" s="132"/>
      <c r="G75" s="354"/>
      <c r="H75" s="355"/>
    </row>
    <row r="76" spans="1:8" s="1" customFormat="1">
      <c r="A76" s="132"/>
      <c r="B76" s="132"/>
      <c r="G76" s="354"/>
      <c r="H76" s="355"/>
    </row>
    <row r="77" spans="1:8" s="1" customFormat="1">
      <c r="A77" s="132"/>
      <c r="B77" s="132"/>
      <c r="G77" s="354"/>
      <c r="H77" s="355"/>
    </row>
    <row r="78" spans="1:8" s="1" customFormat="1">
      <c r="A78" s="132"/>
      <c r="B78" s="132"/>
      <c r="G78" s="354"/>
      <c r="H78" s="355"/>
    </row>
    <row r="79" spans="1:8" s="1" customFormat="1">
      <c r="A79" s="132"/>
      <c r="B79" s="132"/>
      <c r="G79" s="354"/>
      <c r="H79" s="355"/>
    </row>
    <row r="80" spans="1:8" s="1" customFormat="1">
      <c r="A80" s="132"/>
      <c r="B80" s="132"/>
      <c r="G80" s="354"/>
      <c r="H80" s="355"/>
    </row>
    <row r="81" spans="1:8" s="1" customFormat="1">
      <c r="A81" s="132"/>
      <c r="B81" s="132"/>
      <c r="G81" s="354"/>
      <c r="H81" s="355"/>
    </row>
    <row r="82" spans="1:8" s="1" customFormat="1">
      <c r="A82" s="132"/>
      <c r="B82" s="132"/>
      <c r="G82" s="354"/>
      <c r="H82" s="355"/>
    </row>
    <row r="83" spans="1:8" s="1" customFormat="1">
      <c r="A83" s="132"/>
      <c r="B83" s="132"/>
      <c r="G83" s="354"/>
      <c r="H83" s="355"/>
    </row>
    <row r="84" spans="1:8" s="1" customFormat="1">
      <c r="A84" s="132"/>
      <c r="B84" s="132"/>
      <c r="G84" s="354"/>
      <c r="H84" s="355"/>
    </row>
    <row r="85" spans="1:8" s="1" customFormat="1">
      <c r="A85" s="132"/>
      <c r="B85" s="132"/>
      <c r="G85" s="354"/>
      <c r="H85" s="355"/>
    </row>
    <row r="86" spans="1:8" s="1" customFormat="1">
      <c r="A86" s="132"/>
      <c r="B86" s="132"/>
      <c r="G86" s="354"/>
      <c r="H86" s="355"/>
    </row>
    <row r="87" spans="1:8" s="1" customFormat="1">
      <c r="A87" s="132"/>
      <c r="B87" s="132"/>
      <c r="G87" s="354"/>
      <c r="H87" s="355"/>
    </row>
    <row r="88" spans="1:8" s="1" customFormat="1">
      <c r="A88" s="132"/>
      <c r="B88" s="132"/>
      <c r="G88" s="354"/>
      <c r="H88" s="355"/>
    </row>
    <row r="89" spans="1:8" s="1" customFormat="1">
      <c r="A89" s="132"/>
      <c r="B89" s="132"/>
      <c r="G89" s="354"/>
      <c r="H89" s="355"/>
    </row>
    <row r="90" spans="1:8" s="1" customFormat="1">
      <c r="A90" s="132"/>
      <c r="B90" s="132"/>
      <c r="G90" s="354"/>
      <c r="H90" s="355"/>
    </row>
    <row r="91" spans="1:8" s="1" customFormat="1">
      <c r="A91" s="132"/>
      <c r="B91" s="132"/>
      <c r="G91" s="354"/>
      <c r="H91" s="355"/>
    </row>
    <row r="92" spans="1:8" s="1" customFormat="1">
      <c r="A92" s="132"/>
      <c r="B92" s="132"/>
      <c r="G92" s="354"/>
      <c r="H92" s="355"/>
    </row>
    <row r="93" spans="1:8" s="1" customFormat="1">
      <c r="A93" s="132"/>
      <c r="B93" s="132"/>
      <c r="G93" s="354"/>
      <c r="H93" s="355"/>
    </row>
    <row r="94" spans="1:8" s="1" customFormat="1">
      <c r="A94" s="132"/>
      <c r="B94" s="132"/>
      <c r="G94" s="354"/>
      <c r="H94" s="355"/>
    </row>
    <row r="95" spans="1:8" s="1" customFormat="1">
      <c r="A95" s="132"/>
      <c r="B95" s="132"/>
      <c r="G95" s="354"/>
      <c r="H95" s="355"/>
    </row>
    <row r="96" spans="1:8" s="1" customFormat="1">
      <c r="A96" s="132"/>
      <c r="B96" s="132"/>
      <c r="G96" s="354"/>
      <c r="H96" s="355"/>
    </row>
    <row r="97" spans="1:8" s="1" customFormat="1">
      <c r="A97" s="132"/>
      <c r="B97" s="132"/>
      <c r="G97" s="354"/>
      <c r="H97" s="355"/>
    </row>
    <row r="98" spans="1:8" s="1" customFormat="1">
      <c r="A98" s="132"/>
      <c r="B98" s="132"/>
      <c r="G98" s="354"/>
      <c r="H98" s="355"/>
    </row>
    <row r="99" spans="1:8" s="1" customFormat="1">
      <c r="A99" s="132"/>
      <c r="B99" s="132"/>
      <c r="G99" s="354"/>
      <c r="H99" s="355"/>
    </row>
    <row r="100" spans="1:8" s="1" customFormat="1">
      <c r="A100" s="132"/>
      <c r="B100" s="132"/>
      <c r="G100" s="354"/>
      <c r="H100" s="355"/>
    </row>
    <row r="101" spans="1:8" s="1" customFormat="1">
      <c r="A101" s="132"/>
      <c r="B101" s="132"/>
      <c r="G101" s="354"/>
      <c r="H101" s="355"/>
    </row>
    <row r="102" spans="1:8" s="1" customFormat="1">
      <c r="A102" s="132"/>
      <c r="B102" s="132"/>
      <c r="G102" s="354"/>
      <c r="H102" s="355"/>
    </row>
    <row r="103" spans="1:8" s="1" customFormat="1">
      <c r="A103" s="132"/>
      <c r="B103" s="132"/>
      <c r="G103" s="354"/>
      <c r="H103" s="355"/>
    </row>
    <row r="104" spans="1:8" s="1" customFormat="1">
      <c r="A104" s="132"/>
      <c r="B104" s="132"/>
      <c r="G104" s="354"/>
      <c r="H104" s="355"/>
    </row>
    <row r="105" spans="1:8" s="1" customFormat="1">
      <c r="A105" s="132"/>
      <c r="B105" s="132"/>
      <c r="G105" s="354"/>
      <c r="H105" s="355"/>
    </row>
    <row r="106" spans="1:8" s="1" customFormat="1">
      <c r="A106" s="132"/>
      <c r="B106" s="132"/>
      <c r="G106" s="354"/>
      <c r="H106" s="355"/>
    </row>
    <row r="107" spans="1:8" s="1" customFormat="1">
      <c r="A107" s="132"/>
      <c r="B107" s="132"/>
      <c r="G107" s="354"/>
      <c r="H107" s="355"/>
    </row>
    <row r="108" spans="1:8" s="1" customFormat="1">
      <c r="A108" s="132"/>
      <c r="B108" s="132"/>
      <c r="G108" s="354"/>
      <c r="H108" s="355"/>
    </row>
    <row r="109" spans="1:8" s="1" customFormat="1">
      <c r="A109" s="132"/>
      <c r="B109" s="132"/>
      <c r="G109" s="354"/>
      <c r="H109" s="355"/>
    </row>
    <row r="110" spans="1:8" s="1" customFormat="1">
      <c r="A110" s="132"/>
      <c r="B110" s="132"/>
      <c r="G110" s="354"/>
      <c r="H110" s="355"/>
    </row>
    <row r="111" spans="1:8" s="1" customFormat="1">
      <c r="A111" s="132"/>
      <c r="B111" s="132"/>
      <c r="G111" s="354"/>
      <c r="H111" s="355"/>
    </row>
    <row r="112" spans="1:8" s="1" customFormat="1">
      <c r="A112" s="132"/>
      <c r="B112" s="132"/>
      <c r="G112" s="354"/>
      <c r="H112" s="355"/>
    </row>
    <row r="113" spans="1:8" s="1" customFormat="1">
      <c r="A113" s="132"/>
      <c r="B113" s="132"/>
      <c r="G113" s="354"/>
      <c r="H113" s="355"/>
    </row>
    <row r="114" spans="1:8" s="1" customFormat="1">
      <c r="A114" s="132"/>
      <c r="B114" s="132"/>
      <c r="G114" s="354"/>
      <c r="H114" s="355"/>
    </row>
    <row r="115" spans="1:8" s="1" customFormat="1">
      <c r="A115" s="132"/>
      <c r="B115" s="132"/>
      <c r="G115" s="354"/>
      <c r="H115" s="355"/>
    </row>
    <row r="116" spans="1:8" s="1" customFormat="1">
      <c r="A116" s="132"/>
      <c r="B116" s="132"/>
      <c r="G116" s="354"/>
      <c r="H116" s="355"/>
    </row>
    <row r="117" spans="1:8" s="1" customFormat="1">
      <c r="A117" s="132"/>
      <c r="B117" s="132"/>
      <c r="G117" s="354"/>
      <c r="H117" s="355"/>
    </row>
    <row r="118" spans="1:8" s="1" customFormat="1">
      <c r="A118" s="132"/>
      <c r="B118" s="132"/>
      <c r="G118" s="354"/>
      <c r="H118" s="355"/>
    </row>
    <row r="119" spans="1:8" s="1" customFormat="1">
      <c r="A119" s="132"/>
      <c r="B119" s="132"/>
      <c r="G119" s="354"/>
      <c r="H119" s="355"/>
    </row>
    <row r="120" spans="1:8" s="1" customFormat="1">
      <c r="A120" s="132"/>
      <c r="B120" s="132"/>
      <c r="G120" s="354"/>
      <c r="H120" s="355"/>
    </row>
    <row r="121" spans="1:8" s="1" customFormat="1">
      <c r="A121" s="132"/>
      <c r="B121" s="132"/>
      <c r="G121" s="354"/>
      <c r="H121" s="355"/>
    </row>
    <row r="122" spans="1:8" s="1" customFormat="1">
      <c r="A122" s="132"/>
      <c r="B122" s="132"/>
      <c r="G122" s="354"/>
      <c r="H122" s="355"/>
    </row>
    <row r="123" spans="1:8" s="1" customFormat="1">
      <c r="A123" s="132"/>
      <c r="B123" s="132"/>
      <c r="G123" s="354"/>
      <c r="H123" s="355"/>
    </row>
    <row r="124" spans="1:8" s="1" customFormat="1">
      <c r="A124" s="132"/>
      <c r="B124" s="132"/>
      <c r="G124" s="354"/>
      <c r="H124" s="355"/>
    </row>
    <row r="125" spans="1:8" s="1" customFormat="1">
      <c r="A125" s="132"/>
      <c r="B125" s="132"/>
      <c r="G125" s="354"/>
      <c r="H125" s="355"/>
    </row>
    <row r="126" spans="1:8" s="1" customFormat="1">
      <c r="A126" s="132"/>
      <c r="B126" s="132"/>
      <c r="G126" s="354"/>
      <c r="H126" s="355"/>
    </row>
    <row r="127" spans="1:8" s="1" customFormat="1">
      <c r="A127" s="132"/>
      <c r="B127" s="132"/>
      <c r="G127" s="354"/>
      <c r="H127" s="355"/>
    </row>
    <row r="128" spans="1:8" s="1" customFormat="1">
      <c r="A128" s="132"/>
      <c r="B128" s="132"/>
      <c r="G128" s="354"/>
      <c r="H128" s="355"/>
    </row>
    <row r="129" spans="1:8" s="1" customFormat="1">
      <c r="A129" s="132"/>
      <c r="B129" s="132"/>
      <c r="G129" s="354"/>
      <c r="H129" s="355"/>
    </row>
    <row r="130" spans="1:8" s="1" customFormat="1">
      <c r="A130" s="132"/>
      <c r="B130" s="132"/>
      <c r="G130" s="354"/>
      <c r="H130" s="355"/>
    </row>
    <row r="131" spans="1:8" s="1" customFormat="1">
      <c r="A131" s="132"/>
      <c r="B131" s="132"/>
      <c r="G131" s="354"/>
      <c r="H131" s="355"/>
    </row>
    <row r="132" spans="1:8" s="1" customFormat="1">
      <c r="A132" s="132"/>
      <c r="B132" s="132"/>
      <c r="G132" s="354"/>
      <c r="H132" s="355"/>
    </row>
    <row r="133" spans="1:8" s="1" customFormat="1">
      <c r="A133" s="132"/>
      <c r="B133" s="132"/>
      <c r="G133" s="354"/>
      <c r="H133" s="355"/>
    </row>
    <row r="134" spans="1:8" s="1" customFormat="1">
      <c r="A134" s="132"/>
      <c r="B134" s="132"/>
      <c r="G134" s="354"/>
      <c r="H134" s="355"/>
    </row>
    <row r="135" spans="1:8" s="1" customFormat="1">
      <c r="A135" s="132"/>
      <c r="B135" s="132"/>
      <c r="G135" s="354"/>
      <c r="H135" s="355"/>
    </row>
    <row r="136" spans="1:8" s="1" customFormat="1">
      <c r="A136" s="132"/>
      <c r="B136" s="132"/>
      <c r="G136" s="354"/>
      <c r="H136" s="355"/>
    </row>
    <row r="137" spans="1:8" s="1" customFormat="1">
      <c r="A137" s="132"/>
      <c r="B137" s="132"/>
      <c r="G137" s="354"/>
      <c r="H137" s="355"/>
    </row>
    <row r="138" spans="1:8" s="1" customFormat="1">
      <c r="A138" s="132"/>
      <c r="B138" s="132"/>
      <c r="G138" s="354"/>
      <c r="H138" s="355"/>
    </row>
    <row r="139" spans="1:8" s="1" customFormat="1">
      <c r="A139" s="132"/>
      <c r="B139" s="132"/>
      <c r="G139" s="354"/>
      <c r="H139" s="355"/>
    </row>
    <row r="140" spans="1:8" s="1" customFormat="1">
      <c r="A140" s="132"/>
      <c r="B140" s="132"/>
      <c r="G140" s="354"/>
      <c r="H140" s="355"/>
    </row>
    <row r="141" spans="1:8" s="1" customFormat="1">
      <c r="A141" s="132"/>
      <c r="B141" s="132"/>
      <c r="G141" s="354"/>
      <c r="H141" s="355"/>
    </row>
    <row r="142" spans="1:8" s="1" customFormat="1">
      <c r="A142" s="132"/>
      <c r="B142" s="132"/>
      <c r="G142" s="354"/>
      <c r="H142" s="355"/>
    </row>
    <row r="143" spans="1:8" s="1" customFormat="1">
      <c r="A143" s="132"/>
      <c r="B143" s="132"/>
      <c r="G143" s="354"/>
      <c r="H143" s="355"/>
    </row>
    <row r="144" spans="1:8" s="1" customFormat="1">
      <c r="A144" s="132"/>
      <c r="B144" s="132"/>
      <c r="G144" s="354"/>
      <c r="H144" s="355"/>
    </row>
    <row r="145" spans="1:8" s="1" customFormat="1">
      <c r="A145" s="132"/>
      <c r="B145" s="132"/>
      <c r="G145" s="354"/>
      <c r="H145" s="355"/>
    </row>
    <row r="146" spans="1:8" s="1" customFormat="1">
      <c r="A146" s="132"/>
      <c r="B146" s="132"/>
      <c r="G146" s="354"/>
      <c r="H146" s="355"/>
    </row>
    <row r="147" spans="1:8" s="1" customFormat="1">
      <c r="A147" s="132"/>
      <c r="B147" s="132"/>
      <c r="G147" s="354"/>
      <c r="H147" s="355"/>
    </row>
    <row r="148" spans="1:8" s="1" customFormat="1">
      <c r="A148" s="132"/>
      <c r="B148" s="132"/>
      <c r="G148" s="354"/>
      <c r="H148" s="355"/>
    </row>
    <row r="149" spans="1:8" s="1" customFormat="1">
      <c r="A149" s="132"/>
      <c r="B149" s="132"/>
      <c r="G149" s="354"/>
      <c r="H149" s="355"/>
    </row>
    <row r="150" spans="1:8" s="1" customFormat="1">
      <c r="A150" s="132"/>
      <c r="B150" s="132"/>
      <c r="G150" s="354"/>
      <c r="H150" s="355"/>
    </row>
    <row r="151" spans="1:8" s="1" customFormat="1">
      <c r="A151" s="132"/>
      <c r="B151" s="132"/>
      <c r="G151" s="354"/>
      <c r="H151" s="355"/>
    </row>
    <row r="152" spans="1:8" s="1" customFormat="1">
      <c r="A152" s="132"/>
      <c r="B152" s="132"/>
      <c r="G152" s="354"/>
      <c r="H152" s="355"/>
    </row>
    <row r="153" spans="1:8" s="1" customFormat="1">
      <c r="A153" s="132"/>
      <c r="B153" s="132"/>
      <c r="G153" s="354"/>
      <c r="H153" s="355"/>
    </row>
    <row r="154" spans="1:8" s="1" customFormat="1">
      <c r="A154" s="132"/>
      <c r="B154" s="132"/>
      <c r="G154" s="354"/>
      <c r="H154" s="355"/>
    </row>
    <row r="155" spans="1:8" s="1" customFormat="1">
      <c r="A155" s="132"/>
      <c r="B155" s="132"/>
      <c r="G155" s="354"/>
      <c r="H155" s="355"/>
    </row>
    <row r="156" spans="1:8" s="1" customFormat="1">
      <c r="A156" s="132"/>
      <c r="B156" s="132"/>
      <c r="G156" s="354"/>
      <c r="H156" s="355"/>
    </row>
    <row r="157" spans="1:8" s="1" customFormat="1">
      <c r="A157" s="132"/>
      <c r="B157" s="132"/>
      <c r="G157" s="354"/>
      <c r="H157" s="355"/>
    </row>
    <row r="158" spans="1:8" s="1" customFormat="1">
      <c r="A158" s="132"/>
      <c r="B158" s="132"/>
      <c r="G158" s="354"/>
      <c r="H158" s="355"/>
    </row>
    <row r="159" spans="1:8" s="1" customFormat="1">
      <c r="A159" s="132"/>
      <c r="B159" s="132"/>
      <c r="G159" s="354"/>
      <c r="H159" s="355"/>
    </row>
    <row r="160" spans="1:8" s="1" customFormat="1">
      <c r="A160" s="132"/>
      <c r="B160" s="132"/>
      <c r="G160" s="354"/>
      <c r="H160" s="355"/>
    </row>
    <row r="161" spans="1:8" s="1" customFormat="1">
      <c r="A161" s="132"/>
      <c r="B161" s="132"/>
      <c r="G161" s="354"/>
      <c r="H161" s="355"/>
    </row>
    <row r="162" spans="1:8" s="1" customFormat="1">
      <c r="A162" s="132"/>
      <c r="B162" s="132"/>
      <c r="G162" s="354"/>
      <c r="H162" s="355"/>
    </row>
    <row r="163" spans="1:8" s="1" customFormat="1">
      <c r="A163" s="132"/>
      <c r="B163" s="132"/>
      <c r="G163" s="354"/>
      <c r="H163" s="355"/>
    </row>
    <row r="164" spans="1:8" s="1" customFormat="1">
      <c r="A164" s="132"/>
      <c r="B164" s="132"/>
      <c r="G164" s="354"/>
      <c r="H164" s="355"/>
    </row>
    <row r="165" spans="1:8" s="1" customFormat="1">
      <c r="A165" s="132"/>
      <c r="B165" s="132"/>
      <c r="G165" s="354"/>
      <c r="H165" s="355"/>
    </row>
    <row r="166" spans="1:8" s="1" customFormat="1">
      <c r="A166" s="132"/>
      <c r="B166" s="132"/>
      <c r="G166" s="354"/>
      <c r="H166" s="355"/>
    </row>
    <row r="167" spans="1:8" s="1" customFormat="1">
      <c r="A167" s="132"/>
      <c r="B167" s="132"/>
      <c r="G167" s="354"/>
      <c r="H167" s="355"/>
    </row>
    <row r="168" spans="1:8" s="1" customFormat="1">
      <c r="A168" s="132"/>
      <c r="B168" s="132"/>
      <c r="G168" s="354"/>
      <c r="H168" s="355"/>
    </row>
    <row r="169" spans="1:8" s="1" customFormat="1">
      <c r="A169" s="132"/>
      <c r="B169" s="132"/>
      <c r="G169" s="354"/>
      <c r="H169" s="355"/>
    </row>
    <row r="170" spans="1:8" s="1" customFormat="1">
      <c r="A170" s="132"/>
      <c r="B170" s="132"/>
      <c r="G170" s="354"/>
      <c r="H170" s="355"/>
    </row>
    <row r="171" spans="1:8" s="1" customFormat="1">
      <c r="A171" s="132"/>
      <c r="B171" s="132"/>
      <c r="G171" s="354"/>
      <c r="H171" s="355"/>
    </row>
    <row r="172" spans="1:8" s="1" customFormat="1">
      <c r="A172" s="132"/>
      <c r="B172" s="132"/>
      <c r="G172" s="354"/>
      <c r="H172" s="355"/>
    </row>
    <row r="173" spans="1:8" s="1" customFormat="1">
      <c r="A173" s="132"/>
      <c r="B173" s="132"/>
      <c r="G173" s="354"/>
      <c r="H173" s="355"/>
    </row>
    <row r="174" spans="1:8" s="1" customFormat="1">
      <c r="A174" s="132"/>
      <c r="B174" s="132"/>
      <c r="G174" s="354"/>
      <c r="H174" s="355"/>
    </row>
    <row r="175" spans="1:8" s="1" customFormat="1">
      <c r="A175" s="132"/>
      <c r="B175" s="132"/>
      <c r="G175" s="354"/>
      <c r="H175" s="355"/>
    </row>
    <row r="176" spans="1:8" s="1" customFormat="1">
      <c r="A176" s="132"/>
      <c r="B176" s="132"/>
      <c r="G176" s="354"/>
      <c r="H176" s="355"/>
    </row>
    <row r="177" spans="1:8" s="1" customFormat="1">
      <c r="A177" s="132"/>
      <c r="B177" s="132"/>
      <c r="G177" s="354"/>
      <c r="H177" s="355"/>
    </row>
    <row r="178" spans="1:8" s="1" customFormat="1">
      <c r="A178" s="132"/>
      <c r="B178" s="132"/>
      <c r="G178" s="354"/>
      <c r="H178" s="355"/>
    </row>
    <row r="179" spans="1:8" s="1" customFormat="1">
      <c r="A179" s="132"/>
      <c r="B179" s="132"/>
      <c r="G179" s="354"/>
      <c r="H179" s="355"/>
    </row>
    <row r="180" spans="1:8" s="1" customFormat="1">
      <c r="A180" s="132"/>
      <c r="B180" s="132"/>
      <c r="G180" s="354"/>
      <c r="H180" s="355"/>
    </row>
    <row r="181" spans="1:8" s="1" customFormat="1">
      <c r="A181" s="132"/>
      <c r="B181" s="132"/>
      <c r="G181" s="354"/>
      <c r="H181" s="355"/>
    </row>
    <row r="182" spans="1:8" s="1" customFormat="1">
      <c r="A182" s="132"/>
      <c r="B182" s="132"/>
      <c r="G182" s="354"/>
      <c r="H182" s="355"/>
    </row>
    <row r="183" spans="1:8" s="1" customFormat="1">
      <c r="A183" s="132"/>
      <c r="B183" s="132"/>
      <c r="G183" s="354"/>
      <c r="H183" s="355"/>
    </row>
    <row r="184" spans="1:8" s="1" customFormat="1">
      <c r="A184" s="132"/>
      <c r="B184" s="132"/>
      <c r="G184" s="354"/>
      <c r="H184" s="355"/>
    </row>
    <row r="185" spans="1:8" s="1" customFormat="1">
      <c r="A185" s="132"/>
      <c r="B185" s="132"/>
      <c r="G185" s="354"/>
      <c r="H185" s="355"/>
    </row>
    <row r="186" spans="1:8" s="1" customFormat="1">
      <c r="A186" s="132"/>
      <c r="B186" s="132"/>
      <c r="G186" s="354"/>
      <c r="H186" s="355"/>
    </row>
    <row r="187" spans="1:8" s="1" customFormat="1">
      <c r="A187" s="132"/>
      <c r="B187" s="132"/>
      <c r="G187" s="354"/>
      <c r="H187" s="355"/>
    </row>
    <row r="188" spans="1:8" s="1" customFormat="1">
      <c r="A188" s="132"/>
      <c r="B188" s="132"/>
      <c r="G188" s="354"/>
      <c r="H188" s="355"/>
    </row>
    <row r="189" spans="1:8" s="1" customFormat="1">
      <c r="A189" s="132"/>
      <c r="B189" s="132"/>
      <c r="G189" s="354"/>
      <c r="H189" s="355"/>
    </row>
    <row r="190" spans="1:8" s="1" customFormat="1">
      <c r="A190" s="132"/>
      <c r="B190" s="132"/>
      <c r="G190" s="354"/>
      <c r="H190" s="355"/>
    </row>
    <row r="191" spans="1:8" s="1" customFormat="1">
      <c r="A191" s="132"/>
      <c r="B191" s="132"/>
      <c r="G191" s="354"/>
      <c r="H191" s="355"/>
    </row>
    <row r="192" spans="1:8" s="1" customFormat="1">
      <c r="A192" s="132"/>
      <c r="B192" s="132"/>
      <c r="G192" s="354"/>
      <c r="H192" s="355"/>
    </row>
    <row r="193" spans="1:8" s="1" customFormat="1">
      <c r="A193" s="132"/>
      <c r="B193" s="132"/>
      <c r="G193" s="354"/>
      <c r="H193" s="355"/>
    </row>
    <row r="194" spans="1:8" s="1" customFormat="1">
      <c r="A194" s="132"/>
      <c r="B194" s="132"/>
      <c r="G194" s="354"/>
      <c r="H194" s="355"/>
    </row>
    <row r="195" spans="1:8" s="1" customFormat="1">
      <c r="A195" s="132"/>
      <c r="B195" s="132"/>
      <c r="G195" s="354"/>
      <c r="H195" s="355"/>
    </row>
    <row r="196" spans="1:8" s="1" customFormat="1">
      <c r="A196" s="132"/>
      <c r="B196" s="132"/>
      <c r="G196" s="354"/>
      <c r="H196" s="355"/>
    </row>
    <row r="197" spans="1:8" s="1" customFormat="1">
      <c r="A197" s="132"/>
      <c r="B197" s="132"/>
      <c r="G197" s="354"/>
      <c r="H197" s="355"/>
    </row>
    <row r="198" spans="1:8" s="1" customFormat="1">
      <c r="A198" s="132"/>
      <c r="B198" s="132"/>
      <c r="G198" s="354"/>
      <c r="H198" s="355"/>
    </row>
    <row r="199" spans="1:8" s="1" customFormat="1">
      <c r="A199" s="132"/>
      <c r="B199" s="132"/>
      <c r="G199" s="354"/>
      <c r="H199" s="355"/>
    </row>
    <row r="200" spans="1:8" s="1" customFormat="1">
      <c r="A200" s="132"/>
      <c r="B200" s="132"/>
      <c r="G200" s="354"/>
      <c r="H200" s="355"/>
    </row>
    <row r="201" spans="1:8" s="1" customFormat="1">
      <c r="A201" s="132"/>
      <c r="B201" s="132"/>
      <c r="G201" s="354"/>
      <c r="H201" s="355"/>
    </row>
    <row r="202" spans="1:8" s="1" customFormat="1">
      <c r="A202" s="132"/>
      <c r="B202" s="132"/>
      <c r="G202" s="354"/>
      <c r="H202" s="355"/>
    </row>
    <row r="203" spans="1:8" s="1" customFormat="1">
      <c r="A203" s="132"/>
      <c r="B203" s="132"/>
      <c r="G203" s="354"/>
      <c r="H203" s="355"/>
    </row>
    <row r="204" spans="1:8" s="1" customFormat="1">
      <c r="A204" s="132"/>
      <c r="B204" s="132"/>
      <c r="G204" s="354"/>
      <c r="H204" s="355"/>
    </row>
    <row r="205" spans="1:8" s="1" customFormat="1">
      <c r="A205" s="132"/>
      <c r="B205" s="132"/>
      <c r="G205" s="354"/>
      <c r="H205" s="355"/>
    </row>
    <row r="206" spans="1:8" s="1" customFormat="1">
      <c r="A206" s="132"/>
      <c r="B206" s="132"/>
      <c r="G206" s="354"/>
      <c r="H206" s="355"/>
    </row>
    <row r="207" spans="1:8" s="1" customFormat="1">
      <c r="A207" s="132"/>
      <c r="B207" s="132"/>
      <c r="G207" s="354"/>
      <c r="H207" s="355"/>
    </row>
    <row r="208" spans="1:8" s="1" customFormat="1">
      <c r="A208" s="132"/>
      <c r="B208" s="132"/>
      <c r="G208" s="354"/>
      <c r="H208" s="355"/>
    </row>
    <row r="209" spans="1:8" s="1" customFormat="1">
      <c r="A209" s="132"/>
      <c r="B209" s="132"/>
      <c r="G209" s="354"/>
      <c r="H209" s="355"/>
    </row>
    <row r="210" spans="1:8" s="1" customFormat="1">
      <c r="A210" s="132"/>
      <c r="B210" s="132"/>
      <c r="G210" s="354"/>
      <c r="H210" s="355"/>
    </row>
    <row r="211" spans="1:8" s="1" customFormat="1">
      <c r="A211" s="132"/>
      <c r="B211" s="132"/>
      <c r="G211" s="354"/>
      <c r="H211" s="355"/>
    </row>
    <row r="212" spans="1:8" s="1" customFormat="1">
      <c r="A212" s="132"/>
      <c r="B212" s="132"/>
      <c r="G212" s="354"/>
      <c r="H212" s="355"/>
    </row>
    <row r="213" spans="1:8" s="1" customFormat="1">
      <c r="A213" s="132"/>
      <c r="B213" s="132"/>
      <c r="G213" s="354"/>
      <c r="H213" s="355"/>
    </row>
    <row r="214" spans="1:8" s="1" customFormat="1">
      <c r="A214" s="132"/>
      <c r="B214" s="132"/>
      <c r="G214" s="354"/>
      <c r="H214" s="355"/>
    </row>
    <row r="215" spans="1:8" s="1" customFormat="1">
      <c r="A215" s="132"/>
      <c r="B215" s="132"/>
      <c r="G215" s="354"/>
      <c r="H215" s="355"/>
    </row>
  </sheetData>
  <mergeCells count="3">
    <mergeCell ref="A1:H1"/>
    <mergeCell ref="A2:C2"/>
    <mergeCell ref="A3:C3"/>
  </mergeCells>
  <phoneticPr fontId="0" type="noConversion"/>
  <printOptions horizontalCentered="1"/>
  <pageMargins left="0.19685039370078741" right="0.19685039370078741" top="0.43307086614173229" bottom="0.43307086614173229" header="0.31496062992125984" footer="0.31496062992125984"/>
  <pageSetup paperSize="9" scale="85" firstPageNumber="567" orientation="portrait" useFirstPageNumber="1" horizontalDpi="4294967295" verticalDpi="300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0"/>
  <sheetViews>
    <sheetView tabSelected="1" zoomScaleNormal="100" workbookViewId="0">
      <selection activeCell="B237" sqref="B237"/>
    </sheetView>
  </sheetViews>
  <sheetFormatPr defaultRowHeight="12.75"/>
  <cols>
    <col min="1" max="1" width="7.5703125" style="132" customWidth="1"/>
    <col min="2" max="2" width="56.140625" style="1" customWidth="1"/>
    <col min="3" max="3" width="14.140625" style="2" customWidth="1"/>
    <col min="4" max="4" width="13.5703125" style="2" customWidth="1"/>
    <col min="5" max="5" width="8.140625" style="368" customWidth="1"/>
    <col min="6" max="6" width="8" customWidth="1"/>
    <col min="7" max="8" width="15" customWidth="1"/>
    <col min="9" max="9" width="13.140625" customWidth="1"/>
    <col min="10" max="10" width="13.28515625" customWidth="1"/>
    <col min="11" max="11" width="15.140625" customWidth="1"/>
    <col min="12" max="12" width="9.42578125" bestFit="1" customWidth="1"/>
  </cols>
  <sheetData>
    <row r="1" spans="1:9" ht="30" customHeight="1">
      <c r="A1" s="402" t="s">
        <v>185</v>
      </c>
      <c r="B1" s="400"/>
      <c r="C1" s="400"/>
      <c r="D1" s="400"/>
      <c r="E1" s="400"/>
    </row>
    <row r="2" spans="1:9" ht="27.75" customHeight="1">
      <c r="A2" s="403" t="s">
        <v>243</v>
      </c>
      <c r="B2" s="404"/>
      <c r="C2" s="211" t="s">
        <v>279</v>
      </c>
      <c r="D2" s="211" t="s">
        <v>280</v>
      </c>
      <c r="E2" s="212" t="s">
        <v>244</v>
      </c>
      <c r="F2" s="107"/>
      <c r="G2" s="107"/>
      <c r="H2" s="107"/>
      <c r="I2" s="107"/>
    </row>
    <row r="3" spans="1:9" ht="12.75" customHeight="1">
      <c r="A3" s="405" t="s">
        <v>247</v>
      </c>
      <c r="B3" s="405"/>
      <c r="C3" s="213">
        <v>2</v>
      </c>
      <c r="D3" s="213">
        <v>3</v>
      </c>
      <c r="E3" s="214" t="s">
        <v>248</v>
      </c>
      <c r="F3" s="107"/>
      <c r="G3" s="107"/>
      <c r="H3" s="107"/>
      <c r="I3" s="107"/>
    </row>
    <row r="4" spans="1:9" ht="22.9" customHeight="1">
      <c r="A4" s="131" t="s">
        <v>188</v>
      </c>
      <c r="B4" s="59" t="s">
        <v>108</v>
      </c>
      <c r="C4" s="60">
        <f>C5+C81+C94+C104+C203+C225</f>
        <v>3595257358</v>
      </c>
      <c r="D4" s="60">
        <f>D5+D81+D94+D104+D203+D225</f>
        <v>3470764384.9200001</v>
      </c>
      <c r="E4" s="98">
        <f>D4/C4*100</f>
        <v>96.537300096111792</v>
      </c>
      <c r="F4" s="48"/>
      <c r="G4" s="46"/>
      <c r="H4" s="46"/>
      <c r="I4" s="46"/>
    </row>
    <row r="5" spans="1:9" ht="20.25" customHeight="1">
      <c r="A5" s="61">
        <v>100</v>
      </c>
      <c r="B5" s="62" t="s">
        <v>109</v>
      </c>
      <c r="C5" s="50">
        <f>C7+C52+C61+C69+C74</f>
        <v>303019000</v>
      </c>
      <c r="D5" s="50">
        <f>D7+D52+D61+D69+D74</f>
        <v>288819391.56</v>
      </c>
      <c r="E5" s="98">
        <f t="shared" ref="E5:E67" si="0">D5/C5*100</f>
        <v>95.313954425300068</v>
      </c>
      <c r="F5" s="48"/>
      <c r="G5" s="113"/>
      <c r="H5" s="113"/>
      <c r="I5" s="113"/>
    </row>
    <row r="6" spans="1:9">
      <c r="C6" s="60"/>
      <c r="D6" s="60"/>
      <c r="E6" s="98"/>
      <c r="F6" s="48"/>
      <c r="G6" s="113"/>
      <c r="H6" s="113"/>
      <c r="I6" s="113"/>
    </row>
    <row r="7" spans="1:9">
      <c r="A7" s="133" t="s">
        <v>110</v>
      </c>
      <c r="B7" s="63" t="s">
        <v>111</v>
      </c>
      <c r="C7" s="60">
        <f>C8+C16+C42+C48</f>
        <v>272869500</v>
      </c>
      <c r="D7" s="60">
        <f>D8+D16+D42+D48</f>
        <v>266549263.05000001</v>
      </c>
      <c r="E7" s="98">
        <f t="shared" si="0"/>
        <v>97.683787689719821</v>
      </c>
      <c r="F7" s="48"/>
      <c r="G7" s="48"/>
      <c r="H7" s="48"/>
      <c r="I7" s="75"/>
    </row>
    <row r="8" spans="1:9">
      <c r="A8" s="134">
        <v>31</v>
      </c>
      <c r="B8" s="63" t="s">
        <v>39</v>
      </c>
      <c r="C8" s="60">
        <f>C9+C11+C13</f>
        <v>103361450</v>
      </c>
      <c r="D8" s="60">
        <f>D9+D11+D13</f>
        <v>98521208.49000001</v>
      </c>
      <c r="E8" s="98">
        <f t="shared" si="0"/>
        <v>95.317169495977467</v>
      </c>
      <c r="F8" s="48"/>
      <c r="G8" s="48"/>
      <c r="H8" s="48"/>
      <c r="I8" s="75"/>
    </row>
    <row r="9" spans="1:9">
      <c r="A9" s="134">
        <v>311</v>
      </c>
      <c r="B9" s="63" t="s">
        <v>207</v>
      </c>
      <c r="C9" s="60">
        <f>C10</f>
        <v>85991700</v>
      </c>
      <c r="D9" s="60">
        <f>D10</f>
        <v>82143427.810000002</v>
      </c>
      <c r="E9" s="98">
        <f t="shared" si="0"/>
        <v>95.524832989695511</v>
      </c>
      <c r="F9" s="48"/>
      <c r="G9" s="48"/>
      <c r="H9" s="48"/>
      <c r="I9" s="75"/>
    </row>
    <row r="10" spans="1:9">
      <c r="A10" s="135">
        <v>3111</v>
      </c>
      <c r="B10" s="64" t="s">
        <v>161</v>
      </c>
      <c r="C10" s="358">
        <f>'rashodi-opći dio'!E7</f>
        <v>85991700</v>
      </c>
      <c r="D10" s="73">
        <f>'rashodi-opći dio'!F7</f>
        <v>82143427.810000002</v>
      </c>
      <c r="E10" s="365">
        <f t="shared" si="0"/>
        <v>95.524832989695511</v>
      </c>
      <c r="F10" s="55"/>
      <c r="G10" s="55"/>
      <c r="H10" s="55"/>
      <c r="I10" s="55"/>
    </row>
    <row r="11" spans="1:9">
      <c r="A11" s="130">
        <v>312</v>
      </c>
      <c r="B11" s="63" t="s">
        <v>40</v>
      </c>
      <c r="C11" s="60">
        <f>C12</f>
        <v>2579150</v>
      </c>
      <c r="D11" s="60">
        <f>D12</f>
        <v>2248878</v>
      </c>
      <c r="E11" s="98">
        <f t="shared" si="0"/>
        <v>87.194540837097492</v>
      </c>
      <c r="F11" s="55"/>
      <c r="G11" s="55"/>
      <c r="H11" s="55"/>
      <c r="I11" s="55"/>
    </row>
    <row r="12" spans="1:9">
      <c r="A12" s="135">
        <v>3121</v>
      </c>
      <c r="B12" s="64" t="s">
        <v>112</v>
      </c>
      <c r="C12" s="358">
        <f>'rashodi-opći dio'!E9</f>
        <v>2579150</v>
      </c>
      <c r="D12" s="73">
        <f>'rashodi-opći dio'!F9</f>
        <v>2248878</v>
      </c>
      <c r="E12" s="365">
        <f t="shared" si="0"/>
        <v>87.194540837097492</v>
      </c>
      <c r="F12" s="55"/>
      <c r="G12" s="55"/>
      <c r="H12" s="55"/>
      <c r="I12" s="55"/>
    </row>
    <row r="13" spans="1:9">
      <c r="A13" s="130">
        <v>313</v>
      </c>
      <c r="B13" s="63" t="s">
        <v>211</v>
      </c>
      <c r="C13" s="60">
        <f>SUM(C14:C15)</f>
        <v>14790600</v>
      </c>
      <c r="D13" s="60">
        <f>SUM(D14:D15)</f>
        <v>14128902.68</v>
      </c>
      <c r="E13" s="98">
        <f t="shared" si="0"/>
        <v>95.526230714102198</v>
      </c>
      <c r="F13" s="55"/>
      <c r="G13" s="55"/>
      <c r="H13" s="55"/>
      <c r="I13" s="55"/>
    </row>
    <row r="14" spans="1:9">
      <c r="A14" s="135">
        <v>3132</v>
      </c>
      <c r="B14" s="64" t="s">
        <v>162</v>
      </c>
      <c r="C14" s="358">
        <f>'rashodi-opći dio'!E11</f>
        <v>13328800</v>
      </c>
      <c r="D14" s="73">
        <f>'rashodi-opći dio'!F11</f>
        <v>12732434.609999999</v>
      </c>
      <c r="E14" s="365">
        <f t="shared" si="0"/>
        <v>95.525738326030847</v>
      </c>
      <c r="F14" s="55"/>
      <c r="G14" s="55"/>
      <c r="H14" s="55"/>
      <c r="I14" s="55"/>
    </row>
    <row r="15" spans="1:9">
      <c r="A15" s="135">
        <v>3133</v>
      </c>
      <c r="B15" s="64" t="s">
        <v>113</v>
      </c>
      <c r="C15" s="358">
        <f>'rashodi-opći dio'!E12</f>
        <v>1461800</v>
      </c>
      <c r="D15" s="73">
        <f>'rashodi-opći dio'!F12</f>
        <v>1396468.07</v>
      </c>
      <c r="E15" s="365">
        <f t="shared" si="0"/>
        <v>95.53072034478042</v>
      </c>
      <c r="F15" s="55"/>
      <c r="G15" s="55"/>
      <c r="H15" s="55"/>
      <c r="I15" s="55"/>
    </row>
    <row r="16" spans="1:9">
      <c r="A16" s="130">
        <v>32</v>
      </c>
      <c r="B16" s="157" t="s">
        <v>1</v>
      </c>
      <c r="C16" s="60">
        <f>C17+C21+C26+C35</f>
        <v>123888050</v>
      </c>
      <c r="D16" s="60">
        <f>D17+D21+D26+D35</f>
        <v>125214377.56</v>
      </c>
      <c r="E16" s="98">
        <f t="shared" si="0"/>
        <v>101.07058554880797</v>
      </c>
      <c r="F16" s="55"/>
      <c r="G16" s="55"/>
      <c r="H16" s="55"/>
      <c r="I16" s="55"/>
    </row>
    <row r="17" spans="1:9">
      <c r="A17" s="130">
        <v>321</v>
      </c>
      <c r="B17" s="63" t="s">
        <v>4</v>
      </c>
      <c r="C17" s="60">
        <f>SUM(C18:C20)</f>
        <v>4352050</v>
      </c>
      <c r="D17" s="60">
        <f>SUM(D18:D20)</f>
        <v>3286348.86</v>
      </c>
      <c r="E17" s="98">
        <f t="shared" si="0"/>
        <v>75.512663227674309</v>
      </c>
      <c r="F17" s="55"/>
      <c r="G17" s="55"/>
      <c r="H17" s="55"/>
      <c r="I17" s="55"/>
    </row>
    <row r="18" spans="1:9">
      <c r="A18" s="135">
        <v>3211</v>
      </c>
      <c r="B18" s="66" t="s">
        <v>163</v>
      </c>
      <c r="C18" s="358">
        <f>'rashodi-opći dio'!E15</f>
        <v>825000</v>
      </c>
      <c r="D18" s="73">
        <f>'rashodi-opći dio'!F15</f>
        <v>775188</v>
      </c>
      <c r="E18" s="365">
        <f t="shared" si="0"/>
        <v>93.962181818181818</v>
      </c>
      <c r="F18" s="55"/>
      <c r="G18" s="55"/>
      <c r="H18" s="55"/>
      <c r="I18" s="55"/>
    </row>
    <row r="19" spans="1:9">
      <c r="A19" s="135">
        <v>3212</v>
      </c>
      <c r="B19" s="66" t="s">
        <v>164</v>
      </c>
      <c r="C19" s="358">
        <f>'rashodi-opći dio'!E16</f>
        <v>3137050</v>
      </c>
      <c r="D19" s="73">
        <f>'rashodi-opći dio'!F16</f>
        <v>2119128.21</v>
      </c>
      <c r="E19" s="365">
        <f t="shared" si="0"/>
        <v>67.551623659170232</v>
      </c>
      <c r="F19" s="55"/>
      <c r="G19" s="55"/>
      <c r="H19" s="55"/>
      <c r="I19" s="55"/>
    </row>
    <row r="20" spans="1:9">
      <c r="A20" s="136" t="s">
        <v>3</v>
      </c>
      <c r="B20" s="67" t="s">
        <v>165</v>
      </c>
      <c r="C20" s="358">
        <f>'rashodi-opći dio'!E17</f>
        <v>390000</v>
      </c>
      <c r="D20" s="73">
        <f>'rashodi-opći dio'!F17</f>
        <v>392032.65</v>
      </c>
      <c r="E20" s="365">
        <f t="shared" si="0"/>
        <v>100.52119230769232</v>
      </c>
      <c r="F20" s="55"/>
      <c r="G20" s="55"/>
      <c r="H20" s="55"/>
      <c r="I20" s="55"/>
    </row>
    <row r="21" spans="1:9">
      <c r="A21" s="130">
        <v>322</v>
      </c>
      <c r="B21" s="63" t="s">
        <v>41</v>
      </c>
      <c r="C21" s="60">
        <f>SUM(C22:C25)</f>
        <v>13577500</v>
      </c>
      <c r="D21" s="60">
        <f>SUM(D22:D25)</f>
        <v>13913083.4</v>
      </c>
      <c r="E21" s="98">
        <f t="shared" si="0"/>
        <v>102.47161406739092</v>
      </c>
      <c r="F21" s="55"/>
      <c r="G21" s="55"/>
      <c r="H21" s="55"/>
      <c r="I21" s="55"/>
    </row>
    <row r="22" spans="1:9">
      <c r="A22" s="136">
        <v>3221</v>
      </c>
      <c r="B22" s="64" t="s">
        <v>114</v>
      </c>
      <c r="C22" s="358">
        <f>'rashodi-opći dio'!E19</f>
        <v>1275000</v>
      </c>
      <c r="D22" s="73">
        <f>'rashodi-opći dio'!F19</f>
        <v>1330075</v>
      </c>
      <c r="E22" s="365">
        <f t="shared" si="0"/>
        <v>104.31960784313725</v>
      </c>
      <c r="F22" s="55"/>
      <c r="G22" s="55"/>
      <c r="H22" s="55"/>
      <c r="I22" s="55"/>
    </row>
    <row r="23" spans="1:9">
      <c r="A23" s="136">
        <v>3223</v>
      </c>
      <c r="B23" s="64" t="s">
        <v>166</v>
      </c>
      <c r="C23" s="358">
        <f>'rashodi-opći dio'!E20</f>
        <v>11942500</v>
      </c>
      <c r="D23" s="73">
        <f>'rashodi-opći dio'!F20</f>
        <v>12398144</v>
      </c>
      <c r="E23" s="365">
        <f t="shared" si="0"/>
        <v>103.81531505128743</v>
      </c>
      <c r="F23" s="55"/>
      <c r="G23" s="55"/>
      <c r="H23" s="55"/>
    </row>
    <row r="24" spans="1:9">
      <c r="A24" s="136" t="s">
        <v>5</v>
      </c>
      <c r="B24" s="158" t="s">
        <v>212</v>
      </c>
      <c r="C24" s="358">
        <f>'rashodi-opći dio'!E21</f>
        <v>210000</v>
      </c>
      <c r="D24" s="73">
        <f>'rashodi-opći dio'!F21</f>
        <v>176398</v>
      </c>
      <c r="E24" s="365">
        <f t="shared" si="0"/>
        <v>83.999047619047616</v>
      </c>
      <c r="F24" s="55"/>
      <c r="G24" s="55"/>
      <c r="H24" s="55"/>
    </row>
    <row r="25" spans="1:9">
      <c r="A25" s="136">
        <v>3227</v>
      </c>
      <c r="B25" s="65" t="s">
        <v>213</v>
      </c>
      <c r="C25" s="358">
        <f>'rashodi-opći dio'!E22</f>
        <v>150000</v>
      </c>
      <c r="D25" s="73">
        <f>'rashodi-opći dio'!F22</f>
        <v>8466.4</v>
      </c>
      <c r="E25" s="365">
        <f t="shared" si="0"/>
        <v>5.6442666666666659</v>
      </c>
      <c r="F25" s="55"/>
      <c r="G25" s="55"/>
      <c r="H25" s="55"/>
    </row>
    <row r="26" spans="1:9">
      <c r="A26" s="130">
        <v>323</v>
      </c>
      <c r="B26" s="63" t="s">
        <v>6</v>
      </c>
      <c r="C26" s="60">
        <f>SUM(C27:C34)</f>
        <v>102806500</v>
      </c>
      <c r="D26" s="60">
        <f>SUM(D27:D34)</f>
        <v>94037439.420000002</v>
      </c>
      <c r="E26" s="98">
        <f t="shared" si="0"/>
        <v>91.470324755730431</v>
      </c>
      <c r="F26" s="55"/>
      <c r="G26" s="55"/>
      <c r="H26" s="55"/>
    </row>
    <row r="27" spans="1:9">
      <c r="A27" s="137">
        <v>3231</v>
      </c>
      <c r="B27" s="64" t="s">
        <v>167</v>
      </c>
      <c r="C27" s="358">
        <f>'rashodi-opći dio'!E24</f>
        <v>4702000</v>
      </c>
      <c r="D27" s="73">
        <f>'rashodi-opći dio'!F24</f>
        <v>4356732</v>
      </c>
      <c r="E27" s="365">
        <f t="shared" si="0"/>
        <v>92.656997022543592</v>
      </c>
      <c r="F27" s="55"/>
      <c r="G27" s="55"/>
      <c r="H27" s="55"/>
    </row>
    <row r="28" spans="1:9">
      <c r="A28" s="137">
        <v>3232</v>
      </c>
      <c r="B28" s="68" t="s">
        <v>7</v>
      </c>
      <c r="C28" s="358">
        <f>'rashodi-opći dio'!E25-'rashodi-opći dio'!E26-'rashodi-opći dio'!E28</f>
        <v>83266000</v>
      </c>
      <c r="D28" s="73">
        <f>'rashodi-opći dio'!F25-'rashodi-opći dio'!F26-'rashodi-opći dio'!F28</f>
        <v>75309097</v>
      </c>
      <c r="E28" s="365">
        <f t="shared" si="0"/>
        <v>90.443995148079651</v>
      </c>
      <c r="F28" s="55"/>
      <c r="G28" s="55"/>
      <c r="H28" s="55"/>
    </row>
    <row r="29" spans="1:9">
      <c r="A29" s="137">
        <v>3233</v>
      </c>
      <c r="B29" s="66" t="s">
        <v>168</v>
      </c>
      <c r="C29" s="358">
        <f>'rashodi-opći dio'!E31</f>
        <v>1395000</v>
      </c>
      <c r="D29" s="73">
        <f>'rashodi-opći dio'!F31</f>
        <v>1224915</v>
      </c>
      <c r="E29" s="365">
        <f t="shared" si="0"/>
        <v>87.807526881720435</v>
      </c>
      <c r="F29" s="55"/>
      <c r="G29" s="55"/>
      <c r="H29" s="55"/>
    </row>
    <row r="30" spans="1:9">
      <c r="A30" s="137">
        <v>3234</v>
      </c>
      <c r="B30" s="66" t="s">
        <v>115</v>
      </c>
      <c r="C30" s="358">
        <f>'rashodi-opći dio'!E32</f>
        <v>6269500</v>
      </c>
      <c r="D30" s="73">
        <f>'rashodi-opći dio'!F32</f>
        <v>6610559</v>
      </c>
      <c r="E30" s="365">
        <f t="shared" si="0"/>
        <v>105.43997128957652</v>
      </c>
      <c r="F30" s="55"/>
      <c r="G30" s="55"/>
      <c r="H30" s="55"/>
    </row>
    <row r="31" spans="1:9">
      <c r="A31" s="137">
        <v>3235</v>
      </c>
      <c r="B31" s="66" t="s">
        <v>116</v>
      </c>
      <c r="C31" s="358">
        <f>'rashodi-opći dio'!E33</f>
        <v>3048000</v>
      </c>
      <c r="D31" s="73">
        <f>'rashodi-opći dio'!F33</f>
        <v>3007185</v>
      </c>
      <c r="E31" s="365">
        <f t="shared" si="0"/>
        <v>98.660925196850386</v>
      </c>
      <c r="F31" s="55"/>
      <c r="G31" s="55"/>
      <c r="H31" s="55"/>
    </row>
    <row r="32" spans="1:9">
      <c r="A32" s="137">
        <v>3236</v>
      </c>
      <c r="B32" s="66" t="s">
        <v>169</v>
      </c>
      <c r="C32" s="358">
        <f>'rashodi-opći dio'!E34</f>
        <v>1000000</v>
      </c>
      <c r="D32" s="73">
        <f>'rashodi-opći dio'!F34</f>
        <v>745819.9</v>
      </c>
      <c r="E32" s="365">
        <f t="shared" si="0"/>
        <v>74.581990000000005</v>
      </c>
      <c r="F32" s="55"/>
      <c r="G32" s="55"/>
      <c r="H32" s="55"/>
    </row>
    <row r="33" spans="1:8">
      <c r="A33" s="137">
        <v>3237</v>
      </c>
      <c r="B33" s="68" t="s">
        <v>170</v>
      </c>
      <c r="C33" s="358">
        <f>'rashodi-opći dio'!E35-'rashodi-opći dio'!E36</f>
        <v>1550000</v>
      </c>
      <c r="D33" s="73">
        <f>'rashodi-opći dio'!F35-'rashodi-opći dio'!F36</f>
        <v>1296035.52</v>
      </c>
      <c r="E33" s="365">
        <f t="shared" si="0"/>
        <v>83.615194838709684</v>
      </c>
      <c r="F33" s="55"/>
      <c r="G33" s="55"/>
      <c r="H33" s="55"/>
    </row>
    <row r="34" spans="1:8">
      <c r="A34" s="137">
        <v>3239</v>
      </c>
      <c r="B34" s="68" t="s">
        <v>171</v>
      </c>
      <c r="C34" s="358">
        <f>'rashodi-opći dio'!E39</f>
        <v>1576000</v>
      </c>
      <c r="D34" s="73">
        <f>'rashodi-opći dio'!F39</f>
        <v>1487096</v>
      </c>
      <c r="E34" s="365">
        <f t="shared" si="0"/>
        <v>94.358883248730962</v>
      </c>
      <c r="F34" s="55"/>
      <c r="G34" s="55"/>
      <c r="H34" s="55"/>
    </row>
    <row r="35" spans="1:8">
      <c r="A35" s="130">
        <v>329</v>
      </c>
      <c r="B35" s="63" t="s">
        <v>43</v>
      </c>
      <c r="C35" s="60">
        <f>SUM(C36:C41)</f>
        <v>3152000</v>
      </c>
      <c r="D35" s="60">
        <f>SUM(D36:D41)</f>
        <v>13977505.879999999</v>
      </c>
      <c r="E35" s="98">
        <f t="shared" si="0"/>
        <v>443.44879060913706</v>
      </c>
      <c r="F35" s="55"/>
      <c r="G35" s="55"/>
      <c r="H35" s="55"/>
    </row>
    <row r="36" spans="1:8">
      <c r="A36" s="137">
        <v>3291</v>
      </c>
      <c r="B36" s="69" t="s">
        <v>172</v>
      </c>
      <c r="C36" s="358">
        <f>'rashodi-opći dio'!E41</f>
        <v>360000</v>
      </c>
      <c r="D36" s="73">
        <f>'rashodi-opći dio'!F41</f>
        <v>313021</v>
      </c>
      <c r="E36" s="365">
        <f t="shared" si="0"/>
        <v>86.950277777777771</v>
      </c>
      <c r="F36" s="55"/>
      <c r="G36" s="55"/>
      <c r="H36" s="55"/>
    </row>
    <row r="37" spans="1:8">
      <c r="A37" s="137">
        <v>3292</v>
      </c>
      <c r="B37" s="69" t="s">
        <v>173</v>
      </c>
      <c r="C37" s="358">
        <f>'rashodi-opći dio'!E42</f>
        <v>690000</v>
      </c>
      <c r="D37" s="73">
        <f>'rashodi-opći dio'!F42</f>
        <v>580430</v>
      </c>
      <c r="E37" s="365">
        <f t="shared" si="0"/>
        <v>84.120289855072457</v>
      </c>
      <c r="F37" s="55"/>
      <c r="G37" s="55"/>
      <c r="H37" s="55"/>
    </row>
    <row r="38" spans="1:8">
      <c r="A38" s="137">
        <v>3293</v>
      </c>
      <c r="B38" s="69" t="s">
        <v>174</v>
      </c>
      <c r="C38" s="358">
        <f>'rashodi-opći dio'!E43</f>
        <v>175000</v>
      </c>
      <c r="D38" s="73">
        <f>'rashodi-opći dio'!F43</f>
        <v>127406</v>
      </c>
      <c r="E38" s="365">
        <f t="shared" si="0"/>
        <v>72.803428571428569</v>
      </c>
      <c r="F38" s="55"/>
      <c r="G38" s="55"/>
      <c r="H38" s="55"/>
    </row>
    <row r="39" spans="1:8">
      <c r="A39" s="137">
        <v>3294</v>
      </c>
      <c r="B39" s="69" t="s">
        <v>117</v>
      </c>
      <c r="C39" s="358">
        <f>'rashodi-opći dio'!E44</f>
        <v>173000</v>
      </c>
      <c r="D39" s="73">
        <f>'rashodi-opći dio'!F44</f>
        <v>158766</v>
      </c>
      <c r="E39" s="365">
        <f t="shared" si="0"/>
        <v>91.772254335260115</v>
      </c>
      <c r="F39" s="55"/>
      <c r="G39" s="55"/>
      <c r="H39" s="55"/>
    </row>
    <row r="40" spans="1:8">
      <c r="A40" s="137">
        <v>3295</v>
      </c>
      <c r="B40" s="38" t="s">
        <v>194</v>
      </c>
      <c r="C40" s="358">
        <f>'rashodi-opći dio'!E45</f>
        <v>376000</v>
      </c>
      <c r="D40" s="73">
        <f>'rashodi-opći dio'!F45</f>
        <v>321419.88</v>
      </c>
      <c r="E40" s="365">
        <f t="shared" si="0"/>
        <v>85.484010638297875</v>
      </c>
      <c r="F40" s="55"/>
      <c r="G40" s="55"/>
      <c r="H40" s="55"/>
    </row>
    <row r="41" spans="1:8">
      <c r="A41" s="137">
        <v>3299</v>
      </c>
      <c r="B41" s="64" t="s">
        <v>118</v>
      </c>
      <c r="C41" s="358">
        <f>'rashodi-opći dio'!E46</f>
        <v>1378000</v>
      </c>
      <c r="D41" s="73">
        <f>'rashodi-opći dio'!F46</f>
        <v>12476463</v>
      </c>
      <c r="E41" s="365">
        <f t="shared" si="0"/>
        <v>905.40370101596523</v>
      </c>
      <c r="F41" s="55"/>
      <c r="G41" s="55"/>
      <c r="H41" s="55"/>
    </row>
    <row r="42" spans="1:8">
      <c r="A42" s="130">
        <v>34</v>
      </c>
      <c r="B42" s="63" t="s">
        <v>214</v>
      </c>
      <c r="C42" s="60">
        <f>C43</f>
        <v>37820000</v>
      </c>
      <c r="D42" s="60">
        <f>D43</f>
        <v>32954547</v>
      </c>
      <c r="E42" s="98">
        <f t="shared" si="0"/>
        <v>87.135237969328401</v>
      </c>
      <c r="F42" s="55"/>
      <c r="G42" s="55"/>
      <c r="H42" s="55"/>
    </row>
    <row r="43" spans="1:8">
      <c r="A43" s="130">
        <v>343</v>
      </c>
      <c r="B43" s="63" t="s">
        <v>51</v>
      </c>
      <c r="C43" s="50">
        <f>SUM(C44:C47)</f>
        <v>37820000</v>
      </c>
      <c r="D43" s="50">
        <f>SUM(D44:D47)</f>
        <v>32954547</v>
      </c>
      <c r="E43" s="98">
        <f t="shared" si="0"/>
        <v>87.135237969328401</v>
      </c>
      <c r="F43" s="55"/>
      <c r="G43" s="55"/>
      <c r="H43" s="55"/>
    </row>
    <row r="44" spans="1:8">
      <c r="A44" s="138">
        <v>3431</v>
      </c>
      <c r="B44" s="70" t="s">
        <v>175</v>
      </c>
      <c r="C44" s="358">
        <f>'rashodi-opći dio'!E54</f>
        <v>320000</v>
      </c>
      <c r="D44" s="73">
        <f>'rashodi-opći dio'!F54</f>
        <v>235562</v>
      </c>
      <c r="E44" s="365">
        <f t="shared" si="0"/>
        <v>73.613124999999997</v>
      </c>
      <c r="F44" s="55"/>
      <c r="G44" s="55"/>
      <c r="H44" s="55"/>
    </row>
    <row r="45" spans="1:8">
      <c r="A45" s="138">
        <v>3432</v>
      </c>
      <c r="B45" s="70" t="s">
        <v>176</v>
      </c>
      <c r="C45" s="358">
        <f>'rashodi-opći dio'!E55</f>
        <v>2500000</v>
      </c>
      <c r="D45" s="73">
        <f>'rashodi-opći dio'!F55</f>
        <v>8460937</v>
      </c>
      <c r="E45" s="366"/>
      <c r="F45" s="55"/>
      <c r="G45" s="55"/>
      <c r="H45" s="55"/>
    </row>
    <row r="46" spans="1:8">
      <c r="A46" s="138">
        <v>3433</v>
      </c>
      <c r="B46" s="70" t="s">
        <v>177</v>
      </c>
      <c r="C46" s="358">
        <f>'rashodi-opći dio'!E56</f>
        <v>5000000</v>
      </c>
      <c r="D46" s="73">
        <f>'rashodi-opći dio'!F56</f>
        <v>3386974</v>
      </c>
      <c r="E46" s="365">
        <f t="shared" si="0"/>
        <v>67.73948</v>
      </c>
      <c r="F46" s="55"/>
      <c r="G46" s="55"/>
      <c r="H46" s="55"/>
    </row>
    <row r="47" spans="1:8">
      <c r="A47" s="138">
        <v>3434</v>
      </c>
      <c r="B47" s="70" t="s">
        <v>178</v>
      </c>
      <c r="C47" s="358">
        <f>'rashodi-opći dio'!E57</f>
        <v>30000000</v>
      </c>
      <c r="D47" s="73">
        <f>'rashodi-opći dio'!F57</f>
        <v>20871074</v>
      </c>
      <c r="E47" s="365">
        <f t="shared" si="0"/>
        <v>69.570246666666662</v>
      </c>
      <c r="F47" s="55"/>
      <c r="G47" s="55"/>
      <c r="H47" s="55"/>
    </row>
    <row r="48" spans="1:8">
      <c r="A48" s="130">
        <v>38</v>
      </c>
      <c r="B48" s="63" t="s">
        <v>215</v>
      </c>
      <c r="C48" s="60">
        <f t="shared" ref="C48:D49" si="1">C49</f>
        <v>7800000</v>
      </c>
      <c r="D48" s="60">
        <f t="shared" si="1"/>
        <v>9859130</v>
      </c>
      <c r="E48" s="98">
        <f t="shared" si="0"/>
        <v>126.39910256410256</v>
      </c>
      <c r="F48" s="55"/>
      <c r="G48" s="55"/>
      <c r="H48" s="55"/>
    </row>
    <row r="49" spans="1:12">
      <c r="A49" s="130">
        <v>383</v>
      </c>
      <c r="B49" s="157" t="s">
        <v>216</v>
      </c>
      <c r="C49" s="60">
        <f t="shared" si="1"/>
        <v>7800000</v>
      </c>
      <c r="D49" s="60">
        <f t="shared" si="1"/>
        <v>9859130</v>
      </c>
      <c r="E49" s="98">
        <f t="shared" si="0"/>
        <v>126.39910256410256</v>
      </c>
      <c r="F49" s="55"/>
      <c r="G49" s="55"/>
      <c r="H49" s="55"/>
    </row>
    <row r="50" spans="1:12">
      <c r="A50" s="135">
        <v>3831</v>
      </c>
      <c r="B50" s="66" t="s">
        <v>119</v>
      </c>
      <c r="C50" s="358">
        <f>'rashodi-opći dio'!E66</f>
        <v>7800000</v>
      </c>
      <c r="D50" s="73">
        <f>'rashodi-opći dio'!F66</f>
        <v>9859130</v>
      </c>
      <c r="E50" s="365">
        <f t="shared" si="0"/>
        <v>126.39910256410256</v>
      </c>
      <c r="F50" s="55"/>
      <c r="G50" s="55"/>
      <c r="H50" s="55"/>
    </row>
    <row r="51" spans="1:12">
      <c r="A51" s="130"/>
      <c r="B51" s="63"/>
      <c r="C51" s="360"/>
      <c r="D51" s="47"/>
      <c r="E51" s="366"/>
      <c r="F51" s="49"/>
      <c r="G51" s="49"/>
      <c r="H51" s="49"/>
    </row>
    <row r="52" spans="1:12">
      <c r="A52" s="139" t="s">
        <v>120</v>
      </c>
      <c r="B52" s="71" t="s">
        <v>121</v>
      </c>
      <c r="C52" s="60">
        <f t="shared" ref="C52:D53" si="2">C53</f>
        <v>6719500</v>
      </c>
      <c r="D52" s="60">
        <f t="shared" si="2"/>
        <v>7003265</v>
      </c>
      <c r="E52" s="98">
        <f t="shared" si="0"/>
        <v>104.22300766426073</v>
      </c>
      <c r="F52" s="48"/>
      <c r="G52" s="48"/>
      <c r="H52" s="48"/>
      <c r="I52" s="48"/>
      <c r="L52" s="179"/>
    </row>
    <row r="53" spans="1:12">
      <c r="A53" s="160">
        <v>42</v>
      </c>
      <c r="B53" s="157" t="s">
        <v>11</v>
      </c>
      <c r="C53" s="60">
        <f t="shared" si="2"/>
        <v>6719500</v>
      </c>
      <c r="D53" s="60">
        <f t="shared" si="2"/>
        <v>7003265</v>
      </c>
      <c r="E53" s="98">
        <f t="shared" si="0"/>
        <v>104.22300766426073</v>
      </c>
      <c r="F53" s="48"/>
      <c r="G53" s="48"/>
      <c r="H53" s="48"/>
    </row>
    <row r="54" spans="1:12">
      <c r="A54" s="160">
        <v>422</v>
      </c>
      <c r="B54" s="157" t="s">
        <v>19</v>
      </c>
      <c r="C54" s="60">
        <f>SUM(C55:C59)</f>
        <v>6719500</v>
      </c>
      <c r="D54" s="60">
        <f>SUM(D55:D59)</f>
        <v>7003265</v>
      </c>
      <c r="E54" s="98">
        <f t="shared" si="0"/>
        <v>104.22300766426073</v>
      </c>
      <c r="F54" s="48"/>
      <c r="G54" s="48"/>
      <c r="H54" s="48"/>
    </row>
    <row r="55" spans="1:12">
      <c r="A55" s="91" t="s">
        <v>17</v>
      </c>
      <c r="B55" s="72" t="s">
        <v>179</v>
      </c>
      <c r="C55" s="358">
        <f>'rashodi-opći dio'!E82</f>
        <v>2400000</v>
      </c>
      <c r="D55" s="73">
        <f>'rashodi-opći dio'!F82</f>
        <v>3035546</v>
      </c>
      <c r="E55" s="365">
        <f t="shared" si="0"/>
        <v>126.48108333333334</v>
      </c>
      <c r="F55" s="55"/>
      <c r="G55" s="55"/>
      <c r="H55" s="55"/>
    </row>
    <row r="56" spans="1:12">
      <c r="A56" s="136" t="s">
        <v>18</v>
      </c>
      <c r="B56" s="68" t="s">
        <v>180</v>
      </c>
      <c r="C56" s="358">
        <f>'rashodi-opći dio'!E83</f>
        <v>50000</v>
      </c>
      <c r="D56" s="73">
        <f>'rashodi-opći dio'!F83</f>
        <v>35464</v>
      </c>
      <c r="E56" s="365">
        <f t="shared" si="0"/>
        <v>70.927999999999997</v>
      </c>
      <c r="F56" s="55"/>
      <c r="G56" s="55"/>
      <c r="H56" s="55"/>
    </row>
    <row r="57" spans="1:12">
      <c r="A57" s="135">
        <v>4223</v>
      </c>
      <c r="B57" s="66" t="s">
        <v>181</v>
      </c>
      <c r="C57" s="358">
        <f>'rashodi-opći dio'!E84</f>
        <v>250000</v>
      </c>
      <c r="D57" s="73">
        <f>'rashodi-opći dio'!F84</f>
        <v>23636</v>
      </c>
      <c r="E57" s="365">
        <f t="shared" si="0"/>
        <v>9.4543999999999997</v>
      </c>
      <c r="F57" s="55"/>
      <c r="G57" s="55"/>
      <c r="H57" s="55"/>
    </row>
    <row r="58" spans="1:12">
      <c r="A58" s="136" t="s">
        <v>20</v>
      </c>
      <c r="B58" s="72" t="s">
        <v>182</v>
      </c>
      <c r="C58" s="358">
        <f>'rashodi-opći dio'!E85</f>
        <v>4019500</v>
      </c>
      <c r="D58" s="73">
        <f>'rashodi-opći dio'!F85</f>
        <v>3908619</v>
      </c>
      <c r="E58" s="365">
        <f t="shared" si="0"/>
        <v>97.241423062569979</v>
      </c>
      <c r="F58" s="55"/>
      <c r="G58" s="55"/>
      <c r="H58" s="55"/>
    </row>
    <row r="59" spans="1:12" s="258" customFormat="1" ht="12.75" hidden="1" customHeight="1">
      <c r="A59" s="256">
        <v>4227</v>
      </c>
      <c r="B59" s="257" t="s">
        <v>237</v>
      </c>
      <c r="C59" s="47">
        <f>'rashodi-opći dio'!E86</f>
        <v>0</v>
      </c>
      <c r="D59" s="47">
        <f>'rashodi-opći dio'!F86</f>
        <v>0</v>
      </c>
      <c r="E59" s="367"/>
      <c r="F59" s="54"/>
      <c r="G59" s="54"/>
      <c r="H59" s="54"/>
    </row>
    <row r="60" spans="1:12" s="258" customFormat="1" ht="12.75" customHeight="1">
      <c r="A60" s="256"/>
      <c r="B60" s="257"/>
      <c r="C60" s="360"/>
      <c r="D60" s="47"/>
      <c r="E60" s="365"/>
      <c r="F60" s="54"/>
      <c r="G60" s="54"/>
      <c r="H60" s="54"/>
    </row>
    <row r="61" spans="1:12" ht="11.25" customHeight="1">
      <c r="A61" s="139" t="s">
        <v>122</v>
      </c>
      <c r="B61" s="71" t="s">
        <v>123</v>
      </c>
      <c r="C61" s="60">
        <f>C62+C65</f>
        <v>7750000</v>
      </c>
      <c r="D61" s="60">
        <f>D62+D65</f>
        <v>6358181.5099999998</v>
      </c>
      <c r="E61" s="98">
        <f t="shared" si="0"/>
        <v>82.041051741935476</v>
      </c>
      <c r="F61" s="48"/>
      <c r="G61" s="48"/>
      <c r="H61" s="48"/>
    </row>
    <row r="62" spans="1:12">
      <c r="A62" s="160">
        <v>41</v>
      </c>
      <c r="B62" s="30" t="s">
        <v>9</v>
      </c>
      <c r="C62" s="60">
        <f t="shared" ref="C62:D63" si="3">C63</f>
        <v>3750000</v>
      </c>
      <c r="D62" s="60">
        <f t="shared" si="3"/>
        <v>3461608.51</v>
      </c>
      <c r="E62" s="98">
        <f t="shared" si="0"/>
        <v>92.309560266666651</v>
      </c>
      <c r="F62" s="48"/>
      <c r="G62" s="48"/>
      <c r="H62" s="48"/>
    </row>
    <row r="63" spans="1:12">
      <c r="A63" s="160">
        <v>412</v>
      </c>
      <c r="B63" s="30" t="s">
        <v>47</v>
      </c>
      <c r="C63" s="60">
        <f t="shared" si="3"/>
        <v>3750000</v>
      </c>
      <c r="D63" s="60">
        <f t="shared" si="3"/>
        <v>3461608.51</v>
      </c>
      <c r="E63" s="98">
        <f t="shared" si="0"/>
        <v>92.309560266666651</v>
      </c>
      <c r="F63" s="48"/>
      <c r="G63" s="48"/>
      <c r="H63" s="48"/>
    </row>
    <row r="64" spans="1:12">
      <c r="A64" s="136" t="s">
        <v>10</v>
      </c>
      <c r="B64" s="67" t="s">
        <v>124</v>
      </c>
      <c r="C64" s="358">
        <f>'rashodi-opći dio'!E74</f>
        <v>3750000</v>
      </c>
      <c r="D64" s="73">
        <f>'rashodi-opći dio'!F74</f>
        <v>3461608.51</v>
      </c>
      <c r="E64" s="365">
        <f t="shared" si="0"/>
        <v>92.309560266666651</v>
      </c>
      <c r="F64" s="55"/>
      <c r="G64" s="55"/>
      <c r="H64" s="55"/>
    </row>
    <row r="65" spans="1:11">
      <c r="A65" s="160">
        <v>42</v>
      </c>
      <c r="B65" s="157" t="s">
        <v>217</v>
      </c>
      <c r="C65" s="60">
        <f t="shared" ref="C65:D66" si="4">C66</f>
        <v>4000000</v>
      </c>
      <c r="D65" s="60">
        <f t="shared" si="4"/>
        <v>2896573</v>
      </c>
      <c r="E65" s="98">
        <f t="shared" si="0"/>
        <v>72.414325000000005</v>
      </c>
      <c r="F65" s="55"/>
      <c r="G65" s="55"/>
      <c r="H65" s="55"/>
    </row>
    <row r="66" spans="1:11">
      <c r="A66" s="160">
        <v>426</v>
      </c>
      <c r="B66" s="157" t="s">
        <v>23</v>
      </c>
      <c r="C66" s="60">
        <f t="shared" si="4"/>
        <v>4000000</v>
      </c>
      <c r="D66" s="60">
        <f t="shared" si="4"/>
        <v>2896573</v>
      </c>
      <c r="E66" s="98">
        <f t="shared" si="0"/>
        <v>72.414325000000005</v>
      </c>
      <c r="F66" s="55"/>
      <c r="G66" s="55"/>
      <c r="H66" s="55"/>
    </row>
    <row r="67" spans="1:11">
      <c r="A67" s="136" t="s">
        <v>48</v>
      </c>
      <c r="B67" s="67" t="s">
        <v>183</v>
      </c>
      <c r="C67" s="358">
        <f>'rashodi-opći dio'!E90</f>
        <v>4000000</v>
      </c>
      <c r="D67" s="73">
        <f>'rashodi-opći dio'!F90</f>
        <v>2896573</v>
      </c>
      <c r="E67" s="365">
        <f t="shared" si="0"/>
        <v>72.414325000000005</v>
      </c>
      <c r="F67" s="55"/>
      <c r="G67" s="55"/>
      <c r="H67" s="55"/>
    </row>
    <row r="68" spans="1:11">
      <c r="A68" s="136"/>
      <c r="B68" s="68"/>
      <c r="C68" s="360"/>
      <c r="D68" s="47"/>
      <c r="E68" s="366"/>
      <c r="F68" s="49"/>
      <c r="G68" s="49"/>
      <c r="H68" s="49"/>
    </row>
    <row r="69" spans="1:11" hidden="1">
      <c r="A69" s="139" t="s">
        <v>125</v>
      </c>
      <c r="B69" s="71" t="s">
        <v>126</v>
      </c>
      <c r="C69" s="60">
        <f t="shared" ref="C69:D71" si="5">C70</f>
        <v>0</v>
      </c>
      <c r="D69" s="60">
        <f t="shared" si="5"/>
        <v>0</v>
      </c>
      <c r="E69" s="98" t="s">
        <v>187</v>
      </c>
      <c r="F69" s="48"/>
      <c r="G69" s="48"/>
      <c r="H69" s="48"/>
    </row>
    <row r="70" spans="1:11" hidden="1">
      <c r="A70" s="160">
        <v>42</v>
      </c>
      <c r="B70" s="157" t="s">
        <v>217</v>
      </c>
      <c r="C70" s="60">
        <f t="shared" si="5"/>
        <v>0</v>
      </c>
      <c r="D70" s="60">
        <f t="shared" si="5"/>
        <v>0</v>
      </c>
      <c r="E70" s="98" t="s">
        <v>187</v>
      </c>
      <c r="F70" s="48"/>
      <c r="G70" s="48"/>
      <c r="H70" s="48"/>
    </row>
    <row r="71" spans="1:11" hidden="1">
      <c r="A71" s="160">
        <v>423</v>
      </c>
      <c r="B71" s="157" t="s">
        <v>218</v>
      </c>
      <c r="C71" s="60">
        <f t="shared" si="5"/>
        <v>0</v>
      </c>
      <c r="D71" s="60">
        <f t="shared" si="5"/>
        <v>0</v>
      </c>
      <c r="E71" s="98" t="s">
        <v>187</v>
      </c>
      <c r="F71" s="48"/>
      <c r="G71" s="48"/>
      <c r="H71" s="48"/>
    </row>
    <row r="72" spans="1:11" hidden="1">
      <c r="A72" s="140" t="s">
        <v>22</v>
      </c>
      <c r="B72" s="68" t="s">
        <v>127</v>
      </c>
      <c r="C72" s="358">
        <f>'rashodi-opći dio'!E88</f>
        <v>0</v>
      </c>
      <c r="D72" s="73">
        <f>'rashodi-opći dio'!F88</f>
        <v>0</v>
      </c>
      <c r="E72" s="367" t="s">
        <v>187</v>
      </c>
      <c r="F72" s="54"/>
      <c r="G72" s="54"/>
      <c r="H72" s="54"/>
      <c r="I72" s="74"/>
      <c r="J72" s="74"/>
      <c r="K72" s="74"/>
    </row>
    <row r="73" spans="1:11" hidden="1">
      <c r="A73" s="136"/>
      <c r="B73" s="68"/>
      <c r="C73" s="360"/>
      <c r="D73" s="47"/>
      <c r="E73" s="365"/>
      <c r="F73" s="49"/>
      <c r="G73" s="49"/>
      <c r="H73" s="49"/>
    </row>
    <row r="74" spans="1:11">
      <c r="A74" s="139" t="s">
        <v>128</v>
      </c>
      <c r="B74" s="71" t="s">
        <v>129</v>
      </c>
      <c r="C74" s="60">
        <f t="shared" ref="C74:D75" si="6">C75</f>
        <v>15680000</v>
      </c>
      <c r="D74" s="60">
        <f t="shared" si="6"/>
        <v>8908682</v>
      </c>
      <c r="E74" s="98">
        <f t="shared" ref="E74:E136" si="7">D74/C74*100</f>
        <v>56.815573979591839</v>
      </c>
      <c r="F74" s="48"/>
      <c r="G74" s="48"/>
      <c r="H74" s="48"/>
    </row>
    <row r="75" spans="1:11">
      <c r="A75" s="160">
        <v>42</v>
      </c>
      <c r="B75" s="157" t="s">
        <v>217</v>
      </c>
      <c r="C75" s="60">
        <f t="shared" si="6"/>
        <v>15680000</v>
      </c>
      <c r="D75" s="60">
        <f t="shared" si="6"/>
        <v>8908682</v>
      </c>
      <c r="E75" s="98">
        <f t="shared" si="7"/>
        <v>56.815573979591839</v>
      </c>
      <c r="F75" s="48"/>
      <c r="G75" s="48"/>
      <c r="H75" s="48"/>
    </row>
    <row r="76" spans="1:11">
      <c r="A76" s="160">
        <v>421</v>
      </c>
      <c r="B76" s="157" t="s">
        <v>12</v>
      </c>
      <c r="C76" s="60">
        <f>C77+C79+C78</f>
        <v>15680000</v>
      </c>
      <c r="D76" s="60">
        <f>D77+D79+D78</f>
        <v>8908682</v>
      </c>
      <c r="E76" s="98">
        <f t="shared" si="7"/>
        <v>56.815573979591839</v>
      </c>
      <c r="F76" s="48"/>
      <c r="G76" s="48"/>
      <c r="H76" s="48"/>
    </row>
    <row r="77" spans="1:11" hidden="1">
      <c r="A77" s="136" t="s">
        <v>235</v>
      </c>
      <c r="B77" s="68" t="s">
        <v>238</v>
      </c>
      <c r="C77" s="73">
        <f>'rashodi-opći dio'!E77</f>
        <v>0</v>
      </c>
      <c r="D77" s="73">
        <f>'rashodi-opći dio'!F77</f>
        <v>0</v>
      </c>
      <c r="E77" s="98"/>
      <c r="F77" s="49"/>
      <c r="G77" s="49"/>
      <c r="H77" s="49"/>
    </row>
    <row r="78" spans="1:11">
      <c r="A78" s="136" t="s">
        <v>13</v>
      </c>
      <c r="B78" s="68" t="s">
        <v>184</v>
      </c>
      <c r="C78" s="358">
        <f>'rashodi-opći dio'!E78</f>
        <v>10920000</v>
      </c>
      <c r="D78" s="73">
        <f>'rashodi-opći dio'!F78</f>
        <v>8258520</v>
      </c>
      <c r="E78" s="365">
        <f t="shared" si="7"/>
        <v>75.627472527472534</v>
      </c>
      <c r="F78" s="49"/>
      <c r="G78" s="49"/>
      <c r="H78" s="49"/>
    </row>
    <row r="79" spans="1:11">
      <c r="A79" s="136">
        <v>4214</v>
      </c>
      <c r="B79" s="67" t="s">
        <v>130</v>
      </c>
      <c r="C79" s="358">
        <f>'rashodi-opći dio'!E80</f>
        <v>4760000</v>
      </c>
      <c r="D79" s="73">
        <f>'rashodi-opći dio'!F80</f>
        <v>650162</v>
      </c>
      <c r="E79" s="365">
        <f t="shared" si="7"/>
        <v>13.658865546218488</v>
      </c>
      <c r="F79" s="49"/>
      <c r="G79" s="49"/>
      <c r="H79" s="49"/>
    </row>
    <row r="80" spans="1:11">
      <c r="A80" s="136"/>
      <c r="B80" s="68"/>
      <c r="C80" s="360"/>
      <c r="D80" s="47"/>
      <c r="E80" s="366"/>
      <c r="F80" s="49"/>
      <c r="G80" s="49"/>
      <c r="H80" s="49"/>
    </row>
    <row r="81" spans="1:8" s="76" customFormat="1">
      <c r="A81" s="141">
        <v>101</v>
      </c>
      <c r="B81" s="32" t="s">
        <v>131</v>
      </c>
      <c r="C81" s="50">
        <f>C83</f>
        <v>1672405000</v>
      </c>
      <c r="D81" s="50">
        <f>D83</f>
        <v>1633185839.24</v>
      </c>
      <c r="E81" s="98">
        <f t="shared" si="7"/>
        <v>97.654924449520294</v>
      </c>
      <c r="F81" s="48"/>
    </row>
    <row r="82" spans="1:8">
      <c r="A82" s="136"/>
      <c r="B82" s="68"/>
      <c r="C82" s="360"/>
      <c r="D82" s="47"/>
      <c r="E82" s="366"/>
      <c r="F82" s="49"/>
      <c r="G82" s="49"/>
      <c r="H82" s="49"/>
    </row>
    <row r="83" spans="1:8" ht="24.75" customHeight="1">
      <c r="A83" s="156" t="s">
        <v>132</v>
      </c>
      <c r="B83" s="63" t="s">
        <v>133</v>
      </c>
      <c r="C83" s="60">
        <f>C84+C88</f>
        <v>1672405000</v>
      </c>
      <c r="D83" s="60">
        <f>D84+D88</f>
        <v>1633185839.24</v>
      </c>
      <c r="E83" s="98">
        <f t="shared" si="7"/>
        <v>97.654924449520294</v>
      </c>
      <c r="F83" s="48"/>
      <c r="G83" s="48"/>
      <c r="H83" s="48"/>
    </row>
    <row r="84" spans="1:8" ht="12.75" customHeight="1">
      <c r="A84" s="130">
        <v>34</v>
      </c>
      <c r="B84" s="63" t="s">
        <v>214</v>
      </c>
      <c r="C84" s="60">
        <f t="shared" ref="C84:D84" si="8">C85</f>
        <v>383750000</v>
      </c>
      <c r="D84" s="60">
        <f t="shared" si="8"/>
        <v>344852249</v>
      </c>
      <c r="E84" s="98">
        <f t="shared" si="7"/>
        <v>89.863778241042354</v>
      </c>
      <c r="F84" s="48"/>
      <c r="G84" s="48"/>
      <c r="H84" s="48"/>
    </row>
    <row r="85" spans="1:8" ht="12.75" customHeight="1">
      <c r="A85" s="160">
        <v>342</v>
      </c>
      <c r="B85" s="63" t="s">
        <v>220</v>
      </c>
      <c r="C85" s="60">
        <f>C86+C87</f>
        <v>383750000</v>
      </c>
      <c r="D85" s="60">
        <f>D86+D87</f>
        <v>344852249</v>
      </c>
      <c r="E85" s="98">
        <f t="shared" si="7"/>
        <v>89.863778241042354</v>
      </c>
      <c r="F85" s="48"/>
      <c r="G85" s="48"/>
      <c r="H85" s="48"/>
    </row>
    <row r="86" spans="1:8" ht="25.5">
      <c r="A86" s="161" t="s">
        <v>42</v>
      </c>
      <c r="B86" s="162" t="s">
        <v>219</v>
      </c>
      <c r="C86" s="358">
        <f>'rashodi-opći dio'!E50</f>
        <v>383750000</v>
      </c>
      <c r="D86" s="73">
        <f>'rashodi-opći dio'!F50</f>
        <v>344852249</v>
      </c>
      <c r="E86" s="365">
        <f t="shared" si="7"/>
        <v>89.863778241042354</v>
      </c>
      <c r="F86" s="55"/>
      <c r="G86" s="55"/>
      <c r="H86" s="55"/>
    </row>
    <row r="87" spans="1:8" s="288" customFormat="1">
      <c r="A87" s="161">
        <v>3428</v>
      </c>
      <c r="B87" s="162" t="s">
        <v>266</v>
      </c>
      <c r="C87" s="358">
        <f>'rashodi-opći dio'!E52</f>
        <v>0</v>
      </c>
      <c r="D87" s="73">
        <f>'rashodi-opći dio'!F52</f>
        <v>0</v>
      </c>
      <c r="E87" s="365"/>
      <c r="F87" s="55"/>
      <c r="G87" s="55"/>
      <c r="H87" s="55"/>
    </row>
    <row r="88" spans="1:8">
      <c r="A88" s="160">
        <v>54</v>
      </c>
      <c r="B88" s="63" t="s">
        <v>210</v>
      </c>
      <c r="C88" s="60">
        <f>C89+C91</f>
        <v>1288655000</v>
      </c>
      <c r="D88" s="60">
        <f>D89+D91</f>
        <v>1288333590.24</v>
      </c>
      <c r="E88" s="98">
        <f t="shared" si="7"/>
        <v>99.975058509841659</v>
      </c>
      <c r="F88" s="55"/>
      <c r="G88" s="55"/>
      <c r="H88" s="55"/>
    </row>
    <row r="89" spans="1:8" ht="25.5">
      <c r="A89" s="160">
        <v>544</v>
      </c>
      <c r="B89" s="63" t="s">
        <v>221</v>
      </c>
      <c r="C89" s="60">
        <f t="shared" ref="C89:D91" si="9">C90</f>
        <v>1288655000</v>
      </c>
      <c r="D89" s="60">
        <f t="shared" si="9"/>
        <v>1288333590.24</v>
      </c>
      <c r="E89" s="98">
        <f t="shared" si="7"/>
        <v>99.975058509841659</v>
      </c>
      <c r="F89" s="55"/>
      <c r="G89" s="55"/>
      <c r="H89" s="55"/>
    </row>
    <row r="90" spans="1:8" ht="25.5">
      <c r="A90" s="163">
        <v>5443</v>
      </c>
      <c r="B90" s="31" t="s">
        <v>222</v>
      </c>
      <c r="C90" s="358">
        <f>'račun financiranja'!E19</f>
        <v>1288655000</v>
      </c>
      <c r="D90" s="73">
        <f>'račun financiranja'!F19</f>
        <v>1288333590.24</v>
      </c>
      <c r="E90" s="365">
        <f t="shared" si="7"/>
        <v>99.975058509841659</v>
      </c>
      <c r="F90" s="55"/>
      <c r="G90" s="55"/>
      <c r="H90" s="55"/>
    </row>
    <row r="91" spans="1:8" s="288" customFormat="1" hidden="1">
      <c r="A91" s="160">
        <v>547</v>
      </c>
      <c r="B91" s="63" t="s">
        <v>269</v>
      </c>
      <c r="C91" s="60">
        <f t="shared" si="9"/>
        <v>0</v>
      </c>
      <c r="D91" s="60">
        <f t="shared" si="9"/>
        <v>0</v>
      </c>
      <c r="E91" s="98" t="s">
        <v>187</v>
      </c>
      <c r="F91" s="55"/>
      <c r="G91" s="55"/>
      <c r="H91" s="55"/>
    </row>
    <row r="92" spans="1:8" s="288" customFormat="1" hidden="1">
      <c r="A92" s="163">
        <v>5443</v>
      </c>
      <c r="B92" s="31" t="s">
        <v>270</v>
      </c>
      <c r="C92" s="358">
        <f>'račun financiranja'!E22</f>
        <v>0</v>
      </c>
      <c r="D92" s="73">
        <f>'račun financiranja'!F22</f>
        <v>0</v>
      </c>
      <c r="E92" s="365" t="e">
        <f t="shared" ref="E92" si="10">D92/C92*100</f>
        <v>#DIV/0!</v>
      </c>
      <c r="F92" s="55"/>
      <c r="G92" s="55"/>
      <c r="H92" s="55"/>
    </row>
    <row r="93" spans="1:8" ht="12.75" customHeight="1">
      <c r="A93" s="136"/>
      <c r="B93" s="68"/>
      <c r="C93" s="360"/>
      <c r="D93" s="47"/>
      <c r="E93" s="365"/>
      <c r="F93" s="49"/>
      <c r="G93" s="49"/>
      <c r="H93" s="49"/>
    </row>
    <row r="94" spans="1:8" s="76" customFormat="1" ht="12.75" customHeight="1">
      <c r="A94" s="141">
        <v>102</v>
      </c>
      <c r="B94" s="32" t="s">
        <v>134</v>
      </c>
      <c r="C94" s="50">
        <f>C96</f>
        <v>164510000</v>
      </c>
      <c r="D94" s="50">
        <f>D96</f>
        <v>167752968.86000001</v>
      </c>
      <c r="E94" s="98">
        <f t="shared" si="7"/>
        <v>101.97128980609082</v>
      </c>
      <c r="F94" s="48"/>
      <c r="G94" s="48"/>
      <c r="H94" s="48"/>
    </row>
    <row r="95" spans="1:8" ht="12.75" customHeight="1">
      <c r="A95" s="136"/>
      <c r="B95" s="68"/>
      <c r="C95" s="360"/>
      <c r="D95" s="47"/>
      <c r="E95" s="366"/>
      <c r="F95" s="49"/>
      <c r="G95" s="49"/>
      <c r="H95" s="49"/>
    </row>
    <row r="96" spans="1:8" ht="24.75" customHeight="1">
      <c r="A96" s="156" t="s">
        <v>135</v>
      </c>
      <c r="B96" s="63" t="s">
        <v>136</v>
      </c>
      <c r="C96" s="60">
        <f>C97+C100</f>
        <v>164510000</v>
      </c>
      <c r="D96" s="60">
        <f>D97+D100</f>
        <v>167752968.86000001</v>
      </c>
      <c r="E96" s="98">
        <f t="shared" si="7"/>
        <v>101.97128980609082</v>
      </c>
      <c r="F96" s="48"/>
      <c r="G96" s="48"/>
      <c r="H96" s="48"/>
    </row>
    <row r="97" spans="1:10" ht="12.75" customHeight="1">
      <c r="A97" s="130">
        <v>34</v>
      </c>
      <c r="B97" s="63" t="s">
        <v>214</v>
      </c>
      <c r="C97" s="60">
        <f t="shared" ref="C97:D98" si="11">C98</f>
        <v>34260000</v>
      </c>
      <c r="D97" s="60">
        <f t="shared" si="11"/>
        <v>37543557</v>
      </c>
      <c r="E97" s="98">
        <f t="shared" si="7"/>
        <v>109.58422942206656</v>
      </c>
      <c r="F97" s="48"/>
      <c r="G97" s="48"/>
      <c r="H97" s="48"/>
    </row>
    <row r="98" spans="1:10" ht="12.75" customHeight="1">
      <c r="A98" s="160">
        <v>342</v>
      </c>
      <c r="B98" s="63" t="s">
        <v>220</v>
      </c>
      <c r="C98" s="60">
        <f t="shared" si="11"/>
        <v>34260000</v>
      </c>
      <c r="D98" s="60">
        <f t="shared" si="11"/>
        <v>37543557</v>
      </c>
      <c r="E98" s="98">
        <f t="shared" si="7"/>
        <v>109.58422942206656</v>
      </c>
      <c r="F98" s="48"/>
      <c r="G98" s="48"/>
      <c r="H98" s="48"/>
    </row>
    <row r="99" spans="1:10" ht="25.5">
      <c r="A99" s="161" t="s">
        <v>42</v>
      </c>
      <c r="B99" s="162" t="s">
        <v>219</v>
      </c>
      <c r="C99" s="358">
        <f>'rashodi-opći dio'!E51</f>
        <v>34260000</v>
      </c>
      <c r="D99" s="73">
        <f>'rashodi-opći dio'!F51</f>
        <v>37543557</v>
      </c>
      <c r="E99" s="365">
        <f t="shared" si="7"/>
        <v>109.58422942206656</v>
      </c>
      <c r="F99" s="49"/>
      <c r="G99" s="49"/>
      <c r="H99" s="49"/>
    </row>
    <row r="100" spans="1:10">
      <c r="A100" s="160">
        <v>54</v>
      </c>
      <c r="B100" s="63" t="s">
        <v>210</v>
      </c>
      <c r="C100" s="60">
        <f t="shared" ref="C100:D101" si="12">C101</f>
        <v>130250000</v>
      </c>
      <c r="D100" s="60">
        <f t="shared" si="12"/>
        <v>130209411.86</v>
      </c>
      <c r="E100" s="98">
        <f t="shared" si="7"/>
        <v>99.968838280230315</v>
      </c>
      <c r="F100" s="49"/>
      <c r="G100" s="49"/>
      <c r="H100" s="49"/>
    </row>
    <row r="101" spans="1:10" ht="25.5">
      <c r="A101" s="160">
        <v>544</v>
      </c>
      <c r="B101" s="63" t="s">
        <v>221</v>
      </c>
      <c r="C101" s="60">
        <f t="shared" si="12"/>
        <v>130250000</v>
      </c>
      <c r="D101" s="60">
        <f t="shared" si="12"/>
        <v>130209411.86</v>
      </c>
      <c r="E101" s="98">
        <f t="shared" si="7"/>
        <v>99.968838280230315</v>
      </c>
      <c r="F101" s="49"/>
      <c r="G101" s="49"/>
      <c r="H101" s="49"/>
    </row>
    <row r="102" spans="1:10" ht="13.15" customHeight="1">
      <c r="A102" s="163">
        <v>5446</v>
      </c>
      <c r="B102" s="31" t="s">
        <v>223</v>
      </c>
      <c r="C102" s="358">
        <f>'račun financiranja'!E20</f>
        <v>130250000</v>
      </c>
      <c r="D102" s="73">
        <f>'račun financiranja'!F20</f>
        <v>130209411.86</v>
      </c>
      <c r="E102" s="365">
        <f t="shared" si="7"/>
        <v>99.968838280230315</v>
      </c>
      <c r="F102" s="49"/>
      <c r="G102" s="49"/>
      <c r="H102" s="49"/>
    </row>
    <row r="103" spans="1:10" ht="12" customHeight="1">
      <c r="A103" s="138"/>
      <c r="B103" s="31"/>
      <c r="C103" s="360"/>
      <c r="D103" s="47"/>
      <c r="E103" s="366"/>
      <c r="F103" s="49"/>
      <c r="G103" s="49"/>
      <c r="H103" s="49"/>
    </row>
    <row r="104" spans="1:10" s="173" customFormat="1">
      <c r="A104" s="248">
        <v>103</v>
      </c>
      <c r="B104" s="249" t="s">
        <v>137</v>
      </c>
      <c r="C104" s="50">
        <f>C106+C114+C123+C132+C140+C148+C157+C165+C179+C174+C187+C195</f>
        <v>983323358</v>
      </c>
      <c r="D104" s="50">
        <f>D106+D114+D123+D132+D140+D148+D157+D165+D174+D187+D195</f>
        <v>921299493.25999999</v>
      </c>
      <c r="E104" s="98">
        <f t="shared" si="7"/>
        <v>93.692424344912183</v>
      </c>
      <c r="F104" s="172"/>
      <c r="G104" s="48"/>
      <c r="H104" s="48"/>
    </row>
    <row r="105" spans="1:10" s="101" customFormat="1" ht="12" customHeight="1">
      <c r="A105" s="142"/>
      <c r="B105" s="35"/>
      <c r="C105" s="360"/>
      <c r="D105" s="47"/>
      <c r="E105" s="366"/>
      <c r="F105" s="99"/>
      <c r="G105" s="99"/>
      <c r="H105" s="99"/>
    </row>
    <row r="106" spans="1:10" s="76" customFormat="1">
      <c r="A106" s="143" t="s">
        <v>128</v>
      </c>
      <c r="B106" s="43" t="s">
        <v>138</v>
      </c>
      <c r="C106" s="50">
        <f t="shared" ref="C106:D106" si="13">C107+C110</f>
        <v>9445096</v>
      </c>
      <c r="D106" s="50">
        <f t="shared" si="13"/>
        <v>8059071.0199999996</v>
      </c>
      <c r="E106" s="98">
        <f t="shared" si="7"/>
        <v>85.325453759284173</v>
      </c>
      <c r="F106" s="99"/>
      <c r="G106" s="29"/>
      <c r="H106" s="29"/>
      <c r="I106" s="106"/>
      <c r="J106" s="106"/>
    </row>
    <row r="107" spans="1:10" s="76" customFormat="1">
      <c r="A107" s="160">
        <v>41</v>
      </c>
      <c r="B107" s="30" t="s">
        <v>9</v>
      </c>
      <c r="C107" s="50">
        <f t="shared" ref="C107:D108" si="14">C108</f>
        <v>2140000</v>
      </c>
      <c r="D107" s="50">
        <f t="shared" si="14"/>
        <v>1274196.52</v>
      </c>
      <c r="E107" s="98">
        <f t="shared" si="7"/>
        <v>59.541893457943928</v>
      </c>
      <c r="F107" s="99"/>
      <c r="G107" s="29"/>
      <c r="H107" s="29"/>
      <c r="I107" s="106"/>
      <c r="J107" s="106"/>
    </row>
    <row r="108" spans="1:10" s="76" customFormat="1">
      <c r="A108" s="160">
        <v>411</v>
      </c>
      <c r="B108" s="30" t="s">
        <v>104</v>
      </c>
      <c r="C108" s="50">
        <f t="shared" si="14"/>
        <v>2140000</v>
      </c>
      <c r="D108" s="50">
        <f t="shared" si="14"/>
        <v>1274196.52</v>
      </c>
      <c r="E108" s="98">
        <f t="shared" si="7"/>
        <v>59.541893457943928</v>
      </c>
      <c r="F108" s="99"/>
      <c r="G108" s="29"/>
      <c r="H108" s="29"/>
      <c r="I108" s="106"/>
      <c r="J108" s="180"/>
    </row>
    <row r="109" spans="1:10" s="76" customFormat="1">
      <c r="A109" s="164">
        <v>4111</v>
      </c>
      <c r="B109" s="159" t="s">
        <v>36</v>
      </c>
      <c r="C109" s="361">
        <v>2140000</v>
      </c>
      <c r="D109" s="109">
        <v>1274196.52</v>
      </c>
      <c r="E109" s="365">
        <f t="shared" si="7"/>
        <v>59.541893457943928</v>
      </c>
      <c r="F109" s="102"/>
      <c r="G109" s="167"/>
      <c r="H109" s="167"/>
      <c r="I109" s="37"/>
      <c r="J109" s="106"/>
    </row>
    <row r="110" spans="1:10" s="76" customFormat="1">
      <c r="A110" s="160">
        <v>42</v>
      </c>
      <c r="B110" s="157" t="s">
        <v>217</v>
      </c>
      <c r="C110" s="81">
        <f t="shared" ref="C110:D111" si="15">C111</f>
        <v>7305096</v>
      </c>
      <c r="D110" s="81">
        <f t="shared" si="15"/>
        <v>6784874.5</v>
      </c>
      <c r="E110" s="98">
        <f t="shared" si="7"/>
        <v>92.878649370247828</v>
      </c>
      <c r="F110" s="102"/>
      <c r="G110" s="167"/>
      <c r="H110" s="167"/>
      <c r="I110" s="37"/>
      <c r="J110" s="106"/>
    </row>
    <row r="111" spans="1:10" s="76" customFormat="1">
      <c r="A111" s="160">
        <v>421</v>
      </c>
      <c r="B111" s="30" t="s">
        <v>12</v>
      </c>
      <c r="C111" s="81">
        <f t="shared" si="15"/>
        <v>7305096</v>
      </c>
      <c r="D111" s="81">
        <f t="shared" si="15"/>
        <v>6784874.5</v>
      </c>
      <c r="E111" s="98">
        <f t="shared" si="7"/>
        <v>92.878649370247828</v>
      </c>
      <c r="F111" s="102"/>
      <c r="G111" s="167"/>
      <c r="H111" s="167"/>
      <c r="I111" s="37"/>
      <c r="J111" s="106"/>
    </row>
    <row r="112" spans="1:10" s="76" customFormat="1">
      <c r="A112" s="144">
        <v>4213</v>
      </c>
      <c r="B112" s="33" t="s">
        <v>224</v>
      </c>
      <c r="C112" s="362">
        <v>7305096</v>
      </c>
      <c r="D112" s="80">
        <v>6784874.5</v>
      </c>
      <c r="E112" s="365">
        <f t="shared" si="7"/>
        <v>92.878649370247828</v>
      </c>
      <c r="F112" s="103"/>
      <c r="G112" s="181"/>
      <c r="H112" s="181"/>
      <c r="I112" s="37"/>
      <c r="J112" s="106"/>
    </row>
    <row r="113" spans="1:9" s="76" customFormat="1">
      <c r="A113" s="144"/>
      <c r="B113" s="38"/>
      <c r="C113" s="360"/>
      <c r="D113" s="47"/>
      <c r="E113" s="366"/>
      <c r="F113" s="102"/>
      <c r="G113" s="102"/>
      <c r="H113" s="102"/>
      <c r="I113" s="37"/>
    </row>
    <row r="114" spans="1:9" s="76" customFormat="1">
      <c r="A114" s="143" t="s">
        <v>139</v>
      </c>
      <c r="B114" s="43" t="s">
        <v>140</v>
      </c>
      <c r="C114" s="50">
        <f t="shared" ref="C114:D114" si="16">C115+C118</f>
        <v>266701632</v>
      </c>
      <c r="D114" s="50">
        <f t="shared" si="16"/>
        <v>259188373.15000004</v>
      </c>
      <c r="E114" s="98">
        <f t="shared" si="7"/>
        <v>97.18289730975475</v>
      </c>
      <c r="F114" s="104"/>
      <c r="G114" s="104"/>
      <c r="H114" s="104"/>
    </row>
    <row r="115" spans="1:9" s="76" customFormat="1">
      <c r="A115" s="160">
        <v>41</v>
      </c>
      <c r="B115" s="30" t="s">
        <v>9</v>
      </c>
      <c r="C115" s="50">
        <f t="shared" ref="C115:D116" si="17">C116</f>
        <v>25829000</v>
      </c>
      <c r="D115" s="50">
        <f t="shared" si="17"/>
        <v>31876760.920000002</v>
      </c>
      <c r="E115" s="98">
        <f t="shared" si="7"/>
        <v>123.41461504510434</v>
      </c>
      <c r="F115" s="104"/>
      <c r="G115" s="104"/>
      <c r="H115" s="104"/>
    </row>
    <row r="116" spans="1:9" s="76" customFormat="1">
      <c r="A116" s="160">
        <v>411</v>
      </c>
      <c r="B116" s="30" t="s">
        <v>104</v>
      </c>
      <c r="C116" s="50">
        <f t="shared" si="17"/>
        <v>25829000</v>
      </c>
      <c r="D116" s="50">
        <f t="shared" si="17"/>
        <v>31876760.920000002</v>
      </c>
      <c r="E116" s="98">
        <f t="shared" si="7"/>
        <v>123.41461504510434</v>
      </c>
      <c r="F116" s="104"/>
      <c r="G116" s="104"/>
      <c r="H116" s="104"/>
    </row>
    <row r="117" spans="1:9">
      <c r="A117" s="135">
        <v>4111</v>
      </c>
      <c r="B117" s="64" t="s">
        <v>36</v>
      </c>
      <c r="C117" s="362">
        <v>25829000</v>
      </c>
      <c r="D117" s="80">
        <v>31876760.920000002</v>
      </c>
      <c r="E117" s="365">
        <f t="shared" si="7"/>
        <v>123.41461504510434</v>
      </c>
      <c r="F117" s="54"/>
      <c r="G117" s="54"/>
      <c r="H117" s="54"/>
    </row>
    <row r="118" spans="1:9">
      <c r="A118" s="160">
        <v>42</v>
      </c>
      <c r="B118" s="157" t="s">
        <v>217</v>
      </c>
      <c r="C118" s="165">
        <f>C119</f>
        <v>240872632</v>
      </c>
      <c r="D118" s="165">
        <f>D119</f>
        <v>227311612.23000002</v>
      </c>
      <c r="E118" s="98">
        <f t="shared" si="7"/>
        <v>94.370045423010126</v>
      </c>
      <c r="F118" s="54"/>
      <c r="G118" s="54"/>
      <c r="H118" s="54"/>
    </row>
    <row r="119" spans="1:9">
      <c r="A119" s="160">
        <v>421</v>
      </c>
      <c r="B119" s="30" t="s">
        <v>12</v>
      </c>
      <c r="C119" s="165">
        <f>C120+C121</f>
        <v>240872632</v>
      </c>
      <c r="D119" s="165">
        <f>D120+D121</f>
        <v>227311612.23000002</v>
      </c>
      <c r="E119" s="98">
        <f t="shared" si="7"/>
        <v>94.370045423010126</v>
      </c>
      <c r="F119" s="54"/>
      <c r="G119" s="54"/>
      <c r="H119" s="54"/>
    </row>
    <row r="120" spans="1:9">
      <c r="A120" s="136">
        <v>4213</v>
      </c>
      <c r="B120" s="33" t="s">
        <v>224</v>
      </c>
      <c r="C120" s="361">
        <v>233772632</v>
      </c>
      <c r="D120" s="275">
        <v>212699043.02000001</v>
      </c>
      <c r="E120" s="365">
        <f t="shared" si="7"/>
        <v>90.985433667017119</v>
      </c>
      <c r="F120" s="98"/>
      <c r="G120" s="98"/>
      <c r="H120" s="98"/>
      <c r="I120" s="75"/>
    </row>
    <row r="121" spans="1:9">
      <c r="A121" s="136">
        <v>4213</v>
      </c>
      <c r="B121" s="69" t="s">
        <v>141</v>
      </c>
      <c r="C121" s="360">
        <v>7100000</v>
      </c>
      <c r="D121" s="47">
        <v>14612569.210000001</v>
      </c>
      <c r="E121" s="365">
        <f t="shared" si="7"/>
        <v>205.810833943662</v>
      </c>
      <c r="F121" s="54"/>
      <c r="G121" s="54"/>
      <c r="H121" s="54"/>
    </row>
    <row r="122" spans="1:9">
      <c r="A122" s="136"/>
      <c r="B122" s="69"/>
      <c r="C122" s="360"/>
      <c r="D122" s="47"/>
      <c r="E122" s="365"/>
      <c r="F122" s="55"/>
      <c r="G122" s="55"/>
      <c r="H122" s="55"/>
    </row>
    <row r="123" spans="1:9" s="76" customFormat="1">
      <c r="A123" s="143" t="s">
        <v>142</v>
      </c>
      <c r="B123" s="43" t="s">
        <v>143</v>
      </c>
      <c r="C123" s="50">
        <f>C124+C127</f>
        <v>271827204</v>
      </c>
      <c r="D123" s="50">
        <f>D124+D127</f>
        <v>236615792.51000002</v>
      </c>
      <c r="E123" s="98">
        <f t="shared" si="7"/>
        <v>87.046398972635572</v>
      </c>
      <c r="F123" s="104"/>
      <c r="G123" s="104"/>
      <c r="H123" s="104"/>
    </row>
    <row r="124" spans="1:9" s="76" customFormat="1">
      <c r="A124" s="160">
        <v>41</v>
      </c>
      <c r="B124" s="30" t="s">
        <v>9</v>
      </c>
      <c r="C124" s="50">
        <f>C125</f>
        <v>46636000</v>
      </c>
      <c r="D124" s="50">
        <f>D125</f>
        <v>41292291.710000001</v>
      </c>
      <c r="E124" s="98">
        <f t="shared" si="7"/>
        <v>88.541666759584871</v>
      </c>
      <c r="F124" s="104"/>
      <c r="G124" s="104"/>
      <c r="H124" s="104"/>
    </row>
    <row r="125" spans="1:9" s="76" customFormat="1">
      <c r="A125" s="160">
        <v>411</v>
      </c>
      <c r="B125" s="30" t="s">
        <v>104</v>
      </c>
      <c r="C125" s="50">
        <f t="shared" ref="C125:D125" si="18">C126</f>
        <v>46636000</v>
      </c>
      <c r="D125" s="50">
        <f t="shared" si="18"/>
        <v>41292291.710000001</v>
      </c>
      <c r="E125" s="98">
        <f t="shared" si="7"/>
        <v>88.541666759584871</v>
      </c>
      <c r="F125" s="104"/>
      <c r="G125" s="104"/>
      <c r="H125" s="104"/>
    </row>
    <row r="126" spans="1:9" s="76" customFormat="1">
      <c r="A126" s="164">
        <v>4111</v>
      </c>
      <c r="B126" s="159" t="s">
        <v>36</v>
      </c>
      <c r="C126" s="362">
        <v>46636000</v>
      </c>
      <c r="D126" s="80">
        <v>41292291.710000001</v>
      </c>
      <c r="E126" s="365">
        <f t="shared" si="7"/>
        <v>88.541666759584871</v>
      </c>
      <c r="F126" s="102"/>
      <c r="G126" s="102"/>
      <c r="H126" s="102"/>
    </row>
    <row r="127" spans="1:9" s="76" customFormat="1">
      <c r="A127" s="160">
        <v>42</v>
      </c>
      <c r="B127" s="157" t="s">
        <v>217</v>
      </c>
      <c r="C127" s="81">
        <f t="shared" ref="C127:D127" si="19">C128</f>
        <v>225191204</v>
      </c>
      <c r="D127" s="81">
        <f t="shared" si="19"/>
        <v>195323500.80000001</v>
      </c>
      <c r="E127" s="98">
        <f t="shared" si="7"/>
        <v>86.736736306982948</v>
      </c>
      <c r="F127" s="102"/>
      <c r="G127" s="102"/>
      <c r="H127" s="102"/>
    </row>
    <row r="128" spans="1:9" s="76" customFormat="1">
      <c r="A128" s="160">
        <v>421</v>
      </c>
      <c r="B128" s="30" t="s">
        <v>12</v>
      </c>
      <c r="C128" s="81">
        <f t="shared" ref="C128:D128" si="20">C129+C130</f>
        <v>225191204</v>
      </c>
      <c r="D128" s="81">
        <f t="shared" si="20"/>
        <v>195323500.80000001</v>
      </c>
      <c r="E128" s="98">
        <f t="shared" si="7"/>
        <v>86.736736306982948</v>
      </c>
      <c r="F128" s="102"/>
      <c r="G128" s="102"/>
      <c r="H128" s="102"/>
    </row>
    <row r="129" spans="1:9" s="76" customFormat="1">
      <c r="A129" s="144">
        <v>4213</v>
      </c>
      <c r="B129" s="33" t="s">
        <v>224</v>
      </c>
      <c r="C129" s="362">
        <v>225191204</v>
      </c>
      <c r="D129" s="80">
        <v>194477504.77000001</v>
      </c>
      <c r="E129" s="365">
        <f t="shared" si="7"/>
        <v>86.361057321759333</v>
      </c>
      <c r="F129" s="103"/>
      <c r="G129" s="103"/>
      <c r="H129" s="103"/>
    </row>
    <row r="130" spans="1:9" s="76" customFormat="1">
      <c r="A130" s="145">
        <v>4213</v>
      </c>
      <c r="B130" s="112" t="s">
        <v>141</v>
      </c>
      <c r="C130" s="362"/>
      <c r="D130" s="80">
        <v>845996.03</v>
      </c>
      <c r="E130" s="365" t="e">
        <f t="shared" si="7"/>
        <v>#DIV/0!</v>
      </c>
      <c r="F130" s="103"/>
      <c r="G130" s="103"/>
      <c r="H130" s="103"/>
    </row>
    <row r="131" spans="1:9" s="76" customFormat="1">
      <c r="A131" s="144"/>
      <c r="B131" s="38"/>
      <c r="C131" s="360"/>
      <c r="D131" s="47"/>
      <c r="E131" s="366"/>
      <c r="F131" s="105"/>
      <c r="G131" s="105"/>
      <c r="H131" s="105"/>
    </row>
    <row r="132" spans="1:9" s="76" customFormat="1">
      <c r="A132" s="143" t="s">
        <v>144</v>
      </c>
      <c r="B132" s="43" t="s">
        <v>145</v>
      </c>
      <c r="C132" s="50">
        <f t="shared" ref="C132:D132" si="21">C133+C136</f>
        <v>47341875</v>
      </c>
      <c r="D132" s="50">
        <f t="shared" si="21"/>
        <v>32543997.859999999</v>
      </c>
      <c r="E132" s="98">
        <f t="shared" si="7"/>
        <v>68.742519936103079</v>
      </c>
      <c r="F132" s="104"/>
      <c r="G132" s="104"/>
      <c r="H132" s="104"/>
    </row>
    <row r="133" spans="1:9" s="76" customFormat="1">
      <c r="A133" s="160">
        <v>41</v>
      </c>
      <c r="B133" s="30" t="s">
        <v>9</v>
      </c>
      <c r="C133" s="50">
        <f t="shared" ref="C133:D134" si="22">C134</f>
        <v>25200000</v>
      </c>
      <c r="D133" s="50">
        <f t="shared" si="22"/>
        <v>17654094.73</v>
      </c>
      <c r="E133" s="98">
        <f t="shared" si="7"/>
        <v>70.055931468253974</v>
      </c>
      <c r="F133" s="104"/>
      <c r="G133" s="104"/>
      <c r="H133" s="104"/>
    </row>
    <row r="134" spans="1:9" s="76" customFormat="1">
      <c r="A134" s="160">
        <v>411</v>
      </c>
      <c r="B134" s="30" t="s">
        <v>104</v>
      </c>
      <c r="C134" s="50">
        <f t="shared" si="22"/>
        <v>25200000</v>
      </c>
      <c r="D134" s="50">
        <f t="shared" si="22"/>
        <v>17654094.73</v>
      </c>
      <c r="E134" s="98">
        <f t="shared" si="7"/>
        <v>70.055931468253974</v>
      </c>
      <c r="F134" s="104"/>
      <c r="G134" s="104"/>
      <c r="H134" s="104"/>
    </row>
    <row r="135" spans="1:9">
      <c r="A135" s="135">
        <v>4111</v>
      </c>
      <c r="B135" s="64" t="s">
        <v>36</v>
      </c>
      <c r="C135" s="360">
        <v>25200000</v>
      </c>
      <c r="D135" s="47">
        <v>17654094.73</v>
      </c>
      <c r="E135" s="365">
        <f t="shared" si="7"/>
        <v>70.055931468253974</v>
      </c>
      <c r="F135" s="54"/>
      <c r="G135" s="54"/>
      <c r="H135" s="54"/>
      <c r="I135" s="75"/>
    </row>
    <row r="136" spans="1:9">
      <c r="A136" s="160">
        <v>42</v>
      </c>
      <c r="B136" s="157" t="s">
        <v>217</v>
      </c>
      <c r="C136" s="60">
        <f t="shared" ref="C136:D137" si="23">C137</f>
        <v>22141875</v>
      </c>
      <c r="D136" s="60">
        <f t="shared" si="23"/>
        <v>14889903.130000001</v>
      </c>
      <c r="E136" s="98">
        <f t="shared" si="7"/>
        <v>67.247706574081917</v>
      </c>
      <c r="F136" s="54"/>
      <c r="G136" s="54"/>
      <c r="H136" s="54"/>
      <c r="I136" s="75"/>
    </row>
    <row r="137" spans="1:9">
      <c r="A137" s="160">
        <v>421</v>
      </c>
      <c r="B137" s="157" t="s">
        <v>12</v>
      </c>
      <c r="C137" s="60">
        <f t="shared" si="23"/>
        <v>22141875</v>
      </c>
      <c r="D137" s="60">
        <f t="shared" si="23"/>
        <v>14889903.130000001</v>
      </c>
      <c r="E137" s="98">
        <f t="shared" ref="E137:E163" si="24">D137/C137*100</f>
        <v>67.247706574081917</v>
      </c>
      <c r="F137" s="54"/>
      <c r="G137" s="54"/>
      <c r="H137" s="54"/>
      <c r="I137" s="75"/>
    </row>
    <row r="138" spans="1:9">
      <c r="A138" s="136">
        <v>4213</v>
      </c>
      <c r="B138" s="33" t="s">
        <v>224</v>
      </c>
      <c r="C138" s="360">
        <v>22141875</v>
      </c>
      <c r="D138" s="47">
        <v>14889903.130000001</v>
      </c>
      <c r="E138" s="365">
        <f t="shared" si="24"/>
        <v>67.247706574081917</v>
      </c>
      <c r="F138" s="98"/>
      <c r="G138" s="98"/>
      <c r="H138" s="98"/>
      <c r="I138" s="75"/>
    </row>
    <row r="139" spans="1:9">
      <c r="A139" s="136"/>
      <c r="B139" s="69"/>
      <c r="C139" s="359"/>
      <c r="D139" s="54"/>
      <c r="E139" s="366"/>
      <c r="F139" s="55"/>
      <c r="G139" s="55"/>
      <c r="H139" s="55"/>
      <c r="I139" s="75"/>
    </row>
    <row r="140" spans="1:9" s="76" customFormat="1">
      <c r="A140" s="143" t="s">
        <v>146</v>
      </c>
      <c r="B140" s="43" t="s">
        <v>147</v>
      </c>
      <c r="C140" s="50">
        <f t="shared" ref="C140:D140" si="25">C141+C144</f>
        <v>7375660</v>
      </c>
      <c r="D140" s="50">
        <f t="shared" si="25"/>
        <v>5542919.3499999996</v>
      </c>
      <c r="E140" s="98">
        <f t="shared" si="24"/>
        <v>75.151503051930263</v>
      </c>
      <c r="F140" s="104"/>
      <c r="G140" s="104"/>
      <c r="H140" s="104"/>
      <c r="I140" s="106"/>
    </row>
    <row r="141" spans="1:9" s="76" customFormat="1" hidden="1">
      <c r="A141" s="160">
        <v>41</v>
      </c>
      <c r="B141" s="30" t="s">
        <v>9</v>
      </c>
      <c r="C141" s="50">
        <f t="shared" ref="C141:D142" si="26">C142</f>
        <v>0</v>
      </c>
      <c r="D141" s="50">
        <f t="shared" si="26"/>
        <v>0</v>
      </c>
      <c r="E141" s="98"/>
      <c r="F141" s="104"/>
      <c r="G141" s="104"/>
      <c r="H141" s="104"/>
      <c r="I141" s="106"/>
    </row>
    <row r="142" spans="1:9" s="76" customFormat="1" hidden="1">
      <c r="A142" s="160">
        <v>411</v>
      </c>
      <c r="B142" s="30" t="s">
        <v>104</v>
      </c>
      <c r="C142" s="50">
        <f t="shared" si="26"/>
        <v>0</v>
      </c>
      <c r="D142" s="50">
        <f t="shared" si="26"/>
        <v>0</v>
      </c>
      <c r="E142" s="98"/>
      <c r="F142" s="104"/>
      <c r="G142" s="104"/>
      <c r="H142" s="104"/>
      <c r="I142" s="106"/>
    </row>
    <row r="143" spans="1:9" s="76" customFormat="1" hidden="1">
      <c r="A143" s="135">
        <v>4111</v>
      </c>
      <c r="B143" s="64" t="s">
        <v>36</v>
      </c>
      <c r="C143" s="360"/>
      <c r="D143" s="47"/>
      <c r="E143" s="366"/>
      <c r="F143" s="102"/>
      <c r="G143" s="102"/>
      <c r="H143" s="102"/>
      <c r="I143" s="108"/>
    </row>
    <row r="144" spans="1:9" s="76" customFormat="1">
      <c r="A144" s="160">
        <v>42</v>
      </c>
      <c r="B144" s="157" t="s">
        <v>217</v>
      </c>
      <c r="C144" s="50">
        <f t="shared" ref="C144:D145" si="27">C145</f>
        <v>7375660</v>
      </c>
      <c r="D144" s="50">
        <f t="shared" si="27"/>
        <v>5542919.3499999996</v>
      </c>
      <c r="E144" s="98">
        <f t="shared" si="24"/>
        <v>75.151503051930263</v>
      </c>
      <c r="F144" s="102"/>
      <c r="G144" s="102"/>
      <c r="H144" s="102"/>
      <c r="I144" s="108"/>
    </row>
    <row r="145" spans="1:9" s="76" customFormat="1">
      <c r="A145" s="160">
        <v>421</v>
      </c>
      <c r="B145" s="157" t="s">
        <v>12</v>
      </c>
      <c r="C145" s="50">
        <f t="shared" si="27"/>
        <v>7375660</v>
      </c>
      <c r="D145" s="50">
        <f t="shared" si="27"/>
        <v>5542919.3499999996</v>
      </c>
      <c r="E145" s="98">
        <f t="shared" si="24"/>
        <v>75.151503051930263</v>
      </c>
      <c r="F145" s="102"/>
      <c r="G145" s="102"/>
      <c r="H145" s="102"/>
      <c r="I145" s="108"/>
    </row>
    <row r="146" spans="1:9" s="76" customFormat="1">
      <c r="A146" s="144">
        <v>4213</v>
      </c>
      <c r="B146" s="33" t="s">
        <v>224</v>
      </c>
      <c r="C146" s="360">
        <v>7375660</v>
      </c>
      <c r="D146" s="47">
        <v>5542919.3499999996</v>
      </c>
      <c r="E146" s="365">
        <f t="shared" si="24"/>
        <v>75.151503051930263</v>
      </c>
      <c r="F146" s="103"/>
      <c r="G146" s="103"/>
      <c r="H146" s="103"/>
    </row>
    <row r="147" spans="1:9" s="76" customFormat="1">
      <c r="A147" s="144"/>
      <c r="B147" s="38"/>
      <c r="C147" s="360"/>
      <c r="D147" s="47"/>
      <c r="E147" s="366"/>
      <c r="F147" s="105"/>
      <c r="G147" s="105"/>
      <c r="H147" s="105"/>
    </row>
    <row r="148" spans="1:9" s="76" customFormat="1">
      <c r="A148" s="143" t="s">
        <v>148</v>
      </c>
      <c r="B148" s="43" t="s">
        <v>149</v>
      </c>
      <c r="C148" s="50">
        <f t="shared" ref="C148" si="28">C151+C154</f>
        <v>20836410</v>
      </c>
      <c r="D148" s="50">
        <f>D151+D153</f>
        <v>19674138.039999999</v>
      </c>
      <c r="E148" s="98">
        <f t="shared" si="24"/>
        <v>94.42191836309614</v>
      </c>
      <c r="F148" s="104"/>
      <c r="G148" s="104"/>
      <c r="H148" s="104"/>
    </row>
    <row r="149" spans="1:9" s="76" customFormat="1" hidden="1">
      <c r="A149" s="160">
        <v>41</v>
      </c>
      <c r="B149" s="30" t="s">
        <v>9</v>
      </c>
      <c r="C149" s="50">
        <f t="shared" ref="C149:D150" si="29">C150</f>
        <v>0</v>
      </c>
      <c r="D149" s="50">
        <f t="shared" si="29"/>
        <v>0</v>
      </c>
      <c r="E149" s="98" t="s">
        <v>187</v>
      </c>
      <c r="F149" s="104"/>
      <c r="G149" s="104"/>
      <c r="H149" s="104"/>
    </row>
    <row r="150" spans="1:9" s="76" customFormat="1" hidden="1">
      <c r="A150" s="160">
        <v>411</v>
      </c>
      <c r="B150" s="30" t="s">
        <v>104</v>
      </c>
      <c r="C150" s="50">
        <f t="shared" si="29"/>
        <v>0</v>
      </c>
      <c r="D150" s="50">
        <f t="shared" si="29"/>
        <v>0</v>
      </c>
      <c r="E150" s="98" t="s">
        <v>187</v>
      </c>
      <c r="F150" s="104"/>
      <c r="G150" s="104"/>
      <c r="H150" s="104"/>
    </row>
    <row r="151" spans="1:9" s="76" customFormat="1" hidden="1">
      <c r="A151" s="135">
        <v>4111</v>
      </c>
      <c r="B151" s="64" t="s">
        <v>36</v>
      </c>
      <c r="C151" s="360">
        <v>0</v>
      </c>
      <c r="D151" s="47">
        <v>0</v>
      </c>
      <c r="E151" s="365" t="e">
        <f t="shared" si="24"/>
        <v>#DIV/0!</v>
      </c>
      <c r="F151" s="102"/>
      <c r="G151" s="102"/>
      <c r="H151" s="102"/>
    </row>
    <row r="152" spans="1:9" s="76" customFormat="1">
      <c r="A152" s="160">
        <v>42</v>
      </c>
      <c r="B152" s="157" t="s">
        <v>217</v>
      </c>
      <c r="C152" s="50">
        <f t="shared" ref="C152:D152" si="30">C153</f>
        <v>20836410</v>
      </c>
      <c r="D152" s="50">
        <f t="shared" si="30"/>
        <v>19674138.039999999</v>
      </c>
      <c r="E152" s="98">
        <f t="shared" si="24"/>
        <v>94.42191836309614</v>
      </c>
      <c r="F152" s="102"/>
      <c r="G152" s="102"/>
      <c r="H152" s="102"/>
    </row>
    <row r="153" spans="1:9" s="76" customFormat="1">
      <c r="A153" s="160">
        <v>421</v>
      </c>
      <c r="B153" s="157" t="s">
        <v>12</v>
      </c>
      <c r="C153" s="50">
        <f>C154+C155</f>
        <v>20836410</v>
      </c>
      <c r="D153" s="50">
        <f>D154+D155</f>
        <v>19674138.039999999</v>
      </c>
      <c r="E153" s="98">
        <f t="shared" si="24"/>
        <v>94.42191836309614</v>
      </c>
      <c r="F153" s="102"/>
      <c r="G153" s="102"/>
      <c r="H153" s="102"/>
    </row>
    <row r="154" spans="1:9" s="76" customFormat="1">
      <c r="A154" s="144">
        <v>4213</v>
      </c>
      <c r="B154" s="33" t="s">
        <v>15</v>
      </c>
      <c r="C154" s="360">
        <v>20836410</v>
      </c>
      <c r="D154" s="47">
        <v>18288310.219999999</v>
      </c>
      <c r="E154" s="366">
        <f t="shared" si="24"/>
        <v>87.77092704549392</v>
      </c>
      <c r="F154" s="103"/>
      <c r="G154" s="103"/>
      <c r="H154" s="103"/>
    </row>
    <row r="155" spans="1:9" s="76" customFormat="1">
      <c r="A155" s="144">
        <v>4213</v>
      </c>
      <c r="B155" s="33" t="s">
        <v>141</v>
      </c>
      <c r="C155" s="360"/>
      <c r="D155" s="47">
        <v>1385827.82</v>
      </c>
      <c r="E155" s="365"/>
      <c r="F155" s="103"/>
      <c r="G155" s="103"/>
      <c r="H155" s="103"/>
    </row>
    <row r="156" spans="1:9" s="76" customFormat="1">
      <c r="A156" s="144"/>
      <c r="B156" s="38"/>
      <c r="C156" s="360"/>
      <c r="D156" s="47"/>
      <c r="E156" s="365"/>
      <c r="F156" s="105"/>
      <c r="G156" s="105"/>
      <c r="H156" s="105"/>
    </row>
    <row r="157" spans="1:9" s="76" customFormat="1">
      <c r="A157" s="143" t="s">
        <v>150</v>
      </c>
      <c r="B157" s="43" t="s">
        <v>151</v>
      </c>
      <c r="C157" s="50">
        <f>C158+C161</f>
        <v>10045481</v>
      </c>
      <c r="D157" s="50">
        <f>D158+D161</f>
        <v>7799403.4000000004</v>
      </c>
      <c r="E157" s="98">
        <f t="shared" si="24"/>
        <v>77.640915352883553</v>
      </c>
      <c r="F157" s="104"/>
      <c r="G157" s="104"/>
      <c r="H157" s="104"/>
    </row>
    <row r="158" spans="1:9" s="76" customFormat="1">
      <c r="A158" s="160">
        <v>41</v>
      </c>
      <c r="B158" s="30" t="s">
        <v>9</v>
      </c>
      <c r="C158" s="50">
        <f>C159</f>
        <v>4044000</v>
      </c>
      <c r="D158" s="50">
        <f>D159</f>
        <v>4817226.37</v>
      </c>
      <c r="E158" s="98">
        <f t="shared" si="24"/>
        <v>119.12033555885262</v>
      </c>
      <c r="F158" s="104"/>
      <c r="G158" s="104"/>
      <c r="H158" s="104"/>
    </row>
    <row r="159" spans="1:9" s="76" customFormat="1">
      <c r="A159" s="160">
        <v>411</v>
      </c>
      <c r="B159" s="30" t="s">
        <v>104</v>
      </c>
      <c r="C159" s="50">
        <f t="shared" ref="C159:D159" si="31">C160</f>
        <v>4044000</v>
      </c>
      <c r="D159" s="50">
        <f t="shared" si="31"/>
        <v>4817226.37</v>
      </c>
      <c r="E159" s="98">
        <f t="shared" si="24"/>
        <v>119.12033555885262</v>
      </c>
      <c r="F159" s="104"/>
      <c r="G159" s="104"/>
      <c r="H159" s="104"/>
    </row>
    <row r="160" spans="1:9">
      <c r="A160" s="135">
        <v>4111</v>
      </c>
      <c r="B160" s="64" t="s">
        <v>36</v>
      </c>
      <c r="C160" s="360">
        <v>4044000</v>
      </c>
      <c r="D160" s="47">
        <v>4817226.37</v>
      </c>
      <c r="E160" s="365">
        <f t="shared" si="24"/>
        <v>119.12033555885262</v>
      </c>
      <c r="F160" s="54"/>
      <c r="G160" s="54"/>
      <c r="H160" s="54"/>
    </row>
    <row r="161" spans="1:8">
      <c r="A161" s="160">
        <v>42</v>
      </c>
      <c r="B161" s="157" t="s">
        <v>217</v>
      </c>
      <c r="C161" s="60">
        <f t="shared" ref="C161:D162" si="32">C162</f>
        <v>6001481</v>
      </c>
      <c r="D161" s="60">
        <f t="shared" si="32"/>
        <v>2982177.03</v>
      </c>
      <c r="E161" s="98">
        <f t="shared" si="24"/>
        <v>49.690685182540776</v>
      </c>
      <c r="F161" s="54"/>
      <c r="G161" s="54"/>
      <c r="H161" s="54"/>
    </row>
    <row r="162" spans="1:8">
      <c r="A162" s="160">
        <v>421</v>
      </c>
      <c r="B162" s="157" t="s">
        <v>12</v>
      </c>
      <c r="C162" s="60">
        <f t="shared" si="32"/>
        <v>6001481</v>
      </c>
      <c r="D162" s="60">
        <f t="shared" si="32"/>
        <v>2982177.03</v>
      </c>
      <c r="E162" s="98">
        <f t="shared" si="24"/>
        <v>49.690685182540776</v>
      </c>
      <c r="F162" s="54"/>
      <c r="G162" s="54"/>
      <c r="H162" s="54"/>
    </row>
    <row r="163" spans="1:8">
      <c r="A163" s="136">
        <v>4213</v>
      </c>
      <c r="B163" s="33" t="s">
        <v>224</v>
      </c>
      <c r="C163" s="358">
        <v>6001481</v>
      </c>
      <c r="D163" s="47">
        <v>2982177.03</v>
      </c>
      <c r="E163" s="365">
        <f t="shared" si="24"/>
        <v>49.690685182540776</v>
      </c>
      <c r="F163" s="98"/>
      <c r="G163" s="98"/>
      <c r="H163" s="98"/>
    </row>
    <row r="164" spans="1:8">
      <c r="A164" s="136"/>
      <c r="B164" s="64"/>
      <c r="C164" s="360"/>
      <c r="D164" s="47"/>
      <c r="E164" s="366"/>
      <c r="F164" s="98"/>
      <c r="G164" s="98"/>
      <c r="H164" s="98"/>
    </row>
    <row r="165" spans="1:8" s="76" customFormat="1">
      <c r="A165" s="143" t="s">
        <v>191</v>
      </c>
      <c r="B165" s="43" t="s">
        <v>157</v>
      </c>
      <c r="C165" s="50">
        <f t="shared" ref="C165:D165" si="33">C166+C169</f>
        <v>44650000</v>
      </c>
      <c r="D165" s="50">
        <f t="shared" si="33"/>
        <v>48007319.239999995</v>
      </c>
      <c r="E165" s="98">
        <f t="shared" ref="E165:E172" si="34">D165/C165*100</f>
        <v>107.5191920268757</v>
      </c>
      <c r="F165" s="104"/>
      <c r="G165" s="104"/>
      <c r="H165" s="104"/>
    </row>
    <row r="166" spans="1:8" s="76" customFormat="1">
      <c r="A166" s="160">
        <v>41</v>
      </c>
      <c r="B166" s="30" t="s">
        <v>9</v>
      </c>
      <c r="C166" s="50">
        <f t="shared" ref="C166:D167" si="35">C167</f>
        <v>2500000</v>
      </c>
      <c r="D166" s="50">
        <f t="shared" si="35"/>
        <v>2783189.3</v>
      </c>
      <c r="E166" s="98">
        <f t="shared" si="34"/>
        <v>111.32757199999999</v>
      </c>
      <c r="F166" s="104"/>
      <c r="G166" s="104"/>
      <c r="H166" s="104"/>
    </row>
    <row r="167" spans="1:8" s="76" customFormat="1">
      <c r="A167" s="160">
        <v>411</v>
      </c>
      <c r="B167" s="30" t="s">
        <v>104</v>
      </c>
      <c r="C167" s="50">
        <f t="shared" si="35"/>
        <v>2500000</v>
      </c>
      <c r="D167" s="50">
        <f t="shared" si="35"/>
        <v>2783189.3</v>
      </c>
      <c r="E167" s="98">
        <f t="shared" si="34"/>
        <v>111.32757199999999</v>
      </c>
      <c r="F167" s="104"/>
      <c r="G167" s="104"/>
      <c r="H167" s="104"/>
    </row>
    <row r="168" spans="1:8">
      <c r="A168" s="135">
        <v>4111</v>
      </c>
      <c r="B168" s="64" t="s">
        <v>36</v>
      </c>
      <c r="C168" s="360">
        <v>2500000</v>
      </c>
      <c r="D168" s="47">
        <v>2783189.3</v>
      </c>
      <c r="E168" s="365">
        <f t="shared" si="34"/>
        <v>111.32757199999999</v>
      </c>
      <c r="F168" s="54"/>
      <c r="G168" s="54"/>
      <c r="H168" s="54"/>
    </row>
    <row r="169" spans="1:8">
      <c r="A169" s="160">
        <v>42</v>
      </c>
      <c r="B169" s="157" t="s">
        <v>217</v>
      </c>
      <c r="C169" s="60">
        <f t="shared" ref="C169:D169" si="36">C170</f>
        <v>42150000</v>
      </c>
      <c r="D169" s="60">
        <f t="shared" si="36"/>
        <v>45224129.939999998</v>
      </c>
      <c r="E169" s="98">
        <f t="shared" si="34"/>
        <v>107.29330946619216</v>
      </c>
      <c r="F169" s="54"/>
      <c r="G169" s="54"/>
      <c r="H169" s="54"/>
    </row>
    <row r="170" spans="1:8">
      <c r="A170" s="160">
        <v>421</v>
      </c>
      <c r="B170" s="157" t="s">
        <v>12</v>
      </c>
      <c r="C170" s="60">
        <f t="shared" ref="C170:D170" si="37">C171+C172</f>
        <v>42150000</v>
      </c>
      <c r="D170" s="60">
        <f t="shared" si="37"/>
        <v>45224129.939999998</v>
      </c>
      <c r="E170" s="98">
        <f t="shared" si="34"/>
        <v>107.29330946619216</v>
      </c>
      <c r="F170" s="54"/>
      <c r="G170" s="54"/>
      <c r="H170" s="54"/>
    </row>
    <row r="171" spans="1:8">
      <c r="A171" s="145">
        <v>4213</v>
      </c>
      <c r="B171" s="33" t="s">
        <v>224</v>
      </c>
      <c r="C171" s="360">
        <v>27500000</v>
      </c>
      <c r="D171" s="47">
        <v>35635381.649999999</v>
      </c>
      <c r="E171" s="365">
        <f t="shared" si="34"/>
        <v>129.58320599999999</v>
      </c>
      <c r="F171" s="98"/>
      <c r="G171" s="98"/>
      <c r="H171" s="98"/>
    </row>
    <row r="172" spans="1:8">
      <c r="A172" s="145">
        <v>4213</v>
      </c>
      <c r="B172" s="112" t="s">
        <v>141</v>
      </c>
      <c r="C172" s="360">
        <v>14650000</v>
      </c>
      <c r="D172" s="47">
        <v>9588748.2899999991</v>
      </c>
      <c r="E172" s="365">
        <f t="shared" si="34"/>
        <v>65.452206757679178</v>
      </c>
      <c r="F172" s="98"/>
      <c r="G172" s="98"/>
      <c r="H172" s="98"/>
    </row>
    <row r="173" spans="1:8">
      <c r="A173" s="145"/>
      <c r="B173" s="112"/>
      <c r="C173" s="360"/>
      <c r="D173" s="47"/>
      <c r="E173" s="366"/>
      <c r="F173" s="98"/>
      <c r="G173" s="98"/>
      <c r="H173" s="98"/>
    </row>
    <row r="174" spans="1:8" s="177" customFormat="1" hidden="1">
      <c r="A174" s="175" t="s">
        <v>239</v>
      </c>
      <c r="B174" s="176" t="s">
        <v>240</v>
      </c>
      <c r="C174" s="312">
        <f t="shared" ref="C174:D174" si="38">C175+C178</f>
        <v>0</v>
      </c>
      <c r="D174" s="50">
        <f t="shared" si="38"/>
        <v>0</v>
      </c>
      <c r="E174" s="103" t="s">
        <v>187</v>
      </c>
      <c r="F174" s="98"/>
      <c r="G174" s="98"/>
      <c r="H174" s="98"/>
    </row>
    <row r="175" spans="1:8" s="177" customFormat="1" hidden="1">
      <c r="A175" s="175">
        <v>42</v>
      </c>
      <c r="B175" s="176" t="s">
        <v>217</v>
      </c>
      <c r="C175" s="312">
        <f t="shared" ref="C175:D176" si="39">C176</f>
        <v>0</v>
      </c>
      <c r="D175" s="50">
        <f t="shared" si="39"/>
        <v>0</v>
      </c>
      <c r="E175" s="103" t="s">
        <v>187</v>
      </c>
      <c r="F175" s="98"/>
      <c r="G175" s="98"/>
      <c r="H175" s="98"/>
    </row>
    <row r="176" spans="1:8" s="177" customFormat="1" hidden="1">
      <c r="A176" s="175">
        <v>421</v>
      </c>
      <c r="B176" s="176" t="s">
        <v>12</v>
      </c>
      <c r="C176" s="312">
        <f t="shared" si="39"/>
        <v>0</v>
      </c>
      <c r="D176" s="50">
        <f t="shared" si="39"/>
        <v>0</v>
      </c>
      <c r="E176" s="103" t="s">
        <v>187</v>
      </c>
      <c r="F176" s="98"/>
      <c r="G176" s="98"/>
      <c r="H176" s="98"/>
    </row>
    <row r="177" spans="1:8" hidden="1">
      <c r="A177" s="145">
        <v>4213</v>
      </c>
      <c r="B177" s="112" t="s">
        <v>224</v>
      </c>
      <c r="C177" s="361"/>
      <c r="D177" s="47"/>
      <c r="E177" s="366"/>
      <c r="F177" s="98"/>
      <c r="G177" s="98"/>
      <c r="H177" s="98"/>
    </row>
    <row r="178" spans="1:8" hidden="1">
      <c r="A178" s="145"/>
      <c r="B178" s="112"/>
      <c r="C178" s="360"/>
      <c r="D178" s="47"/>
      <c r="E178" s="366"/>
      <c r="F178" s="98"/>
      <c r="G178" s="98"/>
      <c r="H178" s="98"/>
    </row>
    <row r="179" spans="1:8" s="171" customFormat="1" hidden="1">
      <c r="A179" s="168" t="s">
        <v>232</v>
      </c>
      <c r="B179" s="169" t="s">
        <v>233</v>
      </c>
      <c r="C179" s="50">
        <f>C180+C183</f>
        <v>0</v>
      </c>
      <c r="D179" s="50">
        <f>D180+D183</f>
        <v>0</v>
      </c>
      <c r="E179" s="98"/>
      <c r="F179" s="170"/>
      <c r="G179" s="170"/>
      <c r="H179" s="170"/>
    </row>
    <row r="180" spans="1:8" s="76" customFormat="1" hidden="1">
      <c r="A180" s="160">
        <v>41</v>
      </c>
      <c r="B180" s="30" t="s">
        <v>9</v>
      </c>
      <c r="C180" s="50">
        <f>C181</f>
        <v>0</v>
      </c>
      <c r="D180" s="50">
        <f>D181</f>
        <v>0</v>
      </c>
      <c r="E180" s="98"/>
      <c r="F180" s="104"/>
      <c r="G180" s="104"/>
      <c r="H180" s="104"/>
    </row>
    <row r="181" spans="1:8" s="76" customFormat="1" hidden="1">
      <c r="A181" s="160">
        <v>411</v>
      </c>
      <c r="B181" s="30" t="s">
        <v>104</v>
      </c>
      <c r="C181" s="50">
        <f t="shared" ref="C181:D181" si="40">C182</f>
        <v>0</v>
      </c>
      <c r="D181" s="50">
        <f t="shared" si="40"/>
        <v>0</v>
      </c>
      <c r="E181" s="98"/>
      <c r="F181" s="104"/>
      <c r="G181" s="104"/>
      <c r="H181" s="104"/>
    </row>
    <row r="182" spans="1:8" hidden="1">
      <c r="A182" s="135">
        <v>4111</v>
      </c>
      <c r="B182" s="64" t="s">
        <v>36</v>
      </c>
      <c r="C182" s="360"/>
      <c r="D182" s="47"/>
      <c r="E182" s="366"/>
      <c r="F182" s="54"/>
      <c r="G182" s="54"/>
      <c r="H182" s="54"/>
    </row>
    <row r="183" spans="1:8" hidden="1">
      <c r="A183" s="160">
        <v>42</v>
      </c>
      <c r="B183" s="157" t="s">
        <v>217</v>
      </c>
      <c r="C183" s="60">
        <f t="shared" ref="C183:D184" si="41">C184</f>
        <v>0</v>
      </c>
      <c r="D183" s="60">
        <f t="shared" si="41"/>
        <v>0</v>
      </c>
      <c r="E183" s="98"/>
      <c r="F183" s="54"/>
      <c r="G183" s="54"/>
      <c r="H183" s="54"/>
    </row>
    <row r="184" spans="1:8" hidden="1">
      <c r="A184" s="160">
        <v>421</v>
      </c>
      <c r="B184" s="157" t="s">
        <v>12</v>
      </c>
      <c r="C184" s="60">
        <f t="shared" si="41"/>
        <v>0</v>
      </c>
      <c r="D184" s="60">
        <f t="shared" si="41"/>
        <v>0</v>
      </c>
      <c r="E184" s="98"/>
      <c r="F184" s="54"/>
      <c r="G184" s="54"/>
      <c r="H184" s="54"/>
    </row>
    <row r="185" spans="1:8" hidden="1">
      <c r="A185" s="136">
        <v>4213</v>
      </c>
      <c r="B185" s="33" t="s">
        <v>224</v>
      </c>
      <c r="C185" s="360"/>
      <c r="D185" s="47"/>
      <c r="E185" s="366"/>
      <c r="F185" s="98"/>
      <c r="G185" s="98"/>
      <c r="H185" s="98"/>
    </row>
    <row r="186" spans="1:8" hidden="1">
      <c r="A186" s="145"/>
      <c r="B186" s="112"/>
      <c r="C186" s="360"/>
      <c r="D186" s="47"/>
      <c r="E186" s="366"/>
      <c r="F186" s="98"/>
      <c r="G186" s="98"/>
      <c r="H186" s="98"/>
    </row>
    <row r="187" spans="1:8" s="283" customFormat="1">
      <c r="A187" s="281" t="s">
        <v>232</v>
      </c>
      <c r="B187" s="282" t="s">
        <v>233</v>
      </c>
      <c r="C187" s="50">
        <f>C188+C191</f>
        <v>286100000</v>
      </c>
      <c r="D187" s="50">
        <f>D188+D191</f>
        <v>289585300.69999999</v>
      </c>
      <c r="E187" s="98">
        <f t="shared" ref="E187:E201" si="42">D187/C187*100</f>
        <v>101.21821066060816</v>
      </c>
      <c r="F187" s="104"/>
      <c r="G187" s="104"/>
    </row>
    <row r="188" spans="1:8" s="76" customFormat="1">
      <c r="A188" s="160">
        <v>41</v>
      </c>
      <c r="B188" s="30" t="s">
        <v>9</v>
      </c>
      <c r="C188" s="50">
        <f>C189</f>
        <v>18000000</v>
      </c>
      <c r="D188" s="50">
        <f>D189</f>
        <v>21007475.129999999</v>
      </c>
      <c r="E188" s="98">
        <f t="shared" si="42"/>
        <v>116.70819516666666</v>
      </c>
      <c r="F188" s="104"/>
      <c r="G188" s="104"/>
    </row>
    <row r="189" spans="1:8" s="76" customFormat="1">
      <c r="A189" s="160">
        <v>411</v>
      </c>
      <c r="B189" s="30" t="s">
        <v>104</v>
      </c>
      <c r="C189" s="50">
        <f t="shared" ref="C189:D189" si="43">C190</f>
        <v>18000000</v>
      </c>
      <c r="D189" s="50">
        <f t="shared" si="43"/>
        <v>21007475.129999999</v>
      </c>
      <c r="E189" s="98">
        <f t="shared" si="42"/>
        <v>116.70819516666666</v>
      </c>
      <c r="F189" s="104"/>
      <c r="G189" s="104"/>
    </row>
    <row r="190" spans="1:8" s="268" customFormat="1">
      <c r="A190" s="135">
        <v>4111</v>
      </c>
      <c r="B190" s="64" t="s">
        <v>36</v>
      </c>
      <c r="C190" s="360">
        <v>18000000</v>
      </c>
      <c r="D190" s="47">
        <v>21007475.129999999</v>
      </c>
      <c r="E190" s="366">
        <f t="shared" si="42"/>
        <v>116.70819516666666</v>
      </c>
      <c r="F190" s="54"/>
      <c r="G190" s="54"/>
    </row>
    <row r="191" spans="1:8" s="268" customFormat="1">
      <c r="A191" s="160">
        <v>42</v>
      </c>
      <c r="B191" s="157" t="s">
        <v>217</v>
      </c>
      <c r="C191" s="60">
        <f t="shared" ref="C191:D192" si="44">C192</f>
        <v>268100000</v>
      </c>
      <c r="D191" s="60">
        <f t="shared" si="44"/>
        <v>268577825.56999999</v>
      </c>
      <c r="E191" s="98">
        <f t="shared" si="42"/>
        <v>100.17822662066393</v>
      </c>
      <c r="F191" s="54"/>
      <c r="G191" s="54"/>
    </row>
    <row r="192" spans="1:8" s="268" customFormat="1">
      <c r="A192" s="160">
        <v>421</v>
      </c>
      <c r="B192" s="157" t="s">
        <v>12</v>
      </c>
      <c r="C192" s="60">
        <f t="shared" si="44"/>
        <v>268100000</v>
      </c>
      <c r="D192" s="60">
        <f t="shared" si="44"/>
        <v>268577825.56999999</v>
      </c>
      <c r="E192" s="98">
        <f t="shared" si="42"/>
        <v>100.17822662066393</v>
      </c>
      <c r="F192" s="54"/>
      <c r="G192" s="54"/>
    </row>
    <row r="193" spans="1:8" s="268" customFormat="1">
      <c r="A193" s="136">
        <v>4213</v>
      </c>
      <c r="B193" s="33" t="s">
        <v>224</v>
      </c>
      <c r="C193" s="360">
        <v>268100000</v>
      </c>
      <c r="D193" s="47">
        <v>268577825.56999999</v>
      </c>
      <c r="E193" s="365">
        <f t="shared" si="42"/>
        <v>100.17822662066393</v>
      </c>
      <c r="F193" s="98"/>
      <c r="G193" s="98"/>
    </row>
    <row r="194" spans="1:8" s="315" customFormat="1">
      <c r="A194" s="136"/>
      <c r="B194" s="33"/>
      <c r="C194" s="360"/>
      <c r="D194" s="47"/>
      <c r="E194" s="365"/>
      <c r="F194" s="98"/>
      <c r="G194" s="98"/>
    </row>
    <row r="195" spans="1:8" s="315" customFormat="1">
      <c r="A195" s="281" t="s">
        <v>283</v>
      </c>
      <c r="B195" s="282" t="s">
        <v>284</v>
      </c>
      <c r="C195" s="50">
        <f>C196+C199</f>
        <v>19000000</v>
      </c>
      <c r="D195" s="50">
        <f>D196+D199</f>
        <v>14283177.99</v>
      </c>
      <c r="E195" s="98">
        <f t="shared" si="42"/>
        <v>75.174621000000002</v>
      </c>
      <c r="F195" s="98"/>
      <c r="G195" s="98"/>
    </row>
    <row r="196" spans="1:8" s="315" customFormat="1" hidden="1">
      <c r="A196" s="160">
        <v>41</v>
      </c>
      <c r="B196" s="30" t="s">
        <v>9</v>
      </c>
      <c r="C196" s="50">
        <f>C197</f>
        <v>0</v>
      </c>
      <c r="D196" s="50">
        <f>D197</f>
        <v>0</v>
      </c>
      <c r="E196" s="98" t="s">
        <v>187</v>
      </c>
      <c r="F196" s="98"/>
      <c r="G196" s="98"/>
    </row>
    <row r="197" spans="1:8" s="315" customFormat="1" hidden="1">
      <c r="A197" s="160">
        <v>411</v>
      </c>
      <c r="B197" s="30" t="s">
        <v>104</v>
      </c>
      <c r="C197" s="50">
        <f t="shared" ref="C197:D197" si="45">C198</f>
        <v>0</v>
      </c>
      <c r="D197" s="50">
        <f t="shared" si="45"/>
        <v>0</v>
      </c>
      <c r="E197" s="98" t="s">
        <v>187</v>
      </c>
      <c r="F197" s="98"/>
      <c r="G197" s="98"/>
    </row>
    <row r="198" spans="1:8" s="315" customFormat="1" hidden="1">
      <c r="A198" s="135">
        <v>4111</v>
      </c>
      <c r="B198" s="64" t="s">
        <v>36</v>
      </c>
      <c r="C198" s="360">
        <v>0</v>
      </c>
      <c r="D198" s="47">
        <v>0</v>
      </c>
      <c r="E198" s="365" t="e">
        <f t="shared" si="42"/>
        <v>#DIV/0!</v>
      </c>
      <c r="F198" s="98"/>
      <c r="G198" s="98"/>
    </row>
    <row r="199" spans="1:8" s="315" customFormat="1">
      <c r="A199" s="160">
        <v>42</v>
      </c>
      <c r="B199" s="157" t="s">
        <v>217</v>
      </c>
      <c r="C199" s="60">
        <f t="shared" ref="C199:D200" si="46">C200</f>
        <v>19000000</v>
      </c>
      <c r="D199" s="60">
        <f t="shared" si="46"/>
        <v>14283177.99</v>
      </c>
      <c r="E199" s="98">
        <f t="shared" si="42"/>
        <v>75.174621000000002</v>
      </c>
      <c r="F199" s="98"/>
      <c r="G199" s="98"/>
    </row>
    <row r="200" spans="1:8" s="315" customFormat="1">
      <c r="A200" s="160">
        <v>421</v>
      </c>
      <c r="B200" s="157" t="s">
        <v>12</v>
      </c>
      <c r="C200" s="60">
        <f t="shared" si="46"/>
        <v>19000000</v>
      </c>
      <c r="D200" s="60">
        <f t="shared" si="46"/>
        <v>14283177.99</v>
      </c>
      <c r="E200" s="98">
        <f t="shared" si="42"/>
        <v>75.174621000000002</v>
      </c>
      <c r="F200" s="98"/>
      <c r="G200" s="98"/>
    </row>
    <row r="201" spans="1:8" s="315" customFormat="1">
      <c r="A201" s="136">
        <v>4213</v>
      </c>
      <c r="B201" s="33" t="s">
        <v>224</v>
      </c>
      <c r="C201" s="360">
        <v>19000000</v>
      </c>
      <c r="D201" s="47">
        <v>14283177.99</v>
      </c>
      <c r="E201" s="365">
        <f t="shared" si="42"/>
        <v>75.174621000000002</v>
      </c>
      <c r="F201" s="98"/>
      <c r="G201" s="98"/>
    </row>
    <row r="202" spans="1:8" s="268" customFormat="1">
      <c r="A202" s="136"/>
      <c r="B202" s="33"/>
      <c r="C202" s="360"/>
      <c r="D202" s="47"/>
      <c r="E202" s="365"/>
      <c r="F202" s="98"/>
      <c r="G202" s="98"/>
    </row>
    <row r="203" spans="1:8" s="76" customFormat="1">
      <c r="A203" s="141">
        <v>104</v>
      </c>
      <c r="B203" s="32" t="s">
        <v>152</v>
      </c>
      <c r="C203" s="50">
        <f>C205+C210+C215</f>
        <v>404000000</v>
      </c>
      <c r="D203" s="50">
        <f>D205+D210+D215</f>
        <v>391706692</v>
      </c>
      <c r="E203" s="98">
        <f>D203/C203*100</f>
        <v>96.957101980198019</v>
      </c>
      <c r="F203" s="56"/>
      <c r="G203" s="56"/>
      <c r="H203" s="56"/>
    </row>
    <row r="204" spans="1:8">
      <c r="C204" s="360"/>
      <c r="D204" s="47"/>
      <c r="E204" s="366"/>
      <c r="F204" s="54"/>
      <c r="G204" s="54"/>
      <c r="H204" s="54"/>
    </row>
    <row r="205" spans="1:8">
      <c r="A205" s="139" t="s">
        <v>153</v>
      </c>
      <c r="B205" s="6" t="s">
        <v>154</v>
      </c>
      <c r="C205" s="81">
        <f>C208</f>
        <v>380000000</v>
      </c>
      <c r="D205" s="81">
        <f>D208</f>
        <v>373560298</v>
      </c>
      <c r="E205" s="98">
        <f>D205/C205*100</f>
        <v>98.305341578947363</v>
      </c>
      <c r="F205" s="56"/>
      <c r="G205" s="56"/>
      <c r="H205" s="56"/>
    </row>
    <row r="206" spans="1:8">
      <c r="A206" s="130">
        <v>32</v>
      </c>
      <c r="B206" s="157" t="s">
        <v>1</v>
      </c>
      <c r="C206" s="165">
        <f t="shared" ref="C206:D207" si="47">C207</f>
        <v>380000000</v>
      </c>
      <c r="D206" s="165">
        <f t="shared" si="47"/>
        <v>373560298</v>
      </c>
      <c r="E206" s="98">
        <f>D206/C206*100</f>
        <v>98.305341578947363</v>
      </c>
      <c r="F206" s="56"/>
      <c r="G206" s="56"/>
      <c r="H206" s="56"/>
    </row>
    <row r="207" spans="1:8">
      <c r="A207" s="130">
        <v>323</v>
      </c>
      <c r="B207" s="63" t="s">
        <v>6</v>
      </c>
      <c r="C207" s="165">
        <f t="shared" si="47"/>
        <v>380000000</v>
      </c>
      <c r="D207" s="165">
        <f t="shared" si="47"/>
        <v>373560298</v>
      </c>
      <c r="E207" s="98">
        <f>D207/C207*100</f>
        <v>98.305341578947363</v>
      </c>
      <c r="F207" s="56"/>
      <c r="G207" s="56"/>
      <c r="H207" s="56"/>
    </row>
    <row r="208" spans="1:8">
      <c r="A208" s="146">
        <v>3232</v>
      </c>
      <c r="B208" s="79" t="s">
        <v>7</v>
      </c>
      <c r="C208" s="363">
        <f>'rashodi-opći dio'!E26</f>
        <v>380000000</v>
      </c>
      <c r="D208" s="77">
        <f>'rashodi-opći dio'!F26</f>
        <v>373560298</v>
      </c>
      <c r="E208" s="365">
        <f>D208/C208*100</f>
        <v>98.305341578947363</v>
      </c>
      <c r="F208" s="54"/>
      <c r="G208" s="54"/>
      <c r="H208" s="54"/>
    </row>
    <row r="209" spans="1:8">
      <c r="C209" s="360"/>
      <c r="D209" s="47"/>
      <c r="E209" s="366"/>
      <c r="F209" s="54"/>
      <c r="G209" s="54"/>
      <c r="H209" s="54"/>
    </row>
    <row r="210" spans="1:8">
      <c r="A210" s="139" t="s">
        <v>155</v>
      </c>
      <c r="B210" s="6" t="s">
        <v>156</v>
      </c>
      <c r="C210" s="81">
        <f>C213</f>
        <v>20000000</v>
      </c>
      <c r="D210" s="81">
        <f>D213</f>
        <v>15770738</v>
      </c>
      <c r="E210" s="98">
        <f>D210/C210*100</f>
        <v>78.85369</v>
      </c>
      <c r="F210" s="56"/>
      <c r="G210" s="56"/>
      <c r="H210" s="56"/>
    </row>
    <row r="211" spans="1:8">
      <c r="A211" s="130">
        <v>32</v>
      </c>
      <c r="B211" s="157" t="s">
        <v>1</v>
      </c>
      <c r="C211" s="165">
        <f t="shared" ref="C211:D212" si="48">C212</f>
        <v>20000000</v>
      </c>
      <c r="D211" s="165">
        <f t="shared" si="48"/>
        <v>15770738</v>
      </c>
      <c r="E211" s="98">
        <f>D211/C211*100</f>
        <v>78.85369</v>
      </c>
      <c r="F211" s="56"/>
      <c r="G211" s="56"/>
      <c r="H211" s="56"/>
    </row>
    <row r="212" spans="1:8">
      <c r="A212" s="130">
        <v>323</v>
      </c>
      <c r="B212" s="63" t="s">
        <v>6</v>
      </c>
      <c r="C212" s="165">
        <f t="shared" si="48"/>
        <v>20000000</v>
      </c>
      <c r="D212" s="165">
        <f t="shared" si="48"/>
        <v>15770738</v>
      </c>
      <c r="E212" s="98">
        <f>D212/C212*100</f>
        <v>78.85369</v>
      </c>
      <c r="F212" s="56"/>
      <c r="G212" s="56"/>
      <c r="H212" s="56"/>
    </row>
    <row r="213" spans="1:8">
      <c r="A213" s="146">
        <v>3232</v>
      </c>
      <c r="B213" s="79" t="s">
        <v>7</v>
      </c>
      <c r="C213" s="363">
        <f>'rashodi-opći dio'!E28</f>
        <v>20000000</v>
      </c>
      <c r="D213" s="77">
        <f>'rashodi-opći dio'!F28</f>
        <v>15770738</v>
      </c>
      <c r="E213" s="365">
        <f>D213/C213*100</f>
        <v>78.85369</v>
      </c>
      <c r="F213" s="54"/>
      <c r="G213" s="54"/>
      <c r="H213" s="54"/>
    </row>
    <row r="214" spans="1:8">
      <c r="A214" s="137"/>
      <c r="B214" s="78"/>
      <c r="C214" s="360"/>
      <c r="D214" s="47"/>
      <c r="E214" s="366"/>
      <c r="F214" s="54"/>
      <c r="G214" s="54"/>
      <c r="H214" s="54"/>
    </row>
    <row r="215" spans="1:8">
      <c r="A215" s="139" t="s">
        <v>158</v>
      </c>
      <c r="B215" s="6" t="s">
        <v>159</v>
      </c>
      <c r="C215" s="165">
        <f t="shared" ref="C215:D217" si="49">C216</f>
        <v>4000000</v>
      </c>
      <c r="D215" s="165">
        <f t="shared" si="49"/>
        <v>2375656</v>
      </c>
      <c r="E215" s="98">
        <f>D215/C215*100</f>
        <v>59.391400000000004</v>
      </c>
      <c r="F215" s="98"/>
      <c r="G215" s="98"/>
      <c r="H215" s="98"/>
    </row>
    <row r="216" spans="1:8">
      <c r="A216" s="130">
        <v>32</v>
      </c>
      <c r="B216" s="157" t="s">
        <v>1</v>
      </c>
      <c r="C216" s="165">
        <f t="shared" si="49"/>
        <v>4000000</v>
      </c>
      <c r="D216" s="165">
        <f t="shared" si="49"/>
        <v>2375656</v>
      </c>
      <c r="E216" s="98">
        <f>D216/C216*100</f>
        <v>59.391400000000004</v>
      </c>
      <c r="F216" s="98"/>
      <c r="G216" s="98"/>
      <c r="H216" s="98"/>
    </row>
    <row r="217" spans="1:8">
      <c r="A217" s="130">
        <v>323</v>
      </c>
      <c r="B217" s="63" t="s">
        <v>6</v>
      </c>
      <c r="C217" s="165">
        <f t="shared" si="49"/>
        <v>4000000</v>
      </c>
      <c r="D217" s="165">
        <f t="shared" si="49"/>
        <v>2375656</v>
      </c>
      <c r="E217" s="98">
        <f>D217/C217*100</f>
        <v>59.391400000000004</v>
      </c>
      <c r="F217" s="98"/>
      <c r="G217" s="98"/>
      <c r="H217" s="98"/>
    </row>
    <row r="218" spans="1:8">
      <c r="A218" s="142">
        <v>3237</v>
      </c>
      <c r="B218" s="39" t="s">
        <v>80</v>
      </c>
      <c r="C218" s="363">
        <f>'rashodi-opći dio'!E36</f>
        <v>4000000</v>
      </c>
      <c r="D218" s="77">
        <f>'rashodi-opći dio'!F36</f>
        <v>2375656</v>
      </c>
      <c r="E218" s="365">
        <f>D218/C218*100</f>
        <v>59.391400000000004</v>
      </c>
      <c r="F218" s="98"/>
      <c r="G218" s="98"/>
      <c r="H218" s="98"/>
    </row>
    <row r="219" spans="1:8" s="268" customFormat="1">
      <c r="A219" s="142"/>
      <c r="B219" s="39"/>
      <c r="C219" s="363"/>
      <c r="D219" s="77"/>
      <c r="E219" s="365"/>
      <c r="F219" s="98"/>
      <c r="G219" s="98"/>
      <c r="H219" s="98"/>
    </row>
    <row r="220" spans="1:8" s="268" customFormat="1">
      <c r="A220" s="139" t="s">
        <v>259</v>
      </c>
      <c r="B220" s="6" t="s">
        <v>260</v>
      </c>
      <c r="C220" s="81">
        <f>C223</f>
        <v>71000000</v>
      </c>
      <c r="D220" s="81">
        <f>D223</f>
        <v>64371468</v>
      </c>
      <c r="E220" s="98">
        <f t="shared" ref="E220:E223" si="50">D220/C220*100</f>
        <v>90.664039436619717</v>
      </c>
      <c r="F220" s="56"/>
      <c r="G220" s="56"/>
    </row>
    <row r="221" spans="1:8" s="268" customFormat="1">
      <c r="A221" s="130">
        <v>32</v>
      </c>
      <c r="B221" s="157" t="s">
        <v>1</v>
      </c>
      <c r="C221" s="165">
        <f t="shared" ref="C221:D221" si="51">C222</f>
        <v>71000000</v>
      </c>
      <c r="D221" s="165">
        <f t="shared" si="51"/>
        <v>64371468</v>
      </c>
      <c r="E221" s="98">
        <f t="shared" si="50"/>
        <v>90.664039436619717</v>
      </c>
      <c r="F221" s="56"/>
      <c r="G221" s="56"/>
    </row>
    <row r="222" spans="1:8" s="268" customFormat="1">
      <c r="A222" s="130">
        <v>323</v>
      </c>
      <c r="B222" s="63" t="s">
        <v>6</v>
      </c>
      <c r="C222" s="165">
        <f>C223</f>
        <v>71000000</v>
      </c>
      <c r="D222" s="165">
        <f>D223</f>
        <v>64371468</v>
      </c>
      <c r="E222" s="98">
        <f t="shared" si="50"/>
        <v>90.664039436619717</v>
      </c>
      <c r="F222" s="56"/>
      <c r="G222" s="56"/>
    </row>
    <row r="223" spans="1:8" s="268" customFormat="1">
      <c r="A223" s="146">
        <v>3232</v>
      </c>
      <c r="B223" s="79" t="s">
        <v>7</v>
      </c>
      <c r="C223" s="363">
        <f>'rashodi-opći dio'!E29</f>
        <v>71000000</v>
      </c>
      <c r="D223" s="77">
        <f>'rashodi-opći dio'!F29</f>
        <v>64371468</v>
      </c>
      <c r="E223" s="365">
        <f t="shared" si="50"/>
        <v>90.664039436619717</v>
      </c>
      <c r="F223" s="54"/>
      <c r="G223" s="54"/>
    </row>
    <row r="224" spans="1:8">
      <c r="C224" s="360"/>
      <c r="D224" s="47"/>
      <c r="E224" s="366"/>
      <c r="F224" s="54"/>
      <c r="G224" s="54"/>
      <c r="H224" s="54"/>
    </row>
    <row r="225" spans="1:8" s="76" customFormat="1">
      <c r="A225" s="141">
        <v>105</v>
      </c>
      <c r="B225" s="32" t="s">
        <v>189</v>
      </c>
      <c r="C225" s="50">
        <f>C227+C236</f>
        <v>68000000</v>
      </c>
      <c r="D225" s="50">
        <f>D227+D236</f>
        <v>68000000</v>
      </c>
      <c r="E225" s="98">
        <f>D225/C225*100</f>
        <v>100</v>
      </c>
      <c r="F225" s="56"/>
      <c r="G225" s="56"/>
      <c r="H225" s="56"/>
    </row>
    <row r="226" spans="1:8" s="76" customFormat="1" ht="10.5" customHeight="1">
      <c r="A226" s="141"/>
      <c r="B226" s="32"/>
      <c r="C226" s="364"/>
      <c r="D226" s="50"/>
      <c r="E226" s="366"/>
      <c r="F226" s="56"/>
      <c r="G226" s="56"/>
      <c r="H226" s="56"/>
    </row>
    <row r="227" spans="1:8" s="76" customFormat="1">
      <c r="A227" s="139" t="s">
        <v>190</v>
      </c>
      <c r="B227" s="32" t="s">
        <v>160</v>
      </c>
      <c r="C227" s="50">
        <f t="shared" ref="C227:D229" si="52">C228</f>
        <v>48000000</v>
      </c>
      <c r="D227" s="50">
        <f t="shared" si="52"/>
        <v>48000000</v>
      </c>
      <c r="E227" s="98">
        <f>D227/C227*100</f>
        <v>100</v>
      </c>
      <c r="F227" s="56"/>
      <c r="G227" s="56"/>
      <c r="H227" s="56"/>
    </row>
    <row r="228" spans="1:8" s="76" customFormat="1">
      <c r="A228" s="130">
        <v>36</v>
      </c>
      <c r="B228" s="63" t="s">
        <v>271</v>
      </c>
      <c r="C228" s="50">
        <f t="shared" si="52"/>
        <v>48000000</v>
      </c>
      <c r="D228" s="50">
        <f t="shared" si="52"/>
        <v>48000000</v>
      </c>
      <c r="E228" s="98">
        <f>D228/C228*100</f>
        <v>100</v>
      </c>
      <c r="F228" s="56"/>
      <c r="G228" s="56"/>
      <c r="H228" s="56"/>
    </row>
    <row r="229" spans="1:8" s="76" customFormat="1">
      <c r="A229" s="130">
        <v>363</v>
      </c>
      <c r="B229" s="157" t="s">
        <v>272</v>
      </c>
      <c r="C229" s="50">
        <f t="shared" si="52"/>
        <v>48000000</v>
      </c>
      <c r="D229" s="50">
        <f t="shared" si="52"/>
        <v>48000000</v>
      </c>
      <c r="E229" s="98">
        <f>D229/C229*100</f>
        <v>100</v>
      </c>
      <c r="F229" s="56"/>
      <c r="G229" s="56"/>
      <c r="H229" s="56"/>
    </row>
    <row r="230" spans="1:8">
      <c r="A230" s="135">
        <v>3632</v>
      </c>
      <c r="B230" s="66" t="s">
        <v>272</v>
      </c>
      <c r="C230" s="363">
        <v>48000000</v>
      </c>
      <c r="D230" s="77">
        <v>48000000</v>
      </c>
      <c r="E230" s="366">
        <f>D230/C230*100</f>
        <v>100</v>
      </c>
      <c r="F230" s="55"/>
      <c r="G230" s="55"/>
      <c r="H230" s="55"/>
    </row>
    <row r="231" spans="1:8">
      <c r="A231" s="135"/>
      <c r="B231" s="66"/>
      <c r="C231" s="363"/>
      <c r="D231" s="77"/>
      <c r="E231" s="366"/>
      <c r="F231" s="55"/>
      <c r="G231" s="55"/>
      <c r="H231" s="55"/>
    </row>
    <row r="232" spans="1:8" hidden="1">
      <c r="A232" s="139" t="s">
        <v>256</v>
      </c>
      <c r="B232" s="32" t="s">
        <v>257</v>
      </c>
      <c r="C232" s="287">
        <f t="shared" ref="C232:D234" si="53">C233</f>
        <v>0</v>
      </c>
      <c r="D232" s="37">
        <f t="shared" si="53"/>
        <v>0</v>
      </c>
      <c r="E232" s="98" t="e">
        <f t="shared" ref="E232:E239" si="54">D232/C232*100</f>
        <v>#DIV/0!</v>
      </c>
      <c r="F232" s="58"/>
      <c r="G232" s="58"/>
      <c r="H232" s="58"/>
    </row>
    <row r="233" spans="1:8" hidden="1">
      <c r="A233" s="130">
        <v>38</v>
      </c>
      <c r="B233" s="127" t="s">
        <v>44</v>
      </c>
      <c r="C233" s="287">
        <f t="shared" si="53"/>
        <v>0</v>
      </c>
      <c r="D233" s="37">
        <f t="shared" si="53"/>
        <v>0</v>
      </c>
      <c r="E233" s="98" t="e">
        <f t="shared" si="54"/>
        <v>#DIV/0!</v>
      </c>
      <c r="F233" s="58"/>
      <c r="G233" s="58"/>
      <c r="H233" s="58"/>
    </row>
    <row r="234" spans="1:8" hidden="1">
      <c r="A234" s="130">
        <v>386</v>
      </c>
      <c r="B234" s="126" t="s">
        <v>255</v>
      </c>
      <c r="C234" s="287">
        <f t="shared" si="53"/>
        <v>0</v>
      </c>
      <c r="D234" s="37">
        <f t="shared" si="53"/>
        <v>0</v>
      </c>
      <c r="E234" s="98" t="e">
        <f t="shared" si="54"/>
        <v>#DIV/0!</v>
      </c>
      <c r="F234" s="58"/>
      <c r="G234" s="58"/>
      <c r="H234" s="58"/>
    </row>
    <row r="235" spans="1:8" hidden="1">
      <c r="A235" s="135">
        <v>3861</v>
      </c>
      <c r="B235" s="279" t="s">
        <v>258</v>
      </c>
      <c r="C235" s="286">
        <f>'rashodi-opći dio'!E68</f>
        <v>0</v>
      </c>
      <c r="D235" s="280">
        <f>'rashodi-opći dio'!F68</f>
        <v>0</v>
      </c>
      <c r="E235" s="365" t="e">
        <f t="shared" si="54"/>
        <v>#DIV/0!</v>
      </c>
    </row>
    <row r="236" spans="1:8">
      <c r="A236" s="317" t="s">
        <v>190</v>
      </c>
      <c r="B236" s="318" t="s">
        <v>285</v>
      </c>
      <c r="C236" s="46">
        <f t="shared" ref="C236:D238" si="55">C237</f>
        <v>20000000</v>
      </c>
      <c r="D236" s="46">
        <f t="shared" si="55"/>
        <v>20000000</v>
      </c>
      <c r="E236" s="98">
        <f t="shared" si="54"/>
        <v>100</v>
      </c>
    </row>
    <row r="237" spans="1:8">
      <c r="A237" s="130">
        <v>36</v>
      </c>
      <c r="B237" s="319" t="s">
        <v>286</v>
      </c>
      <c r="C237" s="46">
        <f t="shared" si="55"/>
        <v>20000000</v>
      </c>
      <c r="D237" s="46">
        <f t="shared" si="55"/>
        <v>20000000</v>
      </c>
      <c r="E237" s="98">
        <f t="shared" si="54"/>
        <v>100</v>
      </c>
    </row>
    <row r="238" spans="1:8">
      <c r="A238" s="130">
        <v>363</v>
      </c>
      <c r="B238" s="320" t="s">
        <v>287</v>
      </c>
      <c r="C238" s="46">
        <f t="shared" si="55"/>
        <v>20000000</v>
      </c>
      <c r="D238" s="46">
        <f t="shared" si="55"/>
        <v>20000000</v>
      </c>
      <c r="E238" s="98">
        <f t="shared" si="54"/>
        <v>100</v>
      </c>
    </row>
    <row r="239" spans="1:8">
      <c r="A239" s="321">
        <v>3631</v>
      </c>
      <c r="B239" s="322" t="s">
        <v>288</v>
      </c>
      <c r="C239" s="361">
        <v>20000000</v>
      </c>
      <c r="D239" s="323">
        <f>'[1]rashodi-opći dio'!G61</f>
        <v>20000000</v>
      </c>
      <c r="E239" s="365">
        <f t="shared" si="54"/>
        <v>100</v>
      </c>
    </row>
    <row r="240" spans="1:8">
      <c r="B240" s="84"/>
      <c r="C240" s="277"/>
      <c r="D240" s="277"/>
      <c r="E240" s="98"/>
    </row>
    <row r="241" spans="1:5">
      <c r="B241" s="84"/>
      <c r="C241" s="277"/>
      <c r="D241" s="277"/>
      <c r="E241" s="98"/>
    </row>
    <row r="242" spans="1:5">
      <c r="A242" s="148"/>
      <c r="B242" s="85"/>
      <c r="C242" s="60"/>
      <c r="D242" s="60"/>
      <c r="E242" s="98"/>
    </row>
    <row r="243" spans="1:5">
      <c r="A243" s="149"/>
      <c r="B243" s="84"/>
      <c r="C243" s="73"/>
      <c r="D243" s="73"/>
      <c r="E243" s="98"/>
    </row>
    <row r="244" spans="1:5">
      <c r="A244" s="150"/>
      <c r="B244" s="82"/>
      <c r="C244" s="276"/>
      <c r="D244" s="276"/>
      <c r="E244" s="98"/>
    </row>
    <row r="245" spans="1:5">
      <c r="A245" s="147"/>
      <c r="C245" s="73"/>
      <c r="D245" s="73"/>
      <c r="E245" s="98"/>
    </row>
    <row r="246" spans="1:5">
      <c r="B246" s="82"/>
      <c r="C246" s="276"/>
      <c r="D246" s="276"/>
      <c r="E246" s="98"/>
    </row>
    <row r="247" spans="1:5">
      <c r="A247" s="147"/>
      <c r="C247" s="73"/>
      <c r="D247" s="73"/>
      <c r="E247" s="98"/>
    </row>
    <row r="248" spans="1:5">
      <c r="B248" s="82"/>
      <c r="C248" s="276"/>
      <c r="D248" s="276"/>
      <c r="E248" s="98"/>
    </row>
    <row r="249" spans="1:5">
      <c r="A249" s="148"/>
      <c r="C249" s="73"/>
      <c r="D249" s="73"/>
      <c r="E249" s="98"/>
    </row>
    <row r="250" spans="1:5">
      <c r="A250" s="149"/>
      <c r="B250" s="84"/>
      <c r="C250" s="73"/>
      <c r="D250" s="73"/>
      <c r="E250" s="98"/>
    </row>
    <row r="251" spans="1:5">
      <c r="B251" s="86"/>
      <c r="C251" s="278"/>
      <c r="D251" s="278"/>
      <c r="E251" s="98"/>
    </row>
    <row r="252" spans="1:5">
      <c r="A252" s="147"/>
      <c r="B252" s="86"/>
      <c r="C252" s="278"/>
      <c r="D252" s="278"/>
      <c r="E252" s="98"/>
    </row>
    <row r="253" spans="1:5">
      <c r="C253" s="73"/>
      <c r="D253" s="73"/>
      <c r="E253" s="98"/>
    </row>
    <row r="254" spans="1:5">
      <c r="A254" s="147"/>
      <c r="B254" s="82"/>
      <c r="C254" s="276"/>
      <c r="D254" s="276"/>
      <c r="E254" s="98"/>
    </row>
    <row r="255" spans="1:5">
      <c r="C255" s="73"/>
      <c r="D255" s="73"/>
      <c r="E255" s="98"/>
    </row>
    <row r="256" spans="1:5">
      <c r="A256" s="148"/>
      <c r="B256" s="82"/>
      <c r="C256" s="276"/>
      <c r="D256" s="276"/>
      <c r="E256" s="98"/>
    </row>
    <row r="257" spans="1:5">
      <c r="A257" s="149"/>
      <c r="C257" s="73"/>
      <c r="D257" s="73"/>
      <c r="E257" s="98"/>
    </row>
    <row r="258" spans="1:5">
      <c r="B258" s="84"/>
      <c r="C258" s="73"/>
      <c r="D258" s="73"/>
      <c r="E258" s="98"/>
    </row>
    <row r="259" spans="1:5">
      <c r="A259" s="147"/>
      <c r="B259" s="86"/>
      <c r="C259" s="278"/>
      <c r="D259" s="278"/>
      <c r="E259" s="98"/>
    </row>
    <row r="260" spans="1:5">
      <c r="C260" s="73"/>
      <c r="D260" s="73"/>
    </row>
    <row r="261" spans="1:5">
      <c r="A261" s="147"/>
      <c r="B261" s="82"/>
      <c r="C261" s="276"/>
      <c r="D261" s="276"/>
      <c r="E261" s="328"/>
    </row>
    <row r="262" spans="1:5">
      <c r="C262" s="73"/>
      <c r="D262" s="73"/>
    </row>
    <row r="263" spans="1:5">
      <c r="A263" s="148"/>
      <c r="B263" s="82"/>
      <c r="C263" s="276"/>
      <c r="D263" s="276"/>
      <c r="E263" s="328"/>
    </row>
    <row r="264" spans="1:5">
      <c r="A264" s="149"/>
      <c r="C264" s="73"/>
      <c r="D264" s="73"/>
    </row>
    <row r="265" spans="1:5">
      <c r="B265" s="84"/>
      <c r="C265" s="73"/>
      <c r="D265" s="73"/>
    </row>
    <row r="266" spans="1:5">
      <c r="A266" s="147"/>
      <c r="B266" s="86"/>
      <c r="C266" s="278"/>
      <c r="D266" s="278"/>
      <c r="E266" s="329"/>
    </row>
    <row r="267" spans="1:5">
      <c r="C267" s="73"/>
      <c r="D267" s="73"/>
    </row>
    <row r="268" spans="1:5">
      <c r="A268" s="147"/>
      <c r="B268" s="82"/>
      <c r="C268" s="276"/>
      <c r="D268" s="276"/>
      <c r="E268" s="328"/>
    </row>
    <row r="269" spans="1:5">
      <c r="C269" s="73"/>
      <c r="D269" s="73"/>
    </row>
    <row r="270" spans="1:5">
      <c r="A270" s="147"/>
      <c r="B270" s="82"/>
      <c r="C270" s="276"/>
      <c r="D270" s="276"/>
      <c r="E270" s="328"/>
    </row>
    <row r="271" spans="1:5">
      <c r="C271" s="73"/>
      <c r="D271" s="73"/>
    </row>
    <row r="272" spans="1:5">
      <c r="A272" s="147"/>
      <c r="B272" s="84"/>
      <c r="C272" s="73"/>
      <c r="D272" s="73"/>
    </row>
    <row r="273" spans="1:5">
      <c r="B273" s="86"/>
      <c r="C273" s="278"/>
      <c r="D273" s="278"/>
      <c r="E273" s="329"/>
    </row>
    <row r="274" spans="1:5">
      <c r="C274" s="73"/>
      <c r="D274" s="73"/>
    </row>
    <row r="275" spans="1:5">
      <c r="A275" s="151"/>
      <c r="B275" s="82"/>
      <c r="C275" s="276"/>
      <c r="D275" s="276"/>
      <c r="E275" s="328"/>
    </row>
    <row r="276" spans="1:5">
      <c r="C276" s="73"/>
      <c r="D276" s="73"/>
    </row>
    <row r="277" spans="1:5">
      <c r="A277" s="151"/>
      <c r="B277" s="82"/>
      <c r="C277" s="276"/>
      <c r="D277" s="276"/>
      <c r="E277" s="328"/>
    </row>
    <row r="278" spans="1:5">
      <c r="C278" s="73"/>
      <c r="D278" s="73"/>
    </row>
    <row r="279" spans="1:5">
      <c r="A279" s="151"/>
      <c r="B279" s="84"/>
      <c r="C279" s="73"/>
      <c r="D279" s="73"/>
    </row>
    <row r="280" spans="1:5">
      <c r="A280" s="149"/>
      <c r="B280" s="86"/>
      <c r="C280" s="278"/>
      <c r="D280" s="278"/>
      <c r="E280" s="329"/>
    </row>
    <row r="281" spans="1:5">
      <c r="C281" s="73"/>
      <c r="D281" s="73"/>
    </row>
    <row r="282" spans="1:5">
      <c r="A282" s="147"/>
      <c r="B282" s="82"/>
      <c r="C282" s="276"/>
      <c r="D282" s="276"/>
      <c r="E282" s="328"/>
    </row>
    <row r="283" spans="1:5">
      <c r="C283" s="73"/>
      <c r="D283" s="73"/>
    </row>
    <row r="284" spans="1:5">
      <c r="A284" s="151"/>
      <c r="B284" s="82"/>
      <c r="C284" s="276"/>
      <c r="D284" s="276"/>
      <c r="E284" s="328"/>
    </row>
    <row r="285" spans="1:5">
      <c r="A285" s="149"/>
      <c r="C285" s="73"/>
      <c r="D285" s="73"/>
    </row>
    <row r="286" spans="1:5">
      <c r="B286" s="84"/>
      <c r="C286" s="73"/>
      <c r="D286" s="73"/>
    </row>
    <row r="287" spans="1:5">
      <c r="A287" s="147"/>
      <c r="B287" s="86"/>
      <c r="C287" s="278"/>
      <c r="D287" s="278"/>
      <c r="E287" s="329"/>
    </row>
    <row r="288" spans="1:5">
      <c r="C288" s="73"/>
      <c r="D288" s="73"/>
    </row>
    <row r="289" spans="1:5">
      <c r="A289" s="147"/>
      <c r="B289" s="82"/>
      <c r="C289" s="276"/>
      <c r="D289" s="276"/>
      <c r="E289" s="328"/>
    </row>
    <row r="290" spans="1:5">
      <c r="C290" s="73"/>
      <c r="D290" s="73"/>
    </row>
    <row r="291" spans="1:5">
      <c r="A291" s="147"/>
      <c r="B291" s="82"/>
      <c r="C291" s="276"/>
      <c r="D291" s="276"/>
      <c r="E291" s="328"/>
    </row>
    <row r="292" spans="1:5">
      <c r="C292" s="73"/>
      <c r="D292" s="73"/>
    </row>
    <row r="293" spans="1:5">
      <c r="B293" s="84"/>
      <c r="C293" s="73"/>
      <c r="D293" s="73"/>
    </row>
    <row r="294" spans="1:5">
      <c r="A294" s="151"/>
      <c r="B294" s="86"/>
      <c r="C294" s="278"/>
      <c r="D294" s="278"/>
      <c r="E294" s="329"/>
    </row>
    <row r="295" spans="1:5">
      <c r="C295" s="73"/>
      <c r="D295" s="73"/>
    </row>
    <row r="296" spans="1:5">
      <c r="A296" s="152"/>
      <c r="B296" s="82"/>
      <c r="C296" s="276"/>
      <c r="D296" s="276"/>
      <c r="E296" s="328"/>
    </row>
    <row r="297" spans="1:5">
      <c r="C297" s="73"/>
      <c r="D297" s="73"/>
    </row>
    <row r="298" spans="1:5">
      <c r="A298" s="152"/>
      <c r="B298" s="82"/>
      <c r="C298" s="276"/>
      <c r="D298" s="276"/>
      <c r="E298" s="328"/>
    </row>
    <row r="299" spans="1:5">
      <c r="A299" s="153"/>
      <c r="C299" s="73"/>
      <c r="D299" s="73"/>
    </row>
    <row r="300" spans="1:5">
      <c r="A300" s="149"/>
      <c r="B300" s="84"/>
      <c r="C300" s="73"/>
      <c r="D300" s="73"/>
    </row>
    <row r="301" spans="1:5">
      <c r="A301" s="147"/>
      <c r="B301" s="86"/>
      <c r="C301" s="278"/>
      <c r="D301" s="278"/>
      <c r="E301" s="329"/>
    </row>
    <row r="302" spans="1:5">
      <c r="A302" s="149"/>
      <c r="C302" s="73"/>
      <c r="D302" s="73"/>
    </row>
    <row r="303" spans="1:5">
      <c r="A303" s="152"/>
      <c r="B303" s="82"/>
      <c r="C303" s="276"/>
      <c r="D303" s="276"/>
      <c r="E303" s="328"/>
    </row>
    <row r="304" spans="1:5">
      <c r="A304" s="153"/>
      <c r="C304" s="73"/>
      <c r="D304" s="73"/>
    </row>
    <row r="305" spans="1:5">
      <c r="A305" s="153"/>
      <c r="B305" s="82"/>
      <c r="C305" s="276"/>
      <c r="D305" s="276"/>
      <c r="E305" s="328"/>
    </row>
    <row r="306" spans="1:5">
      <c r="A306" s="147"/>
      <c r="C306" s="73"/>
      <c r="D306" s="73"/>
    </row>
    <row r="307" spans="1:5">
      <c r="B307" s="84"/>
      <c r="C307" s="73"/>
      <c r="D307" s="73"/>
    </row>
    <row r="308" spans="1:5">
      <c r="A308" s="153"/>
      <c r="B308" s="86"/>
      <c r="C308" s="278"/>
      <c r="D308" s="278"/>
      <c r="E308" s="329"/>
    </row>
    <row r="309" spans="1:5">
      <c r="A309" s="154"/>
      <c r="B309" s="86"/>
      <c r="C309" s="278"/>
      <c r="D309" s="278"/>
      <c r="E309" s="329"/>
    </row>
    <row r="310" spans="1:5">
      <c r="A310" s="90"/>
      <c r="B310" s="82"/>
      <c r="C310" s="276"/>
      <c r="D310" s="276"/>
      <c r="E310" s="328"/>
    </row>
    <row r="311" spans="1:5">
      <c r="C311" s="73"/>
      <c r="D311" s="73"/>
    </row>
    <row r="312" spans="1:5">
      <c r="A312" s="147"/>
      <c r="B312" s="82"/>
      <c r="C312" s="276"/>
      <c r="D312" s="276"/>
      <c r="E312" s="328"/>
    </row>
    <row r="313" spans="1:5">
      <c r="A313" s="153"/>
      <c r="C313" s="73"/>
      <c r="D313" s="73"/>
    </row>
    <row r="314" spans="1:5">
      <c r="A314" s="154"/>
      <c r="B314" s="84"/>
      <c r="C314" s="73"/>
      <c r="D314" s="73"/>
    </row>
    <row r="315" spans="1:5">
      <c r="A315" s="91"/>
      <c r="B315" s="86"/>
      <c r="C315" s="278"/>
      <c r="D315" s="278"/>
      <c r="E315" s="329"/>
    </row>
    <row r="316" spans="1:5">
      <c r="A316" s="91"/>
      <c r="B316" s="86"/>
      <c r="C316" s="278"/>
      <c r="D316" s="278"/>
      <c r="E316" s="329"/>
    </row>
    <row r="317" spans="1:5">
      <c r="A317" s="147"/>
      <c r="C317" s="73"/>
      <c r="D317" s="73"/>
    </row>
    <row r="318" spans="1:5">
      <c r="A318" s="153"/>
      <c r="B318" s="82"/>
      <c r="C318" s="276"/>
      <c r="D318" s="276"/>
      <c r="E318" s="328"/>
    </row>
    <row r="319" spans="1:5">
      <c r="A319" s="154"/>
      <c r="C319" s="73"/>
      <c r="D319" s="73"/>
    </row>
    <row r="320" spans="1:5">
      <c r="A320" s="91"/>
      <c r="B320" s="82"/>
      <c r="C320" s="276"/>
      <c r="D320" s="276"/>
      <c r="E320" s="328"/>
    </row>
    <row r="321" spans="1:5">
      <c r="A321" s="91"/>
      <c r="C321" s="73"/>
      <c r="D321" s="73"/>
    </row>
    <row r="322" spans="1:5">
      <c r="A322" s="147"/>
      <c r="B322" s="84"/>
      <c r="C322" s="73"/>
      <c r="D322" s="73"/>
    </row>
    <row r="323" spans="1:5">
      <c r="A323" s="153"/>
      <c r="B323" s="86"/>
      <c r="C323" s="278"/>
      <c r="D323" s="278"/>
      <c r="E323" s="329"/>
    </row>
    <row r="324" spans="1:5">
      <c r="A324" s="154"/>
      <c r="C324" s="73"/>
      <c r="D324" s="73"/>
    </row>
    <row r="325" spans="1:5">
      <c r="A325" s="91"/>
      <c r="B325" s="82"/>
      <c r="C325" s="276"/>
      <c r="D325" s="276"/>
      <c r="E325" s="328"/>
    </row>
    <row r="326" spans="1:5">
      <c r="A326" s="154"/>
      <c r="C326" s="73"/>
      <c r="D326" s="73"/>
    </row>
    <row r="327" spans="1:5">
      <c r="A327" s="147"/>
      <c r="B327" s="82"/>
      <c r="C327" s="276"/>
      <c r="D327" s="276"/>
      <c r="E327" s="328"/>
    </row>
    <row r="328" spans="1:5">
      <c r="A328" s="154"/>
      <c r="C328" s="73"/>
      <c r="D328" s="73"/>
    </row>
    <row r="329" spans="1:5">
      <c r="A329" s="154"/>
      <c r="B329" s="84"/>
      <c r="C329" s="73"/>
      <c r="D329" s="73"/>
    </row>
    <row r="330" spans="1:5">
      <c r="A330" s="91"/>
      <c r="B330" s="86"/>
      <c r="C330" s="278"/>
      <c r="D330" s="278"/>
      <c r="E330" s="329"/>
    </row>
    <row r="331" spans="1:5">
      <c r="A331" s="154"/>
      <c r="C331" s="73"/>
      <c r="D331" s="73"/>
    </row>
    <row r="332" spans="1:5">
      <c r="A332" s="154"/>
      <c r="B332" s="82"/>
      <c r="C332" s="276"/>
      <c r="D332" s="276"/>
      <c r="E332" s="328"/>
    </row>
    <row r="333" spans="1:5">
      <c r="A333" s="91"/>
      <c r="C333" s="73"/>
      <c r="D333" s="73"/>
    </row>
    <row r="334" spans="1:5">
      <c r="A334" s="154"/>
      <c r="B334" s="82"/>
      <c r="C334" s="276"/>
      <c r="D334" s="276"/>
      <c r="E334" s="328"/>
    </row>
    <row r="335" spans="1:5">
      <c r="A335" s="154"/>
      <c r="C335" s="73"/>
      <c r="D335" s="73"/>
    </row>
    <row r="336" spans="1:5">
      <c r="A336" s="91"/>
      <c r="B336" s="84"/>
      <c r="C336" s="73"/>
      <c r="D336" s="73"/>
    </row>
    <row r="337" spans="1:5">
      <c r="A337" s="91"/>
      <c r="B337" s="86"/>
      <c r="C337" s="278"/>
      <c r="D337" s="278"/>
      <c r="E337" s="329"/>
    </row>
    <row r="338" spans="1:5">
      <c r="A338" s="91"/>
      <c r="C338" s="73"/>
      <c r="D338" s="73"/>
    </row>
    <row r="339" spans="1:5">
      <c r="A339" s="154"/>
      <c r="B339" s="82"/>
      <c r="C339" s="276"/>
      <c r="D339" s="276"/>
      <c r="E339" s="328"/>
    </row>
    <row r="340" spans="1:5">
      <c r="A340" s="154"/>
      <c r="C340" s="73"/>
      <c r="D340" s="73"/>
    </row>
    <row r="341" spans="1:5">
      <c r="A341" s="91"/>
      <c r="B341" s="82"/>
      <c r="C341" s="276"/>
      <c r="D341" s="276"/>
      <c r="E341" s="328"/>
    </row>
    <row r="342" spans="1:5">
      <c r="A342" s="154"/>
      <c r="C342" s="73"/>
      <c r="D342" s="73"/>
    </row>
    <row r="343" spans="1:5">
      <c r="A343" s="154"/>
      <c r="B343" s="84"/>
      <c r="C343" s="73"/>
      <c r="D343" s="73"/>
    </row>
    <row r="344" spans="1:5">
      <c r="A344" s="91"/>
      <c r="B344" s="86"/>
      <c r="C344" s="278"/>
      <c r="D344" s="278"/>
      <c r="E344" s="329"/>
    </row>
    <row r="345" spans="1:5">
      <c r="A345" s="154"/>
    </row>
    <row r="346" spans="1:5">
      <c r="A346" s="154"/>
      <c r="B346" s="82"/>
      <c r="C346" s="83"/>
      <c r="D346" s="83"/>
      <c r="E346" s="328"/>
    </row>
    <row r="347" spans="1:5">
      <c r="A347" s="91"/>
    </row>
    <row r="348" spans="1:5">
      <c r="A348" s="154"/>
      <c r="B348" s="82"/>
      <c r="C348" s="83"/>
      <c r="D348" s="83"/>
      <c r="E348" s="328"/>
    </row>
    <row r="349" spans="1:5">
      <c r="A349" s="154"/>
    </row>
    <row r="350" spans="1:5">
      <c r="A350" s="91"/>
      <c r="B350" s="84"/>
    </row>
    <row r="351" spans="1:5">
      <c r="A351" s="154"/>
      <c r="B351" s="86"/>
      <c r="C351" s="87"/>
      <c r="D351" s="87"/>
      <c r="E351" s="329"/>
    </row>
    <row r="352" spans="1:5">
      <c r="A352" s="154"/>
    </row>
    <row r="353" spans="1:5">
      <c r="A353" s="91"/>
      <c r="B353" s="82"/>
      <c r="C353" s="83"/>
      <c r="D353" s="83"/>
      <c r="E353" s="328"/>
    </row>
    <row r="354" spans="1:5">
      <c r="A354" s="154"/>
    </row>
    <row r="355" spans="1:5">
      <c r="A355" s="154"/>
      <c r="B355" s="82"/>
      <c r="C355" s="83"/>
      <c r="D355" s="83"/>
      <c r="E355" s="328"/>
    </row>
    <row r="356" spans="1:5">
      <c r="A356" s="91"/>
    </row>
    <row r="357" spans="1:5">
      <c r="A357" s="154"/>
      <c r="B357" s="84"/>
    </row>
    <row r="358" spans="1:5">
      <c r="A358" s="154"/>
      <c r="B358" s="86"/>
      <c r="C358" s="87"/>
      <c r="D358" s="87"/>
      <c r="E358" s="329"/>
    </row>
    <row r="359" spans="1:5">
      <c r="A359" s="91"/>
    </row>
    <row r="360" spans="1:5">
      <c r="A360" s="154"/>
      <c r="B360" s="82"/>
      <c r="C360" s="83"/>
      <c r="D360" s="83"/>
      <c r="E360" s="328"/>
    </row>
    <row r="361" spans="1:5">
      <c r="A361" s="154"/>
    </row>
    <row r="362" spans="1:5">
      <c r="A362" s="91"/>
      <c r="B362" s="82"/>
      <c r="C362" s="83"/>
      <c r="D362" s="83"/>
      <c r="E362" s="328"/>
    </row>
    <row r="363" spans="1:5">
      <c r="A363" s="154"/>
    </row>
    <row r="364" spans="1:5">
      <c r="A364" s="154"/>
      <c r="B364" s="84"/>
    </row>
    <row r="365" spans="1:5">
      <c r="A365" s="91"/>
      <c r="B365" s="86"/>
      <c r="C365" s="87"/>
      <c r="D365" s="87"/>
      <c r="E365" s="329"/>
    </row>
    <row r="366" spans="1:5">
      <c r="A366" s="154"/>
    </row>
    <row r="367" spans="1:5">
      <c r="A367" s="154"/>
      <c r="B367" s="82"/>
      <c r="C367" s="83"/>
      <c r="D367" s="83"/>
      <c r="E367" s="328"/>
    </row>
    <row r="368" spans="1:5">
      <c r="A368" s="91"/>
    </row>
    <row r="369" spans="1:5">
      <c r="B369" s="82"/>
      <c r="C369" s="83"/>
      <c r="D369" s="83"/>
      <c r="E369" s="328"/>
    </row>
    <row r="370" spans="1:5">
      <c r="A370" s="154"/>
    </row>
    <row r="371" spans="1:5">
      <c r="A371" s="91"/>
      <c r="B371" s="84"/>
    </row>
    <row r="372" spans="1:5">
      <c r="A372" s="91"/>
      <c r="B372" s="86"/>
      <c r="C372" s="87"/>
      <c r="D372" s="87"/>
      <c r="E372" s="329"/>
    </row>
    <row r="373" spans="1:5">
      <c r="A373" s="154"/>
    </row>
    <row r="374" spans="1:5">
      <c r="A374" s="91"/>
      <c r="B374" s="82"/>
      <c r="C374" s="83"/>
      <c r="D374" s="83"/>
      <c r="E374" s="328"/>
    </row>
    <row r="375" spans="1:5">
      <c r="A375" s="91"/>
    </row>
    <row r="376" spans="1:5">
      <c r="A376" s="147"/>
      <c r="B376" s="82"/>
      <c r="C376" s="83"/>
      <c r="D376" s="83"/>
      <c r="E376" s="328"/>
    </row>
    <row r="377" spans="1:5">
      <c r="A377" s="91"/>
      <c r="B377" s="82"/>
      <c r="C377" s="83"/>
      <c r="D377" s="83"/>
      <c r="E377" s="328"/>
    </row>
    <row r="378" spans="1:5">
      <c r="A378" s="154"/>
      <c r="B378" s="92"/>
      <c r="C378" s="83"/>
      <c r="D378" s="83"/>
      <c r="E378" s="328"/>
    </row>
    <row r="379" spans="1:5">
      <c r="A379" s="154"/>
      <c r="B379" s="86"/>
      <c r="C379" s="87"/>
      <c r="D379" s="87"/>
      <c r="E379" s="329"/>
    </row>
    <row r="380" spans="1:5">
      <c r="A380" s="154"/>
    </row>
    <row r="381" spans="1:5">
      <c r="A381" s="154"/>
      <c r="B381" s="89"/>
      <c r="C381" s="83"/>
      <c r="D381" s="83"/>
      <c r="E381" s="328"/>
    </row>
    <row r="382" spans="1:5">
      <c r="A382" s="91"/>
    </row>
    <row r="383" spans="1:5">
      <c r="A383" s="154"/>
      <c r="B383" s="89"/>
      <c r="C383" s="83"/>
      <c r="D383" s="83"/>
      <c r="E383" s="328"/>
    </row>
    <row r="384" spans="1:5">
      <c r="A384" s="154"/>
    </row>
    <row r="385" spans="1:5">
      <c r="A385" s="91"/>
      <c r="B385" s="84"/>
    </row>
    <row r="386" spans="1:5">
      <c r="A386" s="154"/>
      <c r="B386" s="86"/>
      <c r="C386" s="87"/>
      <c r="D386" s="87"/>
      <c r="E386" s="329"/>
    </row>
    <row r="387" spans="1:5">
      <c r="A387" s="154"/>
    </row>
    <row r="388" spans="1:5">
      <c r="A388" s="91"/>
      <c r="B388" s="82"/>
      <c r="C388" s="83"/>
      <c r="D388" s="83"/>
      <c r="E388" s="328"/>
    </row>
    <row r="389" spans="1:5">
      <c r="A389" s="154"/>
    </row>
    <row r="390" spans="1:5">
      <c r="A390" s="154"/>
      <c r="B390" s="82"/>
      <c r="C390" s="83"/>
      <c r="D390" s="83"/>
      <c r="E390" s="328"/>
    </row>
    <row r="391" spans="1:5">
      <c r="A391" s="91"/>
    </row>
    <row r="392" spans="1:5">
      <c r="A392" s="154"/>
      <c r="B392" s="84"/>
    </row>
    <row r="393" spans="1:5">
      <c r="A393" s="154"/>
      <c r="B393" s="86"/>
      <c r="C393" s="87"/>
      <c r="D393" s="87"/>
      <c r="E393" s="329"/>
    </row>
    <row r="394" spans="1:5">
      <c r="A394" s="91"/>
    </row>
    <row r="395" spans="1:5">
      <c r="A395" s="154"/>
      <c r="B395" s="82"/>
      <c r="C395" s="83"/>
      <c r="D395" s="83"/>
      <c r="E395" s="328"/>
    </row>
    <row r="396" spans="1:5">
      <c r="A396" s="154"/>
    </row>
    <row r="397" spans="1:5">
      <c r="A397" s="91"/>
      <c r="B397" s="82"/>
      <c r="C397" s="83"/>
      <c r="D397" s="83"/>
      <c r="E397" s="328"/>
    </row>
    <row r="398" spans="1:5">
      <c r="A398" s="154"/>
    </row>
    <row r="399" spans="1:5">
      <c r="A399" s="154"/>
      <c r="B399" s="84"/>
    </row>
    <row r="400" spans="1:5">
      <c r="A400" s="91"/>
      <c r="B400" s="86"/>
      <c r="C400" s="87"/>
      <c r="D400" s="87"/>
      <c r="E400" s="329"/>
    </row>
    <row r="401" spans="1:5">
      <c r="A401" s="91"/>
    </row>
    <row r="402" spans="1:5">
      <c r="A402" s="91"/>
      <c r="B402" s="82"/>
      <c r="C402" s="83"/>
      <c r="D402" s="83"/>
      <c r="E402" s="328"/>
    </row>
    <row r="403" spans="1:5">
      <c r="A403" s="154"/>
    </row>
    <row r="404" spans="1:5">
      <c r="A404" s="154"/>
      <c r="B404" s="82"/>
      <c r="C404" s="83"/>
      <c r="D404" s="83"/>
      <c r="E404" s="328"/>
    </row>
    <row r="405" spans="1:5">
      <c r="A405" s="91"/>
    </row>
    <row r="406" spans="1:5">
      <c r="A406" s="154"/>
      <c r="B406" s="84"/>
    </row>
    <row r="407" spans="1:5">
      <c r="A407" s="154"/>
      <c r="B407" s="86"/>
      <c r="C407" s="87"/>
      <c r="D407" s="87"/>
      <c r="E407" s="329"/>
    </row>
    <row r="408" spans="1:5">
      <c r="A408" s="91"/>
    </row>
    <row r="409" spans="1:5">
      <c r="A409" s="91"/>
      <c r="B409" s="82"/>
      <c r="C409" s="83"/>
      <c r="D409" s="83"/>
      <c r="E409" s="328"/>
    </row>
    <row r="410" spans="1:5">
      <c r="A410" s="91"/>
    </row>
    <row r="411" spans="1:5">
      <c r="A411" s="91"/>
      <c r="B411" s="82"/>
      <c r="C411" s="83"/>
      <c r="D411" s="83"/>
      <c r="E411" s="328"/>
    </row>
    <row r="412" spans="1:5">
      <c r="A412" s="91"/>
    </row>
    <row r="413" spans="1:5">
      <c r="A413" s="91"/>
      <c r="B413" s="82"/>
      <c r="C413" s="83"/>
      <c r="D413" s="83"/>
      <c r="E413" s="328"/>
    </row>
    <row r="414" spans="1:5">
      <c r="A414" s="154"/>
    </row>
    <row r="415" spans="1:5">
      <c r="A415" s="154"/>
      <c r="B415" s="82"/>
      <c r="C415" s="83"/>
      <c r="D415" s="83"/>
      <c r="E415" s="328"/>
    </row>
    <row r="416" spans="1:5">
      <c r="A416" s="155"/>
    </row>
    <row r="417" spans="1:5">
      <c r="A417" s="91"/>
    </row>
    <row r="418" spans="1:5">
      <c r="A418" s="91"/>
      <c r="B418" s="82"/>
    </row>
    <row r="419" spans="1:5">
      <c r="A419" s="91"/>
    </row>
    <row r="420" spans="1:5">
      <c r="A420" s="91"/>
      <c r="B420" s="82"/>
    </row>
    <row r="421" spans="1:5">
      <c r="A421" s="91"/>
    </row>
    <row r="422" spans="1:5">
      <c r="A422" s="154"/>
      <c r="B422" s="84"/>
    </row>
    <row r="423" spans="1:5">
      <c r="A423" s="154"/>
      <c r="B423" s="86"/>
      <c r="C423" s="87"/>
      <c r="D423" s="87"/>
      <c r="E423" s="329"/>
    </row>
    <row r="424" spans="1:5">
      <c r="A424" s="91"/>
    </row>
    <row r="425" spans="1:5">
      <c r="B425" s="82"/>
      <c r="C425" s="83"/>
      <c r="D425" s="83"/>
      <c r="E425" s="328"/>
    </row>
    <row r="426" spans="1:5">
      <c r="A426" s="154"/>
    </row>
    <row r="427" spans="1:5">
      <c r="A427" s="91"/>
      <c r="B427" s="84"/>
    </row>
    <row r="428" spans="1:5">
      <c r="A428" s="91"/>
      <c r="B428" s="86"/>
      <c r="C428" s="87"/>
      <c r="D428" s="87"/>
      <c r="E428" s="329"/>
    </row>
    <row r="429" spans="1:5">
      <c r="A429" s="154"/>
    </row>
    <row r="430" spans="1:5">
      <c r="A430" s="91"/>
      <c r="B430" s="82"/>
      <c r="C430" s="83"/>
      <c r="D430" s="83"/>
      <c r="E430" s="328"/>
    </row>
    <row r="432" spans="1:5">
      <c r="A432" s="148"/>
      <c r="B432" s="82"/>
      <c r="C432" s="83"/>
      <c r="D432" s="83"/>
      <c r="E432" s="328"/>
    </row>
    <row r="434" spans="1:5">
      <c r="A434" s="154"/>
      <c r="B434" s="82"/>
      <c r="C434" s="83"/>
      <c r="D434" s="83"/>
      <c r="E434" s="328"/>
    </row>
    <row r="435" spans="1:5">
      <c r="A435" s="154"/>
    </row>
    <row r="436" spans="1:5">
      <c r="A436" s="154"/>
    </row>
    <row r="437" spans="1:5">
      <c r="A437" s="91"/>
      <c r="B437" s="82"/>
    </row>
    <row r="438" spans="1:5">
      <c r="A438" s="91"/>
    </row>
    <row r="439" spans="1:5">
      <c r="A439" s="154"/>
      <c r="B439" s="89"/>
    </row>
    <row r="440" spans="1:5">
      <c r="A440" s="154"/>
    </row>
    <row r="441" spans="1:5">
      <c r="A441" s="91"/>
      <c r="B441" s="92"/>
    </row>
    <row r="442" spans="1:5">
      <c r="A442" s="91"/>
      <c r="B442" s="86"/>
      <c r="C442" s="87"/>
      <c r="D442" s="87"/>
      <c r="E442" s="329"/>
    </row>
    <row r="443" spans="1:5">
      <c r="A443" s="91"/>
      <c r="B443" s="86"/>
      <c r="C443" s="87"/>
      <c r="D443" s="87"/>
      <c r="E443" s="329"/>
    </row>
    <row r="444" spans="1:5">
      <c r="A444" s="91"/>
      <c r="B444" s="82"/>
      <c r="C444" s="83"/>
      <c r="D444" s="83"/>
      <c r="E444" s="328"/>
    </row>
    <row r="445" spans="1:5">
      <c r="A445" s="91"/>
      <c r="B445" s="86"/>
      <c r="C445" s="87"/>
      <c r="D445" s="87"/>
      <c r="E445" s="329"/>
    </row>
    <row r="446" spans="1:5">
      <c r="A446" s="154"/>
      <c r="B446" s="92"/>
    </row>
    <row r="447" spans="1:5">
      <c r="A447" s="154"/>
      <c r="B447" s="88"/>
    </row>
    <row r="448" spans="1:5">
      <c r="A448" s="91"/>
      <c r="B448" s="88"/>
    </row>
    <row r="449" spans="1:5">
      <c r="A449" s="91"/>
      <c r="B449" s="82"/>
      <c r="C449" s="83"/>
      <c r="D449" s="83"/>
      <c r="E449" s="328"/>
    </row>
    <row r="450" spans="1:5">
      <c r="A450" s="91"/>
    </row>
    <row r="451" spans="1:5">
      <c r="A451" s="91"/>
    </row>
    <row r="452" spans="1:5">
      <c r="A452" s="91"/>
    </row>
    <row r="453" spans="1:5">
      <c r="A453" s="147"/>
      <c r="B453" s="93"/>
    </row>
    <row r="454" spans="1:5">
      <c r="A454" s="91"/>
      <c r="B454" s="2"/>
    </row>
    <row r="455" spans="1:5">
      <c r="A455" s="154"/>
      <c r="B455" s="89"/>
      <c r="C455" s="11"/>
      <c r="D455" s="11"/>
      <c r="E455" s="369"/>
    </row>
    <row r="456" spans="1:5">
      <c r="A456" s="154"/>
    </row>
    <row r="457" spans="1:5">
      <c r="A457" s="154"/>
    </row>
    <row r="458" spans="1:5">
      <c r="A458" s="91"/>
      <c r="B458" s="2"/>
    </row>
    <row r="459" spans="1:5">
      <c r="A459" s="91"/>
      <c r="B459" s="2"/>
    </row>
    <row r="460" spans="1:5">
      <c r="A460" s="154"/>
      <c r="B460" s="89"/>
      <c r="C460" s="11"/>
      <c r="D460" s="11"/>
      <c r="E460" s="369"/>
    </row>
    <row r="461" spans="1:5">
      <c r="A461" s="91"/>
    </row>
    <row r="462" spans="1:5">
      <c r="A462" s="154"/>
    </row>
    <row r="463" spans="1:5">
      <c r="A463" s="154"/>
      <c r="B463" s="2"/>
    </row>
    <row r="464" spans="1:5">
      <c r="A464" s="91"/>
      <c r="B464" s="2"/>
    </row>
    <row r="465" spans="1:5">
      <c r="A465" s="91"/>
      <c r="B465" s="89"/>
      <c r="C465" s="11"/>
      <c r="D465" s="11"/>
      <c r="E465" s="369"/>
    </row>
    <row r="466" spans="1:5">
      <c r="A466" s="154"/>
    </row>
    <row r="467" spans="1:5">
      <c r="A467" s="154"/>
    </row>
    <row r="468" spans="1:5">
      <c r="A468" s="91"/>
      <c r="B468" s="2"/>
    </row>
    <row r="469" spans="1:5">
      <c r="A469" s="153"/>
    </row>
    <row r="470" spans="1:5">
      <c r="B470" s="89"/>
      <c r="C470" s="11"/>
      <c r="D470" s="11"/>
      <c r="E470" s="369"/>
    </row>
    <row r="471" spans="1:5">
      <c r="A471" s="147"/>
    </row>
    <row r="473" spans="1:5">
      <c r="A473" s="147"/>
      <c r="B473" s="2"/>
    </row>
    <row r="476" spans="1:5">
      <c r="A476" s="151"/>
      <c r="B476" s="2"/>
    </row>
    <row r="478" spans="1:5">
      <c r="A478" s="151"/>
    </row>
    <row r="479" spans="1:5">
      <c r="B479" s="2"/>
    </row>
    <row r="480" spans="1:5">
      <c r="A480" s="148"/>
      <c r="B480" s="2"/>
    </row>
    <row r="481" spans="1:2">
      <c r="A481" s="149"/>
      <c r="B481" s="2"/>
    </row>
    <row r="483" spans="1:2">
      <c r="A483" s="147"/>
    </row>
    <row r="484" spans="1:2">
      <c r="B484" s="72"/>
    </row>
    <row r="485" spans="1:2">
      <c r="A485" s="147"/>
    </row>
    <row r="487" spans="1:2">
      <c r="A487" s="148"/>
      <c r="B487" s="2"/>
    </row>
    <row r="488" spans="1:2">
      <c r="A488" s="149"/>
    </row>
    <row r="490" spans="1:2">
      <c r="A490" s="147"/>
      <c r="B490" s="2"/>
    </row>
    <row r="492" spans="1:2">
      <c r="A492" s="147"/>
    </row>
    <row r="493" spans="1:2">
      <c r="B493" s="2"/>
    </row>
    <row r="494" spans="1:2">
      <c r="A494" s="148"/>
    </row>
    <row r="495" spans="1:2">
      <c r="A495" s="149"/>
    </row>
    <row r="496" spans="1:2">
      <c r="B496" s="2"/>
    </row>
    <row r="497" spans="1:2">
      <c r="A497" s="147"/>
    </row>
    <row r="499" spans="1:2">
      <c r="A499" s="147"/>
      <c r="B499" s="2"/>
    </row>
    <row r="501" spans="1:2">
      <c r="A501" s="148"/>
    </row>
    <row r="502" spans="1:2">
      <c r="A502" s="149"/>
      <c r="B502" s="2"/>
    </row>
    <row r="503" spans="1:2">
      <c r="A503" s="149"/>
    </row>
    <row r="504" spans="1:2">
      <c r="A504" s="149"/>
    </row>
    <row r="505" spans="1:2">
      <c r="A505" s="149"/>
      <c r="B505" s="2"/>
    </row>
    <row r="506" spans="1:2">
      <c r="A506" s="149"/>
    </row>
    <row r="508" spans="1:2">
      <c r="A508" s="147"/>
      <c r="B508" s="2"/>
    </row>
    <row r="510" spans="1:2">
      <c r="A510" s="147"/>
    </row>
    <row r="511" spans="1:2">
      <c r="B511" s="2"/>
    </row>
    <row r="512" spans="1:2">
      <c r="A512" s="148"/>
      <c r="B512" s="2"/>
    </row>
    <row r="513" spans="1:5">
      <c r="A513" s="149"/>
    </row>
    <row r="514" spans="1:5">
      <c r="A514" s="149"/>
      <c r="B514" s="2"/>
    </row>
    <row r="515" spans="1:5">
      <c r="B515" s="2"/>
    </row>
    <row r="516" spans="1:5">
      <c r="A516" s="147"/>
    </row>
    <row r="517" spans="1:5">
      <c r="B517" s="2"/>
    </row>
    <row r="518" spans="1:5">
      <c r="A518" s="147"/>
      <c r="B518" s="2"/>
    </row>
    <row r="519" spans="1:5">
      <c r="B519" s="89"/>
      <c r="C519" s="11"/>
      <c r="D519" s="11"/>
      <c r="E519" s="369"/>
    </row>
    <row r="520" spans="1:5">
      <c r="A520" s="148"/>
      <c r="B520" s="2"/>
    </row>
    <row r="521" spans="1:5">
      <c r="A521" s="149"/>
    </row>
    <row r="522" spans="1:5">
      <c r="A522" s="149"/>
      <c r="B522" s="89"/>
    </row>
    <row r="523" spans="1:5">
      <c r="B523" s="89"/>
    </row>
    <row r="524" spans="1:5">
      <c r="A524" s="147"/>
    </row>
    <row r="525" spans="1:5">
      <c r="B525" s="2"/>
    </row>
    <row r="526" spans="1:5">
      <c r="A526" s="147"/>
      <c r="B526" s="89"/>
    </row>
    <row r="528" spans="1:5">
      <c r="A528" s="148"/>
      <c r="B528" s="2"/>
    </row>
    <row r="529" spans="1:2">
      <c r="A529" s="149"/>
      <c r="B529" s="89"/>
    </row>
    <row r="530" spans="1:2">
      <c r="A530" s="149"/>
    </row>
    <row r="531" spans="1:2">
      <c r="A531" s="149"/>
      <c r="B531" s="2"/>
    </row>
    <row r="532" spans="1:2">
      <c r="A532" s="149"/>
      <c r="B532" s="89"/>
    </row>
    <row r="533" spans="1:2">
      <c r="A533" s="149"/>
    </row>
    <row r="534" spans="1:2">
      <c r="A534" s="149"/>
      <c r="B534" s="2"/>
    </row>
    <row r="535" spans="1:2">
      <c r="A535" s="149"/>
    </row>
    <row r="536" spans="1:2">
      <c r="A536" s="149"/>
    </row>
    <row r="537" spans="1:2">
      <c r="A537" s="149"/>
      <c r="B537" s="2"/>
    </row>
    <row r="538" spans="1:2">
      <c r="A538" s="149"/>
    </row>
    <row r="540" spans="1:2">
      <c r="A540" s="147"/>
      <c r="B540" s="2"/>
    </row>
    <row r="542" spans="1:2">
      <c r="A542" s="147"/>
      <c r="B542" s="91"/>
    </row>
    <row r="543" spans="1:2">
      <c r="B543" s="2"/>
    </row>
    <row r="544" spans="1:2">
      <c r="A544" s="148"/>
      <c r="B544" s="2"/>
    </row>
    <row r="545" spans="1:2">
      <c r="A545" s="149"/>
      <c r="B545" s="2"/>
    </row>
    <row r="546" spans="1:2">
      <c r="A546" s="149"/>
    </row>
    <row r="547" spans="1:2">
      <c r="A547" s="149"/>
    </row>
    <row r="548" spans="1:2">
      <c r="A548" s="149"/>
      <c r="B548" s="2"/>
    </row>
    <row r="549" spans="1:2">
      <c r="A549" s="149"/>
    </row>
    <row r="550" spans="1:2">
      <c r="A550" s="149"/>
    </row>
    <row r="551" spans="1:2">
      <c r="B551" s="2"/>
    </row>
    <row r="552" spans="1:2">
      <c r="A552" s="147"/>
      <c r="B552" s="2"/>
    </row>
    <row r="553" spans="1:2">
      <c r="B553" s="2"/>
    </row>
    <row r="554" spans="1:2">
      <c r="A554" s="147"/>
      <c r="B554" s="2"/>
    </row>
    <row r="555" spans="1:2">
      <c r="B555" s="2"/>
    </row>
    <row r="556" spans="1:2">
      <c r="A556" s="148"/>
      <c r="B556" s="2"/>
    </row>
    <row r="557" spans="1:2">
      <c r="A557" s="149"/>
    </row>
    <row r="558" spans="1:2">
      <c r="A558" s="149"/>
      <c r="B558" s="2"/>
    </row>
    <row r="559" spans="1:2">
      <c r="A559" s="149"/>
      <c r="B559" s="2"/>
    </row>
    <row r="560" spans="1:2">
      <c r="B560" s="2"/>
    </row>
    <row r="561" spans="1:5">
      <c r="B561" s="2"/>
    </row>
    <row r="562" spans="1:5">
      <c r="A562" s="147"/>
      <c r="B562" s="2"/>
    </row>
    <row r="563" spans="1:5">
      <c r="B563" s="2"/>
    </row>
    <row r="564" spans="1:5">
      <c r="A564" s="147"/>
      <c r="B564" s="2"/>
    </row>
    <row r="566" spans="1:5">
      <c r="A566" s="148"/>
    </row>
    <row r="567" spans="1:5">
      <c r="A567" s="149"/>
      <c r="B567" s="2"/>
    </row>
    <row r="568" spans="1:5">
      <c r="B568" s="2"/>
    </row>
    <row r="569" spans="1:5">
      <c r="A569" s="147"/>
      <c r="B569" s="2"/>
    </row>
    <row r="570" spans="1:5">
      <c r="B570" s="2"/>
    </row>
    <row r="571" spans="1:5">
      <c r="A571" s="147"/>
      <c r="B571" s="2"/>
    </row>
    <row r="572" spans="1:5">
      <c r="B572" s="2"/>
    </row>
    <row r="573" spans="1:5">
      <c r="A573" s="148"/>
      <c r="B573" s="2"/>
    </row>
    <row r="574" spans="1:5">
      <c r="A574" s="149"/>
      <c r="B574" s="2"/>
    </row>
    <row r="575" spans="1:5">
      <c r="A575" s="149"/>
      <c r="B575" s="89"/>
      <c r="C575" s="11"/>
      <c r="D575" s="11"/>
      <c r="E575" s="369"/>
    </row>
    <row r="576" spans="1:5">
      <c r="B576" s="2"/>
    </row>
    <row r="577" spans="1:2">
      <c r="A577" s="147"/>
      <c r="B577" s="89"/>
    </row>
    <row r="579" spans="1:2">
      <c r="A579" s="147"/>
    </row>
    <row r="580" spans="1:2">
      <c r="B580" s="2"/>
    </row>
    <row r="581" spans="1:2">
      <c r="A581" s="148"/>
      <c r="B581" s="2"/>
    </row>
    <row r="582" spans="1:2">
      <c r="A582" s="149"/>
    </row>
    <row r="583" spans="1:2">
      <c r="A583" s="149"/>
    </row>
    <row r="584" spans="1:2">
      <c r="A584" s="149"/>
      <c r="B584" s="2"/>
    </row>
    <row r="585" spans="1:2">
      <c r="A585" s="149"/>
      <c r="B585" s="2"/>
    </row>
    <row r="586" spans="1:2">
      <c r="A586" s="149"/>
      <c r="B586" s="2"/>
    </row>
    <row r="587" spans="1:2">
      <c r="A587" s="149"/>
      <c r="B587" s="2"/>
    </row>
    <row r="588" spans="1:2">
      <c r="A588" s="149"/>
      <c r="B588" s="2"/>
    </row>
    <row r="589" spans="1:2">
      <c r="A589" s="149"/>
    </row>
    <row r="590" spans="1:2">
      <c r="A590" s="149"/>
    </row>
    <row r="591" spans="1:2">
      <c r="A591" s="149"/>
      <c r="B591" s="2"/>
    </row>
    <row r="592" spans="1:2">
      <c r="A592" s="149"/>
      <c r="B592" s="2"/>
    </row>
    <row r="593" spans="1:5">
      <c r="B593" s="2"/>
    </row>
    <row r="594" spans="1:5">
      <c r="B594" s="2"/>
    </row>
    <row r="595" spans="1:5">
      <c r="A595" s="147"/>
      <c r="B595" s="2"/>
    </row>
    <row r="596" spans="1:5">
      <c r="B596" s="89"/>
      <c r="C596" s="11"/>
      <c r="D596" s="11"/>
      <c r="E596" s="369"/>
    </row>
    <row r="597" spans="1:5">
      <c r="A597" s="147"/>
      <c r="B597" s="2"/>
    </row>
    <row r="598" spans="1:5">
      <c r="B598" s="89"/>
    </row>
    <row r="601" spans="1:5">
      <c r="B601" s="2"/>
    </row>
    <row r="602" spans="1:5">
      <c r="B602" s="2"/>
    </row>
    <row r="604" spans="1:5">
      <c r="B604" s="2"/>
    </row>
    <row r="607" spans="1:5">
      <c r="B607" s="2"/>
    </row>
    <row r="608" spans="1:5">
      <c r="B608" s="2"/>
    </row>
    <row r="611" spans="2:5">
      <c r="B611" s="2"/>
    </row>
    <row r="614" spans="2:5">
      <c r="B614" s="89"/>
      <c r="C614" s="11"/>
      <c r="D614" s="11"/>
      <c r="E614" s="369"/>
    </row>
    <row r="616" spans="2:5">
      <c r="B616" s="82"/>
      <c r="C616" s="83"/>
      <c r="D616" s="83"/>
      <c r="E616" s="328"/>
    </row>
    <row r="619" spans="2:5">
      <c r="B619" s="82"/>
    </row>
    <row r="621" spans="2:5">
      <c r="B621" s="82"/>
    </row>
    <row r="623" spans="2:5">
      <c r="B623" s="84"/>
    </row>
    <row r="624" spans="2:5">
      <c r="B624" s="86"/>
      <c r="C624" s="87"/>
      <c r="D624" s="87"/>
      <c r="E624" s="329"/>
    </row>
    <row r="626" spans="2:5">
      <c r="B626" s="82"/>
      <c r="C626" s="83"/>
      <c r="D626" s="83"/>
      <c r="E626" s="328"/>
    </row>
    <row r="628" spans="2:5">
      <c r="B628" s="82"/>
      <c r="C628" s="83"/>
      <c r="D628" s="83"/>
      <c r="E628" s="328"/>
    </row>
    <row r="630" spans="2:5">
      <c r="B630" s="84"/>
    </row>
    <row r="631" spans="2:5">
      <c r="B631" s="86"/>
      <c r="C631" s="87"/>
      <c r="D631" s="87"/>
      <c r="E631" s="329"/>
    </row>
    <row r="633" spans="2:5">
      <c r="B633" s="82"/>
      <c r="C633" s="83"/>
      <c r="D633" s="83"/>
      <c r="E633" s="328"/>
    </row>
    <row r="635" spans="2:5">
      <c r="B635" s="82"/>
      <c r="C635" s="83"/>
      <c r="D635" s="83"/>
      <c r="E635" s="328"/>
    </row>
    <row r="637" spans="2:5">
      <c r="B637" s="84"/>
    </row>
    <row r="638" spans="2:5">
      <c r="B638" s="86"/>
      <c r="C638" s="87"/>
      <c r="D638" s="87"/>
      <c r="E638" s="329"/>
    </row>
    <row r="640" spans="2:5">
      <c r="B640" s="82"/>
      <c r="C640" s="83"/>
      <c r="D640" s="83"/>
      <c r="E640" s="328"/>
    </row>
    <row r="642" spans="2:5">
      <c r="B642" s="82"/>
      <c r="C642" s="83"/>
      <c r="D642" s="83"/>
      <c r="E642" s="328"/>
    </row>
    <row r="644" spans="2:5">
      <c r="B644" s="84"/>
    </row>
    <row r="645" spans="2:5">
      <c r="B645" s="86"/>
      <c r="C645" s="87"/>
      <c r="D645" s="87"/>
      <c r="E645" s="329"/>
    </row>
    <row r="646" spans="2:5">
      <c r="B646" s="86"/>
      <c r="C646" s="87"/>
      <c r="D646" s="87"/>
      <c r="E646" s="329"/>
    </row>
    <row r="647" spans="2:5">
      <c r="B647" s="86"/>
      <c r="C647" s="87"/>
      <c r="D647" s="87"/>
      <c r="E647" s="329"/>
    </row>
    <row r="648" spans="2:5">
      <c r="B648" s="86"/>
      <c r="C648" s="87"/>
      <c r="D648" s="87"/>
      <c r="E648" s="329"/>
    </row>
    <row r="649" spans="2:5">
      <c r="B649" s="86"/>
      <c r="C649" s="87"/>
      <c r="D649" s="87"/>
      <c r="E649" s="329"/>
    </row>
    <row r="651" spans="2:5">
      <c r="B651" s="82"/>
      <c r="C651" s="83"/>
      <c r="D651" s="83"/>
      <c r="E651" s="328"/>
    </row>
    <row r="653" spans="2:5">
      <c r="B653" s="82"/>
      <c r="C653" s="83"/>
      <c r="D653" s="83"/>
      <c r="E653" s="328"/>
    </row>
    <row r="655" spans="2:5">
      <c r="B655" s="84"/>
    </row>
    <row r="656" spans="2:5">
      <c r="B656" s="86"/>
      <c r="C656" s="87"/>
      <c r="D656" s="87"/>
      <c r="E656" s="329"/>
    </row>
    <row r="657" spans="2:5">
      <c r="B657" s="86"/>
      <c r="C657" s="87"/>
      <c r="D657" s="87"/>
      <c r="E657" s="329"/>
    </row>
    <row r="659" spans="2:5">
      <c r="B659" s="82"/>
      <c r="C659" s="83"/>
      <c r="D659" s="83"/>
      <c r="E659" s="328"/>
    </row>
    <row r="661" spans="2:5">
      <c r="B661" s="82"/>
      <c r="C661" s="83"/>
      <c r="D661" s="83"/>
      <c r="E661" s="328"/>
    </row>
    <row r="663" spans="2:5">
      <c r="B663" s="84"/>
    </row>
    <row r="664" spans="2:5">
      <c r="B664" s="86"/>
      <c r="C664" s="87"/>
      <c r="D664" s="87"/>
      <c r="E664" s="329"/>
    </row>
    <row r="665" spans="2:5">
      <c r="B665" s="86"/>
      <c r="C665" s="87"/>
      <c r="D665" s="87"/>
      <c r="E665" s="329"/>
    </row>
    <row r="667" spans="2:5">
      <c r="B667" s="82"/>
      <c r="C667" s="83"/>
      <c r="D667" s="83"/>
      <c r="E667" s="328"/>
    </row>
    <row r="669" spans="2:5">
      <c r="B669" s="82"/>
      <c r="C669" s="83"/>
      <c r="D669" s="83"/>
      <c r="E669" s="328"/>
    </row>
    <row r="671" spans="2:5">
      <c r="B671" s="84"/>
    </row>
    <row r="672" spans="2:5">
      <c r="B672" s="86"/>
      <c r="C672" s="87"/>
      <c r="D672" s="87"/>
      <c r="E672" s="329"/>
    </row>
    <row r="673" spans="2:5">
      <c r="B673" s="86"/>
      <c r="C673" s="87"/>
      <c r="D673" s="87"/>
      <c r="E673" s="329"/>
    </row>
    <row r="674" spans="2:5">
      <c r="B674" s="86"/>
      <c r="C674" s="87"/>
      <c r="D674" s="87"/>
      <c r="E674" s="329"/>
    </row>
    <row r="675" spans="2:5">
      <c r="B675" s="86"/>
      <c r="C675" s="87"/>
      <c r="D675" s="87"/>
      <c r="E675" s="329"/>
    </row>
    <row r="676" spans="2:5">
      <c r="B676" s="86"/>
      <c r="C676" s="87"/>
      <c r="D676" s="87"/>
      <c r="E676" s="329"/>
    </row>
    <row r="677" spans="2:5">
      <c r="B677" s="86"/>
      <c r="C677" s="87"/>
      <c r="D677" s="87"/>
      <c r="E677" s="329"/>
    </row>
    <row r="678" spans="2:5">
      <c r="B678" s="86"/>
      <c r="C678" s="87"/>
      <c r="D678" s="87"/>
      <c r="E678" s="329"/>
    </row>
    <row r="679" spans="2:5">
      <c r="B679" s="86"/>
      <c r="C679" s="87"/>
      <c r="D679" s="87"/>
      <c r="E679" s="329"/>
    </row>
    <row r="680" spans="2:5">
      <c r="B680" s="86"/>
      <c r="C680" s="87"/>
      <c r="D680" s="87"/>
      <c r="E680" s="329"/>
    </row>
    <row r="681" spans="2:5">
      <c r="B681" s="86"/>
      <c r="C681" s="87"/>
      <c r="D681" s="87"/>
      <c r="E681" s="329"/>
    </row>
    <row r="683" spans="2:5">
      <c r="B683" s="82"/>
      <c r="C683" s="83"/>
      <c r="D683" s="83"/>
      <c r="E683" s="328"/>
    </row>
    <row r="685" spans="2:5">
      <c r="B685" s="82"/>
      <c r="C685" s="83"/>
      <c r="D685" s="83"/>
      <c r="E685" s="328"/>
    </row>
    <row r="687" spans="2:5">
      <c r="B687" s="84"/>
    </row>
    <row r="688" spans="2:5">
      <c r="B688" s="86"/>
      <c r="C688" s="87"/>
      <c r="D688" s="87"/>
      <c r="E688" s="329"/>
    </row>
    <row r="689" spans="2:5">
      <c r="B689" s="86"/>
      <c r="C689" s="87"/>
      <c r="D689" s="87"/>
      <c r="E689" s="329"/>
    </row>
    <row r="690" spans="2:5">
      <c r="B690" s="86"/>
      <c r="C690" s="87"/>
      <c r="D690" s="87"/>
      <c r="E690" s="329"/>
    </row>
    <row r="691" spans="2:5">
      <c r="B691" s="86"/>
      <c r="C691" s="87"/>
      <c r="D691" s="87"/>
      <c r="E691" s="329"/>
    </row>
    <row r="692" spans="2:5">
      <c r="B692" s="86"/>
      <c r="C692" s="87"/>
      <c r="D692" s="87"/>
      <c r="E692" s="329"/>
    </row>
    <row r="693" spans="2:5">
      <c r="B693" s="86"/>
      <c r="C693" s="87"/>
      <c r="D693" s="87"/>
      <c r="E693" s="329"/>
    </row>
    <row r="695" spans="2:5">
      <c r="B695" s="82"/>
      <c r="C695" s="83"/>
      <c r="D695" s="83"/>
      <c r="E695" s="328"/>
    </row>
    <row r="697" spans="2:5">
      <c r="B697" s="82"/>
      <c r="C697" s="83"/>
      <c r="D697" s="83"/>
      <c r="E697" s="328"/>
    </row>
    <row r="699" spans="2:5">
      <c r="B699" s="84"/>
    </row>
    <row r="700" spans="2:5">
      <c r="B700" s="86"/>
      <c r="C700" s="87"/>
      <c r="D700" s="87"/>
      <c r="E700" s="329"/>
    </row>
    <row r="701" spans="2:5">
      <c r="B701" s="86"/>
      <c r="C701" s="87"/>
      <c r="D701" s="87"/>
      <c r="E701" s="329"/>
    </row>
    <row r="702" spans="2:5">
      <c r="B702" s="86"/>
      <c r="C702" s="87"/>
      <c r="D702" s="87"/>
      <c r="E702" s="329"/>
    </row>
    <row r="705" spans="2:5">
      <c r="B705" s="82"/>
      <c r="C705" s="83"/>
      <c r="D705" s="83"/>
      <c r="E705" s="328"/>
    </row>
    <row r="707" spans="2:5">
      <c r="B707" s="82"/>
      <c r="C707" s="83"/>
      <c r="D707" s="83"/>
      <c r="E707" s="328"/>
    </row>
    <row r="709" spans="2:5">
      <c r="B709" s="84"/>
    </row>
    <row r="710" spans="2:5">
      <c r="B710" s="86"/>
      <c r="C710" s="87"/>
      <c r="D710" s="87"/>
      <c r="E710" s="329"/>
    </row>
    <row r="712" spans="2:5">
      <c r="B712" s="82"/>
      <c r="C712" s="83"/>
      <c r="D712" s="83"/>
      <c r="E712" s="328"/>
    </row>
    <row r="714" spans="2:5">
      <c r="B714" s="82"/>
      <c r="C714" s="83"/>
      <c r="D714" s="83"/>
      <c r="E714" s="328"/>
    </row>
    <row r="716" spans="2:5">
      <c r="B716" s="84"/>
    </row>
    <row r="717" spans="2:5">
      <c r="B717" s="86"/>
      <c r="C717" s="87"/>
      <c r="D717" s="87"/>
      <c r="E717" s="329"/>
    </row>
    <row r="718" spans="2:5">
      <c r="B718" s="86"/>
      <c r="C718" s="87"/>
      <c r="D718" s="87"/>
      <c r="E718" s="329"/>
    </row>
    <row r="720" spans="2:5">
      <c r="B720" s="82"/>
      <c r="C720" s="83"/>
      <c r="D720" s="83"/>
      <c r="E720" s="328"/>
    </row>
    <row r="722" spans="2:5">
      <c r="B722" s="82"/>
      <c r="C722" s="83"/>
      <c r="D722" s="83"/>
      <c r="E722" s="328"/>
    </row>
    <row r="724" spans="2:5">
      <c r="B724" s="84"/>
    </row>
    <row r="725" spans="2:5">
      <c r="B725" s="86"/>
      <c r="C725" s="87"/>
      <c r="D725" s="87"/>
      <c r="E725" s="329"/>
    </row>
    <row r="726" spans="2:5">
      <c r="B726" s="86"/>
      <c r="C726" s="87"/>
      <c r="D726" s="87"/>
      <c r="E726" s="329"/>
    </row>
    <row r="727" spans="2:5">
      <c r="B727" s="86"/>
      <c r="C727" s="87"/>
      <c r="D727" s="87"/>
      <c r="E727" s="329"/>
    </row>
    <row r="728" spans="2:5">
      <c r="B728" s="86"/>
      <c r="C728" s="87"/>
      <c r="D728" s="87"/>
      <c r="E728" s="329"/>
    </row>
    <row r="729" spans="2:5">
      <c r="B729" s="86"/>
      <c r="C729" s="87"/>
      <c r="D729" s="87"/>
      <c r="E729" s="329"/>
    </row>
    <row r="730" spans="2:5">
      <c r="B730" s="86"/>
      <c r="C730" s="87"/>
      <c r="D730" s="87"/>
      <c r="E730" s="329"/>
    </row>
    <row r="731" spans="2:5">
      <c r="B731" s="86"/>
      <c r="C731" s="87"/>
      <c r="D731" s="87"/>
      <c r="E731" s="329"/>
    </row>
    <row r="732" spans="2:5">
      <c r="B732" s="86"/>
      <c r="C732" s="87"/>
      <c r="D732" s="87"/>
      <c r="E732" s="329"/>
    </row>
    <row r="733" spans="2:5">
      <c r="B733" s="86"/>
      <c r="C733" s="87"/>
      <c r="D733" s="87"/>
      <c r="E733" s="329"/>
    </row>
    <row r="734" spans="2:5">
      <c r="B734" s="86"/>
      <c r="C734" s="87"/>
      <c r="D734" s="87"/>
      <c r="E734" s="329"/>
    </row>
    <row r="735" spans="2:5">
      <c r="B735" s="86"/>
      <c r="C735" s="87"/>
      <c r="D735" s="87"/>
      <c r="E735" s="329"/>
    </row>
    <row r="738" spans="2:5">
      <c r="B738" s="82"/>
      <c r="C738" s="83"/>
      <c r="D738" s="83"/>
      <c r="E738" s="328"/>
    </row>
    <row r="740" spans="2:5">
      <c r="B740" s="82"/>
      <c r="C740" s="83"/>
      <c r="D740" s="83"/>
      <c r="E740" s="328"/>
    </row>
  </sheetData>
  <mergeCells count="3">
    <mergeCell ref="A1:E1"/>
    <mergeCell ref="A2:B2"/>
    <mergeCell ref="A3:B3"/>
  </mergeCells>
  <phoneticPr fontId="37" type="noConversion"/>
  <printOptions horizontalCentered="1"/>
  <pageMargins left="0.19685039370078741" right="0.19685039370078741" top="0.43307086614173229" bottom="0.51181102362204722" header="0.31496062992125984" footer="0.31496062992125984"/>
  <pageSetup paperSize="9" scale="85" firstPageNumber="568" orientation="portrait" useFirstPageNumber="1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9</vt:i4>
      </vt:variant>
    </vt:vector>
  </HeadingPairs>
  <TitlesOfParts>
    <vt:vector size="14" baseType="lpstr">
      <vt:lpstr>bilanca</vt:lpstr>
      <vt:lpstr>prihodi</vt:lpstr>
      <vt:lpstr>rashodi-opći dio</vt:lpstr>
      <vt:lpstr>račun financiranja</vt:lpstr>
      <vt:lpstr>posebni dio </vt:lpstr>
      <vt:lpstr>'posebni dio '!Ispis_naslova</vt:lpstr>
      <vt:lpstr>prihodi!Ispis_naslova</vt:lpstr>
      <vt:lpstr>'račun financiranja'!Ispis_naslova</vt:lpstr>
      <vt:lpstr>'rashodi-opći dio'!Ispis_naslova</vt:lpstr>
      <vt:lpstr>bilanca!Podrucje_ispisa</vt:lpstr>
      <vt:lpstr>'posebni dio '!Podrucje_ispisa</vt:lpstr>
      <vt:lpstr>prihodi!Podrucje_ispisa</vt:lpstr>
      <vt:lpstr>'račun financiranja'!Podrucje_ispisa</vt:lpstr>
      <vt:lpstr>'rashodi-opći dio'!Podrucje_ispisa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Marijeta Pavlić</dc:creator>
  <cp:lastModifiedBy>mfkor</cp:lastModifiedBy>
  <cp:lastPrinted>2017-05-22T08:41:58Z</cp:lastPrinted>
  <dcterms:created xsi:type="dcterms:W3CDTF">2001-11-29T15:00:47Z</dcterms:created>
  <dcterms:modified xsi:type="dcterms:W3CDTF">2017-05-22T08:42:06Z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4HC-Izvršenje finanancijskog  plana za  2016..xlsx</vt:lpwstr>
  </property>
</Properties>
</file>