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300" windowWidth="19230" windowHeight="5475" firstSheet="1" activeTab="1"/>
  </bookViews>
  <sheets>
    <sheet name="BExRepositorySheet" sheetId="1" state="veryHidden" r:id="rId1"/>
    <sheet name="Rn.fin. 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'Rn.fin. '!$3:$4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<sst xmlns="http://schemas.openxmlformats.org/spreadsheetml/2006/main" count="90" uniqueCount="88">
  <si>
    <t>B. RAČUN  FINANCIRANJA</t>
  </si>
  <si>
    <t>NETO FINANCIRANJE</t>
  </si>
  <si>
    <t>PRIMICI OD FINANCIJSKE IMOVINE 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</si>
  <si>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</si>
  <si>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</si>
  <si>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trgovačkim društvima u javnom sektoru</t>
  </si>
  <si>
    <t>Primici (povrati) glavnice zajmova danih trgovačkim društvima i obrtnicima izvan javnog sektora</t>
  </si>
  <si>
    <t>Povrat zajmova danih tuzemnim trgovačkim društvima izvan javnog sektora</t>
  </si>
  <si>
    <t>Povrati zajmova danih tuzemnim obrtnicima</t>
  </si>
  <si>
    <t>Povrat zajmova danih drugim razinama vlasti</t>
  </si>
  <si>
    <t>Povrat zajmova danih gradskim proračunima</t>
  </si>
  <si>
    <t>Povrat zajmova danih općinskim proračunima</t>
  </si>
  <si>
    <t>Primici od izdanih vrijednosnih papira</t>
  </si>
  <si>
    <t>Trezorski zapisi (neto)</t>
  </si>
  <si>
    <t>Trezorski zapisi - tuzemni</t>
  </si>
  <si>
    <t>Obveznice</t>
  </si>
  <si>
    <t>Obveznice - inozemne</t>
  </si>
  <si>
    <t xml:space="preserve">Primici od zaduživanja </t>
  </si>
  <si>
    <t>Primljeni krediti i zajmovi od međunarodnih organizacija, institucija i tijela EU te inozemnih vlada</t>
  </si>
  <si>
    <t>Primljeni zajmovi od međunarodnih  organizacija</t>
  </si>
  <si>
    <t>Primljeni krediti i zajmovi od kreditnih i ostalih financijskih institucija u javnom sektoru</t>
  </si>
  <si>
    <t>Primljeni krediti i zajmovi od kreditnih i ostalih financijskih institucija izvan javnog sektora</t>
  </si>
  <si>
    <t>Primljeni krediti od tuzemnih kreditnih institucija izvan javnog sektora (neto)</t>
  </si>
  <si>
    <t>IZDACI ZA FINANCIJSKU IMOVINU I OTPLATE ZAJMOVA</t>
  </si>
  <si>
    <t>Izdaci za dane zajmove neprofitnim organizacijama, građanima i kućanstvima</t>
  </si>
  <si>
    <t>Dani zajmovi neprofitnim organizacijama, građanima i kućanstvima u tuzemstvu</t>
  </si>
  <si>
    <t>Izdaci za dane zajmove trgovačkim društvima u javnom sektoru</t>
  </si>
  <si>
    <t>Dani zajmovi trgovačkim društvima u javnom sektoru</t>
  </si>
  <si>
    <t>Izdaci za dane zajmove trgovačkim društvima i obrtnicima izvan javnog sektora</t>
  </si>
  <si>
    <t>Dani zajmovi tuzemnim trgovačkim društvima izvan javnog sektora</t>
  </si>
  <si>
    <t>Dani zajmovi tuzemnim obrtnicima</t>
  </si>
  <si>
    <t>Dani zajmovi drugim razinama vlasti</t>
  </si>
  <si>
    <t xml:space="preserve">Dani zajmovi ostalim izvanproračunskim korisnicima državnog proračuna </t>
  </si>
  <si>
    <t>Izdaci za dionice i udjele u glavnici</t>
  </si>
  <si>
    <t>Dionice i udjeli u glavnici kreditnih i ostalih financijskih institucija u javnom sektoru</t>
  </si>
  <si>
    <t>Dionice i udjeli u glavnici kreditnih institucija u javnom sektoru</t>
  </si>
  <si>
    <t>Dionice i udjeli glavnici ostalih finacijskih institucija u javnom sektoru</t>
  </si>
  <si>
    <t>Dionice i udjeli u glavnici trgovačkih društava u javnom sektoru</t>
  </si>
  <si>
    <t>Dionice i udjeli u glavnici kreditnih i ostalih financijskih institucija izvan javnog sektora</t>
  </si>
  <si>
    <t xml:space="preserve">Dionice i udjeli u glavnici inozemnih kreditnih i ostalih financijskih institucija </t>
  </si>
  <si>
    <t>Izdaci za otplatu glavnice primljenih kredita i zajmova</t>
  </si>
  <si>
    <t xml:space="preserve">Otplata glavnice primljenih kredita i zajmova od međunarodnih organizacija, institucija i tijela EU te inozemnih vlada </t>
  </si>
  <si>
    <t>Otplata glavnice primljenih zajmova od međunarodnih organizacija</t>
  </si>
  <si>
    <t>Otplata glavnice primljenih kredita i zajmova od institucija i tijela EU</t>
  </si>
  <si>
    <t>Otplata glavnice primljenih kredita i zajmova od kreditnih i ostalih financijskih institucija u javnom sektoru</t>
  </si>
  <si>
    <t>Otplata glavnice primljenih kredita od kreditnih institucija 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</si>
  <si>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</si>
  <si>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</si>
  <si>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</si>
  <si>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Izdaci za otplatu glavnice za izdane vrijednosne papire</t>
  </si>
  <si>
    <t>Izdaci za otplatu glavnice za izdane obveznice</t>
  </si>
  <si>
    <t>INDEKS</t>
  </si>
  <si>
    <t xml:space="preserve">Primici od prodaje dionica i udjela u glavnici </t>
  </si>
  <si>
    <t>Dani zajmovi županijskim proračunima</t>
  </si>
  <si>
    <t>Dani zajmovi gradskim proračunima</t>
  </si>
  <si>
    <t>BROJČANA OZNAKA I NAZIV</t>
  </si>
  <si>
    <t>6=5/2*100</t>
  </si>
  <si>
    <t>7=5/4*100</t>
  </si>
  <si>
    <t>Dionice i udjeli u glavnici trgovačkih društava izvan javnog sektora</t>
  </si>
  <si>
    <t>Izdaci za otplatu glavnice za izdane obveznice u inozemstvu</t>
  </si>
  <si>
    <t>Obveznice - tuzemne</t>
  </si>
  <si>
    <t>Primljeni zajmovi od ostalih financijskih institucija u javnom sektoru</t>
  </si>
  <si>
    <t>IZVRŠENJE
1.-6.2015.</t>
  </si>
  <si>
    <t>Povrat zajmova danih državnom proračunu</t>
  </si>
  <si>
    <t>Povrat zajmova danih ostalim izvanproračunskim korisnicima državnog proračuna</t>
  </si>
  <si>
    <t>Primici od prodaje dionica i udjela u glavnici trgovačkih društava izvan javnog sektora</t>
  </si>
  <si>
    <t>Primljeni krediti i zajmovi od institucija i tijela EU</t>
  </si>
  <si>
    <t>Primljeni krediti od kreditnih institucija u javnom sektoru (neto)</t>
  </si>
  <si>
    <t>Otplata glavnice primljenih zajmova od ostalih financijskih institucija u javnom sektoru</t>
  </si>
  <si>
    <t>Otplata glavnice primljenih zajmova od trgovačkih društava i obrtnika izvan javnog sektora</t>
  </si>
  <si>
    <t>Otplata glavnice primljenih zajmova od tuzemnih trgovačkih društava izvan javnog sektora</t>
  </si>
  <si>
    <t>Otplata glavnice primljenih zajmova od drugih razina vlasti</t>
  </si>
  <si>
    <t>Otplata glavnice primljenih zajmova od državnog proračuna</t>
  </si>
  <si>
    <t>Primljene povrati glavnica danih zajmova i depozita</t>
  </si>
  <si>
    <t>Povrat zajmova danih trgovačkim društvima u javnom sektoru</t>
  </si>
  <si>
    <t>Primici od prodaje dionica i udjela u glavnici trgovačkih društava u javnom sektoru</t>
  </si>
  <si>
    <t>Izdaci za dane zajmove i depozite</t>
  </si>
  <si>
    <t>Prijenos depozita iz prethodne godine</t>
  </si>
  <si>
    <t>Planirani prijenos depozita u narednu godinu</t>
  </si>
  <si>
    <t>Primici od povrata depozita i jamčevnih pologa</t>
  </si>
  <si>
    <t>Primici od povrata depozita od kreditnih i ostalih financijskih institucija - tuzemni</t>
  </si>
  <si>
    <t>IZVORNI PLAN 2016.</t>
  </si>
  <si>
    <t>TEKUĆI PLAN 2016.</t>
  </si>
  <si>
    <t>IZVRŠENJE
1.-6.2016.</t>
  </si>
  <si>
    <t>Dionice i udjeli u glavnici tuzemnih trgovačkih društava izvan javnog sektora</t>
  </si>
  <si>
    <t>Otplata glavnice primljenih zajmova od ostalih tuzemnih financijskih institucija izvan javnog sektora</t>
  </si>
  <si>
    <t>Izdaci za otplatu glavnice za izdane trezorske zapise</t>
  </si>
  <si>
    <t>Izdaci za otplatu glavnice za izdane trezorske zapise u zemlji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</si>
</sst>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4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3" borderId="10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5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" fontId="8" fillId="0" borderId="0" xfId="55" applyNumberFormat="1" applyFont="1" applyFill="1" applyBorder="1" applyAlignment="1">
      <alignment vertical="top"/>
      <protection/>
    </xf>
    <xf numFmtId="3" fontId="7" fillId="0" borderId="0" xfId="55" applyNumberFormat="1" applyFont="1" applyFill="1" applyBorder="1" applyAlignment="1" quotePrefix="1">
      <alignment vertical="top" wrapText="1"/>
      <protection/>
    </xf>
    <xf numFmtId="0" fontId="8" fillId="0" borderId="0" xfId="55" applyFont="1" applyFill="1" applyAlignment="1">
      <alignment horizontal="left" vertical="top"/>
      <protection/>
    </xf>
    <xf numFmtId="0" fontId="8" fillId="0" borderId="0" xfId="55" applyNumberFormat="1" applyFont="1" applyFill="1" applyAlignment="1">
      <alignment horizontal="center" vertical="top"/>
      <protection/>
    </xf>
    <xf numFmtId="0" fontId="7" fillId="0" borderId="0" xfId="55" applyFont="1" applyFill="1" applyAlignment="1" quotePrefix="1">
      <alignment horizontal="left" vertical="top"/>
      <protection/>
    </xf>
    <xf numFmtId="4" fontId="7" fillId="0" borderId="0" xfId="55" applyNumberFormat="1" applyFont="1" applyFill="1" applyAlignment="1" quotePrefix="1">
      <alignment horizontal="right" vertical="top"/>
      <protection/>
    </xf>
    <xf numFmtId="0" fontId="8" fillId="0" borderId="0" xfId="55" applyFont="1" applyFill="1" applyAlignment="1">
      <alignment vertical="top"/>
      <protection/>
    </xf>
    <xf numFmtId="0" fontId="8" fillId="0" borderId="0" xfId="55" applyFont="1" applyFill="1" applyBorder="1" applyAlignment="1">
      <alignment horizontal="left" vertical="top"/>
      <protection/>
    </xf>
    <xf numFmtId="0" fontId="8" fillId="0" borderId="0" xfId="55" applyNumberFormat="1" applyFont="1" applyFill="1" applyBorder="1" applyAlignment="1">
      <alignment horizontal="center" vertical="top"/>
      <protection/>
    </xf>
    <xf numFmtId="4" fontId="8" fillId="0" borderId="0" xfId="55" applyNumberFormat="1" applyFont="1" applyFill="1" applyBorder="1" applyAlignment="1" quotePrefix="1">
      <alignment horizontal="left" vertical="top"/>
      <protection/>
    </xf>
    <xf numFmtId="3" fontId="8" fillId="0" borderId="0" xfId="55" applyNumberFormat="1" applyFont="1" applyFill="1" applyBorder="1" applyAlignment="1">
      <alignment vertical="top"/>
      <protection/>
    </xf>
    <xf numFmtId="0" fontId="7" fillId="0" borderId="0" xfId="55" applyNumberFormat="1" applyFont="1" applyFill="1" applyBorder="1" applyAlignment="1">
      <alignment horizontal="center" vertical="top"/>
      <protection/>
    </xf>
    <xf numFmtId="3" fontId="7" fillId="0" borderId="0" xfId="55" applyNumberFormat="1" applyFont="1" applyFill="1" applyBorder="1" applyAlignment="1" quotePrefix="1">
      <alignment horizontal="left" vertical="top"/>
      <protection/>
    </xf>
    <xf numFmtId="4" fontId="7" fillId="0" borderId="0" xfId="55" applyNumberFormat="1" applyFont="1" applyFill="1" applyBorder="1" applyAlignment="1">
      <alignment horizontal="right" vertical="top"/>
      <protection/>
    </xf>
    <xf numFmtId="0" fontId="7" fillId="0" borderId="0" xfId="55" applyFont="1" applyFill="1" applyBorder="1" applyAlignment="1">
      <alignment horizontal="left" vertical="top"/>
      <protection/>
    </xf>
    <xf numFmtId="196" fontId="7" fillId="0" borderId="0" xfId="55" applyNumberFormat="1" applyFont="1" applyFill="1" applyBorder="1" applyAlignment="1" quotePrefix="1">
      <alignment horizontal="left" vertical="top"/>
      <protection/>
    </xf>
    <xf numFmtId="0" fontId="7" fillId="0" borderId="0" xfId="55" applyNumberFormat="1" applyFont="1" applyFill="1" applyBorder="1" applyAlignment="1" quotePrefix="1">
      <alignment horizontal="center" vertical="top"/>
      <protection/>
    </xf>
    <xf numFmtId="3" fontId="8" fillId="0" borderId="0" xfId="55" applyNumberFormat="1" applyFont="1" applyFill="1" applyBorder="1" applyAlignment="1">
      <alignment horizontal="left" vertical="top" wrapText="1"/>
      <protection/>
    </xf>
    <xf numFmtId="0" fontId="8" fillId="0" borderId="0" xfId="55" applyNumberFormat="1" applyFont="1" applyFill="1" applyBorder="1" applyAlignment="1" quotePrefix="1">
      <alignment horizontal="center" vertical="top"/>
      <protection/>
    </xf>
    <xf numFmtId="9" fontId="7" fillId="0" borderId="0" xfId="55" applyNumberFormat="1" applyFont="1" applyFill="1" applyBorder="1" applyAlignment="1" quotePrefix="1">
      <alignment horizontal="left" vertical="top" wrapText="1"/>
      <protection/>
    </xf>
    <xf numFmtId="9" fontId="8" fillId="0" borderId="0" xfId="55" applyNumberFormat="1" applyFont="1" applyFill="1" applyBorder="1" applyAlignment="1" quotePrefix="1">
      <alignment horizontal="left" vertical="top" wrapText="1"/>
      <protection/>
    </xf>
    <xf numFmtId="3" fontId="7" fillId="0" borderId="0" xfId="55" applyNumberFormat="1" applyFont="1" applyFill="1" applyBorder="1" applyAlignment="1">
      <alignment horizontal="left" vertical="top"/>
      <protection/>
    </xf>
    <xf numFmtId="0" fontId="7" fillId="0" borderId="0" xfId="55" applyFont="1" applyFill="1" applyAlignment="1">
      <alignment vertical="top"/>
      <protection/>
    </xf>
    <xf numFmtId="3" fontId="8" fillId="0" borderId="0" xfId="55" applyNumberFormat="1" applyFont="1" applyFill="1" applyBorder="1" applyAlignment="1">
      <alignment horizontal="left" vertical="top"/>
      <protection/>
    </xf>
    <xf numFmtId="0" fontId="7" fillId="0" borderId="0" xfId="55" applyFont="1" applyFill="1" applyBorder="1" applyAlignment="1">
      <alignment horizontal="center" vertical="top"/>
      <protection/>
    </xf>
    <xf numFmtId="3" fontId="8" fillId="0" borderId="0" xfId="55" applyNumberFormat="1" applyFont="1" applyFill="1" applyBorder="1" applyAlignment="1" quotePrefix="1">
      <alignment horizontal="left" vertical="top"/>
      <protection/>
    </xf>
    <xf numFmtId="3" fontId="7" fillId="0" borderId="0" xfId="55" applyNumberFormat="1" applyFont="1" applyFill="1" applyBorder="1" applyAlignment="1" quotePrefix="1">
      <alignment horizontal="left" vertical="top" wrapText="1"/>
      <protection/>
    </xf>
    <xf numFmtId="3" fontId="8" fillId="0" borderId="0" xfId="55" applyNumberFormat="1" applyFont="1" applyFill="1" applyBorder="1" applyAlignment="1" quotePrefix="1">
      <alignment horizontal="left" vertical="top" wrapText="1"/>
      <protection/>
    </xf>
    <xf numFmtId="3" fontId="7" fillId="0" borderId="0" xfId="55" applyNumberFormat="1" applyFont="1" applyFill="1" applyBorder="1" applyAlignment="1">
      <alignment vertical="top" wrapText="1"/>
      <protection/>
    </xf>
    <xf numFmtId="0" fontId="8" fillId="0" borderId="0" xfId="55" applyFont="1" applyFill="1" applyBorder="1" applyAlignment="1">
      <alignment horizontal="center" vertical="top"/>
      <protection/>
    </xf>
    <xf numFmtId="3" fontId="7" fillId="0" borderId="0" xfId="55" applyNumberFormat="1" applyFont="1" applyFill="1" applyBorder="1" applyAlignment="1">
      <alignment horizontal="left" vertical="top" wrapText="1"/>
      <protection/>
    </xf>
    <xf numFmtId="3" fontId="7" fillId="0" borderId="0" xfId="55" applyNumberFormat="1" applyFont="1" applyFill="1" applyBorder="1" applyAlignment="1">
      <alignment vertical="top"/>
      <protection/>
    </xf>
    <xf numFmtId="4" fontId="7" fillId="0" borderId="0" xfId="55" applyNumberFormat="1" applyFont="1" applyFill="1" applyAlignment="1">
      <alignment horizontal="right" vertical="top"/>
      <protection/>
    </xf>
    <xf numFmtId="0" fontId="7" fillId="0" borderId="0" xfId="55" applyFont="1" applyFill="1" applyAlignment="1">
      <alignment horizontal="right" vertical="top"/>
      <protection/>
    </xf>
    <xf numFmtId="0" fontId="7" fillId="0" borderId="0" xfId="55" applyFont="1" applyFill="1" applyAlignment="1" quotePrefix="1">
      <alignment horizontal="right" vertical="top"/>
      <protection/>
    </xf>
    <xf numFmtId="4" fontId="7" fillId="0" borderId="0" xfId="55" applyNumberFormat="1" applyFont="1" applyFill="1" applyAlignment="1">
      <alignment horizontal="center" vertical="top"/>
      <protection/>
    </xf>
    <xf numFmtId="4" fontId="7" fillId="0" borderId="0" xfId="55" applyNumberFormat="1" applyFont="1" applyFill="1" applyBorder="1" applyAlignment="1">
      <alignment horizontal="center" vertical="top"/>
      <protection/>
    </xf>
    <xf numFmtId="4" fontId="8" fillId="0" borderId="0" xfId="55" applyNumberFormat="1" applyFont="1" applyFill="1" applyBorder="1" applyAlignment="1">
      <alignment horizontal="center" vertical="top"/>
      <protection/>
    </xf>
    <xf numFmtId="0" fontId="7" fillId="0" borderId="0" xfId="55" applyFont="1" applyFill="1" applyAlignment="1">
      <alignment horizontal="left" vertical="top"/>
      <protection/>
    </xf>
    <xf numFmtId="3" fontId="8" fillId="0" borderId="0" xfId="55" applyNumberFormat="1" applyFont="1" applyFill="1" applyAlignment="1">
      <alignment horizontal="left" vertical="top"/>
      <protection/>
    </xf>
    <xf numFmtId="3" fontId="8" fillId="0" borderId="0" xfId="55" applyNumberFormat="1" applyFont="1" applyFill="1" applyAlignment="1">
      <alignment horizontal="justify" vertical="top"/>
      <protection/>
    </xf>
    <xf numFmtId="4" fontId="8" fillId="0" borderId="0" xfId="55" applyNumberFormat="1" applyFont="1" applyFill="1" applyAlignment="1">
      <alignment horizontal="right" vertical="top"/>
      <protection/>
    </xf>
    <xf numFmtId="3" fontId="8" fillId="0" borderId="0" xfId="55" applyNumberFormat="1" applyFont="1" applyFill="1" applyAlignment="1">
      <alignment vertical="top"/>
      <protection/>
    </xf>
    <xf numFmtId="4" fontId="8" fillId="0" borderId="0" xfId="55" applyNumberFormat="1" applyFont="1" applyFill="1" applyAlignment="1">
      <alignment vertical="top"/>
      <protection/>
    </xf>
    <xf numFmtId="3" fontId="7" fillId="0" borderId="0" xfId="55" applyNumberFormat="1" applyFont="1" applyFill="1" applyAlignment="1">
      <alignment horizontal="left" vertical="top"/>
      <protection/>
    </xf>
    <xf numFmtId="3" fontId="7" fillId="0" borderId="0" xfId="55" applyNumberFormat="1" applyFont="1" applyFill="1" applyAlignment="1">
      <alignment vertical="top"/>
      <protection/>
    </xf>
    <xf numFmtId="4" fontId="7" fillId="0" borderId="0" xfId="55" applyNumberFormat="1" applyFont="1" applyFill="1" applyAlignment="1">
      <alignment vertical="top"/>
      <protection/>
    </xf>
    <xf numFmtId="0" fontId="7" fillId="0" borderId="0" xfId="55" applyNumberFormat="1" applyFont="1" applyFill="1" applyAlignment="1" quotePrefix="1">
      <alignment horizontal="center" vertical="top"/>
      <protection/>
    </xf>
    <xf numFmtId="0" fontId="7" fillId="0" borderId="0" xfId="55" applyFont="1" applyFill="1" applyBorder="1" applyAlignment="1">
      <alignment vertical="top"/>
      <protection/>
    </xf>
    <xf numFmtId="0" fontId="7" fillId="0" borderId="0" xfId="55" applyNumberFormat="1" applyFont="1" applyFill="1" applyAlignment="1">
      <alignment horizontal="center" vertical="top"/>
      <protection/>
    </xf>
    <xf numFmtId="3" fontId="8" fillId="0" borderId="0" xfId="55" applyNumberFormat="1" applyFont="1" applyFill="1" applyAlignment="1" quotePrefix="1">
      <alignment horizontal="left" vertical="top"/>
      <protection/>
    </xf>
    <xf numFmtId="0" fontId="7" fillId="0" borderId="0" xfId="55" applyFont="1" applyFill="1" applyAlignment="1">
      <alignment horizontal="justify" vertical="top"/>
      <protection/>
    </xf>
    <xf numFmtId="2" fontId="7" fillId="0" borderId="0" xfId="55" applyNumberFormat="1" applyFont="1" applyFill="1" applyAlignment="1" quotePrefix="1">
      <alignment horizontal="right" vertical="top"/>
      <protection/>
    </xf>
    <xf numFmtId="2" fontId="8" fillId="0" borderId="0" xfId="55" applyNumberFormat="1" applyFont="1" applyFill="1" applyBorder="1" applyAlignment="1">
      <alignment horizontal="right" vertical="top"/>
      <protection/>
    </xf>
    <xf numFmtId="2" fontId="7" fillId="0" borderId="0" xfId="55" applyNumberFormat="1" applyFont="1" applyFill="1" applyAlignment="1">
      <alignment horizontal="right" vertical="top"/>
      <protection/>
    </xf>
    <xf numFmtId="2" fontId="7" fillId="0" borderId="0" xfId="55" applyNumberFormat="1" applyFont="1" applyFill="1" applyBorder="1" applyAlignment="1" quotePrefix="1">
      <alignment horizontal="right" vertical="top"/>
      <protection/>
    </xf>
    <xf numFmtId="2" fontId="7" fillId="0" borderId="0" xfId="55" applyNumberFormat="1" applyFont="1" applyFill="1" applyBorder="1" applyAlignment="1">
      <alignment horizontal="right" vertical="top"/>
      <protection/>
    </xf>
    <xf numFmtId="2" fontId="8" fillId="0" borderId="0" xfId="55" applyNumberFormat="1" applyFont="1" applyFill="1" applyAlignment="1">
      <alignment horizontal="right" vertical="top"/>
      <protection/>
    </xf>
    <xf numFmtId="0" fontId="7" fillId="0" borderId="0" xfId="55" applyNumberFormat="1" applyFont="1" applyFill="1" applyBorder="1" applyAlignment="1">
      <alignment horizontal="left" vertical="top"/>
      <protection/>
    </xf>
    <xf numFmtId="0" fontId="7" fillId="0" borderId="0" xfId="55" applyNumberFormat="1" applyFont="1" applyFill="1" applyBorder="1" applyAlignment="1" quotePrefix="1">
      <alignment horizontal="left" vertical="top"/>
      <protection/>
    </xf>
    <xf numFmtId="4" fontId="7" fillId="0" borderId="12" xfId="54" applyNumberFormat="1" applyFont="1" applyFill="1" applyBorder="1" applyAlignment="1">
      <alignment horizontal="center" vertical="center" wrapText="1"/>
      <protection/>
    </xf>
    <xf numFmtId="3" fontId="9" fillId="0" borderId="12" xfId="53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2" fontId="7" fillId="0" borderId="0" xfId="55" applyNumberFormat="1" applyFont="1" applyFill="1" applyBorder="1" applyAlignment="1">
      <alignment horizontal="right" vertical="top"/>
      <protection/>
    </xf>
    <xf numFmtId="2" fontId="7" fillId="0" borderId="0" xfId="55" applyNumberFormat="1" applyFont="1" applyFill="1" applyAlignment="1">
      <alignment vertical="top"/>
      <protection/>
    </xf>
    <xf numFmtId="2" fontId="7" fillId="0" borderId="12" xfId="54" applyNumberFormat="1" applyFont="1" applyFill="1" applyBorder="1" applyAlignment="1">
      <alignment horizontal="center" vertical="center" wrapText="1"/>
      <protection/>
    </xf>
    <xf numFmtId="3" fontId="8" fillId="0" borderId="0" xfId="55" applyNumberFormat="1" applyFont="1" applyFill="1" applyBorder="1" applyAlignment="1">
      <alignment horizontal="left" vertical="top" wrapText="1"/>
      <protection/>
    </xf>
    <xf numFmtId="4" fontId="8" fillId="0" borderId="0" xfId="55" applyNumberFormat="1" applyFont="1" applyFill="1" applyBorder="1" applyAlignment="1">
      <alignment horizontal="right" vertical="top"/>
      <protection/>
    </xf>
    <xf numFmtId="4" fontId="8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Border="1" applyAlignment="1">
      <alignment horizontal="left" vertical="top"/>
      <protection/>
    </xf>
    <xf numFmtId="0" fontId="7" fillId="0" borderId="0" xfId="55" applyNumberFormat="1" applyFont="1" applyFill="1" applyBorder="1" applyAlignment="1">
      <alignment horizontal="center" vertical="top"/>
      <protection/>
    </xf>
    <xf numFmtId="2" fontId="7" fillId="0" borderId="0" xfId="55" applyNumberFormat="1" applyFont="1" applyFill="1" applyAlignment="1">
      <alignment horizontal="right" vertical="top"/>
      <protection/>
    </xf>
    <xf numFmtId="4" fontId="8" fillId="0" borderId="0" xfId="55" applyNumberFormat="1" applyFont="1" applyFill="1" applyBorder="1" applyAlignment="1">
      <alignment horizontal="right" vertical="top"/>
      <protection/>
    </xf>
    <xf numFmtId="4" fontId="7" fillId="0" borderId="0" xfId="55" applyNumberFormat="1" applyFont="1" applyFill="1" applyBorder="1" applyAlignment="1">
      <alignment horizontal="right" vertical="top"/>
      <protection/>
    </xf>
    <xf numFmtId="4" fontId="7" fillId="0" borderId="12" xfId="53" applyNumberFormat="1" applyFont="1" applyFill="1" applyBorder="1" applyAlignment="1">
      <alignment horizontal="center" vertical="center" wrapText="1"/>
      <protection/>
    </xf>
    <xf numFmtId="3" fontId="8" fillId="0" borderId="0" xfId="55" applyNumberFormat="1" applyFont="1" applyFill="1" applyBorder="1" applyAlignment="1">
      <alignment horizontal="left" vertical="top"/>
      <protection/>
    </xf>
    <xf numFmtId="2" fontId="8" fillId="0" borderId="0" xfId="55" applyNumberFormat="1" applyFont="1" applyFill="1" applyBorder="1" applyAlignment="1">
      <alignment horizontal="right" vertical="top"/>
      <protection/>
    </xf>
    <xf numFmtId="2" fontId="8" fillId="0" borderId="0" xfId="55" applyNumberFormat="1" applyFont="1" applyFill="1" applyAlignment="1">
      <alignment horizontal="right" vertical="top"/>
      <protection/>
    </xf>
    <xf numFmtId="0" fontId="8" fillId="0" borderId="0" xfId="55" applyFont="1" applyFill="1" applyAlignment="1">
      <alignment vertical="top"/>
      <protection/>
    </xf>
    <xf numFmtId="0" fontId="7" fillId="0" borderId="0" xfId="55" applyFont="1" applyFill="1" applyAlignment="1">
      <alignment vertical="top"/>
      <protection/>
    </xf>
    <xf numFmtId="0" fontId="8" fillId="0" borderId="0" xfId="55" applyNumberFormat="1" applyFont="1" applyFill="1" applyBorder="1" applyAlignment="1">
      <alignment horizontal="left" vertical="top"/>
      <protection/>
    </xf>
    <xf numFmtId="0" fontId="8" fillId="0" borderId="0" xfId="55" applyFont="1" applyFill="1" applyBorder="1" applyAlignment="1">
      <alignment horizontal="center" vertical="top"/>
      <protection/>
    </xf>
    <xf numFmtId="0" fontId="8" fillId="0" borderId="0" xfId="55" applyFont="1" applyFill="1" applyAlignment="1" quotePrefix="1">
      <alignment horizontal="left" vertical="top"/>
      <protection/>
    </xf>
    <xf numFmtId="0" fontId="7" fillId="0" borderId="0" xfId="55" applyFont="1" applyFill="1" applyBorder="1" applyAlignment="1">
      <alignment horizontal="left" vertical="top"/>
      <protection/>
    </xf>
    <xf numFmtId="3" fontId="7" fillId="0" borderId="0" xfId="55" applyNumberFormat="1" applyFont="1" applyFill="1" applyAlignment="1" quotePrefix="1">
      <alignment horizontal="right" vertical="top"/>
      <protection/>
    </xf>
    <xf numFmtId="3" fontId="7" fillId="0" borderId="12" xfId="53" applyNumberFormat="1" applyFont="1" applyFill="1" applyBorder="1" applyAlignment="1">
      <alignment horizontal="center" vertical="center" wrapText="1"/>
      <protection/>
    </xf>
    <xf numFmtId="3" fontId="7" fillId="0" borderId="0" xfId="55" applyNumberFormat="1" applyFont="1" applyFill="1" applyBorder="1" applyAlignment="1">
      <alignment horizontal="right" vertical="top"/>
      <protection/>
    </xf>
    <xf numFmtId="3" fontId="10" fillId="0" borderId="0" xfId="55" applyNumberFormat="1" applyFont="1" applyFill="1" applyBorder="1" applyAlignment="1" quotePrefix="1">
      <alignment horizontal="left" vertical="top"/>
      <protection/>
    </xf>
    <xf numFmtId="3" fontId="8" fillId="0" borderId="0" xfId="55" applyNumberFormat="1" applyFont="1" applyFill="1" applyBorder="1" applyAlignment="1">
      <alignment horizontal="right" vertical="top"/>
      <protection/>
    </xf>
    <xf numFmtId="0" fontId="7" fillId="0" borderId="0" xfId="55" applyNumberFormat="1" applyFont="1" applyFill="1" applyBorder="1" applyAlignment="1" quotePrefix="1">
      <alignment horizontal="center" vertical="top"/>
      <protection/>
    </xf>
    <xf numFmtId="3" fontId="7" fillId="0" borderId="0" xfId="55" applyNumberFormat="1" applyFont="1" applyFill="1" applyBorder="1" applyAlignment="1">
      <alignment horizontal="left" vertical="top" wrapText="1"/>
      <protection/>
    </xf>
    <xf numFmtId="3" fontId="7" fillId="0" borderId="0" xfId="55" applyNumberFormat="1" applyFont="1" applyFill="1" applyBorder="1" applyAlignment="1">
      <alignment horizontal="right" vertical="top"/>
      <protection/>
    </xf>
    <xf numFmtId="3" fontId="8" fillId="0" borderId="0" xfId="55" applyNumberFormat="1" applyFont="1" applyFill="1" applyBorder="1" applyAlignment="1">
      <alignment horizontal="right" vertical="top"/>
      <protection/>
    </xf>
    <xf numFmtId="3" fontId="8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55" applyNumberFormat="1" applyFont="1" applyFill="1" applyAlignment="1">
      <alignment horizontal="right" vertical="top"/>
      <protection/>
    </xf>
    <xf numFmtId="4" fontId="8" fillId="0" borderId="0" xfId="52" applyNumberFormat="1" applyFont="1" applyFill="1" applyAlignment="1">
      <alignment horizontal="right" vertical="top"/>
      <protection/>
    </xf>
    <xf numFmtId="3" fontId="8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Border="1" applyAlignment="1" quotePrefix="1">
      <alignment horizontal="center" vertical="top"/>
      <protection/>
    </xf>
    <xf numFmtId="2" fontId="7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Border="1" applyAlignment="1">
      <alignment horizontal="center" vertical="top"/>
      <protection/>
    </xf>
    <xf numFmtId="3" fontId="8" fillId="0" borderId="0" xfId="55" applyNumberFormat="1" applyFont="1" applyFill="1" applyBorder="1" applyAlignment="1">
      <alignment horizontal="center" vertical="top"/>
      <protection/>
    </xf>
    <xf numFmtId="3" fontId="8" fillId="0" borderId="0" xfId="55" applyNumberFormat="1" applyFont="1" applyFill="1" applyAlignment="1">
      <alignment horizontal="right" vertical="top"/>
      <protection/>
    </xf>
    <xf numFmtId="0" fontId="8" fillId="0" borderId="0" xfId="55" applyNumberFormat="1" applyFont="1" applyFill="1" applyBorder="1" applyAlignment="1" quotePrefix="1">
      <alignment horizontal="center" vertical="top"/>
      <protection/>
    </xf>
    <xf numFmtId="3" fontId="8" fillId="0" borderId="0" xfId="55" applyNumberFormat="1" applyFont="1" applyFill="1" applyBorder="1" applyAlignment="1">
      <alignment vertical="top" wrapText="1"/>
      <protection/>
    </xf>
    <xf numFmtId="0" fontId="7" fillId="0" borderId="0" xfId="55" applyNumberFormat="1" applyFont="1" applyFill="1" applyBorder="1" applyAlignment="1">
      <alignment horizontal="left" vertical="top" wrapText="1"/>
      <protection/>
    </xf>
    <xf numFmtId="0" fontId="7" fillId="0" borderId="0" xfId="55" applyNumberFormat="1" applyFont="1" applyFill="1" applyBorder="1" applyAlignment="1">
      <alignment horizontal="left" vertical="top"/>
      <protection/>
    </xf>
    <xf numFmtId="3" fontId="10" fillId="0" borderId="0" xfId="57" applyNumberFormat="1" applyFont="1" applyFill="1" applyBorder="1" applyAlignment="1" quotePrefix="1">
      <alignment vertical="center" wrapText="1"/>
      <protection/>
    </xf>
    <xf numFmtId="3" fontId="11" fillId="0" borderId="0" xfId="55" applyNumberFormat="1" applyFont="1" applyFill="1" applyBorder="1" applyAlignment="1">
      <alignment horizontal="left" vertical="top" wrapText="1"/>
      <protection/>
    </xf>
    <xf numFmtId="3" fontId="10" fillId="0" borderId="0" xfId="57" applyNumberFormat="1" applyFont="1" applyFill="1" applyBorder="1" applyAlignment="1">
      <alignment vertical="center" wrapText="1"/>
      <protection/>
    </xf>
    <xf numFmtId="3" fontId="7" fillId="0" borderId="0" xfId="55" applyNumberFormat="1" applyFont="1" applyFill="1" applyBorder="1" applyAlignment="1" quotePrefix="1">
      <alignment horizontal="left" vertical="top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center" vertical="center"/>
      <protection/>
    </xf>
    <xf numFmtId="3" fontId="8" fillId="0" borderId="0" xfId="55" applyNumberFormat="1" applyFont="1" applyFill="1" applyBorder="1" applyAlignment="1" quotePrefix="1">
      <alignment horizontal="left" vertical="top" wrapText="1"/>
      <protection/>
    </xf>
  </cellXfs>
  <cellStyles count="9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Obično_bilanca15.10.2004" xfId="52"/>
    <cellStyle name="Obično_Polugodišnji-sabor" xfId="53"/>
    <cellStyle name="Obično_prihodi 2005" xfId="54"/>
    <cellStyle name="Obično_Raeun financiranja 06-05" xfId="55"/>
    <cellStyle name="Obično_Rebalans 04 - PRIHODI- Zadnji" xfId="56"/>
    <cellStyle name="Obično_Rnfin Rebalans 06. -ANALITIKA (za prilog)" xfId="57"/>
    <cellStyle name="Percent" xfId="58"/>
    <cellStyle name="Povezana ćelija" xfId="59"/>
    <cellStyle name="Followed Hyperlink" xfId="60"/>
    <cellStyle name="Provjera ćelije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Tekst objašnjenja" xfId="101"/>
    <cellStyle name="Tekst upozorenja" xfId="102"/>
    <cellStyle name="Ukupni zbroj" xfId="103"/>
    <cellStyle name="Unos" xfId="104"/>
    <cellStyle name="Currency" xfId="105"/>
    <cellStyle name="Currency [0]" xfId="106"/>
    <cellStyle name="Comma" xfId="107"/>
    <cellStyle name="Comma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9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57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7"/>
  <sheetViews>
    <sheetView tabSelected="1" zoomScaleSheetLayoutView="100" zoomScalePageLayoutView="0" workbookViewId="0" topLeftCell="A1">
      <selection activeCell="I44" sqref="I44"/>
    </sheetView>
  </sheetViews>
  <sheetFormatPr defaultColWidth="10.7109375" defaultRowHeight="12.75"/>
  <cols>
    <col min="1" max="1" width="4.00390625" style="3" bestFit="1" customWidth="1"/>
    <col min="2" max="2" width="4.421875" style="4" bestFit="1" customWidth="1"/>
    <col min="3" max="3" width="56.57421875" style="7" customWidth="1"/>
    <col min="4" max="4" width="15.8515625" style="44" bestFit="1" customWidth="1"/>
    <col min="5" max="5" width="14.00390625" style="43" bestFit="1" customWidth="1"/>
    <col min="6" max="6" width="13.421875" style="43" bestFit="1" customWidth="1"/>
    <col min="7" max="7" width="15.8515625" style="44" bestFit="1" customWidth="1"/>
    <col min="8" max="8" width="8.421875" style="58" bestFit="1" customWidth="1"/>
    <col min="9" max="9" width="8.28125" style="65" bestFit="1" customWidth="1"/>
    <col min="10" max="10" width="10.7109375" style="7" customWidth="1"/>
    <col min="11" max="11" width="16.7109375" style="7" customWidth="1"/>
    <col min="12" max="16384" width="10.7109375" style="7" customWidth="1"/>
  </cols>
  <sheetData>
    <row r="1" spans="3:8" ht="12.75">
      <c r="C1" s="5" t="s">
        <v>0</v>
      </c>
      <c r="D1" s="6"/>
      <c r="E1" s="85"/>
      <c r="F1" s="85"/>
      <c r="G1" s="6"/>
      <c r="H1" s="53"/>
    </row>
    <row r="2" spans="1:8" ht="12.75">
      <c r="A2" s="8"/>
      <c r="B2" s="9"/>
      <c r="C2" s="10"/>
      <c r="D2" s="1"/>
      <c r="E2" s="11"/>
      <c r="F2" s="11"/>
      <c r="G2" s="1"/>
      <c r="H2" s="54"/>
    </row>
    <row r="3" spans="1:9" ht="25.5">
      <c r="A3" s="113" t="s">
        <v>55</v>
      </c>
      <c r="B3" s="113"/>
      <c r="C3" s="113"/>
      <c r="D3" s="75" t="s">
        <v>62</v>
      </c>
      <c r="E3" s="86" t="s">
        <v>81</v>
      </c>
      <c r="F3" s="86" t="s">
        <v>82</v>
      </c>
      <c r="G3" s="75" t="s">
        <v>83</v>
      </c>
      <c r="H3" s="61" t="s">
        <v>51</v>
      </c>
      <c r="I3" s="66" t="s">
        <v>51</v>
      </c>
    </row>
    <row r="4" spans="1:9" ht="12.75">
      <c r="A4" s="114">
        <v>1</v>
      </c>
      <c r="B4" s="114"/>
      <c r="C4" s="114"/>
      <c r="D4" s="62">
        <v>2</v>
      </c>
      <c r="E4" s="62">
        <v>3</v>
      </c>
      <c r="F4" s="62">
        <v>4</v>
      </c>
      <c r="G4" s="62">
        <v>5</v>
      </c>
      <c r="H4" s="63" t="s">
        <v>56</v>
      </c>
      <c r="I4" s="63" t="s">
        <v>57</v>
      </c>
    </row>
    <row r="5" spans="1:9" ht="12.75">
      <c r="A5" s="22"/>
      <c r="B5" s="12"/>
      <c r="C5" s="13" t="s">
        <v>1</v>
      </c>
      <c r="D5" s="14">
        <f>D6+D7+D8-D45</f>
        <v>7455903612.82</v>
      </c>
      <c r="E5" s="87">
        <f>E6+E7+E8-E45</f>
        <v>7485335154</v>
      </c>
      <c r="F5" s="87">
        <f>F6+F7+F8-F45</f>
        <v>7485335154</v>
      </c>
      <c r="G5" s="14">
        <f>G6+G7+G8-G45</f>
        <v>2387870993.109995</v>
      </c>
      <c r="H5" s="57">
        <f aca="true" t="shared" si="0" ref="H5:H12">G5/D5*100</f>
        <v>32.026580775590865</v>
      </c>
      <c r="I5" s="72">
        <f aca="true" t="shared" si="1" ref="I5:I10">G5/F5*100</f>
        <v>31.90065566849026</v>
      </c>
    </row>
    <row r="6" spans="1:9" ht="14.25">
      <c r="A6" s="22"/>
      <c r="B6" s="12"/>
      <c r="C6" s="88" t="s">
        <v>77</v>
      </c>
      <c r="D6" s="14">
        <v>3272623830.44</v>
      </c>
      <c r="E6" s="87">
        <v>5500000000</v>
      </c>
      <c r="F6" s="87">
        <v>5500000000</v>
      </c>
      <c r="G6" s="14">
        <v>6400267229.49</v>
      </c>
      <c r="H6" s="57">
        <f t="shared" si="0"/>
        <v>195.56990235047857</v>
      </c>
      <c r="I6" s="72">
        <f t="shared" si="1"/>
        <v>116.36849508163635</v>
      </c>
    </row>
    <row r="7" spans="1:9" ht="14.25">
      <c r="A7" s="22"/>
      <c r="B7" s="12"/>
      <c r="C7" s="88" t="s">
        <v>78</v>
      </c>
      <c r="D7" s="14">
        <v>-8149320500.56</v>
      </c>
      <c r="E7" s="87">
        <v>-4300000000</v>
      </c>
      <c r="F7" s="87">
        <v>-4300000000</v>
      </c>
      <c r="G7" s="14">
        <v>-4138245866.330004</v>
      </c>
      <c r="H7" s="57">
        <f t="shared" si="0"/>
        <v>50.780256661222666</v>
      </c>
      <c r="I7" s="72">
        <f t="shared" si="1"/>
        <v>96.23827596116288</v>
      </c>
    </row>
    <row r="8" spans="1:9" ht="12.75">
      <c r="A8" s="22">
        <v>8</v>
      </c>
      <c r="B8" s="12"/>
      <c r="C8" s="16" t="s">
        <v>2</v>
      </c>
      <c r="D8" s="14">
        <f>D9+D24+D35+D30</f>
        <v>23288450558.079998</v>
      </c>
      <c r="E8" s="87">
        <f>E9+E24+E35+E30</f>
        <v>25727545199</v>
      </c>
      <c r="F8" s="87">
        <f>F9+F24+F35+F30</f>
        <v>25727545199</v>
      </c>
      <c r="G8" s="14">
        <f>G9+G24+G35+G30</f>
        <v>10312424453.689999</v>
      </c>
      <c r="H8" s="57">
        <f t="shared" si="0"/>
        <v>44.28128195120337</v>
      </c>
      <c r="I8" s="72">
        <f t="shared" si="1"/>
        <v>40.083204106433094</v>
      </c>
    </row>
    <row r="9" spans="1:9" ht="14.25">
      <c r="A9" s="22">
        <v>81</v>
      </c>
      <c r="B9" s="17"/>
      <c r="C9" s="109" t="s">
        <v>73</v>
      </c>
      <c r="D9" s="14">
        <f>D10+D12+D14+D17+D22</f>
        <v>8626843234.83</v>
      </c>
      <c r="E9" s="87">
        <f>E10+E12+E14+E17</f>
        <v>190700000</v>
      </c>
      <c r="F9" s="87">
        <f>F10+F12+F14+F17</f>
        <v>190700000</v>
      </c>
      <c r="G9" s="14">
        <f>G10+G12+G14+G17+G22</f>
        <v>308225987.77000004</v>
      </c>
      <c r="H9" s="57">
        <f t="shared" si="0"/>
        <v>3.5728710882976182</v>
      </c>
      <c r="I9" s="72">
        <f t="shared" si="1"/>
        <v>161.6287298217095</v>
      </c>
    </row>
    <row r="10" spans="1:9" ht="25.5">
      <c r="A10" s="22">
        <v>812</v>
      </c>
      <c r="B10" s="17"/>
      <c r="C10" s="91" t="s">
        <v>3</v>
      </c>
      <c r="D10" s="14">
        <f>D11</f>
        <v>37174805.84</v>
      </c>
      <c r="E10" s="87">
        <v>120700000</v>
      </c>
      <c r="F10" s="87">
        <v>120700000</v>
      </c>
      <c r="G10" s="14">
        <f>G11</f>
        <v>61137257.1</v>
      </c>
      <c r="H10" s="64">
        <f t="shared" si="0"/>
        <v>164.45884711041708</v>
      </c>
      <c r="I10" s="72">
        <f t="shared" si="1"/>
        <v>50.65224283347142</v>
      </c>
    </row>
    <row r="11" spans="1:9" ht="25.5">
      <c r="A11" s="22"/>
      <c r="B11" s="19">
        <v>8121</v>
      </c>
      <c r="C11" s="18" t="s">
        <v>4</v>
      </c>
      <c r="D11" s="68">
        <v>37174805.84</v>
      </c>
      <c r="E11" s="89"/>
      <c r="F11" s="89"/>
      <c r="G11" s="68">
        <v>61137257.1</v>
      </c>
      <c r="H11" s="54">
        <f t="shared" si="0"/>
        <v>164.45884711041708</v>
      </c>
      <c r="I11" s="72"/>
    </row>
    <row r="12" spans="1:9" ht="25.5">
      <c r="A12" s="22">
        <v>814</v>
      </c>
      <c r="B12" s="19"/>
      <c r="C12" s="20" t="s">
        <v>5</v>
      </c>
      <c r="D12" s="87">
        <f>D13</f>
        <v>109997.16</v>
      </c>
      <c r="E12" s="87">
        <f>E13</f>
        <v>0</v>
      </c>
      <c r="F12" s="87">
        <f>F13</f>
        <v>0</v>
      </c>
      <c r="G12" s="14">
        <f>G13</f>
        <v>108983.04</v>
      </c>
      <c r="H12" s="64">
        <f t="shared" si="0"/>
        <v>99.07804892417221</v>
      </c>
      <c r="I12" s="72"/>
    </row>
    <row r="13" spans="1:9" ht="15">
      <c r="A13" s="22"/>
      <c r="B13" s="19">
        <v>8141</v>
      </c>
      <c r="C13" s="110" t="s">
        <v>74</v>
      </c>
      <c r="D13" s="68">
        <v>109997.16</v>
      </c>
      <c r="E13" s="89"/>
      <c r="F13" s="89"/>
      <c r="G13" s="68">
        <v>108983.04</v>
      </c>
      <c r="H13" s="54">
        <f aca="true" t="shared" si="2" ref="H13:H26">G13/D13*100</f>
        <v>99.07804892417221</v>
      </c>
      <c r="I13" s="72"/>
    </row>
    <row r="14" spans="1:9" ht="25.5">
      <c r="A14" s="22">
        <v>816</v>
      </c>
      <c r="B14" s="19"/>
      <c r="C14" s="20" t="s">
        <v>6</v>
      </c>
      <c r="D14" s="14">
        <f>SUM(D15:D16)</f>
        <v>148814285.71</v>
      </c>
      <c r="E14" s="87">
        <v>0</v>
      </c>
      <c r="F14" s="87">
        <v>0</v>
      </c>
      <c r="G14" s="14">
        <f>SUM(G15:G16)</f>
        <v>155707205.71</v>
      </c>
      <c r="H14" s="57">
        <f t="shared" si="2"/>
        <v>104.63189401952478</v>
      </c>
      <c r="I14" s="72"/>
    </row>
    <row r="15" spans="1:9" ht="25.5">
      <c r="A15" s="22"/>
      <c r="B15" s="19">
        <v>8163</v>
      </c>
      <c r="C15" s="21" t="s">
        <v>7</v>
      </c>
      <c r="D15" s="68">
        <v>147957655.9</v>
      </c>
      <c r="E15" s="89"/>
      <c r="F15" s="89"/>
      <c r="G15" s="68">
        <v>154479285.88</v>
      </c>
      <c r="H15" s="54">
        <f t="shared" si="2"/>
        <v>104.40776784434038</v>
      </c>
      <c r="I15" s="72"/>
    </row>
    <row r="16" spans="1:9" ht="12.75">
      <c r="A16" s="22"/>
      <c r="B16" s="19">
        <v>8164</v>
      </c>
      <c r="C16" s="18" t="s">
        <v>8</v>
      </c>
      <c r="D16" s="68">
        <v>856629.81</v>
      </c>
      <c r="E16" s="89"/>
      <c r="F16" s="89"/>
      <c r="G16" s="68">
        <v>1227919.83</v>
      </c>
      <c r="H16" s="54">
        <f t="shared" si="2"/>
        <v>143.34311223654475</v>
      </c>
      <c r="I16" s="72"/>
    </row>
    <row r="17" spans="1:9" s="23" customFormat="1" ht="12.75">
      <c r="A17" s="22">
        <v>817</v>
      </c>
      <c r="B17" s="17"/>
      <c r="C17" s="22" t="s">
        <v>9</v>
      </c>
      <c r="D17" s="14">
        <f>SUM(D18:D21)</f>
        <v>56282034.269999996</v>
      </c>
      <c r="E17" s="87">
        <v>70000000</v>
      </c>
      <c r="F17" s="87">
        <v>70000000</v>
      </c>
      <c r="G17" s="14">
        <f>SUM(G18:G21)</f>
        <v>91272541.92</v>
      </c>
      <c r="H17" s="57">
        <f t="shared" si="2"/>
        <v>162.1699412678319</v>
      </c>
      <c r="I17" s="72">
        <f>G17/F17*100</f>
        <v>130.38934559999998</v>
      </c>
    </row>
    <row r="18" spans="1:9" s="23" customFormat="1" ht="12.75">
      <c r="A18" s="22"/>
      <c r="B18" s="105">
        <v>8171</v>
      </c>
      <c r="C18" s="76" t="s">
        <v>63</v>
      </c>
      <c r="D18" s="73">
        <v>8751813.64</v>
      </c>
      <c r="E18" s="93"/>
      <c r="F18" s="93"/>
      <c r="G18" s="73">
        <v>4364877.81</v>
      </c>
      <c r="H18" s="54">
        <f t="shared" si="2"/>
        <v>49.87398029192951</v>
      </c>
      <c r="I18" s="72"/>
    </row>
    <row r="19" spans="1:11" ht="12.75">
      <c r="A19" s="22"/>
      <c r="B19" s="19">
        <v>8173</v>
      </c>
      <c r="C19" s="24" t="s">
        <v>10</v>
      </c>
      <c r="D19" s="68">
        <v>41403.53</v>
      </c>
      <c r="E19" s="89"/>
      <c r="F19" s="89"/>
      <c r="G19" s="68">
        <v>41014.74</v>
      </c>
      <c r="H19" s="54">
        <f t="shared" si="2"/>
        <v>99.06097378653462</v>
      </c>
      <c r="I19" s="72"/>
      <c r="K19" s="44"/>
    </row>
    <row r="20" spans="1:9" ht="12.75">
      <c r="A20" s="22"/>
      <c r="B20" s="19">
        <v>8174</v>
      </c>
      <c r="C20" s="24" t="s">
        <v>11</v>
      </c>
      <c r="D20" s="68">
        <v>1007300.98</v>
      </c>
      <c r="E20" s="89"/>
      <c r="F20" s="89"/>
      <c r="G20" s="68">
        <v>890123.94</v>
      </c>
      <c r="H20" s="54">
        <f t="shared" si="2"/>
        <v>88.36722664560497</v>
      </c>
      <c r="I20" s="72"/>
    </row>
    <row r="21" spans="1:9" ht="25.5">
      <c r="A21" s="22"/>
      <c r="B21" s="19">
        <v>8176</v>
      </c>
      <c r="C21" s="18" t="s">
        <v>64</v>
      </c>
      <c r="D21" s="68">
        <v>46481516.12</v>
      </c>
      <c r="E21" s="89"/>
      <c r="F21" s="89"/>
      <c r="G21" s="68">
        <v>85976525.43</v>
      </c>
      <c r="H21" s="54">
        <f t="shared" si="2"/>
        <v>184.96927941859056</v>
      </c>
      <c r="I21" s="72"/>
    </row>
    <row r="22" spans="1:9" s="80" customFormat="1" ht="12.75">
      <c r="A22" s="70">
        <v>818</v>
      </c>
      <c r="B22" s="90"/>
      <c r="C22" s="91" t="s">
        <v>79</v>
      </c>
      <c r="D22" s="74">
        <f>D23</f>
        <v>8384462111.85</v>
      </c>
      <c r="E22" s="92">
        <v>0</v>
      </c>
      <c r="F22" s="92">
        <v>0</v>
      </c>
      <c r="G22" s="74">
        <f>G23</f>
        <v>0</v>
      </c>
      <c r="H22" s="57">
        <f t="shared" si="2"/>
        <v>0</v>
      </c>
      <c r="I22" s="72"/>
    </row>
    <row r="23" spans="1:9" ht="25.5">
      <c r="A23" s="22"/>
      <c r="B23" s="19">
        <v>8181</v>
      </c>
      <c r="C23" s="18" t="s">
        <v>80</v>
      </c>
      <c r="D23" s="73">
        <v>8384462111.85</v>
      </c>
      <c r="E23" s="89"/>
      <c r="F23" s="89"/>
      <c r="G23" s="73"/>
      <c r="H23" s="54">
        <f t="shared" si="2"/>
        <v>0</v>
      </c>
      <c r="I23" s="72"/>
    </row>
    <row r="24" spans="1:9" s="23" customFormat="1" ht="12.75">
      <c r="A24" s="22">
        <v>82</v>
      </c>
      <c r="B24" s="17"/>
      <c r="C24" s="22" t="s">
        <v>12</v>
      </c>
      <c r="D24" s="14">
        <f>D25+D27</f>
        <v>13161456708.33</v>
      </c>
      <c r="E24" s="87">
        <f>E25+E27</f>
        <v>17650000000</v>
      </c>
      <c r="F24" s="87">
        <f>F25+F27</f>
        <v>17650000000</v>
      </c>
      <c r="G24" s="14">
        <f>G25+G27</f>
        <v>4000000000</v>
      </c>
      <c r="H24" s="57">
        <f t="shared" si="2"/>
        <v>30.391772648299376</v>
      </c>
      <c r="I24" s="72">
        <f>G24/F24*100</f>
        <v>22.6628895184136</v>
      </c>
    </row>
    <row r="25" spans="1:9" s="23" customFormat="1" ht="12.75">
      <c r="A25" s="59">
        <v>821</v>
      </c>
      <c r="B25" s="25"/>
      <c r="C25" s="13" t="s">
        <v>13</v>
      </c>
      <c r="D25" s="14">
        <f>D26</f>
        <v>1720791708.33</v>
      </c>
      <c r="E25" s="87">
        <v>0</v>
      </c>
      <c r="F25" s="87">
        <v>0</v>
      </c>
      <c r="G25" s="14">
        <f>G26</f>
        <v>0</v>
      </c>
      <c r="H25" s="57">
        <f t="shared" si="2"/>
        <v>0</v>
      </c>
      <c r="I25" s="72"/>
    </row>
    <row r="26" spans="1:9" ht="12.75">
      <c r="A26" s="24"/>
      <c r="B26" s="9">
        <v>8211</v>
      </c>
      <c r="C26" s="26" t="s">
        <v>14</v>
      </c>
      <c r="D26" s="68">
        <v>1720791708.33</v>
      </c>
      <c r="E26" s="89"/>
      <c r="F26" s="89"/>
      <c r="G26" s="68"/>
      <c r="H26" s="77">
        <f t="shared" si="2"/>
        <v>0</v>
      </c>
      <c r="I26" s="72"/>
    </row>
    <row r="27" spans="1:9" s="23" customFormat="1" ht="12.75">
      <c r="A27" s="59">
        <v>822</v>
      </c>
      <c r="B27" s="25"/>
      <c r="C27" s="22" t="s">
        <v>15</v>
      </c>
      <c r="D27" s="14">
        <f>D28+D29</f>
        <v>11440665000</v>
      </c>
      <c r="E27" s="87">
        <v>17650000000</v>
      </c>
      <c r="F27" s="87">
        <v>17650000000</v>
      </c>
      <c r="G27" s="14">
        <f>G28+G29</f>
        <v>4000000000</v>
      </c>
      <c r="H27" s="57">
        <f aca="true" t="shared" si="3" ref="H27:H43">G27/D27*100</f>
        <v>34.96300258769923</v>
      </c>
      <c r="I27" s="72">
        <f>G27/F27*100</f>
        <v>22.6628895184136</v>
      </c>
    </row>
    <row r="28" spans="1:9" s="79" customFormat="1" ht="12.75">
      <c r="A28" s="81"/>
      <c r="B28" s="82">
        <v>8221</v>
      </c>
      <c r="C28" s="76" t="s">
        <v>60</v>
      </c>
      <c r="D28" s="73">
        <v>0</v>
      </c>
      <c r="E28" s="93"/>
      <c r="F28" s="93"/>
      <c r="G28" s="73">
        <v>4000000000</v>
      </c>
      <c r="H28" s="77"/>
      <c r="I28" s="78"/>
    </row>
    <row r="29" spans="1:9" ht="12.75">
      <c r="A29" s="24"/>
      <c r="B29" s="9">
        <v>8222</v>
      </c>
      <c r="C29" s="26" t="s">
        <v>16</v>
      </c>
      <c r="D29" s="68">
        <v>11440665000</v>
      </c>
      <c r="E29" s="94"/>
      <c r="F29" s="94"/>
      <c r="G29" s="68"/>
      <c r="H29" s="77">
        <f t="shared" si="3"/>
        <v>0</v>
      </c>
      <c r="I29" s="72"/>
    </row>
    <row r="30" spans="1:9" ht="12.75">
      <c r="A30" s="70">
        <v>83</v>
      </c>
      <c r="B30" s="71"/>
      <c r="C30" s="70" t="s">
        <v>52</v>
      </c>
      <c r="D30" s="74">
        <f>D31+D33</f>
        <v>1100304.1</v>
      </c>
      <c r="E30" s="95">
        <f>E31+E33</f>
        <v>1600000000</v>
      </c>
      <c r="F30" s="95">
        <f>F31+F33</f>
        <v>1600000000</v>
      </c>
      <c r="G30" s="74">
        <f>G31+G33</f>
        <v>245207037.14</v>
      </c>
      <c r="H30" s="57">
        <f>G30/D30*100</f>
        <v>22285.387934117483</v>
      </c>
      <c r="I30" s="72">
        <f>G30/F30*100</f>
        <v>15.32543982125</v>
      </c>
    </row>
    <row r="31" spans="1:9" ht="28.5" customHeight="1">
      <c r="A31" s="70">
        <v>832</v>
      </c>
      <c r="B31" s="9"/>
      <c r="C31" s="111" t="s">
        <v>75</v>
      </c>
      <c r="D31" s="74">
        <f>D32</f>
        <v>1006345.1</v>
      </c>
      <c r="E31" s="95">
        <v>1600000000</v>
      </c>
      <c r="F31" s="95">
        <v>1600000000</v>
      </c>
      <c r="G31" s="74">
        <f>G32</f>
        <v>245207037.14</v>
      </c>
      <c r="H31" s="57">
        <f t="shared" si="3"/>
        <v>24366.09838314908</v>
      </c>
      <c r="I31" s="72">
        <f>G31/F31*100</f>
        <v>15.32543982125</v>
      </c>
    </row>
    <row r="32" spans="1:9" ht="12.75">
      <c r="A32" s="24"/>
      <c r="B32" s="9">
        <v>8321</v>
      </c>
      <c r="C32" s="18" t="s">
        <v>37</v>
      </c>
      <c r="D32" s="68">
        <v>1006345.1</v>
      </c>
      <c r="E32" s="94"/>
      <c r="F32" s="94"/>
      <c r="G32" s="68">
        <v>245207037.14</v>
      </c>
      <c r="H32" s="54">
        <f t="shared" si="3"/>
        <v>24366.09838314908</v>
      </c>
      <c r="I32" s="72"/>
    </row>
    <row r="33" spans="1:9" ht="25.5">
      <c r="A33" s="70">
        <v>834</v>
      </c>
      <c r="B33" s="9"/>
      <c r="C33" s="91" t="s">
        <v>65</v>
      </c>
      <c r="D33" s="74">
        <f>D34</f>
        <v>93959</v>
      </c>
      <c r="E33" s="95">
        <v>0</v>
      </c>
      <c r="F33" s="95">
        <v>0</v>
      </c>
      <c r="G33" s="74">
        <f>G34</f>
        <v>0</v>
      </c>
      <c r="H33" s="57">
        <f t="shared" si="3"/>
        <v>0</v>
      </c>
      <c r="I33" s="72"/>
    </row>
    <row r="34" spans="1:9" ht="12.75">
      <c r="A34" s="24"/>
      <c r="B34" s="9">
        <v>8341</v>
      </c>
      <c r="C34" s="18" t="s">
        <v>58</v>
      </c>
      <c r="D34" s="68">
        <v>93959</v>
      </c>
      <c r="E34" s="94"/>
      <c r="F34" s="94"/>
      <c r="G34" s="68"/>
      <c r="H34" s="54">
        <f t="shared" si="3"/>
        <v>0</v>
      </c>
      <c r="I34" s="72"/>
    </row>
    <row r="35" spans="1:9" s="23" customFormat="1" ht="12.75">
      <c r="A35" s="22">
        <v>84</v>
      </c>
      <c r="B35" s="17"/>
      <c r="C35" s="27" t="s">
        <v>17</v>
      </c>
      <c r="D35" s="14">
        <f>D36+D39+D42</f>
        <v>1499050310.8200002</v>
      </c>
      <c r="E35" s="87">
        <f>E36+E39+E42</f>
        <v>6286845199</v>
      </c>
      <c r="F35" s="87">
        <f>F36+F39+F42</f>
        <v>6286845199</v>
      </c>
      <c r="G35" s="14">
        <f>G36+G39+G42</f>
        <v>5758991428.78</v>
      </c>
      <c r="H35" s="57">
        <f t="shared" si="3"/>
        <v>384.17599377500255</v>
      </c>
      <c r="I35" s="72">
        <f>G35/F35*100</f>
        <v>91.60383700390838</v>
      </c>
    </row>
    <row r="36" spans="1:9" s="23" customFormat="1" ht="25.5">
      <c r="A36" s="60">
        <v>841</v>
      </c>
      <c r="B36" s="25"/>
      <c r="C36" s="27" t="s">
        <v>18</v>
      </c>
      <c r="D36" s="14">
        <f>D37+D38</f>
        <v>627669528.97</v>
      </c>
      <c r="E36" s="87">
        <v>603974158</v>
      </c>
      <c r="F36" s="87">
        <v>603974158</v>
      </c>
      <c r="G36" s="14">
        <f>G37+G38</f>
        <v>1340261133.94</v>
      </c>
      <c r="H36" s="57">
        <f t="shared" si="3"/>
        <v>213.52974329331494</v>
      </c>
      <c r="I36" s="72">
        <f>G36/F36*100</f>
        <v>221.90703297275843</v>
      </c>
    </row>
    <row r="37" spans="1:9" ht="12.75">
      <c r="A37" s="24"/>
      <c r="B37" s="19">
        <v>8413</v>
      </c>
      <c r="C37" s="28" t="s">
        <v>19</v>
      </c>
      <c r="D37" s="68">
        <v>290648932.36</v>
      </c>
      <c r="E37" s="89"/>
      <c r="F37" s="89"/>
      <c r="G37" s="68">
        <v>505964373.94</v>
      </c>
      <c r="H37" s="54">
        <f t="shared" si="3"/>
        <v>174.08093325225383</v>
      </c>
      <c r="I37" s="72"/>
    </row>
    <row r="38" spans="1:9" ht="12.75">
      <c r="A38" s="24"/>
      <c r="B38" s="19">
        <v>8414</v>
      </c>
      <c r="C38" s="28" t="s">
        <v>66</v>
      </c>
      <c r="D38" s="68">
        <v>337020596.61</v>
      </c>
      <c r="E38" s="89"/>
      <c r="F38" s="89"/>
      <c r="G38" s="68">
        <v>834296760</v>
      </c>
      <c r="H38" s="54">
        <f t="shared" si="3"/>
        <v>247.55067446677378</v>
      </c>
      <c r="I38" s="72"/>
    </row>
    <row r="39" spans="1:9" s="23" customFormat="1" ht="25.5">
      <c r="A39" s="60">
        <v>842</v>
      </c>
      <c r="B39" s="9"/>
      <c r="C39" s="29" t="s">
        <v>20</v>
      </c>
      <c r="D39" s="14">
        <f>SUM(D40:D41)</f>
        <v>360000000</v>
      </c>
      <c r="E39" s="87">
        <v>0</v>
      </c>
      <c r="F39" s="87">
        <v>0</v>
      </c>
      <c r="G39" s="14">
        <f>SUM(G40:G41)</f>
        <v>16409365.77</v>
      </c>
      <c r="H39" s="64">
        <f t="shared" si="3"/>
        <v>4.558157158333334</v>
      </c>
      <c r="I39" s="72"/>
    </row>
    <row r="40" spans="1:9" s="23" customFormat="1" ht="12.75">
      <c r="A40" s="60"/>
      <c r="B40" s="9">
        <v>8422</v>
      </c>
      <c r="C40" s="106" t="s">
        <v>67</v>
      </c>
      <c r="D40" s="73">
        <v>360000000</v>
      </c>
      <c r="E40" s="93"/>
      <c r="F40" s="93"/>
      <c r="G40" s="73"/>
      <c r="H40" s="54">
        <f t="shared" si="3"/>
        <v>0</v>
      </c>
      <c r="I40" s="72"/>
    </row>
    <row r="41" spans="1:9" s="23" customFormat="1" ht="12.75">
      <c r="A41" s="60"/>
      <c r="B41" s="30">
        <v>8424</v>
      </c>
      <c r="C41" s="28" t="s">
        <v>61</v>
      </c>
      <c r="D41" s="68">
        <v>0</v>
      </c>
      <c r="E41" s="89"/>
      <c r="F41" s="89"/>
      <c r="G41" s="68">
        <v>16409365.77</v>
      </c>
      <c r="H41" s="54"/>
      <c r="I41" s="72"/>
    </row>
    <row r="42" spans="1:9" s="23" customFormat="1" ht="25.5">
      <c r="A42" s="60">
        <v>844</v>
      </c>
      <c r="B42" s="30"/>
      <c r="C42" s="27" t="s">
        <v>21</v>
      </c>
      <c r="D42" s="14">
        <f>SUM(D43:D43)</f>
        <v>511380781.85</v>
      </c>
      <c r="E42" s="87">
        <v>5682871041</v>
      </c>
      <c r="F42" s="87">
        <v>5682871041</v>
      </c>
      <c r="G42" s="14">
        <f>SUM(G43:G43)</f>
        <v>4402320929.07</v>
      </c>
      <c r="H42" s="64">
        <f t="shared" si="3"/>
        <v>860.8694509683987</v>
      </c>
      <c r="I42" s="72">
        <f>G42/F42*100</f>
        <v>77.46649356124286</v>
      </c>
    </row>
    <row r="43" spans="1:23" s="23" customFormat="1" ht="25.5">
      <c r="A43" s="60"/>
      <c r="B43" s="30">
        <v>8443</v>
      </c>
      <c r="C43" s="28" t="s">
        <v>22</v>
      </c>
      <c r="D43" s="68">
        <v>511380781.85</v>
      </c>
      <c r="E43" s="94"/>
      <c r="F43" s="94"/>
      <c r="G43" s="68">
        <v>4402320929.07</v>
      </c>
      <c r="H43" s="54">
        <f t="shared" si="3"/>
        <v>860.8694509683987</v>
      </c>
      <c r="I43" s="7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23" customFormat="1" ht="12.75">
      <c r="A44" s="60"/>
      <c r="B44" s="30"/>
      <c r="C44" s="28"/>
      <c r="D44" s="68"/>
      <c r="E44" s="94"/>
      <c r="F44" s="94"/>
      <c r="G44" s="68"/>
      <c r="H44" s="54"/>
      <c r="I44" s="7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9" ht="12.75">
      <c r="A45" s="22">
        <v>5</v>
      </c>
      <c r="B45" s="9"/>
      <c r="C45" s="31" t="s">
        <v>23</v>
      </c>
      <c r="D45" s="14">
        <f>D46+D58+D66+D81</f>
        <v>10955850275.14</v>
      </c>
      <c r="E45" s="87">
        <f>E46+E58+E66+E81</f>
        <v>19442210045</v>
      </c>
      <c r="F45" s="87">
        <f>F46+F58+F66+F81</f>
        <v>19442210045</v>
      </c>
      <c r="G45" s="14">
        <f>G46+G58+G66+G81</f>
        <v>10186574823.74</v>
      </c>
      <c r="H45" s="57">
        <f>G45/D45*100</f>
        <v>92.9784048514649</v>
      </c>
      <c r="I45" s="72">
        <f>G45/F45*100</f>
        <v>52.394119805118066</v>
      </c>
    </row>
    <row r="46" spans="1:9" s="23" customFormat="1" ht="14.25">
      <c r="A46" s="15">
        <v>51</v>
      </c>
      <c r="B46" s="12"/>
      <c r="C46" s="111" t="s">
        <v>76</v>
      </c>
      <c r="D46" s="14">
        <f>D47+D49+D51+D54</f>
        <v>516231215.61</v>
      </c>
      <c r="E46" s="87">
        <f>+E47+E49+E51+E54</f>
        <v>1255158333</v>
      </c>
      <c r="F46" s="87">
        <f>+F47+F49+F51+F54</f>
        <v>1255158333</v>
      </c>
      <c r="G46" s="14">
        <f>G47+G49+G51+G54</f>
        <v>328096672.42</v>
      </c>
      <c r="H46" s="57">
        <f>G46/D46*100</f>
        <v>63.5561474197773</v>
      </c>
      <c r="I46" s="72">
        <f>G46/F46*100</f>
        <v>26.13986329802744</v>
      </c>
    </row>
    <row r="47" spans="1:9" s="23" customFormat="1" ht="30.75" customHeight="1">
      <c r="A47" s="59">
        <v>512</v>
      </c>
      <c r="B47" s="25"/>
      <c r="C47" s="27" t="s">
        <v>24</v>
      </c>
      <c r="D47" s="14">
        <f>D48</f>
        <v>98652697.68</v>
      </c>
      <c r="E47" s="87">
        <v>295000000</v>
      </c>
      <c r="F47" s="87">
        <v>295000000</v>
      </c>
      <c r="G47" s="14">
        <f>G48</f>
        <v>82467651.2</v>
      </c>
      <c r="H47" s="57">
        <f>G47/D47*100</f>
        <v>83.59391394191826</v>
      </c>
      <c r="I47" s="72">
        <f>G47/F47*100</f>
        <v>27.955136000000003</v>
      </c>
    </row>
    <row r="48" spans="1:9" s="23" customFormat="1" ht="25.5">
      <c r="A48" s="59"/>
      <c r="B48" s="9">
        <v>5121</v>
      </c>
      <c r="C48" s="28" t="s">
        <v>25</v>
      </c>
      <c r="D48" s="68">
        <v>98652697.68</v>
      </c>
      <c r="E48" s="94"/>
      <c r="F48" s="94"/>
      <c r="G48" s="68">
        <v>82467651.2</v>
      </c>
      <c r="H48" s="54">
        <f>G48/D48*100</f>
        <v>83.59391394191826</v>
      </c>
      <c r="I48" s="72"/>
    </row>
    <row r="49" spans="1:9" s="23" customFormat="1" ht="28.5" customHeight="1">
      <c r="A49" s="59">
        <v>514</v>
      </c>
      <c r="B49" s="25"/>
      <c r="C49" s="27" t="s">
        <v>26</v>
      </c>
      <c r="D49" s="14">
        <f>D50</f>
        <v>118641022.78</v>
      </c>
      <c r="E49" s="87">
        <v>206250000</v>
      </c>
      <c r="F49" s="87">
        <v>206250000</v>
      </c>
      <c r="G49" s="14">
        <f>G50</f>
        <v>125393530.08</v>
      </c>
      <c r="H49" s="57">
        <f aca="true" t="shared" si="4" ref="H49:H69">G49/D49*100</f>
        <v>105.69154508430141</v>
      </c>
      <c r="I49" s="72">
        <f>G49/F49*100</f>
        <v>60.79686306909091</v>
      </c>
    </row>
    <row r="50" spans="1:9" ht="12.75">
      <c r="A50" s="8"/>
      <c r="B50" s="9">
        <v>5141</v>
      </c>
      <c r="C50" s="28" t="s">
        <v>27</v>
      </c>
      <c r="D50" s="68">
        <v>118641022.78</v>
      </c>
      <c r="E50" s="89"/>
      <c r="F50" s="89"/>
      <c r="G50" s="68">
        <v>125393530.08</v>
      </c>
      <c r="H50" s="54">
        <f t="shared" si="4"/>
        <v>105.69154508430141</v>
      </c>
      <c r="I50" s="72"/>
    </row>
    <row r="51" spans="1:9" s="23" customFormat="1" ht="25.5">
      <c r="A51" s="59">
        <v>516</v>
      </c>
      <c r="B51" s="25"/>
      <c r="C51" s="27" t="s">
        <v>28</v>
      </c>
      <c r="D51" s="14">
        <f>D52+D53</f>
        <v>29006155.97</v>
      </c>
      <c r="E51" s="87">
        <v>270700000</v>
      </c>
      <c r="F51" s="87">
        <v>270700000</v>
      </c>
      <c r="G51" s="14">
        <f>G52+G53</f>
        <v>33469015.15</v>
      </c>
      <c r="H51" s="57">
        <f t="shared" si="4"/>
        <v>115.38590354618437</v>
      </c>
      <c r="I51" s="72">
        <f>G51/F51*100</f>
        <v>12.363877041004802</v>
      </c>
    </row>
    <row r="52" spans="1:9" s="23" customFormat="1" ht="12.75">
      <c r="A52" s="59"/>
      <c r="B52" s="9">
        <v>5163</v>
      </c>
      <c r="C52" s="28" t="s">
        <v>29</v>
      </c>
      <c r="D52" s="68">
        <v>21930073.04</v>
      </c>
      <c r="E52" s="94"/>
      <c r="F52" s="94"/>
      <c r="G52" s="68">
        <v>25500684.58</v>
      </c>
      <c r="H52" s="54">
        <f t="shared" si="4"/>
        <v>116.28180413939926</v>
      </c>
      <c r="I52" s="72"/>
    </row>
    <row r="53" spans="1:9" s="23" customFormat="1" ht="12.75">
      <c r="A53" s="59"/>
      <c r="B53" s="9">
        <v>5164</v>
      </c>
      <c r="C53" s="28" t="s">
        <v>30</v>
      </c>
      <c r="D53" s="68">
        <v>7076082.93</v>
      </c>
      <c r="E53" s="94"/>
      <c r="F53" s="94"/>
      <c r="G53" s="68">
        <v>7968330.57</v>
      </c>
      <c r="H53" s="54">
        <f t="shared" si="4"/>
        <v>112.60934402304979</v>
      </c>
      <c r="I53" s="72"/>
    </row>
    <row r="54" spans="1:9" s="23" customFormat="1" ht="12.75">
      <c r="A54" s="59">
        <v>517</v>
      </c>
      <c r="B54" s="9"/>
      <c r="C54" s="31" t="s">
        <v>31</v>
      </c>
      <c r="D54" s="14">
        <f>D57+D56+D55</f>
        <v>269931339.18</v>
      </c>
      <c r="E54" s="96">
        <v>483208333</v>
      </c>
      <c r="F54" s="96">
        <v>483208333</v>
      </c>
      <c r="G54" s="14">
        <f>G57+G56+G55</f>
        <v>86766475.99000001</v>
      </c>
      <c r="H54" s="57">
        <f t="shared" si="4"/>
        <v>32.14390602202028</v>
      </c>
      <c r="I54" s="72">
        <f>G54/F54*100</f>
        <v>17.956328578050414</v>
      </c>
    </row>
    <row r="55" spans="1:9" s="23" customFormat="1" ht="12.75" customHeight="1">
      <c r="A55" s="59"/>
      <c r="B55" s="9">
        <v>5172</v>
      </c>
      <c r="C55" s="67" t="s">
        <v>53</v>
      </c>
      <c r="D55" s="73">
        <v>10334808.62</v>
      </c>
      <c r="E55" s="96"/>
      <c r="F55" s="96"/>
      <c r="G55" s="73">
        <v>3305291.56</v>
      </c>
      <c r="H55" s="77">
        <f t="shared" si="4"/>
        <v>31.98212643825426</v>
      </c>
      <c r="I55" s="72"/>
    </row>
    <row r="56" spans="1:9" s="23" customFormat="1" ht="12.75">
      <c r="A56" s="59"/>
      <c r="B56" s="9">
        <v>5173</v>
      </c>
      <c r="C56" s="67" t="s">
        <v>54</v>
      </c>
      <c r="D56" s="73">
        <v>738777.46</v>
      </c>
      <c r="E56" s="96"/>
      <c r="F56" s="96"/>
      <c r="G56" s="73">
        <v>153399.81</v>
      </c>
      <c r="H56" s="77">
        <f>G56/D56*100</f>
        <v>20.764007878637774</v>
      </c>
      <c r="I56" s="72"/>
    </row>
    <row r="57" spans="1:9" s="23" customFormat="1" ht="25.5">
      <c r="A57" s="59"/>
      <c r="B57" s="9">
        <v>5176</v>
      </c>
      <c r="C57" s="18" t="s">
        <v>32</v>
      </c>
      <c r="D57" s="68">
        <v>258857753.1</v>
      </c>
      <c r="E57" s="94"/>
      <c r="F57" s="94"/>
      <c r="G57" s="68">
        <v>83307784.62</v>
      </c>
      <c r="H57" s="54">
        <f t="shared" si="4"/>
        <v>32.182843133857055</v>
      </c>
      <c r="I57" s="72"/>
    </row>
    <row r="58" spans="1:9" ht="18.75" customHeight="1">
      <c r="A58" s="15">
        <v>53</v>
      </c>
      <c r="B58" s="12"/>
      <c r="C58" s="27" t="s">
        <v>33</v>
      </c>
      <c r="D58" s="14">
        <f>D59+D62</f>
        <v>56743197.99</v>
      </c>
      <c r="E58" s="87">
        <f>E59+E62+E64</f>
        <v>752896362</v>
      </c>
      <c r="F58" s="87">
        <f>F59+F62+F64</f>
        <v>752896362</v>
      </c>
      <c r="G58" s="14">
        <f>G59+G62</f>
        <v>211946262.5</v>
      </c>
      <c r="H58" s="57">
        <f t="shared" si="4"/>
        <v>373.51835992280843</v>
      </c>
      <c r="I58" s="72">
        <f>G58/F58*100</f>
        <v>28.150788501220035</v>
      </c>
    </row>
    <row r="59" spans="1:9" s="23" customFormat="1" ht="25.5">
      <c r="A59" s="59">
        <v>531</v>
      </c>
      <c r="B59" s="25"/>
      <c r="C59" s="27" t="s">
        <v>34</v>
      </c>
      <c r="D59" s="14">
        <f>D60+D61</f>
        <v>55550953.07</v>
      </c>
      <c r="E59" s="87">
        <v>333000000</v>
      </c>
      <c r="F59" s="87">
        <v>333000000</v>
      </c>
      <c r="G59" s="14">
        <f>G60+G61</f>
        <v>7466891.43</v>
      </c>
      <c r="H59" s="57">
        <f t="shared" si="4"/>
        <v>13.44151813307494</v>
      </c>
      <c r="I59" s="72">
        <f>G59/F59*100</f>
        <v>2.2423097387387387</v>
      </c>
    </row>
    <row r="60" spans="1:9" ht="12.75">
      <c r="A60" s="15"/>
      <c r="B60" s="9">
        <v>5312</v>
      </c>
      <c r="C60" s="28" t="s">
        <v>35</v>
      </c>
      <c r="D60" s="68">
        <v>0</v>
      </c>
      <c r="E60" s="94"/>
      <c r="F60" s="94"/>
      <c r="G60" s="68"/>
      <c r="H60" s="57"/>
      <c r="I60" s="72"/>
    </row>
    <row r="61" spans="1:9" ht="27" customHeight="1">
      <c r="A61" s="15"/>
      <c r="B61" s="9">
        <v>5314</v>
      </c>
      <c r="C61" s="28" t="s">
        <v>36</v>
      </c>
      <c r="D61" s="68">
        <v>55550953.07</v>
      </c>
      <c r="E61" s="94"/>
      <c r="F61" s="94"/>
      <c r="G61" s="68">
        <v>7466891.43</v>
      </c>
      <c r="H61" s="77">
        <f t="shared" si="4"/>
        <v>13.44151813307494</v>
      </c>
      <c r="I61" s="72"/>
    </row>
    <row r="62" spans="1:9" s="23" customFormat="1" ht="27" customHeight="1">
      <c r="A62" s="59">
        <v>533</v>
      </c>
      <c r="B62" s="25"/>
      <c r="C62" s="27" t="s">
        <v>38</v>
      </c>
      <c r="D62" s="14">
        <f>D63</f>
        <v>1192244.92</v>
      </c>
      <c r="E62" s="87">
        <v>418896362</v>
      </c>
      <c r="F62" s="87">
        <v>418896362</v>
      </c>
      <c r="G62" s="14">
        <f>G63</f>
        <v>204479371.07</v>
      </c>
      <c r="H62" s="57">
        <f t="shared" si="4"/>
        <v>17150.785685041963</v>
      </c>
      <c r="I62" s="72">
        <f>G62/F62*100</f>
        <v>48.81383311464519</v>
      </c>
    </row>
    <row r="63" spans="1:9" ht="25.5">
      <c r="A63" s="8"/>
      <c r="B63" s="9">
        <v>5332</v>
      </c>
      <c r="C63" s="28" t="s">
        <v>39</v>
      </c>
      <c r="D63" s="68">
        <v>1192244.92</v>
      </c>
      <c r="E63" s="89"/>
      <c r="F63" s="89"/>
      <c r="G63" s="68">
        <v>204479371.07</v>
      </c>
      <c r="H63" s="54">
        <f t="shared" si="4"/>
        <v>17150.785685041963</v>
      </c>
      <c r="I63" s="72"/>
    </row>
    <row r="64" spans="1:9" s="80" customFormat="1" ht="12.75">
      <c r="A64" s="84">
        <v>534</v>
      </c>
      <c r="B64" s="71"/>
      <c r="C64" s="112" t="s">
        <v>58</v>
      </c>
      <c r="D64" s="74"/>
      <c r="E64" s="92">
        <v>1000000</v>
      </c>
      <c r="F64" s="92">
        <v>1000000</v>
      </c>
      <c r="G64" s="74"/>
      <c r="H64" s="64"/>
      <c r="I64" s="72"/>
    </row>
    <row r="65" spans="1:9" ht="25.5">
      <c r="A65" s="8"/>
      <c r="B65" s="9">
        <v>5341</v>
      </c>
      <c r="C65" s="28" t="s">
        <v>84</v>
      </c>
      <c r="D65" s="68"/>
      <c r="E65" s="89"/>
      <c r="F65" s="89"/>
      <c r="G65" s="68"/>
      <c r="H65" s="54"/>
      <c r="I65" s="72"/>
    </row>
    <row r="66" spans="1:9" ht="12.75">
      <c r="A66" s="15">
        <v>54</v>
      </c>
      <c r="B66" s="12"/>
      <c r="C66" s="2" t="s">
        <v>40</v>
      </c>
      <c r="D66" s="14">
        <f>D67+D70+D73+D77+D79</f>
        <v>4612307135.47</v>
      </c>
      <c r="E66" s="87">
        <f>E67+E70+E73+E77+E79</f>
        <v>13934155350</v>
      </c>
      <c r="F66" s="87">
        <f>F67+F70+F73+F77+F79</f>
        <v>13934155350</v>
      </c>
      <c r="G66" s="14">
        <f>G67+G70+G73+G77+G79</f>
        <v>8624779041.99</v>
      </c>
      <c r="H66" s="57">
        <f t="shared" si="4"/>
        <v>186.9948984026434</v>
      </c>
      <c r="I66" s="72">
        <f>G66/F66*100</f>
        <v>61.89667637077119</v>
      </c>
    </row>
    <row r="67" spans="1:9" s="23" customFormat="1" ht="40.5" customHeight="1">
      <c r="A67" s="59">
        <v>541</v>
      </c>
      <c r="B67" s="25"/>
      <c r="C67" s="2" t="s">
        <v>41</v>
      </c>
      <c r="D67" s="14">
        <f>D68+D69</f>
        <v>455875670.05</v>
      </c>
      <c r="E67" s="87">
        <v>1098263718</v>
      </c>
      <c r="F67" s="87">
        <v>1098263718</v>
      </c>
      <c r="G67" s="14">
        <f>G68+G69</f>
        <v>391902341.7</v>
      </c>
      <c r="H67" s="57">
        <f t="shared" si="4"/>
        <v>85.96693516392672</v>
      </c>
      <c r="I67" s="72">
        <f>G67/F67*100</f>
        <v>35.68381029773761</v>
      </c>
    </row>
    <row r="68" spans="1:9" ht="17.25" customHeight="1">
      <c r="A68" s="8"/>
      <c r="B68" s="9">
        <v>5413</v>
      </c>
      <c r="C68" s="28" t="s">
        <v>42</v>
      </c>
      <c r="D68" s="68">
        <v>408475013.92</v>
      </c>
      <c r="E68" s="89"/>
      <c r="F68" s="89"/>
      <c r="G68" s="68">
        <v>323906809.24</v>
      </c>
      <c r="H68" s="54">
        <f t="shared" si="4"/>
        <v>79.29660277909612</v>
      </c>
      <c r="I68" s="72"/>
    </row>
    <row r="69" spans="1:9" ht="24" customHeight="1">
      <c r="A69" s="8"/>
      <c r="B69" s="9">
        <v>5414</v>
      </c>
      <c r="C69" s="28" t="s">
        <v>43</v>
      </c>
      <c r="D69" s="68">
        <v>47400656.13</v>
      </c>
      <c r="E69" s="89"/>
      <c r="F69" s="89"/>
      <c r="G69" s="68">
        <v>67995532.46</v>
      </c>
      <c r="H69" s="54">
        <f t="shared" si="4"/>
        <v>143.44850474963243</v>
      </c>
      <c r="I69" s="72"/>
    </row>
    <row r="70" spans="1:9" s="23" customFormat="1" ht="25.5">
      <c r="A70" s="59">
        <v>542</v>
      </c>
      <c r="B70" s="25"/>
      <c r="C70" s="27" t="s">
        <v>44</v>
      </c>
      <c r="D70" s="14">
        <f>D71+D72</f>
        <v>227653413</v>
      </c>
      <c r="E70" s="87">
        <v>565499497</v>
      </c>
      <c r="F70" s="87">
        <v>565499497</v>
      </c>
      <c r="G70" s="14">
        <f>G71+G72</f>
        <v>215752939.66</v>
      </c>
      <c r="H70" s="57">
        <f aca="true" t="shared" si="5" ref="H70:H76">G70/D70*100</f>
        <v>94.77254780274258</v>
      </c>
      <c r="I70" s="72">
        <f>G70/F70*100</f>
        <v>38.15263157696496</v>
      </c>
    </row>
    <row r="71" spans="1:15" s="23" customFormat="1" ht="25.5">
      <c r="A71" s="22"/>
      <c r="B71" s="9">
        <v>5422</v>
      </c>
      <c r="C71" s="28" t="s">
        <v>45</v>
      </c>
      <c r="D71" s="68">
        <v>210773374.38</v>
      </c>
      <c r="E71" s="89"/>
      <c r="F71" s="89"/>
      <c r="G71" s="68">
        <v>215752939.66</v>
      </c>
      <c r="H71" s="54">
        <f t="shared" si="5"/>
        <v>102.36252102270869</v>
      </c>
      <c r="I71" s="72"/>
      <c r="J71" s="7"/>
      <c r="K71" s="7"/>
      <c r="L71" s="7"/>
      <c r="M71" s="7"/>
      <c r="N71" s="7"/>
      <c r="O71" s="7"/>
    </row>
    <row r="72" spans="1:15" s="23" customFormat="1" ht="25.5">
      <c r="A72" s="22"/>
      <c r="B72" s="9">
        <v>5424</v>
      </c>
      <c r="C72" s="28" t="s">
        <v>68</v>
      </c>
      <c r="D72" s="68">
        <v>16880038.62</v>
      </c>
      <c r="E72" s="89"/>
      <c r="F72" s="89"/>
      <c r="G72" s="68"/>
      <c r="H72" s="54"/>
      <c r="I72" s="72"/>
      <c r="J72" s="7"/>
      <c r="K72" s="7"/>
      <c r="L72" s="7"/>
      <c r="M72" s="7"/>
      <c r="N72" s="7"/>
      <c r="O72" s="7"/>
    </row>
    <row r="73" spans="1:9" s="23" customFormat="1" ht="26.25" customHeight="1">
      <c r="A73" s="59">
        <v>544</v>
      </c>
      <c r="B73" s="25"/>
      <c r="C73" s="27" t="s">
        <v>46</v>
      </c>
      <c r="D73" s="14">
        <f>SUM(D74:D76)</f>
        <v>3920018612.78</v>
      </c>
      <c r="E73" s="87">
        <v>12264552135</v>
      </c>
      <c r="F73" s="87">
        <v>12264552135</v>
      </c>
      <c r="G73" s="14">
        <f>SUM(G74:G76)</f>
        <v>8012758882.82</v>
      </c>
      <c r="H73" s="57">
        <f t="shared" si="5"/>
        <v>204.4061438049527</v>
      </c>
      <c r="I73" s="72">
        <f>G73/F73*100</f>
        <v>65.33266600052656</v>
      </c>
    </row>
    <row r="74" spans="1:9" s="23" customFormat="1" ht="25.5">
      <c r="A74" s="15"/>
      <c r="B74" s="9">
        <v>5443</v>
      </c>
      <c r="C74" s="28" t="s">
        <v>47</v>
      </c>
      <c r="D74" s="68">
        <v>3411079311.26</v>
      </c>
      <c r="E74" s="94"/>
      <c r="F74" s="94"/>
      <c r="G74" s="68">
        <v>5804568348.08</v>
      </c>
      <c r="H74" s="54">
        <f t="shared" si="5"/>
        <v>170.16808518403758</v>
      </c>
      <c r="I74" s="72"/>
    </row>
    <row r="75" spans="1:9" s="23" customFormat="1" ht="25.5">
      <c r="A75" s="15"/>
      <c r="B75" s="9">
        <v>5445</v>
      </c>
      <c r="C75" s="28" t="s">
        <v>85</v>
      </c>
      <c r="D75" s="68"/>
      <c r="E75" s="94"/>
      <c r="F75" s="94"/>
      <c r="G75" s="68">
        <v>221067960.71</v>
      </c>
      <c r="H75" s="54"/>
      <c r="I75" s="72"/>
    </row>
    <row r="76" spans="1:9" s="23" customFormat="1" ht="27.75" customHeight="1">
      <c r="A76" s="15"/>
      <c r="B76" s="9">
        <v>5446</v>
      </c>
      <c r="C76" s="28" t="s">
        <v>48</v>
      </c>
      <c r="D76" s="68">
        <v>508939301.52</v>
      </c>
      <c r="E76" s="94"/>
      <c r="F76" s="94"/>
      <c r="G76" s="68">
        <v>1987122574.03</v>
      </c>
      <c r="H76" s="54">
        <f t="shared" si="5"/>
        <v>390.4439228991065</v>
      </c>
      <c r="I76" s="72"/>
    </row>
    <row r="77" spans="1:9" s="23" customFormat="1" ht="25.5">
      <c r="A77" s="15">
        <v>545</v>
      </c>
      <c r="B77" s="9"/>
      <c r="C77" s="107" t="s">
        <v>69</v>
      </c>
      <c r="D77" s="74">
        <f>D78</f>
        <v>7626</v>
      </c>
      <c r="E77" s="95">
        <v>0</v>
      </c>
      <c r="F77" s="95">
        <v>0</v>
      </c>
      <c r="G77" s="74">
        <f>G78</f>
        <v>0</v>
      </c>
      <c r="H77" s="54"/>
      <c r="I77" s="72"/>
    </row>
    <row r="78" spans="1:9" s="23" customFormat="1" ht="25.5">
      <c r="A78" s="15"/>
      <c r="B78" s="9">
        <v>5453</v>
      </c>
      <c r="C78" s="28" t="s">
        <v>70</v>
      </c>
      <c r="D78" s="68">
        <v>7626</v>
      </c>
      <c r="E78" s="94"/>
      <c r="F78" s="94"/>
      <c r="G78" s="68"/>
      <c r="H78" s="54"/>
      <c r="I78" s="72"/>
    </row>
    <row r="79" spans="1:9" s="23" customFormat="1" ht="18" customHeight="1">
      <c r="A79" s="84">
        <v>547</v>
      </c>
      <c r="B79" s="71"/>
      <c r="C79" s="108" t="s">
        <v>71</v>
      </c>
      <c r="D79" s="74">
        <f>D80</f>
        <v>8751813.64</v>
      </c>
      <c r="E79" s="95">
        <v>5840000</v>
      </c>
      <c r="F79" s="95">
        <v>5840000</v>
      </c>
      <c r="G79" s="74">
        <f>G80</f>
        <v>4364877.81</v>
      </c>
      <c r="H79" s="64">
        <f>G79/D79*100</f>
        <v>49.87398029192951</v>
      </c>
      <c r="I79" s="72">
        <f>G79/F79*100</f>
        <v>74.74105839041096</v>
      </c>
    </row>
    <row r="80" spans="1:9" s="23" customFormat="1" ht="12.75" customHeight="1">
      <c r="A80" s="15"/>
      <c r="B80" s="9">
        <v>5471</v>
      </c>
      <c r="C80" s="28" t="s">
        <v>72</v>
      </c>
      <c r="D80" s="68">
        <v>8751813.64</v>
      </c>
      <c r="E80" s="94"/>
      <c r="F80" s="94"/>
      <c r="G80" s="68">
        <v>4364877.81</v>
      </c>
      <c r="H80" s="54">
        <f>G80/D80*100</f>
        <v>49.87398029192951</v>
      </c>
      <c r="I80" s="72"/>
    </row>
    <row r="81" spans="1:9" ht="12.75" customHeight="1">
      <c r="A81" s="15">
        <v>55</v>
      </c>
      <c r="B81" s="9"/>
      <c r="C81" s="27" t="s">
        <v>49</v>
      </c>
      <c r="D81" s="14">
        <f>D82+D84</f>
        <v>5770568726.07</v>
      </c>
      <c r="E81" s="87">
        <f>E84</f>
        <v>3500000000</v>
      </c>
      <c r="F81" s="87">
        <f>F84</f>
        <v>3500000000</v>
      </c>
      <c r="G81" s="14">
        <f>G82+G84</f>
        <v>1021752846.83</v>
      </c>
      <c r="H81" s="57">
        <f>G81/D81*100</f>
        <v>17.706276371234846</v>
      </c>
      <c r="I81" s="72">
        <f>G81/F81*100</f>
        <v>29.192938480857144</v>
      </c>
    </row>
    <row r="82" spans="1:9" ht="12.75" customHeight="1">
      <c r="A82" s="15">
        <v>551</v>
      </c>
      <c r="B82" s="9"/>
      <c r="C82" s="27" t="s">
        <v>86</v>
      </c>
      <c r="D82" s="74">
        <f>D83</f>
        <v>0</v>
      </c>
      <c r="E82" s="87"/>
      <c r="F82" s="87"/>
      <c r="G82" s="74">
        <f>G83</f>
        <v>1021752846.83</v>
      </c>
      <c r="H82" s="57"/>
      <c r="I82" s="72"/>
    </row>
    <row r="83" spans="1:9" ht="12.75" customHeight="1">
      <c r="A83" s="15"/>
      <c r="B83" s="9">
        <v>5511</v>
      </c>
      <c r="C83" s="27" t="s">
        <v>87</v>
      </c>
      <c r="D83" s="87"/>
      <c r="E83" s="87"/>
      <c r="F83" s="87"/>
      <c r="G83" s="73">
        <v>1021752846.83</v>
      </c>
      <c r="H83" s="54"/>
      <c r="I83" s="72"/>
    </row>
    <row r="84" spans="1:9" s="23" customFormat="1" ht="12.75">
      <c r="A84" s="59">
        <v>552</v>
      </c>
      <c r="B84" s="25"/>
      <c r="C84" s="115" t="s">
        <v>50</v>
      </c>
      <c r="D84" s="14">
        <f>D85</f>
        <v>5770568726.07</v>
      </c>
      <c r="E84" s="87">
        <v>3500000000</v>
      </c>
      <c r="F84" s="87">
        <v>3500000000</v>
      </c>
      <c r="G84" s="14">
        <f>G85</f>
        <v>0</v>
      </c>
      <c r="H84" s="57">
        <f>G84/D84*100</f>
        <v>0</v>
      </c>
      <c r="I84" s="72">
        <f>G84/F84*100</f>
        <v>0</v>
      </c>
    </row>
    <row r="85" spans="2:9" ht="15" customHeight="1">
      <c r="B85" s="4">
        <v>5522</v>
      </c>
      <c r="C85" s="83" t="s">
        <v>59</v>
      </c>
      <c r="D85" s="98">
        <v>5770568726.07</v>
      </c>
      <c r="E85" s="97"/>
      <c r="F85" s="97"/>
      <c r="G85" s="98"/>
      <c r="H85" s="54">
        <f>G85/D85*100</f>
        <v>0</v>
      </c>
      <c r="I85" s="72"/>
    </row>
    <row r="86" spans="3:8" ht="15" customHeight="1">
      <c r="C86" s="5"/>
      <c r="D86" s="33"/>
      <c r="E86" s="97"/>
      <c r="F86" s="97"/>
      <c r="G86" s="33"/>
      <c r="H86" s="55"/>
    </row>
    <row r="87" spans="3:8" ht="15" customHeight="1">
      <c r="C87" s="5"/>
      <c r="D87" s="33"/>
      <c r="E87" s="97"/>
      <c r="F87" s="97"/>
      <c r="G87" s="33"/>
      <c r="H87" s="55"/>
    </row>
    <row r="88" spans="3:8" ht="12.75" customHeight="1">
      <c r="C88" s="34"/>
      <c r="D88" s="69"/>
      <c r="E88" s="99"/>
      <c r="F88" s="99"/>
      <c r="G88" s="100"/>
      <c r="H88" s="56"/>
    </row>
    <row r="89" spans="3:8" ht="15" customHeight="1">
      <c r="C89" s="35"/>
      <c r="D89" s="36"/>
      <c r="E89" s="101"/>
      <c r="F89" s="101"/>
      <c r="G89" s="36"/>
      <c r="H89" s="55"/>
    </row>
    <row r="90" spans="3:8" ht="15" customHeight="1">
      <c r="C90" s="34"/>
      <c r="D90" s="37"/>
      <c r="E90" s="102"/>
      <c r="F90" s="102"/>
      <c r="G90" s="37"/>
      <c r="H90" s="57"/>
    </row>
    <row r="91" spans="3:8" ht="15" customHeight="1">
      <c r="C91" s="5"/>
      <c r="D91" s="38"/>
      <c r="E91" s="103"/>
      <c r="F91" s="103"/>
      <c r="G91" s="38"/>
      <c r="H91" s="54"/>
    </row>
    <row r="92" spans="3:8" ht="15" customHeight="1">
      <c r="C92" s="5"/>
      <c r="D92" s="36"/>
      <c r="E92" s="101"/>
      <c r="F92" s="101"/>
      <c r="G92" s="36"/>
      <c r="H92" s="55"/>
    </row>
    <row r="93" spans="3:8" ht="15" customHeight="1">
      <c r="C93" s="39"/>
      <c r="D93" s="36"/>
      <c r="E93" s="101"/>
      <c r="F93" s="101"/>
      <c r="G93" s="36"/>
      <c r="H93" s="55"/>
    </row>
    <row r="94" spans="1:7" ht="15" customHeight="1">
      <c r="A94" s="40"/>
      <c r="C94" s="41"/>
      <c r="D94" s="42"/>
      <c r="E94" s="104"/>
      <c r="F94" s="104"/>
      <c r="G94" s="42"/>
    </row>
    <row r="95" spans="1:7" ht="15" customHeight="1">
      <c r="A95" s="40"/>
      <c r="C95" s="41"/>
      <c r="D95" s="42"/>
      <c r="E95" s="104"/>
      <c r="F95" s="104"/>
      <c r="G95" s="42"/>
    </row>
    <row r="96" spans="1:7" ht="15" customHeight="1">
      <c r="A96" s="40"/>
      <c r="C96" s="41"/>
      <c r="D96" s="42"/>
      <c r="E96" s="104"/>
      <c r="F96" s="104"/>
      <c r="G96" s="42"/>
    </row>
    <row r="97" spans="1:7" ht="15" customHeight="1">
      <c r="A97" s="40"/>
      <c r="C97" s="41"/>
      <c r="D97" s="42"/>
      <c r="E97" s="104"/>
      <c r="F97" s="104"/>
      <c r="G97" s="42"/>
    </row>
    <row r="98" spans="1:7" ht="15" customHeight="1">
      <c r="A98" s="40"/>
      <c r="C98" s="41"/>
      <c r="D98" s="42"/>
      <c r="E98" s="104"/>
      <c r="F98" s="104"/>
      <c r="G98" s="42"/>
    </row>
    <row r="99" spans="1:7" ht="15" customHeight="1">
      <c r="A99" s="40"/>
      <c r="C99" s="41"/>
      <c r="D99" s="42"/>
      <c r="E99" s="104"/>
      <c r="F99" s="104"/>
      <c r="G99" s="42"/>
    </row>
    <row r="100" spans="1:7" ht="15" customHeight="1">
      <c r="A100" s="40"/>
      <c r="C100" s="41"/>
      <c r="D100" s="42"/>
      <c r="E100" s="104"/>
      <c r="F100" s="104"/>
      <c r="G100" s="42"/>
    </row>
    <row r="101" spans="1:7" ht="15" customHeight="1">
      <c r="A101" s="40"/>
      <c r="C101" s="41"/>
      <c r="D101" s="42"/>
      <c r="E101" s="104"/>
      <c r="F101" s="104"/>
      <c r="G101" s="42"/>
    </row>
    <row r="102" spans="1:7" ht="15" customHeight="1">
      <c r="A102" s="40"/>
      <c r="C102" s="41"/>
      <c r="D102" s="42"/>
      <c r="E102" s="104"/>
      <c r="F102" s="104"/>
      <c r="G102" s="42"/>
    </row>
    <row r="103" spans="1:7" ht="15" customHeight="1">
      <c r="A103" s="40"/>
      <c r="C103" s="41"/>
      <c r="D103" s="42"/>
      <c r="E103" s="104"/>
      <c r="F103" s="104"/>
      <c r="G103" s="42"/>
    </row>
    <row r="104" spans="1:7" ht="15" customHeight="1">
      <c r="A104" s="40"/>
      <c r="C104" s="41"/>
      <c r="D104" s="42"/>
      <c r="E104" s="104"/>
      <c r="F104" s="104"/>
      <c r="G104" s="42"/>
    </row>
    <row r="105" spans="1:7" ht="15" customHeight="1">
      <c r="A105" s="40"/>
      <c r="C105" s="41"/>
      <c r="D105" s="42"/>
      <c r="E105" s="104"/>
      <c r="F105" s="104"/>
      <c r="G105" s="42"/>
    </row>
    <row r="106" spans="1:7" ht="15" customHeight="1">
      <c r="A106" s="40"/>
      <c r="C106" s="41"/>
      <c r="D106" s="42"/>
      <c r="E106" s="104"/>
      <c r="F106" s="104"/>
      <c r="G106" s="42"/>
    </row>
    <row r="107" spans="1:7" ht="15" customHeight="1">
      <c r="A107" s="40"/>
      <c r="C107" s="41"/>
      <c r="D107" s="42"/>
      <c r="E107" s="104"/>
      <c r="F107" s="104"/>
      <c r="G107" s="42"/>
    </row>
    <row r="108" spans="1:7" ht="15" customHeight="1">
      <c r="A108" s="40"/>
      <c r="C108" s="41"/>
      <c r="D108" s="42"/>
      <c r="E108" s="104"/>
      <c r="F108" s="104"/>
      <c r="G108" s="42"/>
    </row>
    <row r="109" spans="1:7" ht="15" customHeight="1">
      <c r="A109" s="40"/>
      <c r="C109" s="41"/>
      <c r="D109" s="42"/>
      <c r="E109" s="104"/>
      <c r="F109" s="104"/>
      <c r="G109" s="42"/>
    </row>
    <row r="110" spans="1:7" ht="15" customHeight="1">
      <c r="A110" s="40"/>
      <c r="C110" s="41"/>
      <c r="D110" s="42"/>
      <c r="E110" s="104"/>
      <c r="F110" s="104"/>
      <c r="G110" s="42"/>
    </row>
    <row r="111" spans="1:7" ht="15" customHeight="1">
      <c r="A111" s="40"/>
      <c r="C111" s="41"/>
      <c r="D111" s="42"/>
      <c r="E111" s="104"/>
      <c r="F111" s="104"/>
      <c r="G111" s="42"/>
    </row>
    <row r="112" spans="1:7" ht="15" customHeight="1">
      <c r="A112" s="40"/>
      <c r="C112" s="41"/>
      <c r="D112" s="42"/>
      <c r="E112" s="104"/>
      <c r="F112" s="104"/>
      <c r="G112" s="42"/>
    </row>
    <row r="113" spans="1:7" ht="15" customHeight="1">
      <c r="A113" s="40"/>
      <c r="C113" s="41"/>
      <c r="D113" s="42"/>
      <c r="E113" s="104"/>
      <c r="F113" s="104"/>
      <c r="G113" s="42"/>
    </row>
    <row r="114" spans="1:7" ht="15" customHeight="1">
      <c r="A114" s="40"/>
      <c r="C114" s="41"/>
      <c r="D114" s="42"/>
      <c r="E114" s="104"/>
      <c r="F114" s="104"/>
      <c r="G114" s="42"/>
    </row>
    <row r="115" spans="1:7" ht="15" customHeight="1">
      <c r="A115" s="40"/>
      <c r="C115" s="41"/>
      <c r="D115" s="42"/>
      <c r="E115" s="104"/>
      <c r="F115" s="104"/>
      <c r="G115" s="42"/>
    </row>
    <row r="116" spans="1:7" ht="15" customHeight="1">
      <c r="A116" s="40"/>
      <c r="C116" s="41"/>
      <c r="D116" s="42"/>
      <c r="E116" s="104"/>
      <c r="F116" s="104"/>
      <c r="G116" s="42"/>
    </row>
    <row r="117" spans="1:7" ht="15" customHeight="1">
      <c r="A117" s="40"/>
      <c r="C117" s="41"/>
      <c r="D117" s="42"/>
      <c r="E117" s="104"/>
      <c r="F117" s="104"/>
      <c r="G117" s="42"/>
    </row>
    <row r="118" spans="1:7" ht="15" customHeight="1">
      <c r="A118" s="40"/>
      <c r="C118" s="41"/>
      <c r="D118" s="42"/>
      <c r="E118" s="104"/>
      <c r="F118" s="104"/>
      <c r="G118" s="42"/>
    </row>
    <row r="119" spans="1:7" ht="15" customHeight="1">
      <c r="A119" s="40"/>
      <c r="C119" s="41"/>
      <c r="D119" s="42"/>
      <c r="E119" s="104"/>
      <c r="F119" s="104"/>
      <c r="G119" s="42"/>
    </row>
    <row r="120" spans="1:7" ht="15" customHeight="1">
      <c r="A120" s="40"/>
      <c r="C120" s="41"/>
      <c r="D120" s="42"/>
      <c r="E120" s="104"/>
      <c r="F120" s="104"/>
      <c r="G120" s="42"/>
    </row>
    <row r="121" spans="1:7" ht="15" customHeight="1">
      <c r="A121" s="40"/>
      <c r="C121" s="41"/>
      <c r="D121" s="42"/>
      <c r="E121" s="104"/>
      <c r="F121" s="104"/>
      <c r="G121" s="42"/>
    </row>
    <row r="122" spans="1:7" ht="15" customHeight="1">
      <c r="A122" s="40"/>
      <c r="C122" s="41"/>
      <c r="D122" s="42"/>
      <c r="E122" s="104"/>
      <c r="F122" s="104"/>
      <c r="G122" s="42"/>
    </row>
    <row r="123" spans="1:3" ht="15" customHeight="1">
      <c r="A123" s="40"/>
      <c r="C123" s="41"/>
    </row>
    <row r="124" spans="1:3" ht="15" customHeight="1">
      <c r="A124" s="40"/>
      <c r="C124" s="41"/>
    </row>
    <row r="125" spans="1:3" ht="15" customHeight="1">
      <c r="A125" s="40"/>
      <c r="C125" s="41"/>
    </row>
    <row r="126" spans="1:3" ht="15" customHeight="1">
      <c r="A126" s="40"/>
      <c r="C126" s="41"/>
    </row>
    <row r="127" spans="1:3" ht="15" customHeight="1">
      <c r="A127" s="40"/>
      <c r="C127" s="41"/>
    </row>
    <row r="128" spans="1:3" ht="15" customHeight="1">
      <c r="A128" s="40"/>
      <c r="C128" s="41"/>
    </row>
    <row r="129" spans="1:3" ht="15" customHeight="1">
      <c r="A129" s="40"/>
      <c r="C129" s="41"/>
    </row>
    <row r="130" spans="1:3" ht="15" customHeight="1">
      <c r="A130" s="40"/>
      <c r="C130" s="41"/>
    </row>
    <row r="131" spans="1:3" ht="15" customHeight="1">
      <c r="A131" s="40"/>
      <c r="C131" s="41"/>
    </row>
    <row r="132" spans="1:3" ht="15" customHeight="1">
      <c r="A132" s="40"/>
      <c r="C132" s="41"/>
    </row>
    <row r="133" spans="1:3" ht="15" customHeight="1">
      <c r="A133" s="40"/>
      <c r="C133" s="41"/>
    </row>
    <row r="134" spans="1:3" ht="15" customHeight="1">
      <c r="A134" s="40"/>
      <c r="C134" s="41"/>
    </row>
    <row r="135" spans="1:3" ht="15" customHeight="1">
      <c r="A135" s="40"/>
      <c r="C135" s="41"/>
    </row>
    <row r="136" spans="3:8" ht="15.75" customHeight="1">
      <c r="C136" s="45"/>
      <c r="D136" s="47"/>
      <c r="E136" s="46"/>
      <c r="F136" s="46"/>
      <c r="G136" s="47"/>
      <c r="H136" s="55"/>
    </row>
    <row r="137" spans="3:8" ht="15.75" customHeight="1">
      <c r="C137" s="45"/>
      <c r="D137" s="47"/>
      <c r="E137" s="46"/>
      <c r="F137" s="46"/>
      <c r="G137" s="47"/>
      <c r="H137" s="55"/>
    </row>
    <row r="138" spans="1:3" ht="15.75" customHeight="1">
      <c r="A138" s="45"/>
      <c r="B138" s="48"/>
      <c r="C138" s="49"/>
    </row>
    <row r="139" spans="1:3" ht="12.75">
      <c r="A139" s="45"/>
      <c r="B139" s="50"/>
      <c r="C139" s="51"/>
    </row>
    <row r="140" spans="1:3" ht="12.75">
      <c r="A140" s="45"/>
      <c r="B140" s="50"/>
      <c r="C140" s="43"/>
    </row>
    <row r="141" spans="1:3" ht="12.75">
      <c r="A141" s="45"/>
      <c r="B141" s="50"/>
      <c r="C141" s="43"/>
    </row>
    <row r="142" spans="1:3" ht="12.75">
      <c r="A142" s="45"/>
      <c r="B142" s="50"/>
      <c r="C142" s="43"/>
    </row>
    <row r="143" spans="1:3" ht="12.75">
      <c r="A143" s="45"/>
      <c r="B143" s="50"/>
      <c r="C143" s="43"/>
    </row>
    <row r="144" spans="1:3" ht="12.75">
      <c r="A144" s="45"/>
      <c r="B144" s="50"/>
      <c r="C144" s="43"/>
    </row>
    <row r="145" spans="1:3" ht="12.75">
      <c r="A145" s="45"/>
      <c r="B145" s="50"/>
      <c r="C145" s="43"/>
    </row>
    <row r="146" spans="1:3" ht="12.75">
      <c r="A146" s="45"/>
      <c r="B146" s="50"/>
      <c r="C146" s="43"/>
    </row>
    <row r="147" spans="1:3" ht="12.75">
      <c r="A147" s="45"/>
      <c r="B147" s="50"/>
      <c r="C147" s="43"/>
    </row>
    <row r="148" spans="1:3" ht="30" customHeight="1">
      <c r="A148" s="45"/>
      <c r="B148" s="50"/>
      <c r="C148" s="51"/>
    </row>
    <row r="149" spans="1:3" ht="12.75">
      <c r="A149" s="45"/>
      <c r="B149" s="50"/>
      <c r="C149" s="43"/>
    </row>
    <row r="150" spans="1:3" ht="12.75">
      <c r="A150" s="45"/>
      <c r="B150" s="50"/>
      <c r="C150" s="43"/>
    </row>
    <row r="151" spans="1:3" ht="12.75">
      <c r="A151" s="45"/>
      <c r="B151" s="50"/>
      <c r="C151" s="43"/>
    </row>
    <row r="152" spans="1:3" ht="15" customHeight="1">
      <c r="A152" s="45"/>
      <c r="B152" s="50"/>
      <c r="C152" s="43"/>
    </row>
    <row r="153" spans="1:3" ht="12.75">
      <c r="A153" s="45"/>
      <c r="B153" s="50"/>
      <c r="C153" s="43"/>
    </row>
    <row r="154" spans="1:3" ht="15.75" customHeight="1">
      <c r="A154" s="45"/>
      <c r="B154" s="50"/>
      <c r="C154" s="41"/>
    </row>
    <row r="155" spans="1:3" ht="31.5" customHeight="1">
      <c r="A155" s="45"/>
      <c r="B155" s="50"/>
      <c r="C155" s="43"/>
    </row>
    <row r="156" spans="1:3" ht="30" customHeight="1">
      <c r="A156" s="45"/>
      <c r="B156" s="50"/>
      <c r="C156" s="51"/>
    </row>
    <row r="157" spans="1:3" ht="15" customHeight="1">
      <c r="A157" s="45"/>
      <c r="B157" s="50"/>
      <c r="C157" s="41"/>
    </row>
    <row r="158" spans="1:3" ht="15" customHeight="1">
      <c r="A158" s="45"/>
      <c r="B158" s="50"/>
      <c r="C158" s="41"/>
    </row>
    <row r="159" spans="1:3" ht="15" customHeight="1">
      <c r="A159" s="45"/>
      <c r="B159" s="50"/>
      <c r="C159" s="43"/>
    </row>
    <row r="160" spans="1:3" ht="15" customHeight="1">
      <c r="A160" s="45"/>
      <c r="B160" s="50"/>
      <c r="C160" s="51"/>
    </row>
    <row r="161" spans="1:3" ht="16.5" customHeight="1">
      <c r="A161" s="45"/>
      <c r="B161" s="50"/>
      <c r="C161" s="43"/>
    </row>
    <row r="162" spans="1:8" ht="12.75">
      <c r="A162" s="45"/>
      <c r="B162" s="50"/>
      <c r="C162" s="46"/>
      <c r="D162" s="47"/>
      <c r="E162" s="46"/>
      <c r="F162" s="46"/>
      <c r="G162" s="47"/>
      <c r="H162" s="55"/>
    </row>
    <row r="163" spans="1:3" ht="12.75">
      <c r="A163" s="45"/>
      <c r="B163" s="50"/>
      <c r="C163" s="43"/>
    </row>
    <row r="164" spans="1:3" ht="12.75">
      <c r="A164" s="45"/>
      <c r="B164" s="48"/>
      <c r="C164" s="32"/>
    </row>
    <row r="165" spans="1:3" ht="30" customHeight="1">
      <c r="A165" s="45"/>
      <c r="B165" s="50"/>
      <c r="C165" s="41"/>
    </row>
    <row r="166" spans="1:3" ht="12.75">
      <c r="A166" s="45"/>
      <c r="B166" s="50"/>
      <c r="C166" s="51"/>
    </row>
    <row r="167" spans="1:3" ht="12.75">
      <c r="A167" s="45"/>
      <c r="B167" s="50"/>
      <c r="C167" s="43"/>
    </row>
    <row r="168" spans="1:3" ht="12.75">
      <c r="A168" s="45"/>
      <c r="B168" s="50"/>
      <c r="C168" s="43"/>
    </row>
    <row r="169" spans="1:3" ht="12.75">
      <c r="A169" s="45"/>
      <c r="B169" s="50"/>
      <c r="C169" s="11"/>
    </row>
    <row r="170" spans="1:3" ht="15" customHeight="1">
      <c r="A170" s="45"/>
      <c r="B170" s="50"/>
      <c r="C170" s="41"/>
    </row>
    <row r="171" spans="1:3" ht="30" customHeight="1">
      <c r="A171" s="45"/>
      <c r="B171" s="50"/>
      <c r="C171" s="51"/>
    </row>
    <row r="172" spans="1:3" ht="12.75" hidden="1">
      <c r="A172" s="45"/>
      <c r="B172" s="50"/>
      <c r="C172" s="43"/>
    </row>
    <row r="173" spans="1:3" ht="12.75">
      <c r="A173" s="45"/>
      <c r="B173" s="50"/>
      <c r="C173" s="43"/>
    </row>
    <row r="174" spans="1:3" ht="15.75" customHeight="1" hidden="1">
      <c r="A174" s="45"/>
      <c r="B174" s="50"/>
      <c r="C174" s="43"/>
    </row>
    <row r="175" spans="1:3" ht="12.75">
      <c r="A175" s="45"/>
      <c r="B175" s="50"/>
      <c r="C175" s="43"/>
    </row>
    <row r="176" spans="1:3" ht="12.75">
      <c r="A176" s="45"/>
      <c r="B176" s="50"/>
      <c r="C176" s="43"/>
    </row>
    <row r="177" spans="1:3" ht="12.75">
      <c r="A177" s="45"/>
      <c r="B177" s="50"/>
      <c r="C177" s="40"/>
    </row>
    <row r="178" spans="1:3" ht="12.75">
      <c r="A178" s="45"/>
      <c r="B178" s="50"/>
      <c r="C178" s="40"/>
    </row>
    <row r="179" spans="1:3" ht="12.75">
      <c r="A179" s="40"/>
      <c r="C179" s="43"/>
    </row>
    <row r="180" spans="1:3" ht="12.75">
      <c r="A180" s="40"/>
      <c r="C180" s="51"/>
    </row>
    <row r="181" spans="1:3" ht="30" customHeight="1">
      <c r="A181" s="40"/>
      <c r="C181" s="51"/>
    </row>
    <row r="182" spans="1:3" ht="33" customHeight="1">
      <c r="A182" s="40"/>
      <c r="C182" s="41"/>
    </row>
    <row r="183" spans="1:3" ht="15" customHeight="1">
      <c r="A183" s="40"/>
      <c r="C183" s="41"/>
    </row>
    <row r="184" spans="1:3" ht="15" customHeight="1">
      <c r="A184" s="40"/>
      <c r="C184" s="41"/>
    </row>
    <row r="185" spans="1:3" ht="30" customHeight="1">
      <c r="A185" s="40"/>
      <c r="C185" s="41"/>
    </row>
    <row r="186" spans="1:3" ht="15.75" customHeight="1">
      <c r="A186" s="40"/>
      <c r="C186" s="51"/>
    </row>
    <row r="187" spans="1:3" ht="15.75" customHeight="1">
      <c r="A187" s="40"/>
      <c r="C187" s="51"/>
    </row>
    <row r="188" spans="1:3" ht="30.75" customHeight="1">
      <c r="A188" s="40"/>
      <c r="C188" s="43"/>
    </row>
    <row r="189" spans="1:3" ht="15.75" customHeight="1">
      <c r="A189" s="40"/>
      <c r="C189" s="41"/>
    </row>
    <row r="190" spans="1:3" ht="18" customHeight="1">
      <c r="A190" s="40"/>
      <c r="C190" s="41"/>
    </row>
    <row r="191" spans="1:3" ht="15.75" customHeight="1">
      <c r="A191" s="40"/>
      <c r="C191" s="51"/>
    </row>
    <row r="192" spans="1:3" ht="12.75">
      <c r="A192" s="40"/>
      <c r="C192" s="43"/>
    </row>
    <row r="193" spans="1:8" ht="12.75">
      <c r="A193" s="45"/>
      <c r="B193" s="50"/>
      <c r="C193" s="46"/>
      <c r="D193" s="47"/>
      <c r="E193" s="46"/>
      <c r="F193" s="46"/>
      <c r="G193" s="47"/>
      <c r="H193" s="55"/>
    </row>
    <row r="194" ht="15" customHeight="1">
      <c r="C194" s="52"/>
    </row>
    <row r="195" spans="3:7" ht="15" customHeight="1">
      <c r="C195" s="5"/>
      <c r="D195" s="42"/>
      <c r="E195" s="104"/>
      <c r="F195" s="104"/>
      <c r="G195" s="42"/>
    </row>
    <row r="196" spans="3:8" ht="15" customHeight="1">
      <c r="C196" s="5"/>
      <c r="D196" s="36"/>
      <c r="E196" s="101"/>
      <c r="F196" s="101"/>
      <c r="G196" s="36"/>
      <c r="H196" s="55"/>
    </row>
    <row r="197" spans="3:8" ht="15" customHeight="1">
      <c r="C197" s="5"/>
      <c r="D197" s="36"/>
      <c r="E197" s="101"/>
      <c r="F197" s="101"/>
      <c r="G197" s="36"/>
      <c r="H197" s="55"/>
    </row>
    <row r="198" spans="3:8" ht="15" customHeight="1">
      <c r="C198" s="5"/>
      <c r="D198" s="36"/>
      <c r="E198" s="101"/>
      <c r="F198" s="101"/>
      <c r="G198" s="36"/>
      <c r="H198" s="55"/>
    </row>
    <row r="199" spans="3:8" ht="15" customHeight="1">
      <c r="C199" s="5"/>
      <c r="D199" s="36"/>
      <c r="E199" s="101"/>
      <c r="F199" s="101"/>
      <c r="G199" s="36"/>
      <c r="H199" s="55"/>
    </row>
    <row r="200" spans="3:8" ht="15" customHeight="1">
      <c r="C200" s="5"/>
      <c r="D200" s="36"/>
      <c r="E200" s="101"/>
      <c r="F200" s="101"/>
      <c r="G200" s="36"/>
      <c r="H200" s="55"/>
    </row>
    <row r="201" spans="3:8" ht="15" customHeight="1">
      <c r="C201" s="5"/>
      <c r="D201" s="36"/>
      <c r="E201" s="101"/>
      <c r="F201" s="101"/>
      <c r="G201" s="36"/>
      <c r="H201" s="55"/>
    </row>
    <row r="202" spans="3:8" ht="15" customHeight="1">
      <c r="C202" s="5"/>
      <c r="D202" s="36"/>
      <c r="E202" s="101"/>
      <c r="F202" s="101"/>
      <c r="G202" s="36"/>
      <c r="H202" s="55"/>
    </row>
    <row r="204" spans="4:8" ht="12.75">
      <c r="D204" s="47"/>
      <c r="E204" s="46"/>
      <c r="F204" s="46"/>
      <c r="G204" s="47"/>
      <c r="H204" s="55"/>
    </row>
    <row r="206" ht="12.75">
      <c r="C206" s="5"/>
    </row>
    <row r="207" spans="1:3" ht="15" customHeight="1">
      <c r="A207" s="40"/>
      <c r="C207" s="26"/>
    </row>
    <row r="208" spans="1:3" ht="15" customHeight="1">
      <c r="A208" s="40"/>
      <c r="C208" s="11"/>
    </row>
    <row r="209" spans="1:3" ht="15" customHeight="1">
      <c r="A209" s="45"/>
      <c r="B209" s="50"/>
      <c r="C209" s="11"/>
    </row>
    <row r="213" spans="4:7" ht="12.75">
      <c r="D213" s="42"/>
      <c r="E213" s="104"/>
      <c r="F213" s="104"/>
      <c r="G213" s="42"/>
    </row>
    <row r="215" spans="4:7" ht="12.75">
      <c r="D215" s="42"/>
      <c r="E215" s="104"/>
      <c r="F215" s="104"/>
      <c r="G215" s="42"/>
    </row>
    <row r="217" ht="12.75">
      <c r="C217" s="51"/>
    </row>
  </sheetData>
  <sheetProtection/>
  <mergeCells count="2">
    <mergeCell ref="A3:C3"/>
    <mergeCell ref="A4:C4"/>
  </mergeCells>
  <printOptions/>
  <pageMargins left="0" right="0" top="0.3937007874015748" bottom="0.35433070866141736" header="0.31496062992125984" footer="0.35433070866141736"/>
  <pageSetup firstPageNumber="14" useFirstPageNumber="1" horizontalDpi="600" verticalDpi="600" orientation="portrait" paperSize="9" scale="70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2016-08-30T13:36:54Z</cp:lastPrinted>
  <dcterms:created xsi:type="dcterms:W3CDTF">2012-04-24T11:42:40Z</dcterms:created>
  <dcterms:modified xsi:type="dcterms:W3CDTF">2016-08-30T13:40:55Z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6B. Račun financiranja 1.-6.2016.xls</vt:lpwstr>
  </property>
</Properties>
</file>