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dio'!$2:$3</definedName>
    <definedName name="_xlnm.Print_Area" localSheetId="0">'bilanca'!$A$1:$G$26</definedName>
    <definedName name="_xlnm.Print_Area" localSheetId="4">'posebni dio'!$A$1:$E$116</definedName>
    <definedName name="_xlnm.Print_Area" localSheetId="1">'prihodi'!$A$1:$H$39</definedName>
    <definedName name="_xlnm.Print_Area" localSheetId="3">'račun financiranja'!$A$1:$H$35</definedName>
    <definedName name="_xlnm.Print_Area" localSheetId="2">'rashodi-opći dio'!$A$1:$H$70</definedName>
  </definedNames>
  <calcPr fullCalcOnLoad="1"/>
</workbook>
</file>

<file path=xl/sharedStrings.xml><?xml version="1.0" encoding="utf-8"?>
<sst xmlns="http://schemas.openxmlformats.org/spreadsheetml/2006/main" count="357" uniqueCount="178">
  <si>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</si>
  <si>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</si>
  <si>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</si>
  <si>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</si>
  <si>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</si>
  <si>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</si>
  <si>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</si>
  <si>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</si>
  <si>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</si>
  <si>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</si>
  <si>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</si>
  <si>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</si>
  <si>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</si>
  <si>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</si>
  <si>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</si>
  <si>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</si>
  <si>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</si>
  <si>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</si>
  <si>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</si>
  <si>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</si>
  <si>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</si>
  <si>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</si>
  <si>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</si>
  <si>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</si>
  <si>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</si>
  <si>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dividendi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</si>
  <si>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</si>
  <si>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</si>
  <si>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</si>
  <si>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</si>
  <si>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</si>
  <si>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</si>
  <si>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</si>
  <si>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</si>
  <si>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</si>
  <si>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</si>
  <si>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</si>
  <si>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</si>
  <si>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</si>
  <si>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</si>
  <si>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</si>
  <si>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</si>
  <si>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</si>
  <si>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</si>
  <si>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</si>
  <si>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</si>
  <si>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</si>
  <si>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</si>
  <si>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</si>
  <si>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</si>
  <si>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</si>
  <si>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</si>
  <si>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</si>
  <si>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RASHODI ZA NABAVU NEFINANCIJSKE IMOVINE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</si>
  <si>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</si>
  <si>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</si>
  <si>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</si>
  <si>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</si>
  <si>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</si>
  <si>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</si>
  <si>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</si>
  <si>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</si>
  <si>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</si>
  <si>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</si>
  <si>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</si>
  <si>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</si>
  <si>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</si>
  <si>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</si>
  <si>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</si>
  <si>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</si>
  <si>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</si>
  <si>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</si>
  <si>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</si>
  <si>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</si>
  <si>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</si>
  <si>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A1001</t>
  </si>
  <si>
    <t>Primljene otplate (povrati) glavnice danih zajmova</t>
  </si>
  <si>
    <t>Izdaci za dane zajmove</t>
  </si>
  <si>
    <t>DANI ZAJMOVI</t>
  </si>
  <si>
    <t>Primici od zaduživanja</t>
  </si>
  <si>
    <t>Prihodi od prodaje neproizvedene imovine</t>
  </si>
  <si>
    <t>Prihodi od materijalne imovine - prirodnih bogatstva</t>
  </si>
  <si>
    <t>Zemljište</t>
  </si>
  <si>
    <t>Ostali nespomenuti financijski rashodi</t>
  </si>
  <si>
    <t>A1003</t>
  </si>
  <si>
    <t>Plaće (Bruto)</t>
  </si>
  <si>
    <t>Kamate za primljene kredite i zajmove od kreditnih i ostalih financijskih institucija izvan javnog sektora</t>
  </si>
  <si>
    <t>Negativne tečajne razlike i razlike zbog primjene valutne klauzule</t>
  </si>
  <si>
    <t>Izdaci za otplatu glavnice primljenih kredita i zajmova</t>
  </si>
  <si>
    <t>Otplata glavnice primljenih kredita i zajmova od kreditnih i ostalih financijskih institucija izvan javnog sektora</t>
  </si>
  <si>
    <t>Prihodi od pozitivnih tečajnih razlika i razlika zbog primjene valutne klauzule</t>
  </si>
  <si>
    <t>Prihodi od prodaje proizvoda i robe te pruženih usluga</t>
  </si>
  <si>
    <t>Doprinosi za obvzeno zdravstveno osiguranje</t>
  </si>
  <si>
    <t>Doprinosi za obvezno zdravstveno osiguranje</t>
  </si>
  <si>
    <t>Prihodi  od prodaje proizvoda i robe te pruženih usluga i prihodi od donacija</t>
  </si>
  <si>
    <t>Prihodi od pruženih usluga</t>
  </si>
  <si>
    <t>Doprinosi za obvezno osiguranje u slučaju nezaposlenosti</t>
  </si>
  <si>
    <t xml:space="preserve">Kamate za primljene kredite i zajmove </t>
  </si>
  <si>
    <t>Otplata glavnice primljenih kredita od tuzemnih kreditnih institucija izvan javnog sektora</t>
  </si>
  <si>
    <t xml:space="preserve">Otplata glavnice primljenih kredita od inozemnih kreditnih institucija </t>
  </si>
  <si>
    <t xml:space="preserve">Prihodi od zateznih kamata </t>
  </si>
  <si>
    <t>Stambeni objekti</t>
  </si>
  <si>
    <t>Plaće za prekovremeni rad</t>
  </si>
  <si>
    <t>Usluge promidžbe i informiranja</t>
  </si>
  <si>
    <t>Pristojbe i naknade</t>
  </si>
  <si>
    <t>Ostali rashodi</t>
  </si>
  <si>
    <t>Kazne, penali i naknade štete</t>
  </si>
  <si>
    <t>Oprema za održavanje i zaštitu</t>
  </si>
  <si>
    <t>Ulaganja u računalne programe</t>
  </si>
  <si>
    <t>Ostale naknade troškova zaposlenima</t>
  </si>
  <si>
    <t>Naknada za korištenje nefinancijske imovine</t>
  </si>
  <si>
    <t>ADMINISTRATIVNO UPRAVLJANJE, OPREMANJE I KONTROLA DRŽAVNE IMOVINE</t>
  </si>
  <si>
    <t>Kazne, upravne mjere i ostali prihodi</t>
  </si>
  <si>
    <t>Ostali prihodi</t>
  </si>
  <si>
    <t>Kamate za primljene kredite i zajmove od kreditnih i ostalih financijskih institucija u javnom sektoru</t>
  </si>
  <si>
    <t>Plaće u naravi</t>
  </si>
  <si>
    <t>Kamate za primljene kredite i zajmmove od kreditnih i ostalih financijskih institucija u javnom sektoru</t>
  </si>
  <si>
    <t>Naknade za rad predstavničkih i izvršnih tijela, povjerenstava i sl</t>
  </si>
  <si>
    <t>Prihodi od upravnih i administrativnih pristojbi, pristojbi po posebnim propisima i nakanada</t>
  </si>
  <si>
    <t>Prihodi po posebnim propisima</t>
  </si>
  <si>
    <t>Ostali nespomenuti prihodi</t>
  </si>
  <si>
    <t>Prihodi od kamata na dane zajmove trgovačkim društvima u javnom sektoru</t>
  </si>
  <si>
    <t>Primljeni krediti od tuzemnih kreditnih financijskih instiucija izvan javnog sektora</t>
  </si>
  <si>
    <t>Primici (povrati) glavnice zajmova danih trgovačkim društvima u javnom sektoru</t>
  </si>
  <si>
    <t>Povrat zajmova danih tuzemnim trgovačkim društvima u javnom sektoru</t>
  </si>
  <si>
    <t>Otplata glavnice primljenih kredita i zajmova od kreditnih i ostalih financijskih institucija u javnog sektora</t>
  </si>
  <si>
    <t>Izdaci za dane zajmove trgovačkim društvima u javnom sektoru</t>
  </si>
  <si>
    <t>Dani zajmovi tuzemnim trgovačkim društvima  u javnom sektoru</t>
  </si>
  <si>
    <t>Ugovorene kazne i ostale naknade šteta</t>
  </si>
  <si>
    <t>Dionice i udjeli u glavnici trgovačkih društava u javnom sektoru</t>
  </si>
  <si>
    <t>Primljeni krediti i zajmovi od kreditnih i ostalih financijskih institucija izvan javnog sektora</t>
  </si>
  <si>
    <t>Otplata glavnice primljenih kredita od kreditnih institucija u javnom sektoru</t>
  </si>
  <si>
    <t>Primici od prodaje dionica i udjela u glavnici kreditnih i ostalih financijskih institucija    izvan javnog sektora</t>
  </si>
  <si>
    <t>Dionice i udjeli u glavnici tuzemnih kreditnih i ostalih financijskih institucija  izvan javnog sektora</t>
  </si>
  <si>
    <t>Rashodi za nabavu neproizvedene dugotrajne imovine</t>
  </si>
  <si>
    <t>Nematerijalna imovina</t>
  </si>
  <si>
    <t>Licence</t>
  </si>
  <si>
    <t>Ugovorne kazne i ostale naknade štete</t>
  </si>
  <si>
    <t>Izdaci za dionice i udjele u glavnici</t>
  </si>
  <si>
    <t>DIONICE I UDJELI U GLAVNICI</t>
  </si>
  <si>
    <t>A1004</t>
  </si>
  <si>
    <t>Primici (povrati) glavnice zajmova danih trgovačkim društvima i obrtnicima izvan javnog sektora</t>
  </si>
  <si>
    <t>Povrat zajmova danih tuzemnim trgovačkim društvima izvan javnog sektora</t>
  </si>
  <si>
    <t>Kazne i upravne mjere</t>
  </si>
  <si>
    <t>Kazne i druge mjere u kaznenom postupku</t>
  </si>
  <si>
    <t>BROJČANA OZNAKA I NAZIV</t>
  </si>
  <si>
    <t>INDEKS</t>
  </si>
  <si>
    <t>5=4/2*100</t>
  </si>
  <si>
    <t>6=4/3*100</t>
  </si>
  <si>
    <t>4=3/2*100</t>
  </si>
  <si>
    <t>1</t>
  </si>
  <si>
    <t>-</t>
  </si>
  <si>
    <t>Primici od prodaje dionica i udjela u glavnici trgovačkih društava u javnom sektoru</t>
  </si>
  <si>
    <t>Kamate za primljene zajmove od trgovačkih društava u javnom sektoru</t>
  </si>
  <si>
    <t>Otplata glavnice primljenih kredita i zajmova od kreditnih i ostalih financijskih institucija u javnom sektoru</t>
  </si>
  <si>
    <t>05</t>
  </si>
  <si>
    <t>CENTAR ZA RESTRUKTURIRANJE I PRODAJU</t>
  </si>
  <si>
    <t>Upravne i administrativne pristojbe</t>
  </si>
  <si>
    <t>Ostale pristojbe i naknade</t>
  </si>
  <si>
    <t>Materijal i dijelovi za tekuće i investicijsko održavanje</t>
  </si>
  <si>
    <t>Zdravstvene i veterinarske usluge</t>
  </si>
  <si>
    <t>Naknade troškova osobama izvan radnog odnosa</t>
  </si>
  <si>
    <t>Troškovi sudskih postupaka</t>
  </si>
  <si>
    <t>Komunikacijska oprema</t>
  </si>
  <si>
    <t>Uređaji, strojevi i oprema za ostale namjene</t>
  </si>
  <si>
    <t>Nematerijalna proizvedena imovina</t>
  </si>
  <si>
    <t>Prihodi od kamata na dane zajmove trgovačkim društvima i obrtnicima izvan javnog sektora</t>
  </si>
  <si>
    <t>Naknade za rad predstavničkih i izvršnih tijela, povjerenstava i sl.</t>
  </si>
  <si>
    <t>IZVORNI PLAN 2016.</t>
  </si>
  <si>
    <t>Primljeni krediti i zajmovi od kreditnih i ostalih financijskih institucija u javnom sektoru</t>
  </si>
  <si>
    <t>Primljeni krediti od kreditnih institucija u javnom sektoru</t>
  </si>
  <si>
    <t>PRIJENOS DEPOZITA U SLJEDEĆE RAZDOBLJE</t>
  </si>
  <si>
    <t>IZVRŠENJE
1.-6.2015.</t>
  </si>
  <si>
    <t>IZVRŠENJE
1.-6.2016.</t>
  </si>
  <si>
    <t>UKUPNI PRIHODI</t>
  </si>
  <si>
    <t>UKUPNI RASHODI</t>
  </si>
  <si>
    <t>IZDACI ZA FINANC. IMOVINU I OTPLATE ZAJMOVA</t>
  </si>
  <si>
    <r>
      <t xml:space="preserve">IZVRŠENJE FINANCIJSKOG PLANA
</t>
    </r>
    <r>
      <rPr>
        <b/>
        <sz val="18"/>
        <color indexed="8"/>
        <rFont val="Times New Roman"/>
        <family val="1"/>
      </rPr>
      <t>CENTRA ZA RESTRUKTURIRANJE I PRODAJU</t>
    </r>
    <r>
      <rPr>
        <b/>
        <sz val="14"/>
        <color indexed="8"/>
        <rFont val="Times New Roman"/>
        <family val="0"/>
      </rPr>
      <t xml:space="preserve">
U PRVOM POLUGODIŠTU 2016. GODINE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</si>
</sst>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#,##0.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sz val="14"/>
      <name val="Bookman Old Style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4"/>
      <color indexed="8"/>
      <name val="Times New Roman"/>
      <family val="0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1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2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 quotePrefix="1">
      <alignment horizontal="left" wrapText="1"/>
      <protection/>
    </xf>
    <xf numFmtId="4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 quotePrefix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 wrapText="1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172" fontId="6" fillId="0" borderId="0" xfId="0" applyNumberFormat="1" applyFont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 quotePrefix="1">
      <alignment horizontal="left" vertical="center" wrapText="1"/>
    </xf>
    <xf numFmtId="0" fontId="7" fillId="0" borderId="0" xfId="0" applyFont="1" applyBorder="1" applyAlignment="1" quotePrefix="1">
      <alignment horizontal="left" vertical="center" wrapText="1"/>
    </xf>
    <xf numFmtId="0" fontId="7" fillId="33" borderId="0" xfId="0" applyNumberFormat="1" applyFont="1" applyFill="1" applyBorder="1" applyAlignment="1" applyProtection="1">
      <alignment wrapText="1"/>
      <protection/>
    </xf>
    <xf numFmtId="0" fontId="13" fillId="0" borderId="0" xfId="0" applyFont="1" applyBorder="1" applyAlignment="1" quotePrefix="1">
      <alignment horizontal="left"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 quotePrefix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 quotePrefix="1">
      <alignment horizontal="left" vertical="center"/>
      <protection/>
    </xf>
    <xf numFmtId="3" fontId="13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0" xfId="0" applyNumberFormat="1" applyFont="1" applyFill="1" applyBorder="1" applyAlignment="1" applyProtection="1">
      <alignment wrapText="1"/>
      <protection/>
    </xf>
    <xf numFmtId="3" fontId="13" fillId="0" borderId="0" xfId="0" applyNumberFormat="1" applyFont="1" applyFill="1" applyBorder="1" applyAlignment="1" applyProtection="1">
      <alignment wrapText="1"/>
      <protection/>
    </xf>
    <xf numFmtId="0" fontId="13" fillId="0" borderId="11" xfId="0" applyFont="1" applyBorder="1" applyAlignment="1" quotePrefix="1">
      <alignment horizontal="left" vertical="center" wrapText="1"/>
    </xf>
    <xf numFmtId="0" fontId="13" fillId="0" borderId="11" xfId="0" applyNumberFormat="1" applyFont="1" applyFill="1" applyBorder="1" applyAlignment="1" applyProtection="1" quotePrefix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 quotePrefix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3" fontId="16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left" wrapText="1"/>
      <protection/>
    </xf>
    <xf numFmtId="0" fontId="1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6" fillId="0" borderId="0" xfId="52" applyFont="1" applyFill="1" applyBorder="1" applyAlignment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3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 quotePrefix="1">
      <alignment horizontal="left" vertical="center" wrapText="1"/>
      <protection/>
    </xf>
    <xf numFmtId="0" fontId="14" fillId="0" borderId="0" xfId="0" applyNumberFormat="1" applyFont="1" applyFill="1" applyBorder="1" applyAlignment="1" applyProtection="1" quotePrefix="1">
      <alignment horizontal="left" vertical="center" wrapText="1"/>
      <protection/>
    </xf>
    <xf numFmtId="4" fontId="13" fillId="0" borderId="11" xfId="54" applyNumberFormat="1" applyFont="1" applyFill="1" applyBorder="1" applyAlignment="1">
      <alignment horizontal="right" vertical="center" wrapText="1"/>
      <protection/>
    </xf>
    <xf numFmtId="3" fontId="22" fillId="0" borderId="11" xfId="53" applyNumberFormat="1" applyFont="1" applyFill="1" applyBorder="1" applyAlignment="1">
      <alignment horizontal="center" vertical="center" wrapText="1"/>
      <protection/>
    </xf>
    <xf numFmtId="4" fontId="22" fillId="0" borderId="11" xfId="54" applyNumberFormat="1" applyFont="1" applyFill="1" applyBorder="1" applyAlignment="1">
      <alignment horizontal="right" vertical="center" wrapText="1"/>
      <protection/>
    </xf>
    <xf numFmtId="3" fontId="22" fillId="0" borderId="13" xfId="53" applyNumberFormat="1" applyFont="1" applyFill="1" applyBorder="1" applyAlignment="1">
      <alignment horizontal="center" vertical="center" wrapText="1"/>
      <protection/>
    </xf>
    <xf numFmtId="4" fontId="22" fillId="0" borderId="13" xfId="54" applyNumberFormat="1" applyFont="1" applyFill="1" applyBorder="1" applyAlignment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 quotePrefix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NumberFormat="1" applyFont="1" applyFill="1" applyBorder="1" applyAlignment="1" applyProtection="1" quotePrefix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2" fontId="13" fillId="0" borderId="0" xfId="0" applyNumberFormat="1" applyFont="1" applyFill="1" applyBorder="1" applyAlignment="1" applyProtection="1">
      <alignment horizontal="right"/>
      <protection/>
    </xf>
    <xf numFmtId="0" fontId="13" fillId="0" borderId="12" xfId="0" applyNumberFormat="1" applyFont="1" applyFill="1" applyBorder="1" applyAlignment="1" applyProtection="1">
      <alignment horizontal="left" vertical="top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vertical="top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 applyProtection="1">
      <alignment horizontal="right" wrapText="1"/>
      <protection/>
    </xf>
    <xf numFmtId="4" fontId="13" fillId="0" borderId="0" xfId="0" applyNumberFormat="1" applyFont="1" applyFill="1" applyBorder="1" applyAlignment="1" applyProtection="1">
      <alignment horizontal="right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4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3" fontId="24" fillId="0" borderId="0" xfId="0" applyNumberFormat="1" applyFont="1" applyFill="1" applyBorder="1" applyAlignment="1" applyProtection="1">
      <alignment wrapText="1"/>
      <protection/>
    </xf>
    <xf numFmtId="2" fontId="24" fillId="0" borderId="0" xfId="0" applyNumberFormat="1" applyFont="1" applyFill="1" applyBorder="1" applyAlignment="1" applyProtection="1">
      <alignment wrapText="1"/>
      <protection/>
    </xf>
    <xf numFmtId="3" fontId="24" fillId="0" borderId="0" xfId="0" applyNumberFormat="1" applyFont="1" applyFill="1" applyBorder="1" applyAlignment="1" applyProtection="1">
      <alignment horizontal="right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3" fontId="13" fillId="0" borderId="13" xfId="53" applyNumberFormat="1" applyFont="1" applyFill="1" applyBorder="1" applyAlignment="1">
      <alignment horizontal="center" vertical="center" wrapText="1"/>
      <protection/>
    </xf>
    <xf numFmtId="3" fontId="13" fillId="0" borderId="11" xfId="53" applyNumberFormat="1" applyFont="1" applyFill="1" applyBorder="1" applyAlignment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 quotePrefix="1">
      <alignment horizontal="left" vertical="top"/>
      <protection/>
    </xf>
    <xf numFmtId="3" fontId="16" fillId="0" borderId="0" xfId="0" applyNumberFormat="1" applyFont="1" applyFill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2" fontId="25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vertical="justify"/>
      <protection/>
    </xf>
    <xf numFmtId="0" fontId="7" fillId="0" borderId="0" xfId="0" applyNumberFormat="1" applyFont="1" applyFill="1" applyBorder="1" applyAlignment="1" applyProtection="1">
      <alignment horizontal="left" vertical="justify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6" fillId="0" borderId="12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3" fontId="13" fillId="0" borderId="0" xfId="0" applyNumberFormat="1" applyFont="1" applyFill="1" applyBorder="1" applyAlignment="1" applyProtection="1">
      <alignment horizontal="left" wrapText="1"/>
      <protection/>
    </xf>
    <xf numFmtId="3" fontId="14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3" fontId="13" fillId="0" borderId="12" xfId="0" applyNumberFormat="1" applyFont="1" applyFill="1" applyBorder="1" applyAlignment="1" applyProtection="1">
      <alignment horizontal="right"/>
      <protection/>
    </xf>
    <xf numFmtId="2" fontId="28" fillId="0" borderId="0" xfId="0" applyNumberFormat="1" applyFont="1" applyFill="1" applyBorder="1" applyAlignment="1" applyProtection="1">
      <alignment horizontal="right"/>
      <protection/>
    </xf>
    <xf numFmtId="2" fontId="13" fillId="0" borderId="12" xfId="0" applyNumberFormat="1" applyFont="1" applyFill="1" applyBorder="1" applyAlignment="1" applyProtection="1">
      <alignment horizontal="right"/>
      <protection/>
    </xf>
    <xf numFmtId="4" fontId="13" fillId="0" borderId="12" xfId="0" applyNumberFormat="1" applyFont="1" applyFill="1" applyBorder="1" applyAlignment="1" applyProtection="1">
      <alignment horizontal="right"/>
      <protection/>
    </xf>
    <xf numFmtId="4" fontId="29" fillId="0" borderId="0" xfId="0" applyNumberFormat="1" applyFont="1" applyFill="1" applyBorder="1" applyAlignment="1" applyProtection="1">
      <alignment horizontal="right" wrapText="1"/>
      <protection/>
    </xf>
    <xf numFmtId="4" fontId="29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3" xfId="54" applyNumberFormat="1" applyFont="1" applyFill="1" applyBorder="1" applyAlignment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10" fillId="0" borderId="13" xfId="51" applyFont="1" applyBorder="1" applyAlignment="1">
      <alignment horizontal="left" vertical="center" wrapText="1"/>
      <protection/>
    </xf>
    <xf numFmtId="0" fontId="10" fillId="0" borderId="14" xfId="0" applyNumberFormat="1" applyFont="1" applyFill="1" applyBorder="1" applyAlignment="1" applyProtection="1" quotePrefix="1">
      <alignment wrapText="1"/>
      <protection/>
    </xf>
    <xf numFmtId="0" fontId="10" fillId="0" borderId="14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 wrapText="1"/>
      <protection/>
    </xf>
    <xf numFmtId="0" fontId="10" fillId="0" borderId="14" xfId="0" applyNumberFormat="1" applyFont="1" applyFill="1" applyBorder="1" applyAlignment="1" applyProtection="1" quotePrefix="1">
      <alignment horizontal="left" wrapText="1"/>
      <protection/>
    </xf>
    <xf numFmtId="0" fontId="23" fillId="0" borderId="11" xfId="0" applyFont="1" applyBorder="1" applyAlignment="1" quotePrefix="1">
      <alignment horizontal="left"/>
    </xf>
    <xf numFmtId="0" fontId="23" fillId="0" borderId="11" xfId="0" applyNumberFormat="1" applyFont="1" applyFill="1" applyBorder="1" applyAlignment="1" applyProtection="1">
      <alignment wrapText="1"/>
      <protection/>
    </xf>
    <xf numFmtId="3" fontId="23" fillId="0" borderId="13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 applyProtection="1">
      <alignment horizontal="right" vertical="center" wrapText="1"/>
      <protection/>
    </xf>
    <xf numFmtId="3" fontId="23" fillId="0" borderId="13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 applyProtection="1">
      <alignment vertical="center" wrapText="1"/>
      <protection/>
    </xf>
    <xf numFmtId="4" fontId="13" fillId="0" borderId="11" xfId="54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 quotePrefix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 quotePrefix="1">
      <alignment horizontal="left" wrapText="1"/>
    </xf>
    <xf numFmtId="0" fontId="13" fillId="0" borderId="0" xfId="0" applyFont="1" applyFill="1" applyBorder="1" applyAlignment="1" quotePrefix="1">
      <alignment horizontal="left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 quotePrefix="1">
      <alignment horizontal="left" vertical="top" wrapText="1"/>
    </xf>
    <xf numFmtId="0" fontId="13" fillId="0" borderId="0" xfId="0" applyFont="1" applyFill="1" applyBorder="1" applyAlignment="1" quotePrefix="1">
      <alignment horizontal="left" vertical="top" wrapText="1"/>
    </xf>
    <xf numFmtId="0" fontId="7" fillId="0" borderId="0" xfId="0" applyFont="1" applyFill="1" applyBorder="1" applyAlignment="1" quotePrefix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3" fillId="0" borderId="15" xfId="0" applyFont="1" applyFill="1" applyBorder="1" applyAlignment="1">
      <alignment horizontal="left" vertical="center" wrapText="1"/>
    </xf>
    <xf numFmtId="0" fontId="7" fillId="0" borderId="0" xfId="0" applyFont="1" applyFill="1" applyAlignment="1" quotePrefix="1">
      <alignment horizontal="left" wrapText="1"/>
    </xf>
    <xf numFmtId="0" fontId="14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vertical="center" wrapText="1"/>
    </xf>
    <xf numFmtId="0" fontId="13" fillId="0" borderId="0" xfId="0" applyFont="1" applyFill="1" applyAlignment="1" quotePrefix="1">
      <alignment horizontal="left" wrapText="1"/>
    </xf>
    <xf numFmtId="0" fontId="13" fillId="0" borderId="15" xfId="0" applyFont="1" applyFill="1" applyBorder="1" applyAlignment="1" quotePrefix="1">
      <alignment horizontal="left" vertical="center" wrapText="1"/>
    </xf>
    <xf numFmtId="0" fontId="14" fillId="0" borderId="0" xfId="0" applyFont="1" applyFill="1" applyAlignment="1" quotePrefix="1">
      <alignment horizontal="left" wrapText="1"/>
    </xf>
    <xf numFmtId="0" fontId="7" fillId="0" borderId="0" xfId="0" applyFont="1" applyFill="1" applyAlignment="1" quotePrefix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quotePrefix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 vertical="center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quotePrefix="1">
      <alignment horizontal="left" vertical="top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 quotePrefix="1">
      <alignment horizontal="left" vertical="top"/>
    </xf>
    <xf numFmtId="0" fontId="15" fillId="0" borderId="0" xfId="0" applyFont="1" applyFill="1" applyBorder="1" applyAlignment="1" quotePrefix="1">
      <alignment horizontal="left" vertical="top"/>
    </xf>
    <xf numFmtId="4" fontId="13" fillId="0" borderId="0" xfId="54" applyNumberFormat="1" applyFont="1" applyFill="1" applyBorder="1" applyAlignment="1">
      <alignment horizontal="right" vertical="center" wrapText="1"/>
      <protection/>
    </xf>
    <xf numFmtId="4" fontId="22" fillId="0" borderId="0" xfId="54" applyNumberFormat="1" applyFont="1" applyFill="1" applyBorder="1" applyAlignment="1">
      <alignment horizontal="right" vertical="center" wrapText="1"/>
      <protection/>
    </xf>
    <xf numFmtId="172" fontId="19" fillId="0" borderId="0" xfId="0" applyNumberFormat="1" applyFont="1" applyAlignment="1">
      <alignment horizontal="center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 quotePrefix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 quotePrefix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 quotePrefix="1">
      <alignment horizontal="center" vertical="center"/>
      <protection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8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1" xfId="0" applyNumberFormat="1" applyFont="1" applyFill="1" applyBorder="1" applyAlignment="1" quotePrefix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172" fontId="13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ill="1" applyBorder="1" applyAlignment="1" applyProtection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Obično_List5" xfId="52"/>
    <cellStyle name="Obično_Polugodišnji-sabor" xfId="53"/>
    <cellStyle name="Obično_prihodi 2005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I11" sqref="I11"/>
    </sheetView>
  </sheetViews>
  <sheetFormatPr defaultColWidth="11.421875" defaultRowHeight="12.75"/>
  <cols>
    <col min="1" max="1" width="4.57421875" style="2" customWidth="1"/>
    <col min="2" max="2" width="55.57421875" style="2" customWidth="1"/>
    <col min="3" max="3" width="12.00390625" style="2" bestFit="1" customWidth="1"/>
    <col min="4" max="4" width="12.421875" style="3" bestFit="1" customWidth="1"/>
    <col min="5" max="5" width="13.28125" style="2" bestFit="1" customWidth="1"/>
    <col min="6" max="7" width="8.00390625" style="2" customWidth="1"/>
    <col min="8" max="16384" width="11.421875" style="2" customWidth="1"/>
  </cols>
  <sheetData>
    <row r="1" spans="1:8" ht="22.5" customHeight="1">
      <c r="A1" s="207" t="s">
        <v>177</v>
      </c>
      <c r="B1" s="208"/>
      <c r="C1" s="208"/>
      <c r="D1" s="208"/>
      <c r="E1" s="208"/>
      <c r="F1" s="208"/>
      <c r="G1" s="208"/>
      <c r="H1" s="24"/>
    </row>
    <row r="2" spans="1:8" ht="38.25" customHeight="1">
      <c r="A2" s="208"/>
      <c r="B2" s="208"/>
      <c r="C2" s="208"/>
      <c r="D2" s="208"/>
      <c r="E2" s="208"/>
      <c r="F2" s="208"/>
      <c r="G2" s="208"/>
      <c r="H2" s="24"/>
    </row>
    <row r="3" spans="1:8" s="5" customFormat="1" ht="24" customHeight="1">
      <c r="A3" s="213" t="s">
        <v>68</v>
      </c>
      <c r="B3" s="214"/>
      <c r="C3" s="214"/>
      <c r="D3" s="214"/>
      <c r="E3" s="214"/>
      <c r="F3" s="214"/>
      <c r="G3" s="214"/>
      <c r="H3" s="23"/>
    </row>
    <row r="4" spans="1:8" ht="24" customHeight="1">
      <c r="A4" s="213" t="s">
        <v>1</v>
      </c>
      <c r="B4" s="214"/>
      <c r="C4" s="214"/>
      <c r="D4" s="214"/>
      <c r="E4" s="214"/>
      <c r="F4" s="214"/>
      <c r="G4" s="214"/>
      <c r="H4" s="23"/>
    </row>
    <row r="5" ht="9" customHeight="1">
      <c r="B5" s="6"/>
    </row>
    <row r="6" spans="1:7" s="1" customFormat="1" ht="27.75" customHeight="1">
      <c r="A6" s="209" t="s">
        <v>145</v>
      </c>
      <c r="B6" s="210"/>
      <c r="C6" s="115" t="s">
        <v>172</v>
      </c>
      <c r="D6" s="115" t="s">
        <v>168</v>
      </c>
      <c r="E6" s="115" t="s">
        <v>173</v>
      </c>
      <c r="F6" s="140" t="s">
        <v>146</v>
      </c>
      <c r="G6" s="140" t="s">
        <v>146</v>
      </c>
    </row>
    <row r="7" spans="1:7" s="1" customFormat="1" ht="12.75" customHeight="1">
      <c r="A7" s="211">
        <v>1</v>
      </c>
      <c r="B7" s="212"/>
      <c r="C7" s="79">
        <v>2</v>
      </c>
      <c r="D7" s="79">
        <v>3</v>
      </c>
      <c r="E7" s="79">
        <v>4</v>
      </c>
      <c r="F7" s="80" t="s">
        <v>147</v>
      </c>
      <c r="G7" s="80" t="s">
        <v>148</v>
      </c>
    </row>
    <row r="8" spans="1:7" ht="22.5" customHeight="1">
      <c r="A8" s="141">
        <v>6</v>
      </c>
      <c r="B8" s="142" t="s">
        <v>20</v>
      </c>
      <c r="C8" s="150">
        <f>prihodi!D5</f>
        <v>17821170.880000003</v>
      </c>
      <c r="D8" s="150">
        <f>prihodi!E5</f>
        <v>32300000</v>
      </c>
      <c r="E8" s="150">
        <f>prihodi!F5</f>
        <v>49106742.769999996</v>
      </c>
      <c r="F8" s="151">
        <f aca="true" t="shared" si="0" ref="F8:F14">E8/C8*100</f>
        <v>275.55284162114486</v>
      </c>
      <c r="G8" s="151">
        <f aca="true" t="shared" si="1" ref="G8:G14">E8/D8*100</f>
        <v>152.0332593498452</v>
      </c>
    </row>
    <row r="9" spans="1:7" ht="22.5" customHeight="1">
      <c r="A9" s="141">
        <v>7</v>
      </c>
      <c r="B9" s="142" t="s">
        <v>30</v>
      </c>
      <c r="C9" s="150">
        <f>prihodi!D32</f>
        <v>248558.55</v>
      </c>
      <c r="D9" s="150">
        <f>prihodi!E32</f>
        <v>1000000</v>
      </c>
      <c r="E9" s="150">
        <f>prihodi!F32</f>
        <v>2427234.4</v>
      </c>
      <c r="F9" s="151">
        <f t="shared" si="0"/>
        <v>976.5242032511052</v>
      </c>
      <c r="G9" s="151">
        <f t="shared" si="1"/>
        <v>242.72344</v>
      </c>
    </row>
    <row r="10" spans="1:7" ht="22.5" customHeight="1">
      <c r="A10" s="141"/>
      <c r="B10" s="143" t="s">
        <v>174</v>
      </c>
      <c r="C10" s="150">
        <f>SUM(C8:C9)</f>
        <v>18069729.430000003</v>
      </c>
      <c r="D10" s="150">
        <f>SUM(D8:D9)</f>
        <v>33300000</v>
      </c>
      <c r="E10" s="150">
        <f>SUM(E8:E9)</f>
        <v>51533977.169999994</v>
      </c>
      <c r="F10" s="151">
        <f t="shared" si="0"/>
        <v>285.1950681920088</v>
      </c>
      <c r="G10" s="151">
        <f t="shared" si="1"/>
        <v>154.7566881981982</v>
      </c>
    </row>
    <row r="11" spans="1:7" ht="22.5" customHeight="1">
      <c r="A11" s="141">
        <v>3</v>
      </c>
      <c r="B11" s="142" t="s">
        <v>72</v>
      </c>
      <c r="C11" s="152">
        <f>'rashodi-opći dio'!D4</f>
        <v>34049655.15</v>
      </c>
      <c r="D11" s="152">
        <f>'rashodi-opći dio'!E4</f>
        <v>73033000</v>
      </c>
      <c r="E11" s="152">
        <f>'rashodi-opći dio'!F4</f>
        <v>26520203.990000002</v>
      </c>
      <c r="F11" s="151">
        <f t="shared" si="0"/>
        <v>77.88685046344736</v>
      </c>
      <c r="G11" s="151">
        <f t="shared" si="1"/>
        <v>36.31263126257993</v>
      </c>
    </row>
    <row r="12" spans="1:7" ht="22.5" customHeight="1">
      <c r="A12" s="141">
        <v>4</v>
      </c>
      <c r="B12" s="142" t="s">
        <v>53</v>
      </c>
      <c r="C12" s="152">
        <f>'rashodi-opći dio'!D59</f>
        <v>49000</v>
      </c>
      <c r="D12" s="152">
        <f>'rashodi-opći dio'!E59</f>
        <v>575000</v>
      </c>
      <c r="E12" s="152">
        <f>'rashodi-opći dio'!F59</f>
        <v>0</v>
      </c>
      <c r="F12" s="151">
        <f t="shared" si="0"/>
        <v>0</v>
      </c>
      <c r="G12" s="151">
        <f t="shared" si="1"/>
        <v>0</v>
      </c>
    </row>
    <row r="13" spans="1:7" ht="22.5" customHeight="1">
      <c r="A13" s="141"/>
      <c r="B13" s="143" t="s">
        <v>175</v>
      </c>
      <c r="C13" s="150">
        <f>SUM(C11:C12)</f>
        <v>34098655.15</v>
      </c>
      <c r="D13" s="150">
        <f>SUM(D11:D12)</f>
        <v>73608000</v>
      </c>
      <c r="E13" s="150">
        <f>SUM(E11:E12)</f>
        <v>26520203.990000002</v>
      </c>
      <c r="F13" s="151">
        <f t="shared" si="0"/>
        <v>77.77492652815077</v>
      </c>
      <c r="G13" s="151">
        <f t="shared" si="1"/>
        <v>36.02896966362352</v>
      </c>
    </row>
    <row r="14" spans="1:7" ht="22.5" customHeight="1">
      <c r="A14" s="144"/>
      <c r="B14" s="144" t="s">
        <v>19</v>
      </c>
      <c r="C14" s="152">
        <f>C8+C9-C11-C12</f>
        <v>-16028925.719999995</v>
      </c>
      <c r="D14" s="152">
        <f>D8+D9-D11-D12</f>
        <v>-40308000</v>
      </c>
      <c r="E14" s="152">
        <f>E8+E9-E11-E12</f>
        <v>25013773.179999992</v>
      </c>
      <c r="F14" s="151">
        <f t="shared" si="0"/>
        <v>-156.05395905471823</v>
      </c>
      <c r="G14" s="151">
        <f t="shared" si="1"/>
        <v>-62.05659715193011</v>
      </c>
    </row>
    <row r="15" ht="18.75">
      <c r="B15" s="8"/>
    </row>
    <row r="16" spans="1:7" s="9" customFormat="1" ht="24" customHeight="1">
      <c r="A16" s="215" t="s">
        <v>26</v>
      </c>
      <c r="B16" s="216"/>
      <c r="C16" s="216"/>
      <c r="D16" s="216"/>
      <c r="E16" s="216"/>
      <c r="F16" s="216"/>
      <c r="G16" s="216"/>
    </row>
    <row r="17" spans="2:4" s="9" customFormat="1" ht="18.75">
      <c r="B17" s="10"/>
      <c r="D17" s="11"/>
    </row>
    <row r="18" spans="1:7" s="12" customFormat="1" ht="27.75" customHeight="1">
      <c r="A18" s="209" t="s">
        <v>145</v>
      </c>
      <c r="B18" s="210"/>
      <c r="C18" s="115" t="s">
        <v>172</v>
      </c>
      <c r="D18" s="115" t="s">
        <v>168</v>
      </c>
      <c r="E18" s="115" t="s">
        <v>173</v>
      </c>
      <c r="F18" s="140" t="s">
        <v>146</v>
      </c>
      <c r="G18" s="140" t="s">
        <v>146</v>
      </c>
    </row>
    <row r="19" spans="1:7" s="12" customFormat="1" ht="12.75" customHeight="1">
      <c r="A19" s="211">
        <v>1</v>
      </c>
      <c r="B19" s="212"/>
      <c r="C19" s="79">
        <v>2</v>
      </c>
      <c r="D19" s="79">
        <v>3</v>
      </c>
      <c r="E19" s="79">
        <v>4</v>
      </c>
      <c r="F19" s="80" t="s">
        <v>147</v>
      </c>
      <c r="G19" s="80" t="s">
        <v>148</v>
      </c>
    </row>
    <row r="20" spans="1:7" s="9" customFormat="1" ht="31.5" customHeight="1">
      <c r="A20" s="141">
        <v>8</v>
      </c>
      <c r="B20" s="145" t="s">
        <v>16</v>
      </c>
      <c r="C20" s="150">
        <f>'račun financiranja'!D5</f>
        <v>27308620.07</v>
      </c>
      <c r="D20" s="150">
        <f>'račun financiranja'!E5</f>
        <v>366017000</v>
      </c>
      <c r="E20" s="150">
        <f>'račun financiranja'!F5</f>
        <v>117384818.05999999</v>
      </c>
      <c r="F20" s="151">
        <f>E20/C20*100</f>
        <v>429.8452933876127</v>
      </c>
      <c r="G20" s="151">
        <f>E20/D20*100</f>
        <v>32.07086503085922</v>
      </c>
    </row>
    <row r="21" spans="1:7" s="9" customFormat="1" ht="31.5" customHeight="1">
      <c r="A21" s="141">
        <v>5</v>
      </c>
      <c r="B21" s="146" t="s">
        <v>176</v>
      </c>
      <c r="C21" s="150">
        <f>'račun financiranja'!D23</f>
        <v>34948806.34</v>
      </c>
      <c r="D21" s="150">
        <f>'račun financiranja'!E23</f>
        <v>325709000</v>
      </c>
      <c r="E21" s="150">
        <f>'račun financiranja'!F23</f>
        <v>17901093.580000002</v>
      </c>
      <c r="F21" s="151">
        <f>E21/C21*100</f>
        <v>51.220901240085105</v>
      </c>
      <c r="G21" s="151">
        <f>E21/D21*100</f>
        <v>5.496038973439482</v>
      </c>
    </row>
    <row r="22" spans="1:7" s="9" customFormat="1" ht="22.5" customHeight="1">
      <c r="A22" s="144"/>
      <c r="B22" s="144" t="s">
        <v>171</v>
      </c>
      <c r="C22" s="153">
        <f>-(C20-C21+C14)</f>
        <v>23669111.99</v>
      </c>
      <c r="D22" s="153">
        <f>-(D20-D21+D14)</f>
        <v>0</v>
      </c>
      <c r="E22" s="153">
        <f>-(E20-E21+E14)</f>
        <v>-124497497.65999998</v>
      </c>
      <c r="F22" s="151">
        <f>E22/C22*100</f>
        <v>-525.9914174752273</v>
      </c>
      <c r="G22" s="151" t="s">
        <v>151</v>
      </c>
    </row>
    <row r="23" spans="1:7" s="9" customFormat="1" ht="22.5" customHeight="1">
      <c r="A23" s="144"/>
      <c r="B23" s="147" t="s">
        <v>54</v>
      </c>
      <c r="C23" s="150">
        <f>C20-C21+C22</f>
        <v>16028925.719999995</v>
      </c>
      <c r="D23" s="150">
        <f>D20-D21+D22</f>
        <v>40308000</v>
      </c>
      <c r="E23" s="150">
        <f>E20-E21+E22</f>
        <v>-25013773.179999992</v>
      </c>
      <c r="F23" s="151">
        <f>E23/C23*100</f>
        <v>-156.05395905471823</v>
      </c>
      <c r="G23" s="151">
        <f>E23/D23*100</f>
        <v>-62.05659715193011</v>
      </c>
    </row>
    <row r="24" spans="1:7" s="9" customFormat="1" ht="15" customHeight="1">
      <c r="A24" s="148"/>
      <c r="B24" s="149"/>
      <c r="C24" s="154"/>
      <c r="D24" s="154"/>
      <c r="E24" s="154"/>
      <c r="F24" s="151"/>
      <c r="G24" s="151"/>
    </row>
    <row r="25" spans="1:7" s="9" customFormat="1" ht="22.5" customHeight="1">
      <c r="A25" s="144"/>
      <c r="B25" s="144" t="s">
        <v>58</v>
      </c>
      <c r="C25" s="150">
        <f>C14+C23</f>
        <v>0</v>
      </c>
      <c r="D25" s="150">
        <f>D14+D23</f>
        <v>0</v>
      </c>
      <c r="E25" s="150">
        <f>E14+E23</f>
        <v>0</v>
      </c>
      <c r="F25" s="151" t="s">
        <v>151</v>
      </c>
      <c r="G25" s="151" t="s">
        <v>151</v>
      </c>
    </row>
    <row r="26" spans="2:4" s="9" customFormat="1" ht="18" customHeight="1">
      <c r="B26" s="13"/>
      <c r="D26" s="11"/>
    </row>
  </sheetData>
  <sheetProtection/>
  <mergeCells count="8">
    <mergeCell ref="A1:G2"/>
    <mergeCell ref="A18:B18"/>
    <mergeCell ref="A19:B19"/>
    <mergeCell ref="A7:B7"/>
    <mergeCell ref="A3:G3"/>
    <mergeCell ref="A4:G4"/>
    <mergeCell ref="A6:B6"/>
    <mergeCell ref="A16:G16"/>
  </mergeCells>
  <printOptions horizontalCentered="1"/>
  <pageMargins left="0.1968503937007874" right="0.1968503937007874" top="0.6299212598425197" bottom="0.6299212598425197" header="0.31496062992125984" footer="0.1968503937007874"/>
  <pageSetup firstPageNumber="707" useFirstPageNumber="1"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pane ySplit="3" topLeftCell="A19" activePane="bottomLeft" state="frozen"/>
      <selection pane="topLeft" activeCell="I11" sqref="I11"/>
      <selection pane="bottomLeft" activeCell="I11" sqref="I11"/>
    </sheetView>
  </sheetViews>
  <sheetFormatPr defaultColWidth="11.421875" defaultRowHeight="12.75"/>
  <cols>
    <col min="1" max="2" width="5.28125" style="25" customWidth="1"/>
    <col min="3" max="3" width="45.28125" style="4" customWidth="1"/>
    <col min="4" max="4" width="11.140625" style="4" customWidth="1"/>
    <col min="5" max="6" width="12.28125" style="15" customWidth="1"/>
    <col min="7" max="7" width="9.7109375" style="15" customWidth="1"/>
    <col min="8" max="8" width="8.140625" style="7" customWidth="1"/>
    <col min="9" max="16384" width="11.421875" style="7" customWidth="1"/>
  </cols>
  <sheetData>
    <row r="1" spans="1:8" ht="30" customHeight="1">
      <c r="A1" s="213" t="s">
        <v>1</v>
      </c>
      <c r="B1" s="213"/>
      <c r="C1" s="213"/>
      <c r="D1" s="213"/>
      <c r="E1" s="213"/>
      <c r="F1" s="213"/>
      <c r="G1" s="213"/>
      <c r="H1" s="213"/>
    </row>
    <row r="2" spans="1:8" ht="22.5" customHeight="1">
      <c r="A2" s="219" t="s">
        <v>73</v>
      </c>
      <c r="B2" s="219"/>
      <c r="C2" s="219"/>
      <c r="D2" s="219"/>
      <c r="E2" s="219"/>
      <c r="F2" s="219"/>
      <c r="G2" s="219"/>
      <c r="H2" s="219"/>
    </row>
    <row r="3" spans="1:8" s="30" customFormat="1" ht="27.75" customHeight="1">
      <c r="A3" s="220" t="s">
        <v>145</v>
      </c>
      <c r="B3" s="220"/>
      <c r="C3" s="220"/>
      <c r="D3" s="116" t="s">
        <v>172</v>
      </c>
      <c r="E3" s="116" t="s">
        <v>168</v>
      </c>
      <c r="F3" s="116" t="s">
        <v>173</v>
      </c>
      <c r="G3" s="155" t="s">
        <v>146</v>
      </c>
      <c r="H3" s="155" t="s">
        <v>146</v>
      </c>
    </row>
    <row r="4" spans="1:8" s="30" customFormat="1" ht="12.75" customHeight="1">
      <c r="A4" s="221">
        <v>1</v>
      </c>
      <c r="B4" s="222"/>
      <c r="C4" s="222"/>
      <c r="D4" s="77">
        <v>2</v>
      </c>
      <c r="E4" s="77">
        <v>3</v>
      </c>
      <c r="F4" s="77">
        <v>4</v>
      </c>
      <c r="G4" s="78" t="s">
        <v>147</v>
      </c>
      <c r="H4" s="78" t="s">
        <v>148</v>
      </c>
    </row>
    <row r="5" spans="1:8" ht="23.25" customHeight="1">
      <c r="A5" s="81">
        <v>6</v>
      </c>
      <c r="B5" s="84"/>
      <c r="C5" s="46" t="s">
        <v>20</v>
      </c>
      <c r="D5" s="133">
        <f>D6+D19+D24+D27</f>
        <v>17821170.880000003</v>
      </c>
      <c r="E5" s="133">
        <f>E6+E19+E24+E27</f>
        <v>32300000</v>
      </c>
      <c r="F5" s="133">
        <f>F6+F19+F24+F27</f>
        <v>49106742.769999996</v>
      </c>
      <c r="G5" s="49">
        <f aca="true" t="shared" si="0" ref="G5:G28">F5/D5*100</f>
        <v>275.55284162114486</v>
      </c>
      <c r="H5" s="136">
        <f>F5/E5*100</f>
        <v>152.0332593498452</v>
      </c>
    </row>
    <row r="6" spans="1:8" ht="13.5" customHeight="1">
      <c r="A6" s="47">
        <v>64</v>
      </c>
      <c r="C6" s="47" t="s">
        <v>21</v>
      </c>
      <c r="D6" s="48">
        <f>D7+D13+D16</f>
        <v>15503090.56</v>
      </c>
      <c r="E6" s="48">
        <f>E7+E13+E16</f>
        <v>31600000</v>
      </c>
      <c r="F6" s="48">
        <f>F7+F13+F16</f>
        <v>31867849.099999998</v>
      </c>
      <c r="G6" s="49">
        <f t="shared" si="0"/>
        <v>205.55804003508317</v>
      </c>
      <c r="H6" s="49">
        <f>F6/E6*100</f>
        <v>100.84762373417722</v>
      </c>
    </row>
    <row r="7" spans="1:8" s="16" customFormat="1" ht="13.5" customHeight="1">
      <c r="A7" s="47">
        <v>641</v>
      </c>
      <c r="B7" s="47"/>
      <c r="C7" s="47" t="s">
        <v>22</v>
      </c>
      <c r="D7" s="48">
        <f>SUM(D8:D12)</f>
        <v>8242794.6</v>
      </c>
      <c r="E7" s="48">
        <v>23050000</v>
      </c>
      <c r="F7" s="48">
        <f>SUM(F8:F12)</f>
        <v>22617125.869999997</v>
      </c>
      <c r="G7" s="49">
        <f t="shared" si="0"/>
        <v>274.3866245314423</v>
      </c>
      <c r="H7" s="49">
        <f>F7/E7*100</f>
        <v>98.12202112798263</v>
      </c>
    </row>
    <row r="8" spans="2:8" ht="13.5" customHeight="1">
      <c r="B8" s="25">
        <v>6413</v>
      </c>
      <c r="C8" s="7" t="s">
        <v>24</v>
      </c>
      <c r="D8" s="50">
        <v>33313.64</v>
      </c>
      <c r="E8" s="50"/>
      <c r="F8" s="50">
        <v>6321.15</v>
      </c>
      <c r="G8" s="22">
        <f t="shared" si="0"/>
        <v>18.97466022926345</v>
      </c>
      <c r="H8" s="22"/>
    </row>
    <row r="9" spans="1:8" s="26" customFormat="1" ht="12.75">
      <c r="A9" s="51"/>
      <c r="B9" s="51">
        <v>6414</v>
      </c>
      <c r="C9" s="52" t="s">
        <v>100</v>
      </c>
      <c r="D9" s="53">
        <v>5052373.47</v>
      </c>
      <c r="E9" s="101"/>
      <c r="F9" s="101">
        <v>1277836.82</v>
      </c>
      <c r="G9" s="22">
        <f t="shared" si="0"/>
        <v>25.291812404358936</v>
      </c>
      <c r="H9" s="22"/>
    </row>
    <row r="10" spans="2:8" ht="25.5" customHeight="1">
      <c r="B10" s="60">
        <v>6415</v>
      </c>
      <c r="C10" s="4" t="s">
        <v>90</v>
      </c>
      <c r="D10" s="50">
        <v>0</v>
      </c>
      <c r="E10" s="50"/>
      <c r="F10" s="50">
        <v>92000</v>
      </c>
      <c r="G10" s="22" t="s">
        <v>151</v>
      </c>
      <c r="H10" s="22"/>
    </row>
    <row r="11" spans="2:8" ht="12.75" customHeight="1">
      <c r="B11" s="25">
        <v>6416</v>
      </c>
      <c r="C11" s="7" t="s">
        <v>25</v>
      </c>
      <c r="D11" s="50">
        <v>2894411.74</v>
      </c>
      <c r="E11" s="50"/>
      <c r="F11" s="50">
        <v>20852842.02</v>
      </c>
      <c r="G11" s="22">
        <f t="shared" si="0"/>
        <v>720.4518186483032</v>
      </c>
      <c r="H11" s="22"/>
    </row>
    <row r="12" spans="2:8" ht="13.5" customHeight="1">
      <c r="B12" s="25">
        <v>6419</v>
      </c>
      <c r="C12" s="25" t="s">
        <v>27</v>
      </c>
      <c r="D12" s="50">
        <v>262695.75</v>
      </c>
      <c r="E12" s="50"/>
      <c r="F12" s="50">
        <v>388125.88</v>
      </c>
      <c r="G12" s="22">
        <f t="shared" si="0"/>
        <v>147.74730082233916</v>
      </c>
      <c r="H12" s="22"/>
    </row>
    <row r="13" spans="1:8" s="16" customFormat="1" ht="13.5" customHeight="1">
      <c r="A13" s="47">
        <v>642</v>
      </c>
      <c r="B13" s="47"/>
      <c r="C13" s="47" t="s">
        <v>28</v>
      </c>
      <c r="D13" s="48">
        <f>SUM(D14:D15)</f>
        <v>1582649.4500000002</v>
      </c>
      <c r="E13" s="48">
        <v>6000000</v>
      </c>
      <c r="F13" s="48">
        <f>SUM(F14:F15)</f>
        <v>6117425.54</v>
      </c>
      <c r="G13" s="49">
        <f t="shared" si="0"/>
        <v>386.5306710844906</v>
      </c>
      <c r="H13" s="49">
        <f>F13/E13*100</f>
        <v>101.95709233333335</v>
      </c>
    </row>
    <row r="14" spans="2:8" ht="13.5" customHeight="1">
      <c r="B14" s="25">
        <v>6422</v>
      </c>
      <c r="C14" s="7" t="s">
        <v>29</v>
      </c>
      <c r="D14" s="50">
        <v>1573550.86</v>
      </c>
      <c r="E14" s="50"/>
      <c r="F14" s="50">
        <v>6117425.54</v>
      </c>
      <c r="G14" s="22">
        <f t="shared" si="0"/>
        <v>388.76566976678464</v>
      </c>
      <c r="H14" s="22"/>
    </row>
    <row r="15" spans="2:8" ht="13.5" customHeight="1">
      <c r="B15" s="25">
        <v>6423</v>
      </c>
      <c r="C15" s="7" t="s">
        <v>110</v>
      </c>
      <c r="D15" s="50">
        <v>9098.59</v>
      </c>
      <c r="E15" s="50"/>
      <c r="F15" s="50">
        <v>0</v>
      </c>
      <c r="G15" s="22">
        <f t="shared" si="0"/>
        <v>0</v>
      </c>
      <c r="H15" s="22"/>
    </row>
    <row r="16" spans="1:8" ht="13.5" customHeight="1">
      <c r="A16" s="54">
        <v>643</v>
      </c>
      <c r="B16" s="54"/>
      <c r="C16" s="54" t="s">
        <v>23</v>
      </c>
      <c r="D16" s="48">
        <f>SUM(D17+D18)</f>
        <v>5677646.51</v>
      </c>
      <c r="E16" s="48">
        <v>2550000</v>
      </c>
      <c r="F16" s="48">
        <f>SUM(F17+F18)</f>
        <v>3133297.69</v>
      </c>
      <c r="G16" s="49">
        <f t="shared" si="0"/>
        <v>55.18655810081421</v>
      </c>
      <c r="H16" s="49">
        <f>F16/E16*100</f>
        <v>122.87441921568627</v>
      </c>
    </row>
    <row r="17" spans="1:8" s="64" customFormat="1" ht="24.75" customHeight="1">
      <c r="A17" s="59"/>
      <c r="B17" s="85">
        <v>6434</v>
      </c>
      <c r="C17" s="51" t="s">
        <v>121</v>
      </c>
      <c r="D17" s="67">
        <v>5677646.51</v>
      </c>
      <c r="E17" s="67"/>
      <c r="F17" s="101">
        <v>3133297.69</v>
      </c>
      <c r="G17" s="22">
        <f t="shared" si="0"/>
        <v>55.18655810081421</v>
      </c>
      <c r="H17" s="22"/>
    </row>
    <row r="18" spans="2:8" ht="25.5" customHeight="1" hidden="1">
      <c r="B18" s="85">
        <v>6436</v>
      </c>
      <c r="C18" s="55" t="s">
        <v>166</v>
      </c>
      <c r="D18" s="50">
        <v>0</v>
      </c>
      <c r="E18" s="50"/>
      <c r="F18" s="50">
        <v>0</v>
      </c>
      <c r="G18" s="22" t="s">
        <v>151</v>
      </c>
      <c r="H18" s="22"/>
    </row>
    <row r="19" spans="1:8" s="64" customFormat="1" ht="25.5" customHeight="1">
      <c r="A19" s="102">
        <v>65</v>
      </c>
      <c r="B19" s="68"/>
      <c r="C19" s="68" t="s">
        <v>118</v>
      </c>
      <c r="D19" s="105">
        <f>SUM(D22)</f>
        <v>37030.08</v>
      </c>
      <c r="E19" s="105">
        <f>SUM(E20+E22)</f>
        <v>100000</v>
      </c>
      <c r="F19" s="105">
        <f>SUM(F20+F22)</f>
        <v>0</v>
      </c>
      <c r="G19" s="49">
        <f t="shared" si="0"/>
        <v>0</v>
      </c>
      <c r="H19" s="106">
        <f>F19/E19*100</f>
        <v>0</v>
      </c>
    </row>
    <row r="20" spans="1:8" s="16" customFormat="1" ht="15.75" customHeight="1" hidden="1">
      <c r="A20" s="54">
        <v>651</v>
      </c>
      <c r="B20" s="86"/>
      <c r="C20" s="54" t="s">
        <v>157</v>
      </c>
      <c r="D20" s="48">
        <f>SUM(D21)</f>
        <v>0</v>
      </c>
      <c r="E20" s="48">
        <v>0</v>
      </c>
      <c r="F20" s="48">
        <f>SUM(F21)</f>
        <v>0</v>
      </c>
      <c r="G20" s="49" t="e">
        <f t="shared" si="0"/>
        <v>#DIV/0!</v>
      </c>
      <c r="H20" s="49" t="e">
        <f>F20/E20*100</f>
        <v>#DIV/0!</v>
      </c>
    </row>
    <row r="21" spans="2:8" ht="13.5" customHeight="1" hidden="1">
      <c r="B21" s="85">
        <v>6514</v>
      </c>
      <c r="C21" s="55" t="s">
        <v>158</v>
      </c>
      <c r="D21" s="50">
        <v>0</v>
      </c>
      <c r="E21" s="50"/>
      <c r="F21" s="50">
        <v>0</v>
      </c>
      <c r="G21" s="22" t="s">
        <v>151</v>
      </c>
      <c r="H21" s="22"/>
    </row>
    <row r="22" spans="1:8" s="16" customFormat="1" ht="15.75" customHeight="1">
      <c r="A22" s="54">
        <v>652</v>
      </c>
      <c r="B22" s="86"/>
      <c r="C22" s="54" t="s">
        <v>119</v>
      </c>
      <c r="D22" s="48">
        <f>SUM(D23)</f>
        <v>37030.08</v>
      </c>
      <c r="E22" s="48">
        <v>100000</v>
      </c>
      <c r="F22" s="48">
        <f>SUM(F23)</f>
        <v>0</v>
      </c>
      <c r="G22" s="49">
        <f t="shared" si="0"/>
        <v>0</v>
      </c>
      <c r="H22" s="49">
        <f>F22/E22*100</f>
        <v>0</v>
      </c>
    </row>
    <row r="23" spans="2:8" ht="13.5" customHeight="1">
      <c r="B23" s="85">
        <v>6526</v>
      </c>
      <c r="C23" s="83" t="s">
        <v>120</v>
      </c>
      <c r="D23" s="50">
        <v>37030.08</v>
      </c>
      <c r="E23" s="50"/>
      <c r="F23" s="50">
        <v>0</v>
      </c>
      <c r="G23" s="22">
        <f t="shared" si="0"/>
        <v>0</v>
      </c>
      <c r="H23" s="22"/>
    </row>
    <row r="24" spans="1:8" s="64" customFormat="1" ht="25.5" customHeight="1">
      <c r="A24" s="102">
        <v>66</v>
      </c>
      <c r="B24" s="59"/>
      <c r="C24" s="64" t="s">
        <v>94</v>
      </c>
      <c r="D24" s="105">
        <f aca="true" t="shared" si="1" ref="D24:F25">D25</f>
        <v>161599.14</v>
      </c>
      <c r="E24" s="105">
        <f t="shared" si="1"/>
        <v>100000</v>
      </c>
      <c r="F24" s="105">
        <f t="shared" si="1"/>
        <v>16653731.45</v>
      </c>
      <c r="G24" s="49">
        <f t="shared" si="0"/>
        <v>10305.58173143743</v>
      </c>
      <c r="H24" s="137">
        <f>F24/E24*100</f>
        <v>16653.73145</v>
      </c>
    </row>
    <row r="25" spans="1:8" s="16" customFormat="1" ht="13.5" customHeight="1">
      <c r="A25" s="82">
        <v>661</v>
      </c>
      <c r="B25" s="47"/>
      <c r="C25" s="14" t="s">
        <v>91</v>
      </c>
      <c r="D25" s="48">
        <f t="shared" si="1"/>
        <v>161599.14</v>
      </c>
      <c r="E25" s="48">
        <v>100000</v>
      </c>
      <c r="F25" s="48">
        <f t="shared" si="1"/>
        <v>16653731.45</v>
      </c>
      <c r="G25" s="49">
        <f t="shared" si="0"/>
        <v>10305.58173143743</v>
      </c>
      <c r="H25" s="138">
        <f>F25/E25*100</f>
        <v>16653.73145</v>
      </c>
    </row>
    <row r="26" spans="2:8" ht="13.5" customHeight="1">
      <c r="B26" s="25">
        <v>6615</v>
      </c>
      <c r="C26" s="7" t="s">
        <v>95</v>
      </c>
      <c r="D26" s="50">
        <v>161599.14</v>
      </c>
      <c r="E26" s="50"/>
      <c r="F26" s="50">
        <v>16653731.45</v>
      </c>
      <c r="G26" s="22">
        <f t="shared" si="0"/>
        <v>10305.58173143743</v>
      </c>
      <c r="H26" s="22"/>
    </row>
    <row r="27" spans="1:8" s="16" customFormat="1" ht="13.5" customHeight="1">
      <c r="A27" s="47">
        <v>68</v>
      </c>
      <c r="B27" s="47"/>
      <c r="C27" s="16" t="s">
        <v>112</v>
      </c>
      <c r="D27" s="48">
        <f>SUM(D30+D28)</f>
        <v>2119451.1</v>
      </c>
      <c r="E27" s="48">
        <f>SUM(E30+E28)</f>
        <v>500000</v>
      </c>
      <c r="F27" s="48">
        <f>SUM(F30+F28)</f>
        <v>585162.22</v>
      </c>
      <c r="G27" s="49">
        <f t="shared" si="0"/>
        <v>27.609139932504217</v>
      </c>
      <c r="H27" s="49">
        <f>F27/E27*100</f>
        <v>117.032444</v>
      </c>
    </row>
    <row r="28" spans="1:8" s="16" customFormat="1" ht="13.5" customHeight="1" hidden="1">
      <c r="A28" s="47">
        <v>681</v>
      </c>
      <c r="B28" s="122"/>
      <c r="C28" s="16" t="s">
        <v>143</v>
      </c>
      <c r="D28" s="48">
        <f>SUM(D29)</f>
        <v>0</v>
      </c>
      <c r="E28" s="48">
        <f>SUM(E29)</f>
        <v>0</v>
      </c>
      <c r="F28" s="48">
        <f>SUM(F29)</f>
        <v>0</v>
      </c>
      <c r="G28" s="49" t="e">
        <f t="shared" si="0"/>
        <v>#DIV/0!</v>
      </c>
      <c r="H28" s="49" t="e">
        <f>F28/E28*100</f>
        <v>#DIV/0!</v>
      </c>
    </row>
    <row r="29" spans="1:8" s="16" customFormat="1" ht="13.5" customHeight="1" hidden="1">
      <c r="A29" s="7"/>
      <c r="B29" s="25">
        <v>6816</v>
      </c>
      <c r="C29" s="7" t="s">
        <v>144</v>
      </c>
      <c r="D29" s="50">
        <v>0</v>
      </c>
      <c r="E29" s="48"/>
      <c r="F29" s="50">
        <v>0</v>
      </c>
      <c r="G29" s="22" t="e">
        <f aca="true" t="shared" si="2" ref="G29:G39">F29/D29*100</f>
        <v>#DIV/0!</v>
      </c>
      <c r="H29" s="49"/>
    </row>
    <row r="30" spans="1:8" ht="13.5" customHeight="1">
      <c r="A30" s="47">
        <v>683</v>
      </c>
      <c r="C30" s="16" t="s">
        <v>113</v>
      </c>
      <c r="D30" s="48">
        <f>D31</f>
        <v>2119451.1</v>
      </c>
      <c r="E30" s="48">
        <v>500000</v>
      </c>
      <c r="F30" s="48">
        <f>F31</f>
        <v>585162.22</v>
      </c>
      <c r="G30" s="49">
        <f t="shared" si="2"/>
        <v>27.609139932504217</v>
      </c>
      <c r="H30" s="49">
        <f>F30/E30*100</f>
        <v>117.032444</v>
      </c>
    </row>
    <row r="31" spans="2:8" ht="13.5" customHeight="1">
      <c r="B31" s="25">
        <v>6831</v>
      </c>
      <c r="C31" s="7" t="s">
        <v>113</v>
      </c>
      <c r="D31" s="50">
        <v>2119451.1</v>
      </c>
      <c r="E31" s="104">
        <v>2000000</v>
      </c>
      <c r="F31" s="50">
        <v>585162.22</v>
      </c>
      <c r="G31" s="22">
        <f t="shared" si="2"/>
        <v>27.609139932504217</v>
      </c>
      <c r="H31" s="22"/>
    </row>
    <row r="32" spans="1:8" ht="22.5" customHeight="1">
      <c r="A32" s="47">
        <v>7</v>
      </c>
      <c r="B32" s="83"/>
      <c r="C32" s="56" t="s">
        <v>30</v>
      </c>
      <c r="D32" s="48">
        <f>SUM(D36+D33)</f>
        <v>248558.55</v>
      </c>
      <c r="E32" s="48">
        <f>SUM(E36+E33)</f>
        <v>1000000</v>
      </c>
      <c r="F32" s="48">
        <f>SUM(F36+F33)</f>
        <v>2427234.4</v>
      </c>
      <c r="G32" s="49">
        <f t="shared" si="2"/>
        <v>976.5242032511052</v>
      </c>
      <c r="H32" s="49">
        <f>F32/E32*100</f>
        <v>242.72344</v>
      </c>
    </row>
    <row r="33" spans="1:8" ht="13.5" customHeight="1" hidden="1">
      <c r="A33" s="123">
        <v>71</v>
      </c>
      <c r="B33" s="123"/>
      <c r="C33" s="16" t="s">
        <v>80</v>
      </c>
      <c r="D33" s="48">
        <f aca="true" t="shared" si="3" ref="D33:F34">SUM(D34)</f>
        <v>0</v>
      </c>
      <c r="E33" s="48">
        <f t="shared" si="3"/>
        <v>0</v>
      </c>
      <c r="F33" s="48">
        <f t="shared" si="3"/>
        <v>0</v>
      </c>
      <c r="G33" s="49" t="e">
        <f t="shared" si="2"/>
        <v>#DIV/0!</v>
      </c>
      <c r="H33" s="49" t="e">
        <f>F33/E33*100</f>
        <v>#DIV/0!</v>
      </c>
    </row>
    <row r="34" spans="1:8" ht="13.5" customHeight="1" hidden="1">
      <c r="A34" s="123">
        <v>711</v>
      </c>
      <c r="B34" s="123"/>
      <c r="C34" s="16" t="s">
        <v>81</v>
      </c>
      <c r="D34" s="48">
        <f t="shared" si="3"/>
        <v>0</v>
      </c>
      <c r="E34" s="48">
        <f t="shared" si="3"/>
        <v>0</v>
      </c>
      <c r="F34" s="48">
        <f t="shared" si="3"/>
        <v>0</v>
      </c>
      <c r="G34" s="49" t="e">
        <f t="shared" si="2"/>
        <v>#DIV/0!</v>
      </c>
      <c r="H34" s="49" t="e">
        <f>F34/E34*100</f>
        <v>#DIV/0!</v>
      </c>
    </row>
    <row r="35" spans="1:8" ht="13.5" customHeight="1" hidden="1">
      <c r="A35" s="124"/>
      <c r="B35" s="124">
        <v>7111</v>
      </c>
      <c r="C35" s="7" t="s">
        <v>82</v>
      </c>
      <c r="D35" s="50">
        <v>0</v>
      </c>
      <c r="E35" s="48"/>
      <c r="F35" s="50">
        <v>0</v>
      </c>
      <c r="G35" s="22" t="e">
        <f t="shared" si="2"/>
        <v>#DIV/0!</v>
      </c>
      <c r="H35" s="49"/>
    </row>
    <row r="36" spans="1:8" ht="13.5" customHeight="1">
      <c r="A36" s="47">
        <v>72</v>
      </c>
      <c r="B36" s="47"/>
      <c r="C36" s="16" t="s">
        <v>33</v>
      </c>
      <c r="D36" s="48">
        <f>SUM(D37)</f>
        <v>248558.55</v>
      </c>
      <c r="E36" s="48">
        <f>SUM(E37)</f>
        <v>1000000</v>
      </c>
      <c r="F36" s="48">
        <f>SUM(F37)</f>
        <v>2427234.4</v>
      </c>
      <c r="G36" s="49">
        <f t="shared" si="2"/>
        <v>976.5242032511052</v>
      </c>
      <c r="H36" s="49">
        <f>F36/E36*100</f>
        <v>242.72344</v>
      </c>
    </row>
    <row r="37" spans="1:8" s="16" customFormat="1" ht="13.5" customHeight="1">
      <c r="A37" s="47">
        <v>721</v>
      </c>
      <c r="B37" s="47"/>
      <c r="C37" s="16" t="s">
        <v>31</v>
      </c>
      <c r="D37" s="48">
        <f>SUM(D38:D39)</f>
        <v>248558.55</v>
      </c>
      <c r="E37" s="48">
        <v>1000000</v>
      </c>
      <c r="F37" s="48">
        <f>SUM(F38:F39)</f>
        <v>2427234.4</v>
      </c>
      <c r="G37" s="49">
        <f t="shared" si="2"/>
        <v>976.5242032511052</v>
      </c>
      <c r="H37" s="49">
        <f>F37/E37*100</f>
        <v>242.72344</v>
      </c>
    </row>
    <row r="38" spans="1:8" s="26" customFormat="1" ht="12.75">
      <c r="A38" s="51"/>
      <c r="B38" s="51">
        <v>7211</v>
      </c>
      <c r="C38" s="52" t="s">
        <v>101</v>
      </c>
      <c r="D38" s="53">
        <v>125005.41</v>
      </c>
      <c r="E38" s="101"/>
      <c r="F38" s="53">
        <v>124824.07</v>
      </c>
      <c r="G38" s="22">
        <f t="shared" si="2"/>
        <v>99.85493427844443</v>
      </c>
      <c r="H38" s="22"/>
    </row>
    <row r="39" spans="1:8" ht="13.5" customHeight="1">
      <c r="A39" s="83"/>
      <c r="B39" s="25">
        <v>7212</v>
      </c>
      <c r="C39" s="7" t="s">
        <v>32</v>
      </c>
      <c r="D39" s="50">
        <v>123553.14</v>
      </c>
      <c r="E39" s="50"/>
      <c r="F39" s="50">
        <v>2302410.33</v>
      </c>
      <c r="G39" s="22">
        <f t="shared" si="2"/>
        <v>1863.4980300783936</v>
      </c>
      <c r="H39" s="22"/>
    </row>
    <row r="40" spans="1:2" ht="12.75">
      <c r="A40" s="83"/>
      <c r="B40" s="83"/>
    </row>
    <row r="41" spans="1:2" ht="12.75">
      <c r="A41" s="83"/>
      <c r="B41" s="83"/>
    </row>
    <row r="42" spans="1:2" ht="12.75">
      <c r="A42" s="83"/>
      <c r="B42" s="83"/>
    </row>
    <row r="43" spans="1:2" ht="12.75">
      <c r="A43" s="83"/>
      <c r="B43" s="83"/>
    </row>
    <row r="44" spans="1:2" ht="12.75">
      <c r="A44" s="83"/>
      <c r="B44" s="83"/>
    </row>
    <row r="45" spans="1:2" ht="12.75">
      <c r="A45" s="83"/>
      <c r="B45" s="83"/>
    </row>
    <row r="46" spans="1:2" ht="12.75">
      <c r="A46" s="83"/>
      <c r="B46" s="83"/>
    </row>
    <row r="47" spans="1:2" ht="12.75">
      <c r="A47" s="83"/>
      <c r="B47" s="83"/>
    </row>
    <row r="48" spans="1:2" ht="12.75">
      <c r="A48" s="83"/>
      <c r="B48" s="83"/>
    </row>
    <row r="49" spans="1:2" ht="12.75">
      <c r="A49" s="83"/>
      <c r="B49" s="83"/>
    </row>
    <row r="50" spans="1:2" ht="12.75">
      <c r="A50" s="83"/>
      <c r="B50" s="83"/>
    </row>
    <row r="51" spans="1:2" ht="12.75">
      <c r="A51" s="83"/>
      <c r="B51" s="83"/>
    </row>
    <row r="52" spans="1:2" ht="12.75">
      <c r="A52" s="83"/>
      <c r="B52" s="83"/>
    </row>
    <row r="53" spans="1:2" ht="12.75">
      <c r="A53" s="83"/>
      <c r="B53" s="83"/>
    </row>
    <row r="54" spans="1:2" ht="12.75">
      <c r="A54" s="83"/>
      <c r="B54" s="83"/>
    </row>
    <row r="55" spans="1:2" ht="12.75">
      <c r="A55" s="83"/>
      <c r="B55" s="83"/>
    </row>
    <row r="56" spans="1:2" ht="12.75">
      <c r="A56" s="83"/>
      <c r="B56" s="83"/>
    </row>
    <row r="57" spans="1:2" ht="12.75">
      <c r="A57" s="83"/>
      <c r="B57" s="83"/>
    </row>
    <row r="58" spans="1:4" ht="12.75">
      <c r="A58" s="31"/>
      <c r="B58" s="31"/>
      <c r="C58" s="28"/>
      <c r="D58" s="28"/>
    </row>
    <row r="59" spans="1:4" ht="12.75">
      <c r="A59" s="47"/>
      <c r="B59" s="87"/>
      <c r="C59" s="28"/>
      <c r="D59" s="28"/>
    </row>
    <row r="60" spans="1:4" ht="12.75">
      <c r="A60" s="47"/>
      <c r="B60" s="87"/>
      <c r="C60" s="27"/>
      <c r="D60" s="27"/>
    </row>
    <row r="61" spans="1:4" ht="12.75">
      <c r="A61" s="47"/>
      <c r="B61" s="87"/>
      <c r="C61" s="27"/>
      <c r="D61" s="27"/>
    </row>
    <row r="62" spans="1:4" ht="12.75">
      <c r="A62" s="47"/>
      <c r="B62" s="62"/>
      <c r="C62" s="32"/>
      <c r="D62" s="32"/>
    </row>
    <row r="63" spans="1:4" ht="12.75">
      <c r="A63" s="47"/>
      <c r="B63" s="62"/>
      <c r="C63" s="28"/>
      <c r="D63" s="28"/>
    </row>
    <row r="64" spans="1:4" ht="12.75">
      <c r="A64" s="47"/>
      <c r="B64" s="62"/>
      <c r="C64" s="29"/>
      <c r="D64" s="29"/>
    </row>
    <row r="65" spans="2:4" ht="12.75">
      <c r="B65" s="88"/>
      <c r="C65" s="33"/>
      <c r="D65" s="33"/>
    </row>
    <row r="66" spans="2:4" ht="12.75">
      <c r="B66" s="88"/>
      <c r="C66" s="33"/>
      <c r="D66" s="33"/>
    </row>
    <row r="67" spans="2:4" ht="12.75">
      <c r="B67" s="62"/>
      <c r="C67" s="29"/>
      <c r="D67" s="29"/>
    </row>
    <row r="68" spans="2:4" ht="12.75">
      <c r="B68" s="88"/>
      <c r="C68" s="33"/>
      <c r="D68" s="33"/>
    </row>
    <row r="69" spans="2:4" ht="12.75">
      <c r="B69" s="88"/>
      <c r="C69" s="28"/>
      <c r="D69" s="28"/>
    </row>
    <row r="70" spans="2:4" ht="12.75">
      <c r="B70" s="88"/>
      <c r="C70" s="29"/>
      <c r="D70" s="29"/>
    </row>
    <row r="71" spans="2:4" ht="12.75">
      <c r="B71" s="88"/>
      <c r="C71" s="33"/>
      <c r="D71" s="33"/>
    </row>
    <row r="72" spans="2:4" ht="12.75">
      <c r="B72" s="88"/>
      <c r="C72" s="33"/>
      <c r="D72" s="33"/>
    </row>
    <row r="73" spans="2:4" ht="12.75">
      <c r="B73" s="88"/>
      <c r="C73" s="29"/>
      <c r="D73" s="29"/>
    </row>
    <row r="74" spans="2:4" ht="12.75">
      <c r="B74" s="88"/>
      <c r="C74" s="33"/>
      <c r="D74" s="33"/>
    </row>
    <row r="75" spans="2:4" ht="12.75">
      <c r="B75" s="88"/>
      <c r="C75" s="33"/>
      <c r="D75" s="33"/>
    </row>
    <row r="76" spans="2:4" ht="12.75">
      <c r="B76" s="88"/>
      <c r="C76" s="29"/>
      <c r="D76" s="29"/>
    </row>
    <row r="77" spans="2:4" ht="12.75">
      <c r="B77" s="88"/>
      <c r="C77" s="33"/>
      <c r="D77" s="33"/>
    </row>
    <row r="78" spans="2:4" ht="12.75">
      <c r="B78" s="88"/>
      <c r="C78" s="33"/>
      <c r="D78" s="33"/>
    </row>
    <row r="79" spans="2:4" ht="12.75">
      <c r="B79" s="88"/>
      <c r="C79" s="33"/>
      <c r="D79" s="33"/>
    </row>
    <row r="80" spans="2:4" ht="12.75">
      <c r="B80" s="88"/>
      <c r="C80" s="27"/>
      <c r="D80" s="27"/>
    </row>
    <row r="81" spans="2:4" ht="12.75">
      <c r="B81" s="88"/>
      <c r="C81" s="28"/>
      <c r="D81" s="28"/>
    </row>
    <row r="82" spans="2:4" ht="12.75">
      <c r="B82" s="62"/>
      <c r="C82" s="29"/>
      <c r="D82" s="29"/>
    </row>
    <row r="83" spans="2:4" ht="12.75">
      <c r="B83" s="88"/>
      <c r="C83" s="33"/>
      <c r="D83" s="33"/>
    </row>
    <row r="84" spans="2:4" ht="12.75">
      <c r="B84" s="88"/>
      <c r="C84" s="27"/>
      <c r="D84" s="27"/>
    </row>
    <row r="85" spans="2:4" ht="12.75">
      <c r="B85" s="88"/>
      <c r="C85" s="27"/>
      <c r="D85" s="27"/>
    </row>
    <row r="86" spans="2:4" ht="12.75">
      <c r="B86" s="61"/>
      <c r="C86" s="29"/>
      <c r="D86" s="29"/>
    </row>
    <row r="87" spans="2:4" ht="12.75">
      <c r="B87" s="89"/>
      <c r="C87" s="34"/>
      <c r="D87" s="34"/>
    </row>
    <row r="88" spans="2:4" ht="12.75">
      <c r="B88" s="62"/>
      <c r="C88" s="32"/>
      <c r="D88" s="32"/>
    </row>
    <row r="89" spans="2:4" ht="12.75">
      <c r="B89" s="88"/>
      <c r="C89" s="33"/>
      <c r="D89" s="33"/>
    </row>
    <row r="90" spans="2:4" ht="12.75">
      <c r="B90" s="88"/>
      <c r="C90" s="28"/>
      <c r="D90" s="28"/>
    </row>
    <row r="91" spans="2:4" ht="12.75">
      <c r="B91" s="88"/>
      <c r="C91" s="29"/>
      <c r="D91" s="29"/>
    </row>
    <row r="92" spans="2:4" ht="12.75">
      <c r="B92" s="88"/>
      <c r="C92" s="33"/>
      <c r="D92" s="33"/>
    </row>
    <row r="93" spans="2:4" ht="12.75">
      <c r="B93" s="88"/>
      <c r="C93" s="32"/>
      <c r="D93" s="32"/>
    </row>
    <row r="94" spans="2:4" ht="12.75">
      <c r="B94" s="88"/>
      <c r="C94" s="33"/>
      <c r="D94" s="33"/>
    </row>
    <row r="95" spans="2:4" ht="12.75">
      <c r="B95" s="88"/>
      <c r="C95" s="29"/>
      <c r="D95" s="29"/>
    </row>
    <row r="96" spans="2:4" ht="12.75">
      <c r="B96" s="89"/>
      <c r="C96" s="34"/>
      <c r="D96" s="34"/>
    </row>
    <row r="97" spans="2:4" ht="12.75">
      <c r="B97" s="89"/>
      <c r="C97" s="28"/>
      <c r="D97" s="28"/>
    </row>
    <row r="98" spans="2:4" ht="12.75">
      <c r="B98" s="89"/>
      <c r="C98" s="35"/>
      <c r="D98" s="35"/>
    </row>
    <row r="99" spans="2:4" ht="12.75">
      <c r="B99" s="62"/>
      <c r="C99" s="29"/>
      <c r="D99" s="29"/>
    </row>
    <row r="100" spans="2:4" ht="12.75">
      <c r="B100" s="88"/>
      <c r="C100" s="33"/>
      <c r="D100" s="33"/>
    </row>
    <row r="101" spans="2:4" ht="12.75">
      <c r="B101" s="88"/>
      <c r="C101" s="27"/>
      <c r="D101" s="27"/>
    </row>
    <row r="102" spans="2:4" ht="12.75">
      <c r="B102" s="88"/>
      <c r="C102" s="28"/>
      <c r="D102" s="28"/>
    </row>
    <row r="103" spans="2:4" ht="12.75">
      <c r="B103" s="62"/>
      <c r="C103" s="29"/>
      <c r="D103" s="29"/>
    </row>
    <row r="104" spans="2:4" ht="12.75">
      <c r="B104" s="89"/>
      <c r="C104" s="33"/>
      <c r="D104" s="33"/>
    </row>
    <row r="105" spans="2:4" ht="12.75">
      <c r="B105" s="89"/>
      <c r="C105" s="28"/>
      <c r="D105" s="28"/>
    </row>
    <row r="106" spans="2:4" ht="12.75">
      <c r="B106" s="62"/>
      <c r="C106" s="29"/>
      <c r="D106" s="29"/>
    </row>
    <row r="107" spans="2:4" ht="12.75">
      <c r="B107" s="88"/>
      <c r="C107" s="33"/>
      <c r="D107" s="33"/>
    </row>
    <row r="108" spans="2:4" ht="12.75">
      <c r="B108" s="62"/>
      <c r="C108" s="29"/>
      <c r="D108" s="29"/>
    </row>
    <row r="109" spans="2:4" ht="12.75">
      <c r="B109" s="88"/>
      <c r="C109" s="33"/>
      <c r="D109" s="33"/>
    </row>
    <row r="110" spans="2:4" ht="12.75">
      <c r="B110" s="88"/>
      <c r="C110" s="33"/>
      <c r="D110" s="33"/>
    </row>
    <row r="111" spans="1:4" ht="12.75">
      <c r="A111" s="47"/>
      <c r="B111" s="87"/>
      <c r="C111" s="28"/>
      <c r="D111" s="28"/>
    </row>
    <row r="112" spans="2:4" ht="13.5">
      <c r="B112" s="90"/>
      <c r="C112" s="28"/>
      <c r="D112" s="28"/>
    </row>
    <row r="113" spans="2:4" ht="13.5">
      <c r="B113" s="90"/>
      <c r="C113" s="27"/>
      <c r="D113" s="27"/>
    </row>
    <row r="114" spans="2:4" ht="12.75">
      <c r="B114" s="62"/>
      <c r="C114" s="32"/>
      <c r="D114" s="32"/>
    </row>
    <row r="115" spans="2:4" ht="12.75">
      <c r="B115" s="88"/>
      <c r="C115" s="33"/>
      <c r="D115" s="33"/>
    </row>
    <row r="116" spans="2:4" ht="12.75">
      <c r="B116" s="88"/>
      <c r="C116" s="28"/>
      <c r="D116" s="28"/>
    </row>
    <row r="117" spans="2:4" ht="12.75">
      <c r="B117" s="88"/>
      <c r="C117" s="27"/>
      <c r="D117" s="27"/>
    </row>
    <row r="118" spans="2:4" ht="12.75">
      <c r="B118" s="62"/>
      <c r="C118" s="29"/>
      <c r="D118" s="29"/>
    </row>
    <row r="119" spans="2:4" ht="12.75">
      <c r="B119" s="88"/>
      <c r="C119" s="33"/>
      <c r="D119" s="33"/>
    </row>
    <row r="120" spans="2:4" ht="12.75">
      <c r="B120" s="88"/>
      <c r="C120" s="33"/>
      <c r="D120" s="33"/>
    </row>
    <row r="121" spans="2:4" ht="12.75">
      <c r="B121" s="91"/>
      <c r="C121" s="36"/>
      <c r="D121" s="36"/>
    </row>
    <row r="122" spans="2:4" ht="12.75">
      <c r="B122" s="88"/>
      <c r="C122" s="33"/>
      <c r="D122" s="33"/>
    </row>
    <row r="123" spans="2:4" ht="12.75">
      <c r="B123" s="88"/>
      <c r="C123" s="33"/>
      <c r="D123" s="33"/>
    </row>
    <row r="124" spans="2:4" ht="12.75">
      <c r="B124" s="88"/>
      <c r="C124" s="33"/>
      <c r="D124" s="33"/>
    </row>
    <row r="125" spans="2:4" ht="12.75">
      <c r="B125" s="62"/>
      <c r="C125" s="29"/>
      <c r="D125" s="29"/>
    </row>
    <row r="126" spans="2:4" ht="12.75">
      <c r="B126" s="88"/>
      <c r="C126" s="33"/>
      <c r="D126" s="33"/>
    </row>
    <row r="127" spans="2:4" ht="12.75">
      <c r="B127" s="62"/>
      <c r="C127" s="29"/>
      <c r="D127" s="29"/>
    </row>
    <row r="128" spans="2:4" ht="12.75">
      <c r="B128" s="88"/>
      <c r="C128" s="33"/>
      <c r="D128" s="33"/>
    </row>
    <row r="129" spans="2:4" ht="12.75">
      <c r="B129" s="88"/>
      <c r="C129" s="33"/>
      <c r="D129" s="33"/>
    </row>
    <row r="130" spans="2:4" ht="12.75">
      <c r="B130" s="88"/>
      <c r="C130" s="33"/>
      <c r="D130" s="33"/>
    </row>
    <row r="131" spans="2:4" ht="12.75">
      <c r="B131" s="88"/>
      <c r="C131" s="33"/>
      <c r="D131" s="33"/>
    </row>
    <row r="132" spans="1:4" ht="12.75">
      <c r="A132" s="28"/>
      <c r="B132" s="28"/>
      <c r="C132" s="37"/>
      <c r="D132" s="37"/>
    </row>
    <row r="133" spans="2:4" ht="12.75">
      <c r="B133" s="88"/>
      <c r="C133" s="27"/>
      <c r="D133" s="27"/>
    </row>
    <row r="134" spans="2:4" ht="12.75">
      <c r="B134" s="92"/>
      <c r="C134" s="19"/>
      <c r="D134" s="19"/>
    </row>
    <row r="135" spans="2:4" ht="12.75">
      <c r="B135" s="88"/>
      <c r="C135" s="33"/>
      <c r="D135" s="33"/>
    </row>
    <row r="136" spans="2:4" ht="12.75">
      <c r="B136" s="91"/>
      <c r="C136" s="36"/>
      <c r="D136" s="36"/>
    </row>
    <row r="137" spans="2:4" ht="12.75">
      <c r="B137" s="91"/>
      <c r="C137" s="36"/>
      <c r="D137" s="36"/>
    </row>
    <row r="138" spans="2:4" ht="12.75">
      <c r="B138" s="88"/>
      <c r="C138" s="33"/>
      <c r="D138" s="33"/>
    </row>
    <row r="139" spans="2:4" ht="12.75">
      <c r="B139" s="62"/>
      <c r="C139" s="29"/>
      <c r="D139" s="29"/>
    </row>
    <row r="140" spans="2:4" ht="12.75">
      <c r="B140" s="88"/>
      <c r="C140" s="33"/>
      <c r="D140" s="33"/>
    </row>
    <row r="141" spans="2:4" ht="12.75">
      <c r="B141" s="88"/>
      <c r="C141" s="33"/>
      <c r="D141" s="33"/>
    </row>
    <row r="142" spans="2:4" ht="12.75">
      <c r="B142" s="62"/>
      <c r="C142" s="29"/>
      <c r="D142" s="29"/>
    </row>
    <row r="143" spans="2:4" ht="12.75">
      <c r="B143" s="88"/>
      <c r="C143" s="33"/>
      <c r="D143" s="33"/>
    </row>
    <row r="144" spans="2:4" ht="12.75">
      <c r="B144" s="91"/>
      <c r="C144" s="36"/>
      <c r="D144" s="36"/>
    </row>
    <row r="145" spans="2:4" ht="12.75">
      <c r="B145" s="62"/>
      <c r="C145" s="19"/>
      <c r="D145" s="19"/>
    </row>
    <row r="146" spans="2:4" ht="12.75">
      <c r="B146" s="89"/>
      <c r="C146" s="36"/>
      <c r="D146" s="36"/>
    </row>
    <row r="147" spans="2:4" ht="12.75">
      <c r="B147" s="62"/>
      <c r="C147" s="29"/>
      <c r="D147" s="29"/>
    </row>
    <row r="148" spans="2:4" ht="12.75">
      <c r="B148" s="88"/>
      <c r="C148" s="33"/>
      <c r="D148" s="33"/>
    </row>
    <row r="149" spans="2:4" ht="12.75">
      <c r="B149" s="88"/>
      <c r="C149" s="27"/>
      <c r="D149" s="27"/>
    </row>
    <row r="150" spans="2:4" ht="12.75">
      <c r="B150" s="89"/>
      <c r="C150" s="29"/>
      <c r="D150" s="29"/>
    </row>
    <row r="151" spans="2:4" ht="12.75">
      <c r="B151" s="89"/>
      <c r="C151" s="36"/>
      <c r="D151" s="36"/>
    </row>
    <row r="152" spans="2:4" ht="12.75">
      <c r="B152" s="89"/>
      <c r="C152" s="38"/>
      <c r="D152" s="38"/>
    </row>
    <row r="153" spans="2:4" ht="12.75">
      <c r="B153" s="62"/>
      <c r="C153" s="32"/>
      <c r="D153" s="32"/>
    </row>
    <row r="154" spans="2:4" ht="12.75">
      <c r="B154" s="88"/>
      <c r="C154" s="33"/>
      <c r="D154" s="33"/>
    </row>
    <row r="155" spans="2:4" ht="12.75">
      <c r="B155" s="92"/>
      <c r="C155" s="39"/>
      <c r="D155" s="39"/>
    </row>
    <row r="156" spans="2:4" ht="12.75">
      <c r="B156" s="91"/>
      <c r="C156" s="36"/>
      <c r="D156" s="36"/>
    </row>
    <row r="157" spans="2:4" ht="12.75">
      <c r="B157" s="91"/>
      <c r="C157" s="38"/>
      <c r="D157" s="38"/>
    </row>
    <row r="158" spans="2:4" ht="12.75">
      <c r="B158" s="91"/>
      <c r="C158" s="38"/>
      <c r="D158" s="38"/>
    </row>
    <row r="159" spans="2:4" ht="12.75">
      <c r="B159" s="92"/>
      <c r="C159" s="19"/>
      <c r="D159" s="19"/>
    </row>
    <row r="160" spans="2:4" ht="12.75">
      <c r="B160" s="91"/>
      <c r="C160" s="36"/>
      <c r="D160" s="36"/>
    </row>
    <row r="161" spans="2:4" ht="12.75">
      <c r="B161" s="91"/>
      <c r="C161" s="40"/>
      <c r="D161" s="40"/>
    </row>
    <row r="162" spans="2:4" ht="12.75">
      <c r="B162" s="91"/>
      <c r="C162" s="27"/>
      <c r="D162" s="27"/>
    </row>
    <row r="163" spans="2:4" ht="12.75">
      <c r="B163" s="62"/>
      <c r="C163" s="32"/>
      <c r="D163" s="32"/>
    </row>
    <row r="164" spans="2:4" ht="12.75">
      <c r="B164" s="88"/>
      <c r="C164" s="33"/>
      <c r="D164" s="33"/>
    </row>
    <row r="165" spans="2:4" ht="12.75">
      <c r="B165" s="88"/>
      <c r="C165" s="38"/>
      <c r="D165" s="38"/>
    </row>
    <row r="166" spans="2:4" ht="12.75">
      <c r="B166" s="92"/>
      <c r="C166" s="19"/>
      <c r="D166" s="19"/>
    </row>
    <row r="167" spans="2:4" ht="12.75">
      <c r="B167" s="91"/>
      <c r="C167" s="36"/>
      <c r="D167" s="36"/>
    </row>
    <row r="168" spans="2:4" ht="12.75">
      <c r="B168" s="88"/>
      <c r="C168" s="33"/>
      <c r="D168" s="33"/>
    </row>
    <row r="169" spans="1:4" ht="12.75">
      <c r="A169" s="31"/>
      <c r="B169" s="83"/>
      <c r="C169" s="28"/>
      <c r="D169" s="28"/>
    </row>
    <row r="170" spans="1:4" ht="12.75">
      <c r="A170" s="47"/>
      <c r="B170" s="87"/>
      <c r="C170" s="28"/>
      <c r="D170" s="28"/>
    </row>
    <row r="171" spans="1:4" ht="12.75">
      <c r="A171" s="47"/>
      <c r="B171" s="87"/>
      <c r="C171" s="27"/>
      <c r="D171" s="27"/>
    </row>
    <row r="172" spans="2:4" ht="12.75">
      <c r="B172" s="88"/>
      <c r="C172" s="28"/>
      <c r="D172" s="28"/>
    </row>
    <row r="173" spans="2:4" ht="12.75">
      <c r="B173" s="61"/>
      <c r="C173" s="29"/>
      <c r="D173" s="29"/>
    </row>
    <row r="174" spans="2:4" ht="12.75">
      <c r="B174" s="88"/>
      <c r="C174" s="27"/>
      <c r="D174" s="27"/>
    </row>
    <row r="175" spans="2:4" ht="12.75">
      <c r="B175" s="88"/>
      <c r="C175" s="27"/>
      <c r="D175" s="27"/>
    </row>
    <row r="176" spans="2:4" ht="12.75">
      <c r="B176" s="62"/>
      <c r="C176" s="32"/>
      <c r="D176" s="32"/>
    </row>
    <row r="177" spans="2:4" ht="12.75">
      <c r="B177" s="88"/>
      <c r="C177" s="28"/>
      <c r="D177" s="28"/>
    </row>
    <row r="178" spans="2:4" ht="12.75">
      <c r="B178" s="88"/>
      <c r="C178" s="32"/>
      <c r="D178" s="32"/>
    </row>
    <row r="179" spans="2:4" ht="12.75">
      <c r="B179" s="89"/>
      <c r="C179" s="28"/>
      <c r="D179" s="28"/>
    </row>
    <row r="180" spans="2:4" ht="12.75">
      <c r="B180" s="89"/>
      <c r="C180" s="35"/>
      <c r="D180" s="35"/>
    </row>
    <row r="181" spans="2:4" ht="12.75">
      <c r="B181" s="62"/>
      <c r="C181" s="29"/>
      <c r="D181" s="29"/>
    </row>
    <row r="182" spans="1:4" ht="12.75">
      <c r="A182" s="47"/>
      <c r="B182" s="87"/>
      <c r="C182" s="28"/>
      <c r="D182" s="28"/>
    </row>
    <row r="183" spans="2:4" ht="12.75">
      <c r="B183" s="88"/>
      <c r="C183" s="28"/>
      <c r="D183" s="28"/>
    </row>
    <row r="184" spans="2:4" ht="12.75">
      <c r="B184" s="88"/>
      <c r="C184" s="27"/>
      <c r="D184" s="27"/>
    </row>
    <row r="185" spans="2:4" ht="12.75">
      <c r="B185" s="62"/>
      <c r="C185" s="29"/>
      <c r="D185" s="29"/>
    </row>
    <row r="186" spans="2:4" ht="12.75">
      <c r="B186" s="88"/>
      <c r="C186" s="27"/>
      <c r="D186" s="27"/>
    </row>
    <row r="187" spans="2:4" ht="12.75">
      <c r="B187" s="92"/>
      <c r="C187" s="19"/>
      <c r="D187" s="19"/>
    </row>
    <row r="188" spans="2:4" ht="12.75">
      <c r="B188" s="89"/>
      <c r="C188" s="38"/>
      <c r="D188" s="38"/>
    </row>
    <row r="189" spans="2:4" ht="12.75">
      <c r="B189" s="62"/>
      <c r="C189" s="32"/>
      <c r="D189" s="32"/>
    </row>
    <row r="190" spans="2:4" ht="12.75">
      <c r="B190" s="92"/>
      <c r="C190" s="20"/>
      <c r="D190" s="20"/>
    </row>
    <row r="191" spans="2:4" ht="12.75">
      <c r="B191" s="91"/>
      <c r="C191" s="40"/>
      <c r="D191" s="40"/>
    </row>
    <row r="192" spans="2:4" ht="12.75">
      <c r="B192" s="91"/>
      <c r="C192" s="27"/>
      <c r="D192" s="27"/>
    </row>
    <row r="193" spans="2:4" ht="12.75">
      <c r="B193" s="62"/>
      <c r="C193" s="32"/>
      <c r="D193" s="32"/>
    </row>
    <row r="194" spans="2:4" ht="12.75">
      <c r="B194" s="62"/>
      <c r="C194" s="32"/>
      <c r="D194" s="32"/>
    </row>
    <row r="195" spans="2:4" ht="12.75">
      <c r="B195" s="88"/>
      <c r="C195" s="33"/>
      <c r="D195" s="33"/>
    </row>
    <row r="196" spans="1:3" ht="12.75">
      <c r="A196" s="217"/>
      <c r="B196" s="218"/>
      <c r="C196" s="218"/>
    </row>
    <row r="197" spans="1:4" ht="12.75">
      <c r="A197" s="41"/>
      <c r="B197" s="41"/>
      <c r="C197" s="42"/>
      <c r="D197" s="37"/>
    </row>
    <row r="199" spans="1:4" ht="12.75">
      <c r="A199" s="47"/>
      <c r="B199" s="47"/>
      <c r="C199" s="14"/>
      <c r="D199" s="14"/>
    </row>
    <row r="200" spans="1:4" ht="12.75">
      <c r="A200" s="47"/>
      <c r="B200" s="47"/>
      <c r="C200" s="14"/>
      <c r="D200" s="14"/>
    </row>
    <row r="201" spans="1:4" ht="12.75">
      <c r="A201" s="47"/>
      <c r="B201" s="47"/>
      <c r="C201" s="14"/>
      <c r="D201" s="14"/>
    </row>
    <row r="202" spans="1:4" ht="12.75">
      <c r="A202" s="47"/>
      <c r="B202" s="47"/>
      <c r="C202" s="14"/>
      <c r="D202" s="14"/>
    </row>
    <row r="203" spans="1:4" ht="12.75">
      <c r="A203" s="47"/>
      <c r="B203" s="47"/>
      <c r="C203" s="14"/>
      <c r="D203" s="14"/>
    </row>
    <row r="204" ht="12.75">
      <c r="A204" s="47"/>
    </row>
    <row r="205" spans="1:4" ht="12.75">
      <c r="A205" s="47"/>
      <c r="B205" s="47"/>
      <c r="C205" s="14"/>
      <c r="D205" s="14"/>
    </row>
    <row r="206" spans="1:4" ht="12.75">
      <c r="A206" s="47"/>
      <c r="B206" s="47"/>
      <c r="C206" s="21"/>
      <c r="D206" s="21"/>
    </row>
    <row r="207" spans="1:4" ht="12.75">
      <c r="A207" s="47"/>
      <c r="B207" s="47"/>
      <c r="C207" s="14"/>
      <c r="D207" s="14"/>
    </row>
    <row r="208" spans="1:4" ht="12.75">
      <c r="A208" s="47"/>
      <c r="B208" s="47"/>
      <c r="C208" s="28"/>
      <c r="D208" s="28"/>
    </row>
    <row r="209" spans="2:4" ht="12.75">
      <c r="B209" s="62"/>
      <c r="C209" s="29"/>
      <c r="D209" s="29"/>
    </row>
  </sheetData>
  <sheetProtection/>
  <mergeCells count="5">
    <mergeCell ref="A196:C196"/>
    <mergeCell ref="A2:H2"/>
    <mergeCell ref="A1:H1"/>
    <mergeCell ref="A3:C3"/>
    <mergeCell ref="A4:C4"/>
  </mergeCells>
  <printOptions horizontalCentered="1"/>
  <pageMargins left="0.1968503937007874" right="0.1968503937007874" top="0.6299212598425197" bottom="0.6299212598425197" header="0.31496062992125984" footer="0.1968503937007874"/>
  <pageSetup firstPageNumber="708" useFirstPageNumber="1" horizontalDpi="300" verticalDpi="300" orientation="portrait" paperSize="9" scale="85" r:id="rId1"/>
  <headerFooter alignWithMargins="0">
    <oddFooter>&amp;C&amp;P</oddFooter>
  </headerFooter>
  <rowBreaks count="2" manualBreakCount="2">
    <brk id="130" max="9" man="1"/>
    <brk id="19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2" topLeftCell="A25" activePane="bottomLeft" state="frozen"/>
      <selection pane="topLeft" activeCell="I11" sqref="I11"/>
      <selection pane="bottomLeft" activeCell="C16" sqref="C16"/>
    </sheetView>
  </sheetViews>
  <sheetFormatPr defaultColWidth="11.421875" defaultRowHeight="14.25" customHeight="1"/>
  <cols>
    <col min="1" max="2" width="5.28125" style="60" customWidth="1"/>
    <col min="3" max="3" width="45.7109375" style="4" customWidth="1"/>
    <col min="4" max="4" width="13.00390625" style="4" customWidth="1"/>
    <col min="5" max="5" width="12.7109375" style="15" customWidth="1"/>
    <col min="6" max="6" width="12.57421875" style="15" customWidth="1"/>
    <col min="7" max="7" width="8.140625" style="15" customWidth="1"/>
    <col min="8" max="8" width="8.140625" style="18" customWidth="1"/>
    <col min="9" max="9" width="8.421875" style="7" customWidth="1"/>
    <col min="10" max="10" width="11.421875" style="17" customWidth="1"/>
    <col min="11" max="16384" width="11.421875" style="7" customWidth="1"/>
  </cols>
  <sheetData>
    <row r="1" spans="1:8" ht="28.5" customHeight="1">
      <c r="A1" s="223" t="s">
        <v>74</v>
      </c>
      <c r="B1" s="223"/>
      <c r="C1" s="223"/>
      <c r="D1" s="223"/>
      <c r="E1" s="223"/>
      <c r="F1" s="223"/>
      <c r="G1" s="223"/>
      <c r="H1" s="223"/>
    </row>
    <row r="2" spans="1:10" s="4" customFormat="1" ht="27.75" customHeight="1">
      <c r="A2" s="220" t="s">
        <v>145</v>
      </c>
      <c r="B2" s="220"/>
      <c r="C2" s="220"/>
      <c r="D2" s="116" t="s">
        <v>172</v>
      </c>
      <c r="E2" s="116" t="s">
        <v>168</v>
      </c>
      <c r="F2" s="116" t="s">
        <v>173</v>
      </c>
      <c r="G2" s="155" t="s">
        <v>146</v>
      </c>
      <c r="H2" s="155" t="s">
        <v>146</v>
      </c>
      <c r="I2" s="205"/>
      <c r="J2" s="40"/>
    </row>
    <row r="3" spans="1:10" s="4" customFormat="1" ht="12" customHeight="1">
      <c r="A3" s="224">
        <v>1</v>
      </c>
      <c r="B3" s="225"/>
      <c r="C3" s="225"/>
      <c r="D3" s="77">
        <v>2</v>
      </c>
      <c r="E3" s="77">
        <v>3</v>
      </c>
      <c r="F3" s="77">
        <v>4</v>
      </c>
      <c r="G3" s="78" t="s">
        <v>147</v>
      </c>
      <c r="H3" s="78" t="s">
        <v>148</v>
      </c>
      <c r="I3" s="206"/>
      <c r="J3" s="40"/>
    </row>
    <row r="4" spans="1:8" ht="12.75">
      <c r="A4" s="47">
        <v>3</v>
      </c>
      <c r="B4" s="185"/>
      <c r="C4" s="186" t="s">
        <v>34</v>
      </c>
      <c r="D4" s="17">
        <f>D5+D15+D46+D56</f>
        <v>34049655.15</v>
      </c>
      <c r="E4" s="17">
        <f>E5+E15+E46+E56</f>
        <v>73033000</v>
      </c>
      <c r="F4" s="17">
        <f>F5+F15+F46+F56</f>
        <v>26520203.990000002</v>
      </c>
      <c r="G4" s="57">
        <f aca="true" t="shared" si="0" ref="G4:G11">F4/D4*100</f>
        <v>77.88685046344736</v>
      </c>
      <c r="H4" s="57">
        <f>F4/E4*100</f>
        <v>36.31263126257993</v>
      </c>
    </row>
    <row r="5" spans="1:8" ht="12.75" customHeight="1">
      <c r="A5" s="47">
        <v>31</v>
      </c>
      <c r="B5" s="185"/>
      <c r="C5" s="185" t="s">
        <v>35</v>
      </c>
      <c r="D5" s="17">
        <f>D6+D10+D12</f>
        <v>8798654.3</v>
      </c>
      <c r="E5" s="17">
        <f>E6+E10+E12</f>
        <v>14683000</v>
      </c>
      <c r="F5" s="17">
        <f>F6+F10+F12</f>
        <v>6915096.29</v>
      </c>
      <c r="G5" s="57">
        <f t="shared" si="0"/>
        <v>78.59265808408907</v>
      </c>
      <c r="H5" s="57">
        <f>F5/E5*100</f>
        <v>47.09593604849145</v>
      </c>
    </row>
    <row r="6" spans="1:10" s="16" customFormat="1" ht="13.5" customHeight="1">
      <c r="A6" s="47">
        <v>311</v>
      </c>
      <c r="B6" s="185"/>
      <c r="C6" s="185" t="s">
        <v>85</v>
      </c>
      <c r="D6" s="17">
        <f>SUM(D7:D9)</f>
        <v>4073970.33</v>
      </c>
      <c r="E6" s="17">
        <v>10580000</v>
      </c>
      <c r="F6" s="17">
        <f>SUM(F7:F9)</f>
        <v>5908253.83</v>
      </c>
      <c r="G6" s="57">
        <f t="shared" si="0"/>
        <v>145.02446879626635</v>
      </c>
      <c r="H6" s="57">
        <f aca="true" t="shared" si="1" ref="H6:H12">F6/E6*100</f>
        <v>55.84360897920605</v>
      </c>
      <c r="J6" s="17"/>
    </row>
    <row r="7" spans="1:7" ht="13.5" customHeight="1">
      <c r="A7" s="25"/>
      <c r="B7" s="187">
        <v>3111</v>
      </c>
      <c r="C7" s="187" t="s">
        <v>36</v>
      </c>
      <c r="D7" s="65">
        <v>4073970.33</v>
      </c>
      <c r="F7" s="15">
        <f>SUM('posebni dio'!D12)</f>
        <v>5908253.83</v>
      </c>
      <c r="G7" s="18">
        <f t="shared" si="0"/>
        <v>145.02446879626635</v>
      </c>
    </row>
    <row r="8" spans="1:7" ht="13.5" customHeight="1" hidden="1">
      <c r="A8" s="25"/>
      <c r="B8" s="187">
        <v>3112</v>
      </c>
      <c r="C8" s="187" t="s">
        <v>115</v>
      </c>
      <c r="D8" s="65">
        <v>0</v>
      </c>
      <c r="F8" s="15">
        <f>SUM('posebni dio'!D13)</f>
        <v>0</v>
      </c>
      <c r="G8" s="18" t="e">
        <f t="shared" si="0"/>
        <v>#DIV/0!</v>
      </c>
    </row>
    <row r="9" spans="1:10" s="26" customFormat="1" ht="12.75" hidden="1">
      <c r="A9" s="60"/>
      <c r="B9" s="188">
        <v>3113</v>
      </c>
      <c r="C9" s="189" t="s">
        <v>102</v>
      </c>
      <c r="D9" s="65">
        <v>0</v>
      </c>
      <c r="E9" s="15"/>
      <c r="F9" s="15">
        <f>SUM('posebni dio'!D14)</f>
        <v>0</v>
      </c>
      <c r="G9" s="18" t="e">
        <f t="shared" si="0"/>
        <v>#DIV/0!</v>
      </c>
      <c r="H9" s="18"/>
      <c r="J9" s="45"/>
    </row>
    <row r="10" spans="1:10" s="16" customFormat="1" ht="13.5" customHeight="1">
      <c r="A10" s="47">
        <v>312</v>
      </c>
      <c r="B10" s="185"/>
      <c r="C10" s="185" t="s">
        <v>37</v>
      </c>
      <c r="D10" s="17">
        <f>D11</f>
        <v>4039051.49</v>
      </c>
      <c r="E10" s="17">
        <v>2500000</v>
      </c>
      <c r="F10" s="17">
        <f>F11</f>
        <v>10500</v>
      </c>
      <c r="G10" s="57">
        <f t="shared" si="0"/>
        <v>0.25996202390576606</v>
      </c>
      <c r="H10" s="57">
        <f t="shared" si="1"/>
        <v>0.42</v>
      </c>
      <c r="J10" s="17"/>
    </row>
    <row r="11" spans="1:7" ht="13.5" customHeight="1">
      <c r="A11" s="25"/>
      <c r="B11" s="187">
        <v>3121</v>
      </c>
      <c r="C11" s="187" t="s">
        <v>37</v>
      </c>
      <c r="D11" s="15">
        <v>4039051.49</v>
      </c>
      <c r="F11" s="15">
        <f>SUM('posebni dio'!D16)</f>
        <v>10500</v>
      </c>
      <c r="G11" s="18">
        <f t="shared" si="0"/>
        <v>0.25996202390576606</v>
      </c>
    </row>
    <row r="12" spans="1:10" s="16" customFormat="1" ht="13.5" customHeight="1">
      <c r="A12" s="47">
        <v>313</v>
      </c>
      <c r="B12" s="185"/>
      <c r="C12" s="185" t="s">
        <v>38</v>
      </c>
      <c r="D12" s="17">
        <f>D13+D14</f>
        <v>685632.48</v>
      </c>
      <c r="E12" s="17">
        <v>1603000</v>
      </c>
      <c r="F12" s="17">
        <f>F13+F14</f>
        <v>996342.46</v>
      </c>
      <c r="G12" s="57">
        <f aca="true" t="shared" si="2" ref="G12:G65">F12/D12*100</f>
        <v>145.31727843465058</v>
      </c>
      <c r="H12" s="57">
        <f t="shared" si="1"/>
        <v>62.15486338116032</v>
      </c>
      <c r="J12" s="17"/>
    </row>
    <row r="13" spans="1:7" ht="13.5" customHeight="1">
      <c r="A13" s="25"/>
      <c r="B13" s="187">
        <v>3132</v>
      </c>
      <c r="C13" s="187" t="s">
        <v>93</v>
      </c>
      <c r="D13" s="65">
        <v>617866.5</v>
      </c>
      <c r="F13" s="15">
        <f>SUM('posebni dio'!D18)</f>
        <v>895713.58</v>
      </c>
      <c r="G13" s="18">
        <f t="shared" si="2"/>
        <v>144.9687885651674</v>
      </c>
    </row>
    <row r="14" spans="1:7" ht="13.5" customHeight="1">
      <c r="A14" s="25"/>
      <c r="B14" s="187">
        <v>3133</v>
      </c>
      <c r="C14" s="187" t="s">
        <v>96</v>
      </c>
      <c r="D14" s="65">
        <v>67765.98</v>
      </c>
      <c r="F14" s="15">
        <f>SUM('posebni dio'!D19)</f>
        <v>100628.88</v>
      </c>
      <c r="G14" s="18">
        <f t="shared" si="2"/>
        <v>148.4946871571842</v>
      </c>
    </row>
    <row r="15" spans="1:8" ht="13.5" customHeight="1">
      <c r="A15" s="47">
        <v>32</v>
      </c>
      <c r="B15" s="185"/>
      <c r="C15" s="190" t="s">
        <v>0</v>
      </c>
      <c r="D15" s="17">
        <f>D16+D21+D26+D38+D36</f>
        <v>4056054.2600000002</v>
      </c>
      <c r="E15" s="17">
        <f>E16+E21+E26+E38+E36</f>
        <v>10100000</v>
      </c>
      <c r="F15" s="17">
        <f>F16+F21+F26+F38+F36</f>
        <v>3033790.2</v>
      </c>
      <c r="G15" s="57">
        <f t="shared" si="2"/>
        <v>74.79658815017923</v>
      </c>
      <c r="H15" s="57">
        <f>F15/E15*100</f>
        <v>30.03752673267327</v>
      </c>
    </row>
    <row r="16" spans="1:10" s="16" customFormat="1" ht="13.5" customHeight="1">
      <c r="A16" s="47">
        <v>321</v>
      </c>
      <c r="B16" s="185"/>
      <c r="C16" s="190" t="s">
        <v>4</v>
      </c>
      <c r="D16" s="17">
        <f>D17+D18+D19+D20</f>
        <v>174478.71</v>
      </c>
      <c r="E16" s="17">
        <v>430000</v>
      </c>
      <c r="F16" s="17">
        <f>F17+F18+F19+F20</f>
        <v>174378</v>
      </c>
      <c r="G16" s="57">
        <f t="shared" si="2"/>
        <v>99.94227949071839</v>
      </c>
      <c r="H16" s="57">
        <f>F16/E16*100</f>
        <v>40.553023255813955</v>
      </c>
      <c r="J16" s="17"/>
    </row>
    <row r="17" spans="1:7" ht="13.5" customHeight="1">
      <c r="A17" s="25"/>
      <c r="B17" s="187">
        <v>3211</v>
      </c>
      <c r="C17" s="191" t="s">
        <v>39</v>
      </c>
      <c r="D17" s="65">
        <v>9100.21</v>
      </c>
      <c r="F17" s="15">
        <f>SUM('posebni dio'!D22)</f>
        <v>6079.5</v>
      </c>
      <c r="G17" s="18">
        <f t="shared" si="2"/>
        <v>66.80615062729322</v>
      </c>
    </row>
    <row r="18" spans="1:7" ht="13.5" customHeight="1">
      <c r="A18" s="25"/>
      <c r="B18" s="187">
        <v>3212</v>
      </c>
      <c r="C18" s="191" t="s">
        <v>40</v>
      </c>
      <c r="D18" s="65">
        <v>142739</v>
      </c>
      <c r="F18" s="15">
        <f>SUM('posebni dio'!D23)</f>
        <v>150874</v>
      </c>
      <c r="G18" s="18">
        <f t="shared" si="2"/>
        <v>105.69921324935723</v>
      </c>
    </row>
    <row r="19" spans="1:7" ht="13.5" customHeight="1">
      <c r="A19" s="25"/>
      <c r="B19" s="192" t="s">
        <v>2</v>
      </c>
      <c r="C19" s="191" t="s">
        <v>3</v>
      </c>
      <c r="D19" s="65">
        <v>8887.5</v>
      </c>
      <c r="F19" s="15">
        <f>SUM('posebni dio'!D24)</f>
        <v>9932.5</v>
      </c>
      <c r="G19" s="18">
        <f t="shared" si="2"/>
        <v>111.75808720112516</v>
      </c>
    </row>
    <row r="20" spans="1:7" ht="13.5" customHeight="1">
      <c r="A20" s="25"/>
      <c r="B20" s="192">
        <v>3214</v>
      </c>
      <c r="C20" s="191" t="s">
        <v>109</v>
      </c>
      <c r="D20" s="65">
        <v>13752</v>
      </c>
      <c r="F20" s="15">
        <f>SUM('posebni dio'!D25)</f>
        <v>7492</v>
      </c>
      <c r="G20" s="18">
        <f t="shared" si="2"/>
        <v>54.47934845840605</v>
      </c>
    </row>
    <row r="21" spans="1:10" s="16" customFormat="1" ht="13.5" customHeight="1">
      <c r="A21" s="47">
        <v>322</v>
      </c>
      <c r="B21" s="193"/>
      <c r="C21" s="193" t="s">
        <v>41</v>
      </c>
      <c r="D21" s="17">
        <f>SUM(D22:D25)</f>
        <v>755177.65</v>
      </c>
      <c r="E21" s="17">
        <v>1305000</v>
      </c>
      <c r="F21" s="17">
        <f>SUM(F22:F25)</f>
        <v>177791.68000000002</v>
      </c>
      <c r="G21" s="57">
        <f t="shared" si="2"/>
        <v>23.543027259877196</v>
      </c>
      <c r="H21" s="57">
        <f>F21/E21*100</f>
        <v>13.623883524904215</v>
      </c>
      <c r="J21" s="17"/>
    </row>
    <row r="22" spans="1:7" ht="13.5" customHeight="1">
      <c r="A22" s="25"/>
      <c r="B22" s="192">
        <v>3221</v>
      </c>
      <c r="C22" s="187" t="s">
        <v>42</v>
      </c>
      <c r="D22" s="15">
        <v>91476.16</v>
      </c>
      <c r="F22" s="15">
        <f>SUM('posebni dio'!D27)</f>
        <v>110404.83</v>
      </c>
      <c r="G22" s="18">
        <f t="shared" si="2"/>
        <v>120.69246238582818</v>
      </c>
    </row>
    <row r="23" spans="1:7" ht="13.5" customHeight="1">
      <c r="A23" s="25"/>
      <c r="B23" s="192">
        <v>3223</v>
      </c>
      <c r="C23" s="187" t="s">
        <v>43</v>
      </c>
      <c r="D23" s="15">
        <v>656188.67</v>
      </c>
      <c r="F23" s="15">
        <f>SUM('posebni dio'!D28)</f>
        <v>44236.9</v>
      </c>
      <c r="G23" s="18">
        <f t="shared" si="2"/>
        <v>6.741490980025608</v>
      </c>
    </row>
    <row r="24" spans="1:7" ht="13.5" customHeight="1">
      <c r="A24" s="25"/>
      <c r="B24" s="192">
        <v>3224</v>
      </c>
      <c r="C24" s="194" t="s">
        <v>159</v>
      </c>
      <c r="D24" s="15">
        <v>3242.32</v>
      </c>
      <c r="F24" s="15">
        <f>SUM('posebni dio'!D29)</f>
        <v>23149.95</v>
      </c>
      <c r="G24" s="18">
        <f t="shared" si="2"/>
        <v>713.9933751141158</v>
      </c>
    </row>
    <row r="25" spans="1:7" ht="13.5" customHeight="1">
      <c r="A25" s="25"/>
      <c r="B25" s="192" t="s">
        <v>5</v>
      </c>
      <c r="C25" s="192" t="s">
        <v>6</v>
      </c>
      <c r="D25" s="15">
        <v>4270.5</v>
      </c>
      <c r="F25" s="15">
        <f>SUM('posebni dio'!D30)</f>
        <v>0</v>
      </c>
      <c r="G25" s="18">
        <f t="shared" si="2"/>
        <v>0</v>
      </c>
    </row>
    <row r="26" spans="1:10" s="16" customFormat="1" ht="13.5" customHeight="1">
      <c r="A26" s="47">
        <v>323</v>
      </c>
      <c r="B26" s="195"/>
      <c r="C26" s="193" t="s">
        <v>7</v>
      </c>
      <c r="D26" s="17">
        <f>SUM(D27:D35)</f>
        <v>2353963.83</v>
      </c>
      <c r="E26" s="17">
        <v>6080000</v>
      </c>
      <c r="F26" s="17">
        <f>SUM(F27:F35)</f>
        <v>1210184.77</v>
      </c>
      <c r="G26" s="57">
        <f t="shared" si="2"/>
        <v>51.410508291454924</v>
      </c>
      <c r="H26" s="57">
        <f>F26/E26*100</f>
        <v>19.90435476973684</v>
      </c>
      <c r="J26" s="17"/>
    </row>
    <row r="27" spans="1:7" ht="13.5" customHeight="1">
      <c r="A27" s="25"/>
      <c r="B27" s="187">
        <v>3231</v>
      </c>
      <c r="C27" s="187" t="s">
        <v>44</v>
      </c>
      <c r="D27" s="65">
        <v>176550.33</v>
      </c>
      <c r="F27" s="15">
        <f>SUM('posebni dio'!D32)</f>
        <v>106977.61</v>
      </c>
      <c r="G27" s="18">
        <f t="shared" si="2"/>
        <v>60.59326538783587</v>
      </c>
    </row>
    <row r="28" spans="1:7" ht="13.5" customHeight="1">
      <c r="A28" s="25"/>
      <c r="B28" s="187">
        <v>3232</v>
      </c>
      <c r="C28" s="192" t="s">
        <v>8</v>
      </c>
      <c r="D28" s="65">
        <v>118946.95</v>
      </c>
      <c r="F28" s="15">
        <f>SUM('posebni dio'!D33)</f>
        <v>132942.44</v>
      </c>
      <c r="G28" s="18">
        <f t="shared" si="2"/>
        <v>111.76616130131963</v>
      </c>
    </row>
    <row r="29" spans="1:7" ht="13.5" customHeight="1">
      <c r="A29" s="25"/>
      <c r="B29" s="188">
        <v>3233</v>
      </c>
      <c r="C29" s="196" t="s">
        <v>103</v>
      </c>
      <c r="D29" s="65">
        <v>69673.75</v>
      </c>
      <c r="F29" s="15">
        <f>SUM('posebni dio'!D34)</f>
        <v>47063.5</v>
      </c>
      <c r="G29" s="18">
        <f t="shared" si="2"/>
        <v>67.54839519905272</v>
      </c>
    </row>
    <row r="30" spans="1:7" ht="13.5" customHeight="1">
      <c r="A30" s="25"/>
      <c r="B30" s="187">
        <v>3234</v>
      </c>
      <c r="C30" s="191" t="s">
        <v>45</v>
      </c>
      <c r="D30" s="65">
        <v>134347.58</v>
      </c>
      <c r="F30" s="15">
        <f>SUM('posebni dio'!D35)</f>
        <v>80459.58</v>
      </c>
      <c r="G30" s="18">
        <f t="shared" si="2"/>
        <v>59.88911746679769</v>
      </c>
    </row>
    <row r="31" spans="1:7" ht="13.5" customHeight="1">
      <c r="A31" s="25"/>
      <c r="B31" s="187">
        <v>3235</v>
      </c>
      <c r="C31" s="191" t="s">
        <v>46</v>
      </c>
      <c r="D31" s="65">
        <v>20703.66</v>
      </c>
      <c r="F31" s="15">
        <f>SUM('posebni dio'!D36)</f>
        <v>21619.26</v>
      </c>
      <c r="G31" s="18">
        <f t="shared" si="2"/>
        <v>104.42240647305839</v>
      </c>
    </row>
    <row r="32" spans="1:7" ht="13.5" customHeight="1">
      <c r="A32" s="25"/>
      <c r="B32" s="187">
        <v>3236</v>
      </c>
      <c r="C32" s="171" t="s">
        <v>160</v>
      </c>
      <c r="D32" s="65">
        <v>43730</v>
      </c>
      <c r="F32" s="15">
        <f>SUM('posebni dio'!D37)</f>
        <v>500</v>
      </c>
      <c r="G32" s="18">
        <f t="shared" si="2"/>
        <v>1.143379830779785</v>
      </c>
    </row>
    <row r="33" spans="1:7" ht="13.5" customHeight="1">
      <c r="A33" s="25"/>
      <c r="B33" s="187">
        <v>3237</v>
      </c>
      <c r="C33" s="192" t="s">
        <v>9</v>
      </c>
      <c r="D33" s="65">
        <v>1517052.68</v>
      </c>
      <c r="F33" s="15">
        <f>SUM('posebni dio'!D38)</f>
        <v>275403.17</v>
      </c>
      <c r="G33" s="18">
        <f t="shared" si="2"/>
        <v>18.1538303600637</v>
      </c>
    </row>
    <row r="34" spans="1:7" ht="13.5" customHeight="1">
      <c r="A34" s="25"/>
      <c r="B34" s="187">
        <v>3238</v>
      </c>
      <c r="C34" s="192" t="s">
        <v>10</v>
      </c>
      <c r="D34" s="65">
        <v>45425</v>
      </c>
      <c r="F34" s="15">
        <f>SUM('posebni dio'!D39)</f>
        <v>40425</v>
      </c>
      <c r="G34" s="18">
        <f t="shared" si="2"/>
        <v>88.99284534947715</v>
      </c>
    </row>
    <row r="35" spans="1:7" ht="13.5" customHeight="1">
      <c r="A35" s="25"/>
      <c r="B35" s="187">
        <v>3239</v>
      </c>
      <c r="C35" s="192" t="s">
        <v>47</v>
      </c>
      <c r="D35" s="65">
        <v>227533.88</v>
      </c>
      <c r="F35" s="15">
        <f>SUM('posebni dio'!D40)</f>
        <v>504794.21</v>
      </c>
      <c r="G35" s="18">
        <f t="shared" si="2"/>
        <v>221.85452557658664</v>
      </c>
    </row>
    <row r="36" spans="1:8" ht="13.5" customHeight="1">
      <c r="A36" s="47">
        <v>324</v>
      </c>
      <c r="B36" s="187"/>
      <c r="C36" s="185" t="s">
        <v>161</v>
      </c>
      <c r="D36" s="17">
        <f>SUM(D37)</f>
        <v>30406.85</v>
      </c>
      <c r="E36" s="17">
        <v>50000</v>
      </c>
      <c r="F36" s="17">
        <f>SUM(F37)</f>
        <v>2567.82</v>
      </c>
      <c r="G36" s="57">
        <f t="shared" si="2"/>
        <v>8.444873441346276</v>
      </c>
      <c r="H36" s="57">
        <f>F36/E36*100</f>
        <v>5.13564</v>
      </c>
    </row>
    <row r="37" spans="1:7" ht="13.5" customHeight="1">
      <c r="A37" s="25"/>
      <c r="B37" s="187">
        <v>3241</v>
      </c>
      <c r="C37" s="187" t="s">
        <v>161</v>
      </c>
      <c r="D37" s="15">
        <v>30406.85</v>
      </c>
      <c r="E37" s="126">
        <v>0</v>
      </c>
      <c r="F37" s="15">
        <f>SUM('posebni dio'!D42)</f>
        <v>2567.82</v>
      </c>
      <c r="G37" s="18">
        <f t="shared" si="2"/>
        <v>8.444873441346276</v>
      </c>
    </row>
    <row r="38" spans="1:10" s="16" customFormat="1" ht="13.5" customHeight="1">
      <c r="A38" s="47">
        <v>329</v>
      </c>
      <c r="B38" s="185"/>
      <c r="C38" s="185" t="s">
        <v>49</v>
      </c>
      <c r="D38" s="17">
        <f>SUM(D39:D45)</f>
        <v>742027.22</v>
      </c>
      <c r="E38" s="17">
        <v>2235000</v>
      </c>
      <c r="F38" s="17">
        <f>SUM(F39:F45)</f>
        <v>1468867.9300000002</v>
      </c>
      <c r="G38" s="57">
        <f t="shared" si="2"/>
        <v>197.95337561875428</v>
      </c>
      <c r="H38" s="57">
        <f>F38/E38*100</f>
        <v>65.72116017897093</v>
      </c>
      <c r="J38" s="17"/>
    </row>
    <row r="39" spans="1:10" ht="24" customHeight="1">
      <c r="A39" s="25"/>
      <c r="B39" s="188">
        <v>3291</v>
      </c>
      <c r="C39" s="160" t="s">
        <v>167</v>
      </c>
      <c r="D39" s="39">
        <v>24130.62</v>
      </c>
      <c r="F39" s="15">
        <f>SUM('posebni dio'!D44)</f>
        <v>24130.62</v>
      </c>
      <c r="G39" s="18">
        <f t="shared" si="2"/>
        <v>100</v>
      </c>
      <c r="J39" s="15"/>
    </row>
    <row r="40" spans="1:7" ht="13.5" customHeight="1">
      <c r="A40" s="25"/>
      <c r="B40" s="187">
        <v>3292</v>
      </c>
      <c r="C40" s="187" t="s">
        <v>50</v>
      </c>
      <c r="D40" s="65">
        <v>11085.66</v>
      </c>
      <c r="F40" s="15">
        <f>SUM('posebni dio'!D45)</f>
        <v>2668.7</v>
      </c>
      <c r="G40" s="18">
        <f t="shared" si="2"/>
        <v>24.07344262768297</v>
      </c>
    </row>
    <row r="41" spans="1:7" ht="13.5" customHeight="1">
      <c r="A41" s="25"/>
      <c r="B41" s="187">
        <v>3293</v>
      </c>
      <c r="C41" s="187" t="s">
        <v>51</v>
      </c>
      <c r="D41" s="65">
        <v>5368.93</v>
      </c>
      <c r="F41" s="15">
        <f>SUM('posebni dio'!D46)</f>
        <v>4941.24</v>
      </c>
      <c r="G41" s="18">
        <f t="shared" si="2"/>
        <v>92.033980700065</v>
      </c>
    </row>
    <row r="42" spans="1:7" ht="13.5" customHeight="1">
      <c r="A42" s="25"/>
      <c r="B42" s="187">
        <v>3294</v>
      </c>
      <c r="C42" s="187" t="s">
        <v>52</v>
      </c>
      <c r="D42" s="65">
        <v>320</v>
      </c>
      <c r="F42" s="15">
        <f>SUM('posebni dio'!D47)</f>
        <v>240</v>
      </c>
      <c r="G42" s="18">
        <f t="shared" si="2"/>
        <v>75</v>
      </c>
    </row>
    <row r="43" spans="1:7" ht="13.5" customHeight="1">
      <c r="A43" s="25"/>
      <c r="B43" s="188">
        <v>3295</v>
      </c>
      <c r="C43" s="189" t="s">
        <v>104</v>
      </c>
      <c r="D43" s="65">
        <v>13338.07</v>
      </c>
      <c r="F43" s="15">
        <f>SUM('posebni dio'!D48)</f>
        <v>985995.98</v>
      </c>
      <c r="G43" s="18">
        <f t="shared" si="2"/>
        <v>7392.343719893508</v>
      </c>
    </row>
    <row r="44" spans="1:7" ht="13.5" customHeight="1">
      <c r="A44" s="25"/>
      <c r="B44" s="188">
        <v>3296</v>
      </c>
      <c r="C44" s="189" t="s">
        <v>162</v>
      </c>
      <c r="D44" s="15">
        <v>639775.97</v>
      </c>
      <c r="F44" s="15">
        <f>SUM('posebni dio'!D49)</f>
        <v>355286.01</v>
      </c>
      <c r="G44" s="18">
        <f t="shared" si="2"/>
        <v>55.5328781729642</v>
      </c>
    </row>
    <row r="45" spans="1:7" ht="13.5" customHeight="1">
      <c r="A45" s="25"/>
      <c r="B45" s="187">
        <v>3299</v>
      </c>
      <c r="C45" s="187" t="s">
        <v>49</v>
      </c>
      <c r="D45" s="65">
        <v>48007.97</v>
      </c>
      <c r="F45" s="15">
        <f>SUM('posebni dio'!D50)</f>
        <v>95605.38</v>
      </c>
      <c r="G45" s="18">
        <f t="shared" si="2"/>
        <v>199.1448086640614</v>
      </c>
    </row>
    <row r="46" spans="1:8" ht="13.5" customHeight="1">
      <c r="A46" s="82">
        <v>34</v>
      </c>
      <c r="B46" s="197"/>
      <c r="C46" s="198" t="s">
        <v>11</v>
      </c>
      <c r="D46" s="17">
        <f>SUM(D47+D51)</f>
        <v>21194946.59</v>
      </c>
      <c r="E46" s="17">
        <f>SUM(E47+E51)</f>
        <v>48230000</v>
      </c>
      <c r="F46" s="17">
        <f>F47+F51</f>
        <v>16571317.5</v>
      </c>
      <c r="G46" s="57">
        <f t="shared" si="2"/>
        <v>78.18522886874611</v>
      </c>
      <c r="H46" s="57">
        <f>F46/E46*100</f>
        <v>34.35894153016795</v>
      </c>
    </row>
    <row r="47" spans="1:10" s="16" customFormat="1" ht="13.5" customHeight="1">
      <c r="A47" s="82">
        <v>342</v>
      </c>
      <c r="B47" s="199"/>
      <c r="C47" s="162" t="s">
        <v>97</v>
      </c>
      <c r="D47" s="17">
        <f>SUM(D48:D50)</f>
        <v>17143151.15</v>
      </c>
      <c r="E47" s="17">
        <v>45280000</v>
      </c>
      <c r="F47" s="17">
        <f>SUM(F48:F50)</f>
        <v>14847088.65</v>
      </c>
      <c r="G47" s="57">
        <f t="shared" si="2"/>
        <v>86.60653178689381</v>
      </c>
      <c r="H47" s="57">
        <f>F47/E47*100</f>
        <v>32.78950673586573</v>
      </c>
      <c r="J47" s="17"/>
    </row>
    <row r="48" spans="1:10" s="16" customFormat="1" ht="24" customHeight="1">
      <c r="A48" s="82"/>
      <c r="B48" s="188">
        <v>3422</v>
      </c>
      <c r="C48" s="171" t="s">
        <v>114</v>
      </c>
      <c r="D48" s="15">
        <v>85630.5</v>
      </c>
      <c r="E48" s="15"/>
      <c r="F48" s="15">
        <f>SUM('posebni dio'!D81)</f>
        <v>52862.81</v>
      </c>
      <c r="G48" s="18">
        <f t="shared" si="2"/>
        <v>61.73362294976673</v>
      </c>
      <c r="H48" s="18"/>
      <c r="J48" s="17"/>
    </row>
    <row r="49" spans="2:7" ht="24.75" customHeight="1">
      <c r="B49" s="200" t="s">
        <v>48</v>
      </c>
      <c r="C49" s="168" t="s">
        <v>86</v>
      </c>
      <c r="D49" s="15">
        <v>17057520.65</v>
      </c>
      <c r="F49" s="15">
        <f>SUM('posebni dio'!D82+'posebni dio'!D96)</f>
        <v>14794225.84</v>
      </c>
      <c r="G49" s="18">
        <f t="shared" si="2"/>
        <v>86.73139633572714</v>
      </c>
    </row>
    <row r="50" spans="2:7" ht="24.75" customHeight="1" hidden="1">
      <c r="B50" s="200">
        <v>3426</v>
      </c>
      <c r="C50" s="168" t="s">
        <v>153</v>
      </c>
      <c r="D50" s="15">
        <v>0</v>
      </c>
      <c r="F50" s="15">
        <v>0</v>
      </c>
      <c r="G50" s="18" t="e">
        <f>F50/D50*100</f>
        <v>#DIV/0!</v>
      </c>
    </row>
    <row r="51" spans="1:10" s="16" customFormat="1" ht="13.5" customHeight="1">
      <c r="A51" s="47">
        <v>343</v>
      </c>
      <c r="B51" s="185"/>
      <c r="C51" s="185" t="s">
        <v>55</v>
      </c>
      <c r="D51" s="17">
        <f>SUM(D52:D55)</f>
        <v>4051795.44</v>
      </c>
      <c r="E51" s="17">
        <v>2950000</v>
      </c>
      <c r="F51" s="17">
        <f>SUM(F52:F55)</f>
        <v>1724228.85</v>
      </c>
      <c r="G51" s="57">
        <f t="shared" si="2"/>
        <v>42.55468657124507</v>
      </c>
      <c r="H51" s="57">
        <f>F51/E51*100</f>
        <v>58.44843559322034</v>
      </c>
      <c r="J51" s="17"/>
    </row>
    <row r="52" spans="1:7" ht="13.5" customHeight="1">
      <c r="A52" s="25"/>
      <c r="B52" s="25">
        <v>3431</v>
      </c>
      <c r="C52" s="187" t="s">
        <v>56</v>
      </c>
      <c r="D52" s="15">
        <v>49635.07</v>
      </c>
      <c r="F52" s="15">
        <f>SUM('posebni dio'!D53)</f>
        <v>205209.95</v>
      </c>
      <c r="G52" s="18">
        <f t="shared" si="2"/>
        <v>413.43741431209827</v>
      </c>
    </row>
    <row r="53" spans="1:7" ht="24" customHeight="1">
      <c r="A53" s="25"/>
      <c r="B53" s="60">
        <v>3432</v>
      </c>
      <c r="C53" s="160" t="s">
        <v>87</v>
      </c>
      <c r="D53" s="15">
        <v>95723.1</v>
      </c>
      <c r="F53" s="15">
        <f>SUM('posebni dio'!D54)</f>
        <v>70223.22</v>
      </c>
      <c r="G53" s="18">
        <f t="shared" si="2"/>
        <v>73.36078752150735</v>
      </c>
    </row>
    <row r="54" spans="1:7" ht="13.5" customHeight="1">
      <c r="A54" s="25"/>
      <c r="B54" s="25">
        <v>3433</v>
      </c>
      <c r="C54" s="187" t="s">
        <v>57</v>
      </c>
      <c r="D54" s="15">
        <v>3905218.78</v>
      </c>
      <c r="F54" s="15">
        <f>SUM('posebni dio'!D55)</f>
        <v>867332.25</v>
      </c>
      <c r="G54" s="18">
        <f t="shared" si="2"/>
        <v>22.209568755581987</v>
      </c>
    </row>
    <row r="55" spans="1:7" ht="13.5" customHeight="1">
      <c r="A55" s="25"/>
      <c r="B55" s="25">
        <v>3434</v>
      </c>
      <c r="C55" s="187" t="s">
        <v>83</v>
      </c>
      <c r="D55" s="15">
        <v>1218.49</v>
      </c>
      <c r="F55" s="15">
        <f>SUM('posebni dio'!D56)</f>
        <v>581463.43</v>
      </c>
      <c r="G55" s="49" t="s">
        <v>151</v>
      </c>
    </row>
    <row r="56" spans="1:8" ht="13.5" customHeight="1">
      <c r="A56" s="82">
        <v>38</v>
      </c>
      <c r="B56" s="197"/>
      <c r="C56" s="201" t="s">
        <v>105</v>
      </c>
      <c r="D56" s="48">
        <f aca="true" t="shared" si="3" ref="D56:F57">SUM(D57)</f>
        <v>0</v>
      </c>
      <c r="E56" s="48">
        <f t="shared" si="3"/>
        <v>20000</v>
      </c>
      <c r="F56" s="48">
        <f t="shared" si="3"/>
        <v>0</v>
      </c>
      <c r="G56" s="49" t="s">
        <v>151</v>
      </c>
      <c r="H56" s="57">
        <f>F56/E56*100</f>
        <v>0</v>
      </c>
    </row>
    <row r="57" spans="1:8" ht="13.5" customHeight="1">
      <c r="A57" s="82">
        <v>383</v>
      </c>
      <c r="B57" s="197"/>
      <c r="C57" s="201" t="s">
        <v>106</v>
      </c>
      <c r="D57" s="48">
        <f t="shared" si="3"/>
        <v>0</v>
      </c>
      <c r="E57" s="48">
        <v>20000</v>
      </c>
      <c r="F57" s="48">
        <f t="shared" si="3"/>
        <v>0</v>
      </c>
      <c r="G57" s="49" t="s">
        <v>151</v>
      </c>
      <c r="H57" s="57">
        <f>F57/E57*100</f>
        <v>0</v>
      </c>
    </row>
    <row r="58" spans="1:7" ht="13.5" customHeight="1" hidden="1">
      <c r="A58" s="25"/>
      <c r="B58" s="188">
        <v>3834</v>
      </c>
      <c r="C58" s="196" t="s">
        <v>128</v>
      </c>
      <c r="D58" s="196">
        <v>0</v>
      </c>
      <c r="F58" s="15">
        <f>SUM('posebni dio'!D59)</f>
        <v>0</v>
      </c>
      <c r="G58" s="22" t="s">
        <v>151</v>
      </c>
    </row>
    <row r="59" spans="1:8" ht="21.75" customHeight="1">
      <c r="A59" s="47">
        <v>4</v>
      </c>
      <c r="B59" s="185"/>
      <c r="C59" s="193" t="s">
        <v>53</v>
      </c>
      <c r="D59" s="17">
        <f>SUM(D63)</f>
        <v>49000</v>
      </c>
      <c r="E59" s="17">
        <f>SUM(E63+E60)</f>
        <v>575000</v>
      </c>
      <c r="F59" s="17">
        <f>SUM(F63+F60)</f>
        <v>0</v>
      </c>
      <c r="G59" s="57">
        <f t="shared" si="2"/>
        <v>0</v>
      </c>
      <c r="H59" s="57">
        <f>F59/E59*100</f>
        <v>0</v>
      </c>
    </row>
    <row r="60" spans="1:8" ht="13.5" customHeight="1">
      <c r="A60" s="47">
        <v>41</v>
      </c>
      <c r="B60" s="185"/>
      <c r="C60" s="158" t="s">
        <v>134</v>
      </c>
      <c r="D60" s="17">
        <f>SUM(D61)</f>
        <v>0</v>
      </c>
      <c r="E60" s="17">
        <f>SUM(E61)</f>
        <v>325000</v>
      </c>
      <c r="F60" s="17">
        <f>SUM(F61)</f>
        <v>0</v>
      </c>
      <c r="G60" s="49" t="s">
        <v>151</v>
      </c>
      <c r="H60" s="57">
        <f>F60/E60*100</f>
        <v>0</v>
      </c>
    </row>
    <row r="61" spans="1:8" ht="13.5" customHeight="1">
      <c r="A61" s="47">
        <v>412</v>
      </c>
      <c r="B61" s="185"/>
      <c r="C61" s="158" t="s">
        <v>135</v>
      </c>
      <c r="D61" s="17">
        <f>SUM(D62)</f>
        <v>0</v>
      </c>
      <c r="E61" s="17">
        <v>325000</v>
      </c>
      <c r="F61" s="17">
        <f>SUM(F62)</f>
        <v>0</v>
      </c>
      <c r="G61" s="49" t="s">
        <v>151</v>
      </c>
      <c r="H61" s="57">
        <f>F61/E61*100</f>
        <v>0</v>
      </c>
    </row>
    <row r="62" spans="1:10" ht="13.5" customHeight="1" hidden="1">
      <c r="A62" s="25"/>
      <c r="B62" s="187">
        <v>4123</v>
      </c>
      <c r="C62" s="187" t="s">
        <v>136</v>
      </c>
      <c r="D62" s="15">
        <v>0</v>
      </c>
      <c r="F62" s="15">
        <v>0</v>
      </c>
      <c r="G62" s="22" t="s">
        <v>151</v>
      </c>
      <c r="J62" s="15"/>
    </row>
    <row r="63" spans="1:8" ht="13.5" customHeight="1">
      <c r="A63" s="47">
        <v>42</v>
      </c>
      <c r="B63" s="202"/>
      <c r="C63" s="193" t="s">
        <v>12</v>
      </c>
      <c r="D63" s="17">
        <f>SUM(D69,D64)</f>
        <v>49000</v>
      </c>
      <c r="E63" s="17">
        <f>SUM(E69,E64)</f>
        <v>250000</v>
      </c>
      <c r="F63" s="17">
        <f>SUM(F69,F64)</f>
        <v>0</v>
      </c>
      <c r="G63" s="57">
        <f t="shared" si="2"/>
        <v>0</v>
      </c>
      <c r="H63" s="57">
        <f>F63/E63*100</f>
        <v>0</v>
      </c>
    </row>
    <row r="64" spans="1:10" s="16" customFormat="1" ht="13.5" customHeight="1">
      <c r="A64" s="47">
        <v>422</v>
      </c>
      <c r="B64" s="195"/>
      <c r="C64" s="190" t="s">
        <v>15</v>
      </c>
      <c r="D64" s="17">
        <f>SUM(D65:D68)</f>
        <v>49000</v>
      </c>
      <c r="E64" s="17">
        <v>200000</v>
      </c>
      <c r="F64" s="17">
        <f>SUM(F65:F66)</f>
        <v>0</v>
      </c>
      <c r="G64" s="57">
        <f t="shared" si="2"/>
        <v>0</v>
      </c>
      <c r="H64" s="57">
        <f>F64/E64*100</f>
        <v>0</v>
      </c>
      <c r="J64" s="17"/>
    </row>
    <row r="65" spans="1:7" ht="13.5" customHeight="1">
      <c r="A65" s="25"/>
      <c r="B65" s="92" t="s">
        <v>13</v>
      </c>
      <c r="C65" s="192" t="s">
        <v>14</v>
      </c>
      <c r="D65" s="15">
        <v>49000</v>
      </c>
      <c r="F65" s="15">
        <f>SUM('posebni dio'!D68)</f>
        <v>0</v>
      </c>
      <c r="G65" s="18">
        <f t="shared" si="2"/>
        <v>0</v>
      </c>
    </row>
    <row r="66" spans="1:10" ht="13.5" customHeight="1" hidden="1">
      <c r="A66" s="25"/>
      <c r="B66" s="92">
        <v>4222</v>
      </c>
      <c r="C66" s="192" t="s">
        <v>163</v>
      </c>
      <c r="D66" s="15">
        <v>0</v>
      </c>
      <c r="F66" s="15">
        <f>SUM('posebni dio'!D69)</f>
        <v>0</v>
      </c>
      <c r="G66" s="22" t="s">
        <v>151</v>
      </c>
      <c r="H66" s="17"/>
      <c r="J66" s="7"/>
    </row>
    <row r="67" spans="1:10" ht="13.5" customHeight="1" hidden="1">
      <c r="A67" s="25"/>
      <c r="B67" s="203">
        <v>4223</v>
      </c>
      <c r="C67" s="58" t="s">
        <v>107</v>
      </c>
      <c r="D67" s="15">
        <v>0</v>
      </c>
      <c r="F67" s="15">
        <f>SUM('posebni dio'!D70)</f>
        <v>0</v>
      </c>
      <c r="G67" s="22" t="s">
        <v>151</v>
      </c>
      <c r="H67" s="17"/>
      <c r="J67" s="7"/>
    </row>
    <row r="68" spans="1:10" ht="13.5" customHeight="1" hidden="1">
      <c r="A68" s="25"/>
      <c r="B68" s="92">
        <v>4227</v>
      </c>
      <c r="C68" s="192" t="s">
        <v>164</v>
      </c>
      <c r="D68" s="15">
        <v>0</v>
      </c>
      <c r="F68" s="15">
        <f>SUM('posebni dio'!D71)</f>
        <v>0</v>
      </c>
      <c r="G68" s="22" t="s">
        <v>151</v>
      </c>
      <c r="H68" s="17"/>
      <c r="J68" s="7"/>
    </row>
    <row r="69" spans="1:8" s="16" customFormat="1" ht="14.25" customHeight="1">
      <c r="A69" s="93">
        <v>426</v>
      </c>
      <c r="B69" s="204"/>
      <c r="C69" s="45" t="s">
        <v>165</v>
      </c>
      <c r="D69" s="17">
        <f>SUM(D70)</f>
        <v>0</v>
      </c>
      <c r="E69" s="17">
        <v>50000</v>
      </c>
      <c r="F69" s="17">
        <f>SUM(F70)</f>
        <v>0</v>
      </c>
      <c r="G69" s="49" t="s">
        <v>151</v>
      </c>
      <c r="H69" s="57">
        <f>F69/E69*100</f>
        <v>0</v>
      </c>
    </row>
    <row r="70" spans="1:10" ht="14.25" customHeight="1" hidden="1">
      <c r="A70" s="117"/>
      <c r="B70" s="118">
        <v>4262</v>
      </c>
      <c r="C70" s="119" t="s">
        <v>108</v>
      </c>
      <c r="D70" s="15">
        <v>0</v>
      </c>
      <c r="F70" s="15">
        <f>SUM('posebni dio'!D73)</f>
        <v>0</v>
      </c>
      <c r="G70" s="22" t="s">
        <v>151</v>
      </c>
      <c r="H70" s="17"/>
      <c r="J70" s="7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31496062992125984" footer="0.1968503937007874"/>
  <pageSetup firstPageNumber="709" useFirstPageNumber="1" horizontalDpi="300" verticalDpi="3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15" activePane="bottomLeft" state="frozen"/>
      <selection pane="topLeft" activeCell="I11" sqref="I11"/>
      <selection pane="bottomLeft" activeCell="I11" sqref="I11"/>
    </sheetView>
  </sheetViews>
  <sheetFormatPr defaultColWidth="11.421875" defaultRowHeight="12.75"/>
  <cols>
    <col min="1" max="1" width="4.00390625" style="100" bestFit="1" customWidth="1"/>
    <col min="2" max="2" width="4.421875" style="100" bestFit="1" customWidth="1"/>
    <col min="3" max="3" width="50.00390625" style="66" customWidth="1"/>
    <col min="4" max="4" width="12.28125" style="66" customWidth="1"/>
    <col min="5" max="5" width="12.421875" style="70" customWidth="1"/>
    <col min="6" max="6" width="12.140625" style="44" customWidth="1"/>
    <col min="7" max="7" width="8.57421875" style="44" customWidth="1"/>
    <col min="8" max="8" width="8.140625" style="71" customWidth="1"/>
    <col min="9" max="16384" width="11.421875" style="44" customWidth="1"/>
  </cols>
  <sheetData>
    <row r="1" spans="1:8" ht="30.75" customHeight="1">
      <c r="A1" s="226" t="s">
        <v>26</v>
      </c>
      <c r="B1" s="226"/>
      <c r="C1" s="226"/>
      <c r="D1" s="226"/>
      <c r="E1" s="226"/>
      <c r="F1" s="226"/>
      <c r="G1" s="226"/>
      <c r="H1" s="226"/>
    </row>
    <row r="2" spans="1:8" s="66" customFormat="1" ht="27.75" customHeight="1">
      <c r="A2" s="220" t="s">
        <v>145</v>
      </c>
      <c r="B2" s="220"/>
      <c r="C2" s="220"/>
      <c r="D2" s="116" t="s">
        <v>172</v>
      </c>
      <c r="E2" s="116" t="s">
        <v>168</v>
      </c>
      <c r="F2" s="116" t="s">
        <v>173</v>
      </c>
      <c r="G2" s="155" t="s">
        <v>146</v>
      </c>
      <c r="H2" s="155" t="s">
        <v>146</v>
      </c>
    </row>
    <row r="3" spans="1:8" s="66" customFormat="1" ht="12.75" customHeight="1">
      <c r="A3" s="224">
        <v>1</v>
      </c>
      <c r="B3" s="225"/>
      <c r="C3" s="225"/>
      <c r="D3" s="77">
        <v>2</v>
      </c>
      <c r="E3" s="77">
        <v>3</v>
      </c>
      <c r="F3" s="77">
        <v>4</v>
      </c>
      <c r="G3" s="78" t="s">
        <v>147</v>
      </c>
      <c r="H3" s="78" t="s">
        <v>148</v>
      </c>
    </row>
    <row r="4" spans="1:8" ht="24" customHeight="1">
      <c r="A4" s="96"/>
      <c r="B4" s="97"/>
      <c r="C4" s="128" t="s">
        <v>54</v>
      </c>
      <c r="D4" s="133">
        <f>D5-D23</f>
        <v>-7640186.270000003</v>
      </c>
      <c r="E4" s="133">
        <f>E5-E23</f>
        <v>40308000</v>
      </c>
      <c r="F4" s="133">
        <f>F5-F23</f>
        <v>99483724.47999999</v>
      </c>
      <c r="G4" s="136">
        <f>F4/D4*100</f>
        <v>-1302.1112439448411</v>
      </c>
      <c r="H4" s="135">
        <f>F4/E4*100</f>
        <v>246.80888280242135</v>
      </c>
    </row>
    <row r="5" spans="1:8" s="69" customFormat="1" ht="17.25" customHeight="1">
      <c r="A5" s="127">
        <v>8</v>
      </c>
      <c r="B5" s="98"/>
      <c r="C5" s="156" t="s">
        <v>16</v>
      </c>
      <c r="D5" s="94">
        <f>D6+D11+D18</f>
        <v>27308620.07</v>
      </c>
      <c r="E5" s="48">
        <f>E6+E11+E18</f>
        <v>366017000</v>
      </c>
      <c r="F5" s="48">
        <f>F6+F11+F18</f>
        <v>117384818.05999999</v>
      </c>
      <c r="G5" s="49">
        <f>F5/D5*100</f>
        <v>429.8452933876127</v>
      </c>
      <c r="H5" s="95">
        <f>F5/E5*100</f>
        <v>32.07086503085922</v>
      </c>
    </row>
    <row r="6" spans="1:8" ht="13.5" customHeight="1">
      <c r="A6" s="82">
        <v>81</v>
      </c>
      <c r="B6" s="99"/>
      <c r="C6" s="16" t="s">
        <v>76</v>
      </c>
      <c r="D6" s="48">
        <f>D7+D9</f>
        <v>14596361.37</v>
      </c>
      <c r="E6" s="48">
        <f>E7+E9</f>
        <v>3100000</v>
      </c>
      <c r="F6" s="48">
        <f>F7+F9</f>
        <v>2251106.13</v>
      </c>
      <c r="G6" s="49">
        <f aca="true" t="shared" si="0" ref="G6:G35">F6/D6*100</f>
        <v>15.422378721225098</v>
      </c>
      <c r="H6" s="95">
        <f aca="true" t="shared" si="1" ref="H6:H33">F6/E6*100</f>
        <v>72.61632677419354</v>
      </c>
    </row>
    <row r="7" spans="1:8" s="43" customFormat="1" ht="27" customHeight="1">
      <c r="A7" s="82">
        <v>814</v>
      </c>
      <c r="B7" s="99"/>
      <c r="C7" s="14" t="s">
        <v>123</v>
      </c>
      <c r="D7" s="48">
        <f>D8</f>
        <v>14596361.37</v>
      </c>
      <c r="E7" s="48">
        <v>2000000</v>
      </c>
      <c r="F7" s="48">
        <f>F8</f>
        <v>2251106.13</v>
      </c>
      <c r="G7" s="49">
        <f t="shared" si="0"/>
        <v>15.422378721225098</v>
      </c>
      <c r="H7" s="95">
        <f t="shared" si="1"/>
        <v>112.55530649999999</v>
      </c>
    </row>
    <row r="8" spans="1:8" ht="24.75" customHeight="1">
      <c r="A8" s="60"/>
      <c r="B8" s="60">
        <v>8141</v>
      </c>
      <c r="C8" s="4" t="s">
        <v>124</v>
      </c>
      <c r="D8" s="50">
        <v>14596361.37</v>
      </c>
      <c r="E8" s="50"/>
      <c r="F8" s="50">
        <v>2251106.13</v>
      </c>
      <c r="G8" s="22">
        <f t="shared" si="0"/>
        <v>15.422378721225098</v>
      </c>
      <c r="H8" s="95"/>
    </row>
    <row r="9" spans="1:8" ht="24.75" customHeight="1">
      <c r="A9" s="82">
        <v>816</v>
      </c>
      <c r="B9" s="82"/>
      <c r="C9" s="14" t="s">
        <v>141</v>
      </c>
      <c r="D9" s="48">
        <f>D10</f>
        <v>0</v>
      </c>
      <c r="E9" s="48">
        <v>1100000</v>
      </c>
      <c r="F9" s="48">
        <f>F10</f>
        <v>0</v>
      </c>
      <c r="G9" s="49" t="s">
        <v>151</v>
      </c>
      <c r="H9" s="95">
        <f t="shared" si="1"/>
        <v>0</v>
      </c>
    </row>
    <row r="10" spans="1:8" ht="24.75" customHeight="1" hidden="1">
      <c r="A10" s="60"/>
      <c r="B10" s="60">
        <v>8163</v>
      </c>
      <c r="C10" s="4" t="s">
        <v>142</v>
      </c>
      <c r="D10" s="125">
        <v>0</v>
      </c>
      <c r="E10" s="104">
        <v>0</v>
      </c>
      <c r="F10" s="50">
        <v>0</v>
      </c>
      <c r="G10" s="49" t="s">
        <v>151</v>
      </c>
      <c r="H10" s="95"/>
    </row>
    <row r="11" spans="1:8" ht="13.5" customHeight="1">
      <c r="A11" s="82">
        <v>83</v>
      </c>
      <c r="B11" s="82"/>
      <c r="C11" s="16" t="s">
        <v>17</v>
      </c>
      <c r="D11" s="48">
        <f>SUM(D12+D14+D16)</f>
        <v>12712258.7</v>
      </c>
      <c r="E11" s="48">
        <f>SUM(E12+E14+E16)</f>
        <v>67917000</v>
      </c>
      <c r="F11" s="48">
        <f>SUM(F12+F14+F16)</f>
        <v>115133711.92999999</v>
      </c>
      <c r="G11" s="49">
        <f t="shared" si="0"/>
        <v>905.6904413847399</v>
      </c>
      <c r="H11" s="95">
        <f t="shared" si="1"/>
        <v>169.5211978297039</v>
      </c>
    </row>
    <row r="12" spans="1:8" s="43" customFormat="1" ht="24.75" customHeight="1">
      <c r="A12" s="82">
        <v>832</v>
      </c>
      <c r="B12" s="82"/>
      <c r="C12" s="14" t="s">
        <v>152</v>
      </c>
      <c r="D12" s="48">
        <f>SUM(D13)</f>
        <v>4864880.45</v>
      </c>
      <c r="E12" s="48">
        <v>10000000</v>
      </c>
      <c r="F12" s="48">
        <f>SUM(F13)</f>
        <v>3869192.82</v>
      </c>
      <c r="G12" s="49">
        <f t="shared" si="0"/>
        <v>79.53315317337345</v>
      </c>
      <c r="H12" s="95">
        <f t="shared" si="1"/>
        <v>38.6919282</v>
      </c>
    </row>
    <row r="13" spans="1:8" ht="13.5" customHeight="1">
      <c r="A13" s="60"/>
      <c r="B13" s="60">
        <v>8321</v>
      </c>
      <c r="C13" s="4" t="s">
        <v>129</v>
      </c>
      <c r="D13" s="50">
        <v>4864880.45</v>
      </c>
      <c r="E13" s="104">
        <v>0</v>
      </c>
      <c r="F13" s="50">
        <v>3869192.82</v>
      </c>
      <c r="G13" s="22">
        <f t="shared" si="0"/>
        <v>79.53315317337345</v>
      </c>
      <c r="H13" s="95"/>
    </row>
    <row r="14" spans="1:8" ht="24.75" customHeight="1">
      <c r="A14" s="82">
        <v>833</v>
      </c>
      <c r="B14" s="82"/>
      <c r="C14" s="14" t="s">
        <v>132</v>
      </c>
      <c r="D14" s="48">
        <f>SUM(D15)</f>
        <v>2347.44</v>
      </c>
      <c r="E14" s="48">
        <v>300000</v>
      </c>
      <c r="F14" s="48">
        <f>SUM(F15)</f>
        <v>0</v>
      </c>
      <c r="G14" s="49">
        <f t="shared" si="0"/>
        <v>0</v>
      </c>
      <c r="H14" s="95">
        <f t="shared" si="1"/>
        <v>0</v>
      </c>
    </row>
    <row r="15" spans="1:8" ht="24.75" customHeight="1">
      <c r="A15" s="60"/>
      <c r="B15" s="60">
        <v>8331</v>
      </c>
      <c r="C15" s="4" t="s">
        <v>133</v>
      </c>
      <c r="D15" s="50">
        <v>2347.44</v>
      </c>
      <c r="E15" s="104">
        <v>0</v>
      </c>
      <c r="F15" s="50">
        <v>0</v>
      </c>
      <c r="G15" s="22">
        <f t="shared" si="0"/>
        <v>0</v>
      </c>
      <c r="H15" s="95"/>
    </row>
    <row r="16" spans="1:8" s="43" customFormat="1" ht="24.75" customHeight="1">
      <c r="A16" s="82">
        <v>834</v>
      </c>
      <c r="B16" s="82"/>
      <c r="C16" s="14" t="s">
        <v>70</v>
      </c>
      <c r="D16" s="48">
        <f>SUM(D17)</f>
        <v>7845030.81</v>
      </c>
      <c r="E16" s="48">
        <v>57617000</v>
      </c>
      <c r="F16" s="48">
        <f>SUM(F17)</f>
        <v>111264519.11</v>
      </c>
      <c r="G16" s="49">
        <f t="shared" si="0"/>
        <v>1418.280205708969</v>
      </c>
      <c r="H16" s="95">
        <f t="shared" si="1"/>
        <v>193.1105734592221</v>
      </c>
    </row>
    <row r="17" spans="1:8" ht="24.75" customHeight="1">
      <c r="A17" s="60"/>
      <c r="B17" s="60">
        <v>8341</v>
      </c>
      <c r="C17" s="4" t="s">
        <v>71</v>
      </c>
      <c r="D17" s="50">
        <v>7845030.81</v>
      </c>
      <c r="E17" s="50"/>
      <c r="F17" s="50">
        <v>111264519.11</v>
      </c>
      <c r="G17" s="22">
        <f t="shared" si="0"/>
        <v>1418.280205708969</v>
      </c>
      <c r="H17" s="95"/>
    </row>
    <row r="18" spans="1:8" s="43" customFormat="1" ht="13.5" customHeight="1">
      <c r="A18" s="82">
        <v>84</v>
      </c>
      <c r="B18" s="82"/>
      <c r="C18" s="14" t="s">
        <v>79</v>
      </c>
      <c r="D18" s="48">
        <f>SUM(D21+D19)</f>
        <v>0</v>
      </c>
      <c r="E18" s="48">
        <f>SUM(E21+E19)</f>
        <v>295000000</v>
      </c>
      <c r="F18" s="48">
        <f>SUM(F21+F19)</f>
        <v>0</v>
      </c>
      <c r="G18" s="49" t="s">
        <v>151</v>
      </c>
      <c r="H18" s="95">
        <f t="shared" si="1"/>
        <v>0</v>
      </c>
    </row>
    <row r="19" spans="1:8" s="43" customFormat="1" ht="24.75" customHeight="1">
      <c r="A19" s="82">
        <v>842</v>
      </c>
      <c r="B19" s="82"/>
      <c r="C19" s="14" t="s">
        <v>169</v>
      </c>
      <c r="D19" s="48">
        <f>SUM(D20)</f>
        <v>0</v>
      </c>
      <c r="E19" s="48">
        <v>170000000</v>
      </c>
      <c r="F19" s="48">
        <f>SUM(F20)</f>
        <v>0</v>
      </c>
      <c r="G19" s="49" t="s">
        <v>151</v>
      </c>
      <c r="H19" s="95">
        <f t="shared" si="1"/>
        <v>0</v>
      </c>
    </row>
    <row r="20" spans="1:8" s="43" customFormat="1" ht="13.5" customHeight="1" hidden="1">
      <c r="A20" s="82"/>
      <c r="B20" s="60">
        <v>8422</v>
      </c>
      <c r="C20" s="4" t="s">
        <v>170</v>
      </c>
      <c r="D20" s="50">
        <v>0</v>
      </c>
      <c r="E20" s="48"/>
      <c r="F20" s="50">
        <v>0</v>
      </c>
      <c r="G20" s="49" t="s">
        <v>151</v>
      </c>
      <c r="H20" s="95"/>
    </row>
    <row r="21" spans="1:8" s="43" customFormat="1" ht="24.75" customHeight="1">
      <c r="A21" s="82">
        <v>844</v>
      </c>
      <c r="B21" s="82"/>
      <c r="C21" s="14" t="s">
        <v>130</v>
      </c>
      <c r="D21" s="48">
        <f>SUM(D22)</f>
        <v>0</v>
      </c>
      <c r="E21" s="48">
        <v>125000000</v>
      </c>
      <c r="F21" s="48">
        <f>SUM(F22)</f>
        <v>0</v>
      </c>
      <c r="G21" s="49" t="s">
        <v>151</v>
      </c>
      <c r="H21" s="95">
        <f t="shared" si="1"/>
        <v>0</v>
      </c>
    </row>
    <row r="22" spans="1:8" ht="24.75" customHeight="1" hidden="1">
      <c r="A22" s="60"/>
      <c r="B22" s="60">
        <v>8443</v>
      </c>
      <c r="C22" s="4" t="s">
        <v>122</v>
      </c>
      <c r="D22" s="125">
        <v>0</v>
      </c>
      <c r="E22" s="104">
        <v>0</v>
      </c>
      <c r="F22" s="50">
        <v>0</v>
      </c>
      <c r="G22" s="49" t="s">
        <v>151</v>
      </c>
      <c r="H22" s="95"/>
    </row>
    <row r="23" spans="1:8" s="69" customFormat="1" ht="24.75" customHeight="1">
      <c r="A23" s="93">
        <v>5</v>
      </c>
      <c r="B23" s="93"/>
      <c r="C23" s="157" t="s">
        <v>18</v>
      </c>
      <c r="D23" s="94">
        <f>D24+D30+D27</f>
        <v>34948806.34</v>
      </c>
      <c r="E23" s="48">
        <f>E24+E30+E27</f>
        <v>325709000</v>
      </c>
      <c r="F23" s="48">
        <f>F24+F30+F27</f>
        <v>17901093.580000002</v>
      </c>
      <c r="G23" s="49">
        <f t="shared" si="0"/>
        <v>51.220901240085105</v>
      </c>
      <c r="H23" s="95">
        <f t="shared" si="1"/>
        <v>5.496038973439482</v>
      </c>
    </row>
    <row r="24" spans="1:8" ht="13.5" customHeight="1">
      <c r="A24" s="82">
        <v>51</v>
      </c>
      <c r="B24" s="82"/>
      <c r="C24" s="16" t="s">
        <v>77</v>
      </c>
      <c r="D24" s="48">
        <f aca="true" t="shared" si="2" ref="D24:F25">SUM(D25)</f>
        <v>6928640.79</v>
      </c>
      <c r="E24" s="48">
        <f t="shared" si="2"/>
        <v>0</v>
      </c>
      <c r="F24" s="48">
        <f t="shared" si="2"/>
        <v>0</v>
      </c>
      <c r="G24" s="49">
        <f t="shared" si="0"/>
        <v>0</v>
      </c>
      <c r="H24" s="95" t="s">
        <v>151</v>
      </c>
    </row>
    <row r="25" spans="1:8" ht="13.5" customHeight="1">
      <c r="A25" s="82">
        <v>514</v>
      </c>
      <c r="B25" s="82"/>
      <c r="C25" s="16" t="s">
        <v>126</v>
      </c>
      <c r="D25" s="48">
        <f>SUM(D26)</f>
        <v>6928640.79</v>
      </c>
      <c r="E25" s="48">
        <v>0</v>
      </c>
      <c r="F25" s="48">
        <f t="shared" si="2"/>
        <v>0</v>
      </c>
      <c r="G25" s="49">
        <f t="shared" si="0"/>
        <v>0</v>
      </c>
      <c r="H25" s="95" t="s">
        <v>151</v>
      </c>
    </row>
    <row r="26" spans="1:8" ht="13.5" customHeight="1">
      <c r="A26" s="60"/>
      <c r="B26" s="60">
        <v>5141</v>
      </c>
      <c r="C26" s="7" t="s">
        <v>127</v>
      </c>
      <c r="D26" s="39">
        <v>6928640.79</v>
      </c>
      <c r="E26" s="15"/>
      <c r="F26" s="15">
        <f>SUM('posebni dio'!D108)</f>
        <v>0</v>
      </c>
      <c r="G26" s="22">
        <f t="shared" si="0"/>
        <v>0</v>
      </c>
      <c r="H26" s="134"/>
    </row>
    <row r="27" spans="1:8" ht="13.5" customHeight="1">
      <c r="A27" s="82">
        <v>53</v>
      </c>
      <c r="B27" s="60"/>
      <c r="C27" s="16" t="s">
        <v>138</v>
      </c>
      <c r="D27" s="17">
        <f aca="true" t="shared" si="3" ref="D27:F28">SUM(D28)</f>
        <v>25273280</v>
      </c>
      <c r="E27" s="17">
        <f t="shared" si="3"/>
        <v>0</v>
      </c>
      <c r="F27" s="17">
        <f t="shared" si="3"/>
        <v>0</v>
      </c>
      <c r="G27" s="49">
        <f t="shared" si="0"/>
        <v>0</v>
      </c>
      <c r="H27" s="95" t="s">
        <v>151</v>
      </c>
    </row>
    <row r="28" spans="1:8" s="43" customFormat="1" ht="13.5" customHeight="1">
      <c r="A28" s="82">
        <v>532</v>
      </c>
      <c r="B28" s="82"/>
      <c r="C28" s="16" t="s">
        <v>129</v>
      </c>
      <c r="D28" s="48">
        <f>SUM(D29)</f>
        <v>25273280</v>
      </c>
      <c r="E28" s="17">
        <v>0</v>
      </c>
      <c r="F28" s="17">
        <f t="shared" si="3"/>
        <v>0</v>
      </c>
      <c r="G28" s="49">
        <f t="shared" si="0"/>
        <v>0</v>
      </c>
      <c r="H28" s="95" t="s">
        <v>151</v>
      </c>
    </row>
    <row r="29" spans="1:8" ht="13.5" customHeight="1">
      <c r="A29" s="60"/>
      <c r="B29" s="60">
        <v>5321</v>
      </c>
      <c r="C29" s="7" t="s">
        <v>129</v>
      </c>
      <c r="D29" s="15">
        <v>25273280</v>
      </c>
      <c r="E29" s="15"/>
      <c r="F29" s="15">
        <f>SUM('posebni dio'!D116)</f>
        <v>0</v>
      </c>
      <c r="G29" s="22">
        <f t="shared" si="0"/>
        <v>0</v>
      </c>
      <c r="H29" s="134"/>
    </row>
    <row r="30" spans="1:8" ht="13.5" customHeight="1">
      <c r="A30" s="82">
        <v>54</v>
      </c>
      <c r="B30" s="60"/>
      <c r="C30" s="16" t="s">
        <v>88</v>
      </c>
      <c r="D30" s="48">
        <f>D33+D31</f>
        <v>2746885.55</v>
      </c>
      <c r="E30" s="48">
        <f>E33+E31</f>
        <v>325709000</v>
      </c>
      <c r="F30" s="48">
        <f>F33+F31</f>
        <v>17901093.580000002</v>
      </c>
      <c r="G30" s="49">
        <f t="shared" si="0"/>
        <v>651.6869106541408</v>
      </c>
      <c r="H30" s="95">
        <f t="shared" si="1"/>
        <v>5.496038973439482</v>
      </c>
    </row>
    <row r="31" spans="1:8" s="43" customFormat="1" ht="25.5" customHeight="1">
      <c r="A31" s="82">
        <v>542</v>
      </c>
      <c r="B31" s="82"/>
      <c r="C31" s="14" t="s">
        <v>125</v>
      </c>
      <c r="D31" s="48">
        <f>SUM(D32)</f>
        <v>782695.95</v>
      </c>
      <c r="E31" s="40">
        <v>181500000</v>
      </c>
      <c r="F31" s="40">
        <f>SUM(F32)</f>
        <v>782695.96</v>
      </c>
      <c r="G31" s="49">
        <f t="shared" si="0"/>
        <v>100.00000127763533</v>
      </c>
      <c r="H31" s="95">
        <f t="shared" si="1"/>
        <v>0.43123744352617077</v>
      </c>
    </row>
    <row r="32" spans="1:8" ht="24.75" customHeight="1">
      <c r="A32" s="60"/>
      <c r="B32" s="60">
        <v>5422</v>
      </c>
      <c r="C32" s="4" t="s">
        <v>131</v>
      </c>
      <c r="D32" s="39">
        <v>782695.95</v>
      </c>
      <c r="E32" s="103">
        <v>1174044</v>
      </c>
      <c r="F32" s="15">
        <f>SUM('posebni dio'!D86)</f>
        <v>782695.96</v>
      </c>
      <c r="G32" s="22">
        <f t="shared" si="0"/>
        <v>100.00000127763533</v>
      </c>
      <c r="H32" s="95"/>
    </row>
    <row r="33" spans="1:8" s="43" customFormat="1" ht="24.75" customHeight="1">
      <c r="A33" s="82">
        <v>544</v>
      </c>
      <c r="B33" s="82"/>
      <c r="C33" s="14" t="s">
        <v>89</v>
      </c>
      <c r="D33" s="48">
        <f>D34+D35</f>
        <v>1964189.6</v>
      </c>
      <c r="E33" s="48">
        <v>144209000</v>
      </c>
      <c r="F33" s="48">
        <f>F34+F35</f>
        <v>17118397.62</v>
      </c>
      <c r="G33" s="49">
        <f t="shared" si="0"/>
        <v>871.5247051506637</v>
      </c>
      <c r="H33" s="95">
        <f t="shared" si="1"/>
        <v>11.870547344479194</v>
      </c>
    </row>
    <row r="34" spans="2:8" ht="24.75" customHeight="1">
      <c r="B34" s="60">
        <v>5443</v>
      </c>
      <c r="C34" s="4" t="s">
        <v>98</v>
      </c>
      <c r="D34" s="15">
        <v>0</v>
      </c>
      <c r="E34" s="15"/>
      <c r="F34" s="15">
        <f>SUM('posebni dio'!D88)</f>
        <v>15064000</v>
      </c>
      <c r="G34" s="139" t="s">
        <v>151</v>
      </c>
      <c r="H34" s="95"/>
    </row>
    <row r="35" spans="2:8" ht="24.75" customHeight="1">
      <c r="B35" s="60">
        <v>5446</v>
      </c>
      <c r="C35" s="4" t="s">
        <v>99</v>
      </c>
      <c r="D35" s="39">
        <v>1964189.6</v>
      </c>
      <c r="E35" s="15"/>
      <c r="F35" s="15">
        <f>SUM('posebni dio'!D100)</f>
        <v>2054397.62</v>
      </c>
      <c r="G35" s="22">
        <f t="shared" si="0"/>
        <v>104.59263301261753</v>
      </c>
      <c r="H35" s="95"/>
    </row>
  </sheetData>
  <sheetProtection/>
  <mergeCells count="3">
    <mergeCell ref="A1:H1"/>
    <mergeCell ref="A2:C2"/>
    <mergeCell ref="A3:C3"/>
  </mergeCells>
  <printOptions horizontalCentered="1"/>
  <pageMargins left="0.1968503937007874" right="0.1968503937007874" top="0.6299212598425197" bottom="0.6299212598425197" header="0.31496062992125984" footer="0.1968503937007874"/>
  <pageSetup firstPageNumber="710" useFirstPageNumber="1" horizontalDpi="300" verticalDpi="3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802"/>
  <sheetViews>
    <sheetView zoomScalePageLayoutView="0" workbookViewId="0" topLeftCell="A1">
      <pane ySplit="2" topLeftCell="A37" activePane="bottomLeft" state="frozen"/>
      <selection pane="topLeft" activeCell="I11" sqref="I11"/>
      <selection pane="bottomLeft" activeCell="I11" sqref="I11"/>
    </sheetView>
  </sheetViews>
  <sheetFormatPr defaultColWidth="11.421875" defaultRowHeight="12.75"/>
  <cols>
    <col min="1" max="1" width="8.28125" style="73" customWidth="1"/>
    <col min="2" max="2" width="49.7109375" style="83" customWidth="1"/>
    <col min="3" max="3" width="13.421875" style="109" customWidth="1"/>
    <col min="4" max="4" width="12.7109375" style="109" customWidth="1"/>
    <col min="5" max="5" width="8.140625" style="107" customWidth="1"/>
    <col min="6" max="6" width="13.7109375" style="66" customWidth="1"/>
    <col min="7" max="7" width="14.00390625" style="66" customWidth="1"/>
    <col min="8" max="8" width="11.421875" style="66" customWidth="1"/>
    <col min="9" max="9" width="10.57421875" style="66" customWidth="1"/>
    <col min="10" max="16384" width="11.421875" style="66" customWidth="1"/>
  </cols>
  <sheetData>
    <row r="1" spans="1:5" ht="28.5" customHeight="1">
      <c r="A1" s="227" t="s">
        <v>69</v>
      </c>
      <c r="B1" s="227"/>
      <c r="C1" s="227"/>
      <c r="D1" s="227"/>
      <c r="E1" s="227"/>
    </row>
    <row r="2" spans="1:6" ht="27.75" customHeight="1">
      <c r="A2" s="230" t="s">
        <v>145</v>
      </c>
      <c r="B2" s="231"/>
      <c r="C2" s="116" t="s">
        <v>168</v>
      </c>
      <c r="D2" s="116" t="s">
        <v>173</v>
      </c>
      <c r="E2" s="76" t="s">
        <v>146</v>
      </c>
      <c r="F2" s="184"/>
    </row>
    <row r="3" spans="1:5" ht="12" customHeight="1">
      <c r="A3" s="228" t="s">
        <v>150</v>
      </c>
      <c r="B3" s="229"/>
      <c r="C3" s="77">
        <v>2</v>
      </c>
      <c r="D3" s="77">
        <v>3</v>
      </c>
      <c r="E3" s="78" t="s">
        <v>149</v>
      </c>
    </row>
    <row r="4" spans="1:13" ht="22.5" customHeight="1">
      <c r="A4" s="21" t="s">
        <v>155</v>
      </c>
      <c r="B4" s="114" t="s">
        <v>156</v>
      </c>
      <c r="C4" s="40">
        <f>C6+C75+C90+C102+C112</f>
        <v>399317000</v>
      </c>
      <c r="D4" s="40">
        <f>D6+D75+D90+D102+D112</f>
        <v>44421297.57</v>
      </c>
      <c r="E4" s="108">
        <f>D4/C4*100</f>
        <v>11.124319167478468</v>
      </c>
      <c r="F4" s="63"/>
      <c r="G4" s="63">
        <f>'rashodi-opći dio'!E4+'rashodi-opći dio'!E59+'račun financiranja'!E23</f>
        <v>399317000</v>
      </c>
      <c r="H4" s="63">
        <f>'rashodi-opći dio'!F4+'rashodi-opći dio'!F59+'račun financiranja'!F23</f>
        <v>44421297.57000001</v>
      </c>
      <c r="I4" s="64"/>
      <c r="J4" s="63">
        <f>H4-D4</f>
        <v>0</v>
      </c>
      <c r="L4" s="65"/>
      <c r="M4" s="65"/>
    </row>
    <row r="5" spans="1:6" ht="12.75" customHeight="1">
      <c r="A5" s="72"/>
      <c r="B5" s="114"/>
      <c r="C5" s="40"/>
      <c r="D5" s="40"/>
      <c r="F5" s="63"/>
    </row>
    <row r="6" spans="1:6" ht="25.5" customHeight="1">
      <c r="A6" s="102">
        <v>100</v>
      </c>
      <c r="B6" s="114" t="s">
        <v>111</v>
      </c>
      <c r="C6" s="40">
        <f>C8+C61</f>
        <v>28328000</v>
      </c>
      <c r="D6" s="40">
        <f>D8+D61</f>
        <v>11673115.34</v>
      </c>
      <c r="E6" s="108">
        <f>D6/C6*100</f>
        <v>41.206987221123974</v>
      </c>
      <c r="F6" s="63"/>
    </row>
    <row r="7" spans="3:6" ht="12.75" customHeight="1">
      <c r="C7" s="40"/>
      <c r="D7" s="40"/>
      <c r="F7" s="63"/>
    </row>
    <row r="8" spans="1:6" ht="12.75">
      <c r="A8" s="158" t="s">
        <v>59</v>
      </c>
      <c r="B8" s="114" t="s">
        <v>60</v>
      </c>
      <c r="C8" s="40">
        <f>SUM(C10+C20+C51+C57)</f>
        <v>27753000</v>
      </c>
      <c r="D8" s="40">
        <f>SUM(D10+D20+D51+D57)</f>
        <v>11673115.34</v>
      </c>
      <c r="E8" s="108">
        <f>D8/C8*100</f>
        <v>42.06073339819119</v>
      </c>
      <c r="F8" s="63"/>
    </row>
    <row r="9" spans="1:6" s="64" customFormat="1" ht="12.75" hidden="1">
      <c r="A9" s="158">
        <v>3</v>
      </c>
      <c r="B9" s="159" t="s">
        <v>34</v>
      </c>
      <c r="C9" s="40">
        <f>C10+C20+C51</f>
        <v>27733000</v>
      </c>
      <c r="D9" s="40">
        <f>D10+D20+D51</f>
        <v>11673115.34</v>
      </c>
      <c r="E9" s="108">
        <f>D9/C9*100</f>
        <v>42.09106602242815</v>
      </c>
      <c r="F9" s="63"/>
    </row>
    <row r="10" spans="1:6" s="64" customFormat="1" ht="12.75">
      <c r="A10" s="158">
        <v>31</v>
      </c>
      <c r="B10" s="158" t="s">
        <v>35</v>
      </c>
      <c r="C10" s="40">
        <f>C11+C15+C17</f>
        <v>14683000</v>
      </c>
      <c r="D10" s="40">
        <f>D11+D15+D17</f>
        <v>6915096.29</v>
      </c>
      <c r="E10" s="108">
        <f>D10/C10*100</f>
        <v>47.09593604849145</v>
      </c>
      <c r="F10" s="63"/>
    </row>
    <row r="11" spans="1:6" s="64" customFormat="1" ht="12.75">
      <c r="A11" s="158">
        <v>311</v>
      </c>
      <c r="B11" s="158" t="s">
        <v>85</v>
      </c>
      <c r="C11" s="40">
        <v>10580000</v>
      </c>
      <c r="D11" s="40">
        <f>D12+D13+D14</f>
        <v>5908253.83</v>
      </c>
      <c r="E11" s="108">
        <f>D11/C11*100</f>
        <v>55.84360897920605</v>
      </c>
      <c r="F11" s="63"/>
    </row>
    <row r="12" spans="1:6" ht="12.75" customHeight="1">
      <c r="A12" s="160">
        <v>3111</v>
      </c>
      <c r="B12" s="160" t="s">
        <v>36</v>
      </c>
      <c r="C12" s="39"/>
      <c r="D12" s="39">
        <v>5908253.83</v>
      </c>
      <c r="F12" s="63"/>
    </row>
    <row r="13" spans="1:6" ht="12.75" customHeight="1" hidden="1">
      <c r="A13" s="160">
        <v>3112</v>
      </c>
      <c r="B13" s="160" t="s">
        <v>115</v>
      </c>
      <c r="C13" s="39"/>
      <c r="D13" s="39">
        <v>0</v>
      </c>
      <c r="F13" s="63"/>
    </row>
    <row r="14" spans="1:6" ht="12.75" customHeight="1" hidden="1">
      <c r="A14" s="160">
        <v>3113</v>
      </c>
      <c r="B14" s="160" t="s">
        <v>102</v>
      </c>
      <c r="C14" s="39"/>
      <c r="D14" s="39">
        <v>0</v>
      </c>
      <c r="F14" s="63"/>
    </row>
    <row r="15" spans="1:6" s="64" customFormat="1" ht="12.75">
      <c r="A15" s="158">
        <v>312</v>
      </c>
      <c r="B15" s="158" t="s">
        <v>37</v>
      </c>
      <c r="C15" s="40">
        <v>2500000</v>
      </c>
      <c r="D15" s="40">
        <f>SUM(D16)</f>
        <v>10500</v>
      </c>
      <c r="E15" s="108">
        <f>D15/C15*100</f>
        <v>0.42</v>
      </c>
      <c r="F15" s="63"/>
    </row>
    <row r="16" spans="1:6" ht="13.5" customHeight="1">
      <c r="A16" s="160">
        <v>3121</v>
      </c>
      <c r="B16" s="160" t="s">
        <v>37</v>
      </c>
      <c r="C16" s="39"/>
      <c r="D16" s="39">
        <v>10500</v>
      </c>
      <c r="F16" s="63"/>
    </row>
    <row r="17" spans="1:6" s="64" customFormat="1" ht="13.5" customHeight="1">
      <c r="A17" s="158">
        <v>313</v>
      </c>
      <c r="B17" s="158" t="s">
        <v>38</v>
      </c>
      <c r="C17" s="40">
        <v>1603000</v>
      </c>
      <c r="D17" s="40">
        <f>D18+D19</f>
        <v>996342.46</v>
      </c>
      <c r="E17" s="108">
        <f>D17/C17*100</f>
        <v>62.15486338116032</v>
      </c>
      <c r="F17" s="63"/>
    </row>
    <row r="18" spans="1:6" ht="13.5" customHeight="1">
      <c r="A18" s="160">
        <v>3132</v>
      </c>
      <c r="B18" s="160" t="s">
        <v>92</v>
      </c>
      <c r="C18" s="39"/>
      <c r="D18" s="39">
        <v>895713.58</v>
      </c>
      <c r="F18" s="63"/>
    </row>
    <row r="19" spans="1:6" ht="13.5" customHeight="1">
      <c r="A19" s="160">
        <v>3133</v>
      </c>
      <c r="B19" s="160" t="s">
        <v>96</v>
      </c>
      <c r="C19" s="39"/>
      <c r="D19" s="39">
        <v>100628.88</v>
      </c>
      <c r="F19" s="63"/>
    </row>
    <row r="20" spans="1:6" s="64" customFormat="1" ht="13.5" customHeight="1">
      <c r="A20" s="158">
        <v>32</v>
      </c>
      <c r="B20" s="158" t="s">
        <v>0</v>
      </c>
      <c r="C20" s="40">
        <f>C21+C26+C31+C43+C41</f>
        <v>10100000</v>
      </c>
      <c r="D20" s="40">
        <f>D21+D26+D31+D43+D41</f>
        <v>3033790.2</v>
      </c>
      <c r="E20" s="108">
        <f>D20/C20*100</f>
        <v>30.03752673267327</v>
      </c>
      <c r="F20" s="63"/>
    </row>
    <row r="21" spans="1:6" s="64" customFormat="1" ht="13.5" customHeight="1">
      <c r="A21" s="158">
        <v>321</v>
      </c>
      <c r="B21" s="158" t="s">
        <v>4</v>
      </c>
      <c r="C21" s="40">
        <v>430000</v>
      </c>
      <c r="D21" s="40">
        <f>D22+D23+D24+D25</f>
        <v>174378</v>
      </c>
      <c r="E21" s="108">
        <f>D21/C21*100</f>
        <v>40.553023255813955</v>
      </c>
      <c r="F21" s="63"/>
    </row>
    <row r="22" spans="1:6" ht="13.5" customHeight="1">
      <c r="A22" s="160">
        <v>3211</v>
      </c>
      <c r="B22" s="160" t="s">
        <v>39</v>
      </c>
      <c r="C22" s="39"/>
      <c r="D22" s="39">
        <v>6079.5</v>
      </c>
      <c r="F22" s="63"/>
    </row>
    <row r="23" spans="1:6" ht="13.5" customHeight="1">
      <c r="A23" s="160">
        <v>3212</v>
      </c>
      <c r="B23" s="160" t="s">
        <v>40</v>
      </c>
      <c r="C23" s="39"/>
      <c r="D23" s="39">
        <v>150874</v>
      </c>
      <c r="F23" s="63"/>
    </row>
    <row r="24" spans="1:6" ht="13.5" customHeight="1">
      <c r="A24" s="161" t="s">
        <v>2</v>
      </c>
      <c r="B24" s="160" t="s">
        <v>3</v>
      </c>
      <c r="C24" s="39"/>
      <c r="D24" s="39">
        <v>9932.5</v>
      </c>
      <c r="F24" s="63"/>
    </row>
    <row r="25" spans="1:6" ht="13.5" customHeight="1">
      <c r="A25" s="161">
        <v>3214</v>
      </c>
      <c r="B25" s="160" t="s">
        <v>109</v>
      </c>
      <c r="C25" s="39"/>
      <c r="D25" s="39">
        <v>7492</v>
      </c>
      <c r="F25" s="63"/>
    </row>
    <row r="26" spans="1:6" s="64" customFormat="1" ht="13.5" customHeight="1">
      <c r="A26" s="159">
        <v>322</v>
      </c>
      <c r="B26" s="159" t="s">
        <v>41</v>
      </c>
      <c r="C26" s="40">
        <v>1305000</v>
      </c>
      <c r="D26" s="40">
        <f>SUM(D27:D30)</f>
        <v>177791.68000000002</v>
      </c>
      <c r="E26" s="108">
        <f>D26/C26*100</f>
        <v>13.623883524904215</v>
      </c>
      <c r="F26" s="63"/>
    </row>
    <row r="27" spans="1:6" ht="13.5" customHeight="1">
      <c r="A27" s="161">
        <v>3221</v>
      </c>
      <c r="B27" s="160" t="s">
        <v>42</v>
      </c>
      <c r="C27" s="39"/>
      <c r="D27" s="39">
        <v>110404.83</v>
      </c>
      <c r="F27" s="63"/>
    </row>
    <row r="28" spans="1:6" ht="13.5" customHeight="1">
      <c r="A28" s="161">
        <v>3223</v>
      </c>
      <c r="B28" s="160" t="s">
        <v>43</v>
      </c>
      <c r="C28" s="39"/>
      <c r="D28" s="39">
        <v>44236.9</v>
      </c>
      <c r="F28" s="63"/>
    </row>
    <row r="29" spans="1:6" ht="13.5" customHeight="1">
      <c r="A29" s="161">
        <v>3224</v>
      </c>
      <c r="B29" s="160" t="s">
        <v>159</v>
      </c>
      <c r="C29" s="39"/>
      <c r="D29" s="39">
        <v>23149.95</v>
      </c>
      <c r="F29" s="63"/>
    </row>
    <row r="30" spans="1:6" ht="13.5" customHeight="1" hidden="1">
      <c r="A30" s="161" t="s">
        <v>5</v>
      </c>
      <c r="B30" s="161" t="s">
        <v>6</v>
      </c>
      <c r="C30" s="39"/>
      <c r="D30" s="39">
        <v>0</v>
      </c>
      <c r="F30" s="63"/>
    </row>
    <row r="31" spans="1:6" s="64" customFormat="1" ht="13.5" customHeight="1">
      <c r="A31" s="159">
        <v>323</v>
      </c>
      <c r="B31" s="159" t="s">
        <v>7</v>
      </c>
      <c r="C31" s="40">
        <v>6080000</v>
      </c>
      <c r="D31" s="40">
        <f>SUM(D32:D40)</f>
        <v>1210184.77</v>
      </c>
      <c r="E31" s="108">
        <f>D31/C31*100</f>
        <v>19.90435476973684</v>
      </c>
      <c r="F31" s="63"/>
    </row>
    <row r="32" spans="1:6" ht="13.5" customHeight="1">
      <c r="A32" s="160">
        <v>3231</v>
      </c>
      <c r="B32" s="160" t="s">
        <v>44</v>
      </c>
      <c r="C32" s="39"/>
      <c r="D32" s="39">
        <v>106977.61</v>
      </c>
      <c r="F32" s="63"/>
    </row>
    <row r="33" spans="1:6" ht="13.5" customHeight="1">
      <c r="A33" s="160">
        <v>3232</v>
      </c>
      <c r="B33" s="161" t="s">
        <v>8</v>
      </c>
      <c r="C33" s="39"/>
      <c r="D33" s="39">
        <v>132942.44</v>
      </c>
      <c r="F33" s="63"/>
    </row>
    <row r="34" spans="1:6" ht="13.5" customHeight="1">
      <c r="A34" s="160">
        <v>3233</v>
      </c>
      <c r="B34" s="160" t="s">
        <v>103</v>
      </c>
      <c r="C34" s="39"/>
      <c r="D34" s="39">
        <v>47063.5</v>
      </c>
      <c r="F34" s="63"/>
    </row>
    <row r="35" spans="1:6" ht="13.5" customHeight="1">
      <c r="A35" s="160">
        <v>3234</v>
      </c>
      <c r="B35" s="160" t="s">
        <v>45</v>
      </c>
      <c r="C35" s="39"/>
      <c r="D35" s="39">
        <v>80459.58</v>
      </c>
      <c r="F35" s="63"/>
    </row>
    <row r="36" spans="1:6" ht="13.5" customHeight="1">
      <c r="A36" s="160">
        <v>3235</v>
      </c>
      <c r="B36" s="160" t="s">
        <v>46</v>
      </c>
      <c r="C36" s="39"/>
      <c r="D36" s="39">
        <v>21619.26</v>
      </c>
      <c r="F36" s="63"/>
    </row>
    <row r="37" spans="1:6" ht="13.5" customHeight="1">
      <c r="A37" s="160">
        <v>3236</v>
      </c>
      <c r="B37" s="160" t="s">
        <v>160</v>
      </c>
      <c r="C37" s="39"/>
      <c r="D37" s="39">
        <v>500</v>
      </c>
      <c r="F37" s="63"/>
    </row>
    <row r="38" spans="1:6" ht="13.5" customHeight="1">
      <c r="A38" s="160">
        <v>3237</v>
      </c>
      <c r="B38" s="161" t="s">
        <v>9</v>
      </c>
      <c r="C38" s="39"/>
      <c r="D38" s="39">
        <v>275403.17</v>
      </c>
      <c r="F38" s="63"/>
    </row>
    <row r="39" spans="1:6" ht="13.5" customHeight="1">
      <c r="A39" s="160">
        <v>3238</v>
      </c>
      <c r="B39" s="161" t="s">
        <v>10</v>
      </c>
      <c r="C39" s="39"/>
      <c r="D39" s="39">
        <v>40425</v>
      </c>
      <c r="F39" s="63"/>
    </row>
    <row r="40" spans="1:6" ht="13.5" customHeight="1">
      <c r="A40" s="160">
        <v>3239</v>
      </c>
      <c r="B40" s="161" t="s">
        <v>47</v>
      </c>
      <c r="C40" s="39"/>
      <c r="D40" s="39">
        <v>504794.21</v>
      </c>
      <c r="F40" s="63"/>
    </row>
    <row r="41" spans="1:6" ht="13.5" customHeight="1">
      <c r="A41" s="158">
        <v>324</v>
      </c>
      <c r="B41" s="158" t="s">
        <v>161</v>
      </c>
      <c r="C41" s="40">
        <v>50000</v>
      </c>
      <c r="D41" s="40">
        <f>D42</f>
        <v>2567.82</v>
      </c>
      <c r="E41" s="108">
        <f>D41/C41*100</f>
        <v>5.13564</v>
      </c>
      <c r="F41" s="63"/>
    </row>
    <row r="42" spans="1:6" ht="13.5" customHeight="1">
      <c r="A42" s="160">
        <v>3241</v>
      </c>
      <c r="B42" s="160" t="s">
        <v>161</v>
      </c>
      <c r="C42" s="39"/>
      <c r="D42" s="39">
        <v>2567.82</v>
      </c>
      <c r="E42" s="129"/>
      <c r="F42" s="63"/>
    </row>
    <row r="43" spans="1:6" s="64" customFormat="1" ht="13.5" customHeight="1">
      <c r="A43" s="158">
        <v>329</v>
      </c>
      <c r="B43" s="158" t="s">
        <v>49</v>
      </c>
      <c r="C43" s="40">
        <v>2235000</v>
      </c>
      <c r="D43" s="40">
        <f>SUM(D44:D50)</f>
        <v>1468867.9300000002</v>
      </c>
      <c r="E43" s="108">
        <f>D43/C43*100</f>
        <v>65.72116017897093</v>
      </c>
      <c r="F43" s="63"/>
    </row>
    <row r="44" spans="1:6" ht="13.5" customHeight="1">
      <c r="A44" s="160">
        <v>3291</v>
      </c>
      <c r="B44" s="160" t="s">
        <v>117</v>
      </c>
      <c r="C44" s="39"/>
      <c r="D44" s="39">
        <v>24130.62</v>
      </c>
      <c r="F44" s="63"/>
    </row>
    <row r="45" spans="1:6" ht="13.5" customHeight="1">
      <c r="A45" s="160">
        <v>3292</v>
      </c>
      <c r="B45" s="160" t="s">
        <v>50</v>
      </c>
      <c r="C45" s="39"/>
      <c r="D45" s="39">
        <v>2668.7</v>
      </c>
      <c r="F45" s="63"/>
    </row>
    <row r="46" spans="1:6" ht="13.5" customHeight="1">
      <c r="A46" s="160">
        <v>3293</v>
      </c>
      <c r="B46" s="160" t="s">
        <v>51</v>
      </c>
      <c r="C46" s="39"/>
      <c r="D46" s="39">
        <v>4941.24</v>
      </c>
      <c r="F46" s="63"/>
    </row>
    <row r="47" spans="1:6" ht="13.5" customHeight="1">
      <c r="A47" s="160">
        <v>3294</v>
      </c>
      <c r="B47" s="160" t="s">
        <v>52</v>
      </c>
      <c r="C47" s="39"/>
      <c r="D47" s="39">
        <v>240</v>
      </c>
      <c r="F47" s="63"/>
    </row>
    <row r="48" spans="1:6" ht="13.5" customHeight="1">
      <c r="A48" s="160">
        <v>3295</v>
      </c>
      <c r="B48" s="160" t="s">
        <v>104</v>
      </c>
      <c r="C48" s="39"/>
      <c r="D48" s="39">
        <v>985995.98</v>
      </c>
      <c r="F48" s="63"/>
    </row>
    <row r="49" spans="1:6" ht="13.5" customHeight="1">
      <c r="A49" s="160">
        <v>3296</v>
      </c>
      <c r="B49" s="160" t="s">
        <v>162</v>
      </c>
      <c r="C49" s="39"/>
      <c r="D49" s="39">
        <v>355286.01</v>
      </c>
      <c r="F49" s="63"/>
    </row>
    <row r="50" spans="1:6" ht="13.5" customHeight="1">
      <c r="A50" s="160">
        <v>3299</v>
      </c>
      <c r="B50" s="160" t="s">
        <v>49</v>
      </c>
      <c r="C50" s="39"/>
      <c r="D50" s="39">
        <v>95605.38</v>
      </c>
      <c r="F50" s="63"/>
    </row>
    <row r="51" spans="1:6" s="64" customFormat="1" ht="13.5" customHeight="1">
      <c r="A51" s="158">
        <v>34</v>
      </c>
      <c r="B51" s="158" t="s">
        <v>11</v>
      </c>
      <c r="C51" s="40">
        <f>C52</f>
        <v>2950000</v>
      </c>
      <c r="D51" s="40">
        <f>D52</f>
        <v>1724228.85</v>
      </c>
      <c r="E51" s="108">
        <f>D51/C51*100</f>
        <v>58.44843559322034</v>
      </c>
      <c r="F51" s="63"/>
    </row>
    <row r="52" spans="1:6" s="64" customFormat="1" ht="13.5" customHeight="1">
      <c r="A52" s="158">
        <v>343</v>
      </c>
      <c r="B52" s="158" t="s">
        <v>55</v>
      </c>
      <c r="C52" s="40">
        <v>2950000</v>
      </c>
      <c r="D52" s="40">
        <f>SUM(D53:D56)</f>
        <v>1724228.85</v>
      </c>
      <c r="E52" s="108">
        <f>D52/C52*100</f>
        <v>58.44843559322034</v>
      </c>
      <c r="F52" s="63"/>
    </row>
    <row r="53" spans="1:6" ht="13.5" customHeight="1">
      <c r="A53" s="83">
        <v>3431</v>
      </c>
      <c r="B53" s="160" t="s">
        <v>56</v>
      </c>
      <c r="C53" s="39"/>
      <c r="D53" s="39">
        <v>205209.95</v>
      </c>
      <c r="F53" s="63"/>
    </row>
    <row r="54" spans="1:6" ht="13.5" customHeight="1">
      <c r="A54" s="83">
        <v>3432</v>
      </c>
      <c r="B54" s="160" t="s">
        <v>87</v>
      </c>
      <c r="C54" s="39"/>
      <c r="D54" s="39">
        <v>70223.22</v>
      </c>
      <c r="F54" s="63"/>
    </row>
    <row r="55" spans="1:6" ht="13.5" customHeight="1">
      <c r="A55" s="83">
        <v>3433</v>
      </c>
      <c r="B55" s="160" t="s">
        <v>57</v>
      </c>
      <c r="C55" s="39"/>
      <c r="D55" s="39">
        <v>867332.25</v>
      </c>
      <c r="F55" s="63"/>
    </row>
    <row r="56" spans="1:6" ht="13.5" customHeight="1">
      <c r="A56" s="83">
        <v>3434</v>
      </c>
      <c r="B56" s="160" t="s">
        <v>83</v>
      </c>
      <c r="C56" s="39"/>
      <c r="D56" s="39">
        <v>581463.43</v>
      </c>
      <c r="F56" s="63"/>
    </row>
    <row r="57" spans="1:6" s="64" customFormat="1" ht="13.5" customHeight="1">
      <c r="A57" s="114">
        <v>38</v>
      </c>
      <c r="B57" s="158" t="s">
        <v>105</v>
      </c>
      <c r="C57" s="40">
        <f>SUM(C58)</f>
        <v>20000</v>
      </c>
      <c r="D57" s="40">
        <f>SUM(D58)</f>
        <v>0</v>
      </c>
      <c r="E57" s="108">
        <f>D57/C57*100</f>
        <v>0</v>
      </c>
      <c r="F57" s="63"/>
    </row>
    <row r="58" spans="1:6" s="64" customFormat="1" ht="13.5" customHeight="1">
      <c r="A58" s="114">
        <v>383</v>
      </c>
      <c r="B58" s="158" t="s">
        <v>106</v>
      </c>
      <c r="C58" s="40">
        <v>20000</v>
      </c>
      <c r="D58" s="40">
        <f>SUM(D59)</f>
        <v>0</v>
      </c>
      <c r="E58" s="108">
        <f>D58/C58*100</f>
        <v>0</v>
      </c>
      <c r="F58" s="63"/>
    </row>
    <row r="59" spans="1:6" ht="13.5" customHeight="1" hidden="1">
      <c r="A59" s="83">
        <v>3834</v>
      </c>
      <c r="B59" s="160" t="s">
        <v>137</v>
      </c>
      <c r="C59" s="111"/>
      <c r="D59" s="39">
        <v>0</v>
      </c>
      <c r="E59" s="112" t="e">
        <f>D59/C59*100</f>
        <v>#DIV/0!</v>
      </c>
      <c r="F59" s="63"/>
    </row>
    <row r="60" spans="1:6" ht="12.75" customHeight="1">
      <c r="A60" s="161"/>
      <c r="B60" s="161"/>
      <c r="C60" s="39"/>
      <c r="D60" s="39"/>
      <c r="F60" s="63"/>
    </row>
    <row r="61" spans="1:6" ht="13.5" customHeight="1">
      <c r="A61" s="158" t="s">
        <v>61</v>
      </c>
      <c r="B61" s="158" t="s">
        <v>62</v>
      </c>
      <c r="C61" s="40">
        <f>SUM(C63+C66)</f>
        <v>575000</v>
      </c>
      <c r="D61" s="40">
        <f>SUM(D63+D66)</f>
        <v>0</v>
      </c>
      <c r="E61" s="108">
        <f>D61/C61*100</f>
        <v>0</v>
      </c>
      <c r="F61" s="63"/>
    </row>
    <row r="62" spans="1:6" s="64" customFormat="1" ht="13.5" customHeight="1" hidden="1">
      <c r="A62" s="158">
        <v>4</v>
      </c>
      <c r="B62" s="159" t="s">
        <v>53</v>
      </c>
      <c r="C62" s="40">
        <f>C66+C63</f>
        <v>575000</v>
      </c>
      <c r="D62" s="40">
        <f>D66</f>
        <v>0</v>
      </c>
      <c r="E62" s="108">
        <f>D62/C62*100</f>
        <v>0</v>
      </c>
      <c r="F62" s="63"/>
    </row>
    <row r="63" spans="1:6" s="64" customFormat="1" ht="13.5" customHeight="1">
      <c r="A63" s="158">
        <v>41</v>
      </c>
      <c r="B63" s="158" t="s">
        <v>134</v>
      </c>
      <c r="C63" s="40">
        <f>SUM(C64)</f>
        <v>325000</v>
      </c>
      <c r="D63" s="40">
        <f>SUM(D64)</f>
        <v>0</v>
      </c>
      <c r="E63" s="108">
        <f>D63/C63*100</f>
        <v>0</v>
      </c>
      <c r="F63" s="63"/>
    </row>
    <row r="64" spans="1:6" s="64" customFormat="1" ht="13.5" customHeight="1">
      <c r="A64" s="158">
        <v>412</v>
      </c>
      <c r="B64" s="158" t="s">
        <v>135</v>
      </c>
      <c r="C64" s="40">
        <v>325000</v>
      </c>
      <c r="D64" s="40">
        <f>SUM(D65)</f>
        <v>0</v>
      </c>
      <c r="E64" s="108">
        <f>D64/C64*100</f>
        <v>0</v>
      </c>
      <c r="F64" s="63"/>
    </row>
    <row r="65" spans="1:6" ht="13.5" customHeight="1" hidden="1">
      <c r="A65" s="160">
        <v>4123</v>
      </c>
      <c r="B65" s="160" t="s">
        <v>136</v>
      </c>
      <c r="C65" s="39"/>
      <c r="D65" s="39">
        <v>0</v>
      </c>
      <c r="F65" s="65"/>
    </row>
    <row r="66" spans="1:6" s="64" customFormat="1" ht="13.5" customHeight="1">
      <c r="A66" s="21">
        <v>42</v>
      </c>
      <c r="B66" s="159" t="s">
        <v>12</v>
      </c>
      <c r="C66" s="40">
        <f>SUM(C72+C67)</f>
        <v>250000</v>
      </c>
      <c r="D66" s="40">
        <f>SUM(D72+D67)</f>
        <v>0</v>
      </c>
      <c r="E66" s="108">
        <f>D66/C66*100</f>
        <v>0</v>
      </c>
      <c r="F66" s="63"/>
    </row>
    <row r="67" spans="1:6" s="64" customFormat="1" ht="13.5" customHeight="1">
      <c r="A67" s="21">
        <v>422</v>
      </c>
      <c r="B67" s="158" t="s">
        <v>15</v>
      </c>
      <c r="C67" s="40">
        <v>200000</v>
      </c>
      <c r="D67" s="40">
        <f>SUM(D68:D70)</f>
        <v>0</v>
      </c>
      <c r="E67" s="108">
        <f>D67/C67*100</f>
        <v>0</v>
      </c>
      <c r="F67" s="63"/>
    </row>
    <row r="68" spans="1:6" ht="13.5" customHeight="1" hidden="1">
      <c r="A68" s="132" t="s">
        <v>13</v>
      </c>
      <c r="B68" s="19" t="s">
        <v>14</v>
      </c>
      <c r="C68" s="39"/>
      <c r="D68" s="39">
        <v>0</v>
      </c>
      <c r="F68" s="63"/>
    </row>
    <row r="69" spans="1:6" ht="13.5" customHeight="1" hidden="1">
      <c r="A69" s="132">
        <v>4222</v>
      </c>
      <c r="B69" s="20" t="s">
        <v>163</v>
      </c>
      <c r="C69" s="39"/>
      <c r="D69" s="39">
        <v>0</v>
      </c>
      <c r="F69" s="63"/>
    </row>
    <row r="70" spans="1:6" ht="13.5" customHeight="1" hidden="1">
      <c r="A70" s="132">
        <v>4223</v>
      </c>
      <c r="B70" s="20" t="s">
        <v>107</v>
      </c>
      <c r="C70" s="39"/>
      <c r="D70" s="39">
        <v>0</v>
      </c>
      <c r="F70" s="63"/>
    </row>
    <row r="71" spans="1:6" ht="13.5" customHeight="1" hidden="1">
      <c r="A71" s="132">
        <v>4227</v>
      </c>
      <c r="B71" s="20" t="s">
        <v>164</v>
      </c>
      <c r="C71" s="39"/>
      <c r="D71" s="39">
        <v>0</v>
      </c>
      <c r="F71" s="63"/>
    </row>
    <row r="72" spans="1:6" s="64" customFormat="1" ht="13.5" customHeight="1">
      <c r="A72" s="21">
        <v>426</v>
      </c>
      <c r="B72" s="130" t="s">
        <v>165</v>
      </c>
      <c r="C72" s="40">
        <v>50000</v>
      </c>
      <c r="D72" s="40">
        <f>SUM(D73)</f>
        <v>0</v>
      </c>
      <c r="E72" s="108">
        <f>D72/C72*100</f>
        <v>0</v>
      </c>
      <c r="F72" s="63"/>
    </row>
    <row r="73" spans="1:6" ht="13.5" customHeight="1" hidden="1">
      <c r="A73" s="132">
        <v>4262</v>
      </c>
      <c r="B73" s="20" t="s">
        <v>108</v>
      </c>
      <c r="C73" s="39"/>
      <c r="D73" s="39">
        <v>0</v>
      </c>
      <c r="F73" s="65"/>
    </row>
    <row r="74" spans="1:6" ht="12.75" customHeight="1">
      <c r="A74" s="161"/>
      <c r="B74" s="160"/>
      <c r="C74" s="39"/>
      <c r="D74" s="39"/>
      <c r="F74" s="63"/>
    </row>
    <row r="75" spans="1:6" ht="13.5" customHeight="1">
      <c r="A75" s="159">
        <v>101</v>
      </c>
      <c r="B75" s="158" t="s">
        <v>63</v>
      </c>
      <c r="C75" s="40">
        <f>C77</f>
        <v>365500000</v>
      </c>
      <c r="D75" s="40">
        <f>D77</f>
        <v>30107406.330000002</v>
      </c>
      <c r="E75" s="108">
        <f aca="true" t="shared" si="0" ref="E75:E100">D75/C75*100</f>
        <v>8.237320473324214</v>
      </c>
      <c r="F75" s="63"/>
    </row>
    <row r="76" spans="1:6" ht="12.75" customHeight="1">
      <c r="A76" s="162"/>
      <c r="B76" s="158"/>
      <c r="C76" s="39"/>
      <c r="D76" s="39"/>
      <c r="F76" s="63"/>
    </row>
    <row r="77" spans="1:6" ht="24" customHeight="1">
      <c r="A77" s="163" t="s">
        <v>75</v>
      </c>
      <c r="B77" s="114" t="s">
        <v>64</v>
      </c>
      <c r="C77" s="40">
        <f>C79+C84</f>
        <v>365500000</v>
      </c>
      <c r="D77" s="40">
        <f>D79+D84</f>
        <v>30107406.330000002</v>
      </c>
      <c r="E77" s="108">
        <f t="shared" si="0"/>
        <v>8.237320473324214</v>
      </c>
      <c r="F77" s="63"/>
    </row>
    <row r="78" spans="1:6" s="64" customFormat="1" ht="13.5" customHeight="1" hidden="1">
      <c r="A78" s="164">
        <v>3</v>
      </c>
      <c r="B78" s="159" t="s">
        <v>34</v>
      </c>
      <c r="C78" s="40">
        <f>C79</f>
        <v>44000000</v>
      </c>
      <c r="D78" s="40">
        <f>D79</f>
        <v>14260710.370000001</v>
      </c>
      <c r="E78" s="108">
        <f t="shared" si="0"/>
        <v>32.41070538636364</v>
      </c>
      <c r="F78" s="63"/>
    </row>
    <row r="79" spans="1:6" s="64" customFormat="1" ht="13.5" customHeight="1">
      <c r="A79" s="158">
        <v>34</v>
      </c>
      <c r="B79" s="158" t="s">
        <v>11</v>
      </c>
      <c r="C79" s="40">
        <f>C80</f>
        <v>44000000</v>
      </c>
      <c r="D79" s="40">
        <f>D80</f>
        <v>14260710.370000001</v>
      </c>
      <c r="E79" s="108">
        <f t="shared" si="0"/>
        <v>32.41070538636364</v>
      </c>
      <c r="F79" s="63"/>
    </row>
    <row r="80" spans="1:6" s="64" customFormat="1" ht="13.5" customHeight="1">
      <c r="A80" s="158">
        <v>342</v>
      </c>
      <c r="B80" s="159" t="s">
        <v>97</v>
      </c>
      <c r="C80" s="40">
        <v>44000000</v>
      </c>
      <c r="D80" s="40">
        <f>SUM(D81+D82)</f>
        <v>14260710.370000001</v>
      </c>
      <c r="E80" s="108">
        <f t="shared" si="0"/>
        <v>32.41070538636364</v>
      </c>
      <c r="F80" s="63"/>
    </row>
    <row r="81" spans="1:6" ht="24" customHeight="1">
      <c r="A81" s="165">
        <v>3422</v>
      </c>
      <c r="B81" s="160" t="s">
        <v>116</v>
      </c>
      <c r="C81" s="39"/>
      <c r="D81" s="39">
        <v>52862.81</v>
      </c>
      <c r="F81" s="63"/>
    </row>
    <row r="82" spans="1:6" ht="27" customHeight="1">
      <c r="A82" s="166" t="s">
        <v>48</v>
      </c>
      <c r="B82" s="161" t="s">
        <v>86</v>
      </c>
      <c r="C82" s="39"/>
      <c r="D82" s="39">
        <v>14207847.56</v>
      </c>
      <c r="F82" s="63"/>
    </row>
    <row r="83" spans="1:6" s="64" customFormat="1" ht="13.5" customHeight="1" hidden="1">
      <c r="A83" s="162">
        <v>5</v>
      </c>
      <c r="B83" s="21" t="s">
        <v>18</v>
      </c>
      <c r="C83" s="40">
        <f>C84</f>
        <v>321500000</v>
      </c>
      <c r="D83" s="40">
        <f>D84</f>
        <v>15846695.96</v>
      </c>
      <c r="E83" s="107">
        <f t="shared" si="0"/>
        <v>4.928987856920684</v>
      </c>
      <c r="F83" s="63"/>
    </row>
    <row r="84" spans="1:6" s="64" customFormat="1" ht="13.5" customHeight="1">
      <c r="A84" s="159">
        <v>54</v>
      </c>
      <c r="B84" s="14" t="s">
        <v>88</v>
      </c>
      <c r="C84" s="40">
        <f>C87+C85</f>
        <v>321500000</v>
      </c>
      <c r="D84" s="40">
        <f>D87+D85</f>
        <v>15846695.96</v>
      </c>
      <c r="E84" s="108">
        <f t="shared" si="0"/>
        <v>4.928987856920684</v>
      </c>
      <c r="F84" s="63"/>
    </row>
    <row r="85" spans="1:6" s="64" customFormat="1" ht="26.25" customHeight="1">
      <c r="A85" s="167">
        <v>542</v>
      </c>
      <c r="B85" s="14" t="s">
        <v>154</v>
      </c>
      <c r="C85" s="40">
        <v>181500000</v>
      </c>
      <c r="D85" s="40">
        <f>SUM(D86)</f>
        <v>782695.96</v>
      </c>
      <c r="E85" s="108">
        <f t="shared" si="0"/>
        <v>0.43123744352617077</v>
      </c>
      <c r="F85" s="63"/>
    </row>
    <row r="86" spans="1:6" ht="24" customHeight="1">
      <c r="A86" s="166">
        <v>5422</v>
      </c>
      <c r="B86" s="4" t="s">
        <v>131</v>
      </c>
      <c r="C86" s="39"/>
      <c r="D86" s="39">
        <v>782695.96</v>
      </c>
      <c r="F86" s="65"/>
    </row>
    <row r="87" spans="1:6" s="64" customFormat="1" ht="24" customHeight="1">
      <c r="A87" s="167">
        <v>544</v>
      </c>
      <c r="B87" s="114" t="s">
        <v>89</v>
      </c>
      <c r="C87" s="40">
        <v>140000000</v>
      </c>
      <c r="D87" s="40">
        <f>SUM(D88:D88)</f>
        <v>15064000</v>
      </c>
      <c r="E87" s="108">
        <f t="shared" si="0"/>
        <v>10.76</v>
      </c>
      <c r="F87" s="63"/>
    </row>
    <row r="88" spans="1:6" ht="25.5">
      <c r="A88" s="110">
        <v>5443</v>
      </c>
      <c r="B88" s="4" t="s">
        <v>98</v>
      </c>
      <c r="C88" s="111"/>
      <c r="D88" s="39">
        <v>15064000</v>
      </c>
      <c r="E88" s="112" t="e">
        <f t="shared" si="0"/>
        <v>#DIV/0!</v>
      </c>
      <c r="F88" s="63"/>
    </row>
    <row r="89" spans="1:6" ht="10.5" customHeight="1">
      <c r="A89" s="168"/>
      <c r="B89" s="161"/>
      <c r="C89" s="39"/>
      <c r="D89" s="39"/>
      <c r="F89" s="63"/>
    </row>
    <row r="90" spans="1:6" ht="13.5" customHeight="1">
      <c r="A90" s="159">
        <v>102</v>
      </c>
      <c r="B90" s="158" t="s">
        <v>66</v>
      </c>
      <c r="C90" s="40">
        <f>C92</f>
        <v>5489000</v>
      </c>
      <c r="D90" s="40">
        <f>D92</f>
        <v>2640775.9000000004</v>
      </c>
      <c r="E90" s="108">
        <f t="shared" si="0"/>
        <v>48.110327928584454</v>
      </c>
      <c r="F90" s="63"/>
    </row>
    <row r="91" spans="1:6" ht="9.75" customHeight="1">
      <c r="A91" s="168"/>
      <c r="B91" s="161"/>
      <c r="C91" s="39"/>
      <c r="D91" s="39"/>
      <c r="F91" s="63"/>
    </row>
    <row r="92" spans="1:6" ht="24" customHeight="1">
      <c r="A92" s="163" t="s">
        <v>65</v>
      </c>
      <c r="B92" s="114" t="s">
        <v>67</v>
      </c>
      <c r="C92" s="40">
        <f>C94+C98</f>
        <v>5489000</v>
      </c>
      <c r="D92" s="40">
        <f>D94+D98</f>
        <v>2640775.9000000004</v>
      </c>
      <c r="E92" s="108">
        <f t="shared" si="0"/>
        <v>48.110327928584454</v>
      </c>
      <c r="F92" s="63"/>
    </row>
    <row r="93" spans="1:6" s="64" customFormat="1" ht="13.5" customHeight="1" hidden="1">
      <c r="A93" s="164">
        <v>3</v>
      </c>
      <c r="B93" s="159" t="s">
        <v>34</v>
      </c>
      <c r="C93" s="40">
        <f aca="true" t="shared" si="1" ref="C93:D95">C94</f>
        <v>1280000</v>
      </c>
      <c r="D93" s="40">
        <f t="shared" si="1"/>
        <v>586378.28</v>
      </c>
      <c r="E93" s="108">
        <f t="shared" si="0"/>
        <v>45.81080312500001</v>
      </c>
      <c r="F93" s="63"/>
    </row>
    <row r="94" spans="1:6" s="64" customFormat="1" ht="13.5" customHeight="1">
      <c r="A94" s="158">
        <v>34</v>
      </c>
      <c r="B94" s="158" t="s">
        <v>11</v>
      </c>
      <c r="C94" s="40">
        <f t="shared" si="1"/>
        <v>1280000</v>
      </c>
      <c r="D94" s="40">
        <f t="shared" si="1"/>
        <v>586378.28</v>
      </c>
      <c r="E94" s="108">
        <f t="shared" si="0"/>
        <v>45.81080312500001</v>
      </c>
      <c r="F94" s="63"/>
    </row>
    <row r="95" spans="1:6" s="64" customFormat="1" ht="13.5" customHeight="1">
      <c r="A95" s="158">
        <v>342</v>
      </c>
      <c r="B95" s="159" t="s">
        <v>97</v>
      </c>
      <c r="C95" s="40">
        <v>1280000</v>
      </c>
      <c r="D95" s="40">
        <f t="shared" si="1"/>
        <v>586378.28</v>
      </c>
      <c r="E95" s="108">
        <f t="shared" si="0"/>
        <v>45.81080312500001</v>
      </c>
      <c r="F95" s="63"/>
    </row>
    <row r="96" spans="1:6" ht="25.5">
      <c r="A96" s="166" t="s">
        <v>48</v>
      </c>
      <c r="B96" s="161" t="s">
        <v>86</v>
      </c>
      <c r="C96" s="111"/>
      <c r="D96" s="39">
        <v>586378.28</v>
      </c>
      <c r="E96" s="112" t="e">
        <f t="shared" si="0"/>
        <v>#DIV/0!</v>
      </c>
      <c r="F96" s="63"/>
    </row>
    <row r="97" spans="1:6" s="64" customFormat="1" ht="13.5" customHeight="1" hidden="1">
      <c r="A97" s="164">
        <v>5</v>
      </c>
      <c r="B97" s="21" t="s">
        <v>18</v>
      </c>
      <c r="C97" s="40">
        <f aca="true" t="shared" si="2" ref="C97:D99">C98</f>
        <v>4209000</v>
      </c>
      <c r="D97" s="40">
        <f t="shared" si="2"/>
        <v>2054397.62</v>
      </c>
      <c r="E97" s="107">
        <f t="shared" si="0"/>
        <v>48.80963696840105</v>
      </c>
      <c r="F97" s="63"/>
    </row>
    <row r="98" spans="1:6" s="64" customFormat="1" ht="13.5" customHeight="1">
      <c r="A98" s="159">
        <v>54</v>
      </c>
      <c r="B98" s="14" t="s">
        <v>88</v>
      </c>
      <c r="C98" s="40">
        <f t="shared" si="2"/>
        <v>4209000</v>
      </c>
      <c r="D98" s="40">
        <f t="shared" si="2"/>
        <v>2054397.62</v>
      </c>
      <c r="E98" s="108">
        <f t="shared" si="0"/>
        <v>48.80963696840105</v>
      </c>
      <c r="F98" s="63"/>
    </row>
    <row r="99" spans="1:6" s="64" customFormat="1" ht="24" customHeight="1">
      <c r="A99" s="167">
        <v>544</v>
      </c>
      <c r="B99" s="114" t="s">
        <v>89</v>
      </c>
      <c r="C99" s="40">
        <v>4209000</v>
      </c>
      <c r="D99" s="40">
        <f t="shared" si="2"/>
        <v>2054397.62</v>
      </c>
      <c r="E99" s="108">
        <f t="shared" si="0"/>
        <v>48.80963696840105</v>
      </c>
      <c r="F99" s="63"/>
    </row>
    <row r="100" spans="1:6" ht="25.5">
      <c r="A100" s="110">
        <v>5446</v>
      </c>
      <c r="B100" s="4" t="s">
        <v>99</v>
      </c>
      <c r="C100" s="111">
        <v>21427240</v>
      </c>
      <c r="D100" s="39">
        <v>2054397.62</v>
      </c>
      <c r="E100" s="112">
        <f t="shared" si="0"/>
        <v>9.587784614350706</v>
      </c>
      <c r="F100" s="63"/>
    </row>
    <row r="101" spans="1:6" ht="9.75" customHeight="1" hidden="1">
      <c r="A101" s="168"/>
      <c r="B101" s="161"/>
      <c r="C101" s="4"/>
      <c r="D101" s="4"/>
      <c r="F101" s="63"/>
    </row>
    <row r="102" spans="1:6" ht="13.5" customHeight="1" hidden="1">
      <c r="A102" s="159">
        <v>103</v>
      </c>
      <c r="B102" s="114" t="s">
        <v>78</v>
      </c>
      <c r="C102" s="40">
        <f>C104</f>
        <v>0</v>
      </c>
      <c r="D102" s="40">
        <f>D104</f>
        <v>0</v>
      </c>
      <c r="E102" s="120" t="s">
        <v>151</v>
      </c>
      <c r="F102" s="63"/>
    </row>
    <row r="103" spans="1:6" ht="9.75" customHeight="1" hidden="1">
      <c r="A103" s="162"/>
      <c r="B103" s="114"/>
      <c r="C103" s="40"/>
      <c r="D103" s="40"/>
      <c r="E103" s="120"/>
      <c r="F103" s="63"/>
    </row>
    <row r="104" spans="1:6" ht="13.5" customHeight="1" hidden="1">
      <c r="A104" s="158" t="s">
        <v>84</v>
      </c>
      <c r="B104" s="114" t="s">
        <v>78</v>
      </c>
      <c r="C104" s="40">
        <f>C105</f>
        <v>0</v>
      </c>
      <c r="D104" s="40">
        <f>D105</f>
        <v>0</v>
      </c>
      <c r="E104" s="120" t="s">
        <v>151</v>
      </c>
      <c r="F104" s="63"/>
    </row>
    <row r="105" spans="1:6" s="64" customFormat="1" ht="13.5" customHeight="1" hidden="1">
      <c r="A105" s="158">
        <v>5</v>
      </c>
      <c r="B105" s="21" t="s">
        <v>18</v>
      </c>
      <c r="C105" s="40">
        <f>C106</f>
        <v>0</v>
      </c>
      <c r="D105" s="40">
        <f>D106</f>
        <v>0</v>
      </c>
      <c r="E105" s="120" t="e">
        <f>D105/C105*100</f>
        <v>#DIV/0!</v>
      </c>
      <c r="F105" s="63"/>
    </row>
    <row r="106" spans="1:6" s="64" customFormat="1" ht="13.5" customHeight="1" hidden="1">
      <c r="A106" s="159">
        <v>51</v>
      </c>
      <c r="B106" s="114" t="s">
        <v>77</v>
      </c>
      <c r="C106" s="105">
        <f>SUM(C107)</f>
        <v>0</v>
      </c>
      <c r="D106" s="40">
        <f>SUM(D108)</f>
        <v>0</v>
      </c>
      <c r="E106" s="120" t="s">
        <v>151</v>
      </c>
      <c r="F106" s="63"/>
    </row>
    <row r="107" spans="1:6" s="64" customFormat="1" ht="13.5" customHeight="1" hidden="1">
      <c r="A107" s="159">
        <v>514</v>
      </c>
      <c r="B107" s="16" t="s">
        <v>126</v>
      </c>
      <c r="C107" s="40">
        <v>0</v>
      </c>
      <c r="D107" s="40">
        <f>SUM(D108)</f>
        <v>0</v>
      </c>
      <c r="E107" s="120" t="s">
        <v>151</v>
      </c>
      <c r="F107" s="63"/>
    </row>
    <row r="108" spans="1:6" ht="13.5" customHeight="1" hidden="1">
      <c r="A108" s="161">
        <v>5141</v>
      </c>
      <c r="B108" s="7" t="s">
        <v>127</v>
      </c>
      <c r="C108" s="111"/>
      <c r="D108" s="39"/>
      <c r="E108" s="121" t="e">
        <f>D108/C108*100</f>
        <v>#DIV/0!</v>
      </c>
      <c r="F108" s="65"/>
    </row>
    <row r="109" spans="1:5" ht="12.75" hidden="1">
      <c r="A109" s="164"/>
      <c r="B109" s="114"/>
      <c r="E109" s="120"/>
    </row>
    <row r="110" spans="1:5" ht="12.75" hidden="1">
      <c r="A110" s="164">
        <v>104</v>
      </c>
      <c r="B110" s="158" t="s">
        <v>139</v>
      </c>
      <c r="C110" s="105">
        <f>C112</f>
        <v>0</v>
      </c>
      <c r="D110" s="105">
        <f>D112</f>
        <v>0</v>
      </c>
      <c r="E110" s="120" t="s">
        <v>151</v>
      </c>
    </row>
    <row r="111" spans="1:5" ht="12.75" hidden="1">
      <c r="A111" s="168"/>
      <c r="B111" s="161"/>
      <c r="C111" s="101"/>
      <c r="E111" s="120"/>
    </row>
    <row r="112" spans="1:5" ht="12.75" hidden="1">
      <c r="A112" s="158" t="s">
        <v>140</v>
      </c>
      <c r="B112" s="158" t="s">
        <v>139</v>
      </c>
      <c r="C112" s="105">
        <f aca="true" t="shared" si="3" ref="C112:D115">SUM(C113)</f>
        <v>0</v>
      </c>
      <c r="D112" s="105">
        <f t="shared" si="3"/>
        <v>0</v>
      </c>
      <c r="E112" s="120" t="s">
        <v>151</v>
      </c>
    </row>
    <row r="113" spans="1:5" ht="25.5" hidden="1">
      <c r="A113" s="159">
        <v>5</v>
      </c>
      <c r="B113" s="158" t="s">
        <v>18</v>
      </c>
      <c r="C113" s="105">
        <f t="shared" si="3"/>
        <v>0</v>
      </c>
      <c r="D113" s="105">
        <f t="shared" si="3"/>
        <v>0</v>
      </c>
      <c r="E113" s="120" t="e">
        <f>D113/C113*100</f>
        <v>#DIV/0!</v>
      </c>
    </row>
    <row r="114" spans="1:5" ht="12.75" hidden="1">
      <c r="A114" s="114">
        <v>53</v>
      </c>
      <c r="B114" s="114" t="s">
        <v>138</v>
      </c>
      <c r="C114" s="105">
        <f t="shared" si="3"/>
        <v>0</v>
      </c>
      <c r="D114" s="105">
        <f t="shared" si="3"/>
        <v>0</v>
      </c>
      <c r="E114" s="120" t="s">
        <v>151</v>
      </c>
    </row>
    <row r="115" spans="1:5" ht="25.5" hidden="1">
      <c r="A115" s="163">
        <v>532</v>
      </c>
      <c r="B115" s="114" t="s">
        <v>129</v>
      </c>
      <c r="C115" s="105">
        <v>0</v>
      </c>
      <c r="D115" s="105">
        <f t="shared" si="3"/>
        <v>0</v>
      </c>
      <c r="E115" s="120" t="s">
        <v>151</v>
      </c>
    </row>
    <row r="116" spans="1:5" ht="12.75" customHeight="1" hidden="1">
      <c r="A116" s="161">
        <v>5321</v>
      </c>
      <c r="B116" s="160" t="s">
        <v>129</v>
      </c>
      <c r="C116" s="113"/>
      <c r="D116" s="101"/>
      <c r="E116" s="112" t="e">
        <f>D116/C116*100</f>
        <v>#DIV/0!</v>
      </c>
    </row>
    <row r="117" spans="1:2" ht="12.75">
      <c r="A117" s="168"/>
      <c r="B117" s="160"/>
    </row>
    <row r="118" spans="1:2" ht="12.75">
      <c r="A118" s="168"/>
      <c r="B118" s="161"/>
    </row>
    <row r="119" spans="1:2" ht="12.75">
      <c r="A119" s="168"/>
      <c r="B119" s="161"/>
    </row>
    <row r="121" spans="1:2" ht="12.75">
      <c r="A121" s="164"/>
      <c r="B121" s="114"/>
    </row>
    <row r="122" spans="1:2" ht="12.75">
      <c r="A122" s="168"/>
      <c r="B122" s="160"/>
    </row>
    <row r="123" spans="1:2" ht="12.75">
      <c r="A123" s="169"/>
      <c r="B123" s="170"/>
    </row>
    <row r="124" spans="1:2" ht="12.75">
      <c r="A124" s="164"/>
      <c r="B124" s="114"/>
    </row>
    <row r="125" spans="1:2" ht="12.75">
      <c r="A125" s="168"/>
      <c r="B125" s="160"/>
    </row>
    <row r="127" spans="1:2" ht="12.75">
      <c r="A127" s="162"/>
      <c r="B127" s="158"/>
    </row>
    <row r="128" spans="1:2" ht="12.75">
      <c r="A128" s="168"/>
      <c r="B128" s="161"/>
    </row>
    <row r="129" spans="1:2" ht="12.75">
      <c r="A129" s="171"/>
      <c r="B129" s="160"/>
    </row>
    <row r="131" spans="1:2" ht="12.75">
      <c r="A131" s="162"/>
      <c r="B131" s="170"/>
    </row>
    <row r="132" spans="1:2" ht="12.75">
      <c r="A132" s="171"/>
      <c r="B132" s="160"/>
    </row>
    <row r="133" spans="1:2" ht="12.75">
      <c r="A133" s="172"/>
      <c r="B133" s="173"/>
    </row>
    <row r="135" spans="1:2" ht="12.75">
      <c r="A135" s="174"/>
      <c r="B135" s="175"/>
    </row>
    <row r="137" spans="1:2" ht="12.75">
      <c r="A137" s="169"/>
      <c r="B137" s="170"/>
    </row>
    <row r="139" spans="1:2" ht="12.75">
      <c r="A139" s="169"/>
      <c r="B139" s="170"/>
    </row>
    <row r="141" spans="1:2" ht="12.75">
      <c r="A141" s="172"/>
      <c r="B141" s="173"/>
    </row>
    <row r="143" spans="1:2" ht="12.75">
      <c r="A143" s="174"/>
      <c r="B143" s="175"/>
    </row>
    <row r="145" spans="1:2" ht="12.75">
      <c r="A145" s="169"/>
      <c r="B145" s="170"/>
    </row>
    <row r="147" spans="1:2" ht="12.75">
      <c r="A147" s="169"/>
      <c r="B147" s="170"/>
    </row>
    <row r="149" spans="1:2" ht="12.75">
      <c r="A149" s="172"/>
      <c r="B149" s="173"/>
    </row>
    <row r="151" spans="1:2" ht="12.75">
      <c r="A151" s="174"/>
      <c r="B151" s="175"/>
    </row>
    <row r="152" spans="1:2" ht="12.75">
      <c r="A152" s="174"/>
      <c r="B152" s="175"/>
    </row>
    <row r="154" spans="1:2" ht="12.75">
      <c r="A154" s="169"/>
      <c r="B154" s="170"/>
    </row>
    <row r="156" spans="1:2" ht="12.75">
      <c r="A156" s="169"/>
      <c r="B156" s="170"/>
    </row>
    <row r="158" spans="1:2" ht="12.75">
      <c r="A158" s="169"/>
      <c r="B158" s="170"/>
    </row>
    <row r="160" spans="1:2" ht="12.75">
      <c r="A160" s="169"/>
      <c r="B160" s="170"/>
    </row>
    <row r="163" spans="1:2" ht="12.75">
      <c r="A163" s="176"/>
      <c r="B163" s="170"/>
    </row>
    <row r="165" spans="1:2" ht="12.75">
      <c r="A165" s="176"/>
      <c r="B165" s="170"/>
    </row>
    <row r="167" spans="1:2" ht="12.75">
      <c r="A167" s="176"/>
      <c r="B167" s="173"/>
    </row>
    <row r="168" spans="1:2" ht="12.75">
      <c r="A168" s="174"/>
      <c r="B168" s="175"/>
    </row>
    <row r="170" spans="1:2" ht="12.75">
      <c r="A170" s="169"/>
      <c r="B170" s="170"/>
    </row>
    <row r="172" spans="1:2" ht="12.75">
      <c r="A172" s="169"/>
      <c r="B172" s="170"/>
    </row>
    <row r="174" spans="1:2" ht="12.75">
      <c r="A174" s="169"/>
      <c r="B174" s="170"/>
    </row>
    <row r="177" spans="1:2" ht="12.75">
      <c r="A177" s="176"/>
      <c r="B177" s="170"/>
    </row>
    <row r="179" spans="1:2" ht="12.75">
      <c r="A179" s="176"/>
      <c r="B179" s="170"/>
    </row>
    <row r="181" spans="1:2" ht="12.75">
      <c r="A181" s="172"/>
      <c r="B181" s="173"/>
    </row>
    <row r="182" spans="1:2" ht="12.75">
      <c r="A182" s="174"/>
      <c r="B182" s="175"/>
    </row>
    <row r="184" spans="1:2" ht="12.75">
      <c r="A184" s="169"/>
      <c r="B184" s="170"/>
    </row>
    <row r="186" spans="1:2" ht="12.75">
      <c r="A186" s="169"/>
      <c r="B186" s="170"/>
    </row>
    <row r="188" spans="1:2" ht="12.75">
      <c r="A188" s="169"/>
      <c r="B188" s="170"/>
    </row>
    <row r="190" spans="1:2" ht="12.75">
      <c r="A190" s="176"/>
      <c r="B190" s="170"/>
    </row>
    <row r="192" spans="1:2" ht="12.75">
      <c r="A192" s="176"/>
      <c r="B192" s="173"/>
    </row>
    <row r="193" spans="1:2" ht="12.75">
      <c r="A193" s="174"/>
      <c r="B193" s="175"/>
    </row>
    <row r="195" spans="1:2" ht="12.75">
      <c r="A195" s="169"/>
      <c r="B195" s="170"/>
    </row>
    <row r="197" spans="1:2" ht="12.75">
      <c r="A197" s="169"/>
      <c r="B197" s="170"/>
    </row>
    <row r="199" spans="1:2" ht="12.75">
      <c r="A199" s="169"/>
      <c r="B199" s="170"/>
    </row>
    <row r="202" spans="1:2" ht="12.75">
      <c r="A202" s="176"/>
      <c r="B202" s="170"/>
    </row>
    <row r="204" spans="1:2" ht="12.75">
      <c r="A204" s="176"/>
      <c r="B204" s="170"/>
    </row>
    <row r="206" spans="1:2" ht="12.75">
      <c r="A206" s="176"/>
      <c r="B206" s="177"/>
    </row>
    <row r="207" spans="1:2" ht="12.75">
      <c r="A207" s="178"/>
      <c r="B207" s="175"/>
    </row>
    <row r="209" spans="1:2" ht="12.75">
      <c r="A209" s="169"/>
      <c r="B209" s="170"/>
    </row>
    <row r="211" spans="1:2" ht="12.75">
      <c r="A211" s="169"/>
      <c r="B211" s="170"/>
    </row>
    <row r="213" spans="1:2" ht="12.75">
      <c r="A213" s="169"/>
      <c r="B213" s="170"/>
    </row>
    <row r="216" spans="1:2" ht="12.75">
      <c r="A216" s="176"/>
      <c r="B216" s="170"/>
    </row>
    <row r="218" spans="1:2" ht="12.75">
      <c r="A218" s="176"/>
      <c r="B218" s="170"/>
    </row>
    <row r="220" spans="1:2" ht="12.75">
      <c r="A220" s="176"/>
      <c r="B220" s="173"/>
    </row>
    <row r="221" spans="1:2" ht="12.75">
      <c r="A221" s="174"/>
      <c r="B221" s="175"/>
    </row>
    <row r="223" spans="1:2" ht="12.75">
      <c r="A223" s="169"/>
      <c r="B223" s="170"/>
    </row>
    <row r="225" spans="1:2" ht="12.75">
      <c r="A225" s="176"/>
      <c r="B225" s="173"/>
    </row>
    <row r="226" spans="1:2" ht="12.75">
      <c r="A226" s="174"/>
      <c r="B226" s="175"/>
    </row>
    <row r="228" spans="1:2" ht="12.75">
      <c r="A228" s="169"/>
      <c r="B228" s="170"/>
    </row>
    <row r="230" spans="1:2" ht="12.75">
      <c r="A230" s="169"/>
      <c r="B230" s="170"/>
    </row>
    <row r="232" spans="1:2" ht="12.75">
      <c r="A232" s="169"/>
      <c r="B232" s="170"/>
    </row>
    <row r="235" spans="1:2" ht="12.75">
      <c r="A235" s="176"/>
      <c r="B235" s="170"/>
    </row>
    <row r="237" spans="1:2" ht="12.75">
      <c r="A237" s="176"/>
      <c r="B237" s="170"/>
    </row>
    <row r="239" spans="1:2" ht="12.75">
      <c r="A239" s="172"/>
      <c r="B239" s="173"/>
    </row>
    <row r="240" spans="1:2" ht="12.75">
      <c r="A240" s="174"/>
      <c r="B240" s="175"/>
    </row>
    <row r="242" spans="1:2" ht="12.75">
      <c r="A242" s="169"/>
      <c r="B242" s="170"/>
    </row>
    <row r="244" spans="1:2" ht="12.75">
      <c r="A244" s="169"/>
      <c r="B244" s="170"/>
    </row>
    <row r="246" spans="1:2" ht="12.75">
      <c r="A246" s="172"/>
      <c r="B246" s="173"/>
    </row>
    <row r="247" spans="1:2" ht="12.75">
      <c r="A247" s="174"/>
      <c r="B247" s="175"/>
    </row>
    <row r="249" spans="1:2" ht="12.75">
      <c r="A249" s="169"/>
      <c r="B249" s="170"/>
    </row>
    <row r="251" spans="1:2" ht="12.75">
      <c r="A251" s="169"/>
      <c r="B251" s="170"/>
    </row>
    <row r="253" spans="1:2" ht="12.75">
      <c r="A253" s="172"/>
      <c r="B253" s="173"/>
    </row>
    <row r="254" spans="1:2" ht="12.75">
      <c r="A254" s="174"/>
      <c r="B254" s="175"/>
    </row>
    <row r="255" spans="1:2" ht="12.75">
      <c r="A255" s="178"/>
      <c r="B255" s="175"/>
    </row>
    <row r="257" spans="1:2" ht="12.75">
      <c r="A257" s="169"/>
      <c r="B257" s="170"/>
    </row>
    <row r="259" spans="1:2" ht="12.75">
      <c r="A259" s="169"/>
      <c r="B259" s="170"/>
    </row>
    <row r="261" spans="1:2" ht="12.75">
      <c r="A261" s="172"/>
      <c r="B261" s="173"/>
    </row>
    <row r="262" spans="1:2" ht="12.75">
      <c r="A262" s="174"/>
      <c r="B262" s="175"/>
    </row>
    <row r="263" spans="1:2" ht="12.75">
      <c r="A263" s="174"/>
      <c r="B263" s="175"/>
    </row>
    <row r="264" spans="1:2" ht="12.75">
      <c r="A264" s="174"/>
      <c r="B264" s="175"/>
    </row>
    <row r="265" spans="1:2" ht="12.75">
      <c r="A265" s="174"/>
      <c r="B265" s="175"/>
    </row>
    <row r="266" spans="1:2" ht="12.75">
      <c r="A266" s="174"/>
      <c r="B266" s="175"/>
    </row>
    <row r="267" spans="1:2" ht="12.75">
      <c r="A267" s="174"/>
      <c r="B267" s="175"/>
    </row>
    <row r="268" spans="1:2" ht="12.75">
      <c r="A268" s="174"/>
      <c r="B268" s="175"/>
    </row>
    <row r="270" spans="1:2" ht="12.75">
      <c r="A270" s="169"/>
      <c r="B270" s="170"/>
    </row>
    <row r="272" spans="1:2" ht="12.75">
      <c r="A272" s="169"/>
      <c r="B272" s="170"/>
    </row>
    <row r="274" spans="1:2" ht="12.75">
      <c r="A274" s="172"/>
      <c r="B274" s="173"/>
    </row>
    <row r="275" spans="1:2" ht="12.75">
      <c r="A275" s="174"/>
      <c r="B275" s="175"/>
    </row>
    <row r="276" spans="1:2" ht="12.75">
      <c r="A276" s="174"/>
      <c r="B276" s="175"/>
    </row>
    <row r="278" spans="1:2" ht="12.75">
      <c r="A278" s="169"/>
      <c r="B278" s="170"/>
    </row>
    <row r="280" spans="1:2" ht="12.75">
      <c r="A280" s="169"/>
      <c r="B280" s="170"/>
    </row>
    <row r="282" spans="1:2" ht="12.75">
      <c r="A282" s="172"/>
      <c r="B282" s="173"/>
    </row>
    <row r="283" spans="1:2" ht="12.75">
      <c r="A283" s="174"/>
      <c r="B283" s="175"/>
    </row>
    <row r="284" spans="1:2" ht="12.75">
      <c r="A284" s="174"/>
      <c r="B284" s="175"/>
    </row>
    <row r="286" spans="1:2" ht="12.75">
      <c r="A286" s="169"/>
      <c r="B286" s="170"/>
    </row>
    <row r="288" spans="1:2" ht="12.75">
      <c r="A288" s="169"/>
      <c r="B288" s="170"/>
    </row>
    <row r="290" spans="1:2" ht="12.75">
      <c r="A290" s="172"/>
      <c r="B290" s="173"/>
    </row>
    <row r="291" spans="1:2" ht="12.75">
      <c r="A291" s="174"/>
      <c r="B291" s="175"/>
    </row>
    <row r="293" spans="1:2" ht="12.75">
      <c r="A293" s="169"/>
      <c r="B293" s="170"/>
    </row>
    <row r="295" spans="1:2" ht="12.75">
      <c r="A295" s="169"/>
      <c r="B295" s="170"/>
    </row>
    <row r="297" spans="1:2" ht="12.75">
      <c r="A297" s="172"/>
      <c r="B297" s="173"/>
    </row>
    <row r="298" spans="1:2" ht="12.75">
      <c r="A298" s="174"/>
      <c r="B298" s="175"/>
    </row>
    <row r="299" spans="1:2" ht="12.75">
      <c r="A299" s="174"/>
      <c r="B299" s="175"/>
    </row>
    <row r="301" spans="1:2" ht="12.75">
      <c r="A301" s="169"/>
      <c r="B301" s="170"/>
    </row>
    <row r="303" spans="1:2" ht="12.75">
      <c r="A303" s="169"/>
      <c r="B303" s="170"/>
    </row>
    <row r="305" spans="1:2" ht="12.75">
      <c r="A305" s="172"/>
      <c r="B305" s="173"/>
    </row>
    <row r="306" spans="1:2" ht="12.75">
      <c r="A306" s="174"/>
      <c r="B306" s="175"/>
    </row>
    <row r="308" spans="1:2" ht="12.75">
      <c r="A308" s="169"/>
      <c r="B308" s="170"/>
    </row>
    <row r="310" spans="1:2" ht="12.75">
      <c r="A310" s="169"/>
      <c r="B310" s="170"/>
    </row>
    <row r="312" spans="1:2" ht="12.75">
      <c r="A312" s="172"/>
      <c r="B312" s="173"/>
    </row>
    <row r="313" spans="1:2" ht="12.75">
      <c r="A313" s="174"/>
      <c r="B313" s="175"/>
    </row>
    <row r="314" spans="1:2" ht="12.75">
      <c r="A314" s="174"/>
      <c r="B314" s="175"/>
    </row>
    <row r="316" spans="1:2" ht="12.75">
      <c r="A316" s="169"/>
      <c r="B316" s="170"/>
    </row>
    <row r="318" spans="1:2" ht="12.75">
      <c r="A318" s="169"/>
      <c r="B318" s="170"/>
    </row>
    <row r="320" spans="1:2" ht="12.75">
      <c r="A320" s="172"/>
      <c r="B320" s="173"/>
    </row>
    <row r="321" spans="1:2" ht="12.75">
      <c r="A321" s="174"/>
      <c r="B321" s="175"/>
    </row>
    <row r="323" spans="1:2" ht="12.75">
      <c r="A323" s="169"/>
      <c r="B323" s="170"/>
    </row>
    <row r="325" spans="1:2" ht="12.75">
      <c r="A325" s="169"/>
      <c r="B325" s="170"/>
    </row>
    <row r="327" spans="1:2" ht="12.75">
      <c r="A327" s="172"/>
      <c r="B327" s="173"/>
    </row>
    <row r="328" spans="1:2" ht="12.75">
      <c r="A328" s="174"/>
      <c r="B328" s="175"/>
    </row>
    <row r="330" spans="1:2" ht="12.75">
      <c r="A330" s="169"/>
      <c r="B330" s="170"/>
    </row>
    <row r="332" spans="1:2" ht="12.75">
      <c r="A332" s="169"/>
      <c r="B332" s="170"/>
    </row>
    <row r="334" spans="1:2" ht="12.75">
      <c r="A334" s="172"/>
      <c r="B334" s="173"/>
    </row>
    <row r="335" spans="1:2" ht="12.75">
      <c r="A335" s="174"/>
      <c r="B335" s="175"/>
    </row>
    <row r="337" spans="1:2" ht="12.75">
      <c r="A337" s="169"/>
      <c r="B337" s="170"/>
    </row>
    <row r="339" spans="1:2" ht="12.75">
      <c r="A339" s="169"/>
      <c r="B339" s="170"/>
    </row>
    <row r="341" spans="1:2" ht="12.75">
      <c r="A341" s="172"/>
      <c r="B341" s="173"/>
    </row>
    <row r="342" spans="1:2" ht="12.75">
      <c r="A342" s="174"/>
      <c r="B342" s="175"/>
    </row>
    <row r="344" spans="1:2" ht="12.75">
      <c r="A344" s="169"/>
      <c r="B344" s="170"/>
    </row>
    <row r="346" spans="1:2" ht="12.75">
      <c r="A346" s="169"/>
      <c r="B346" s="170"/>
    </row>
    <row r="348" spans="1:2" ht="12.75">
      <c r="A348" s="172"/>
      <c r="B348" s="173"/>
    </row>
    <row r="349" spans="1:2" ht="12.75">
      <c r="A349" s="174"/>
      <c r="B349" s="175"/>
    </row>
    <row r="351" spans="1:2" ht="12.75">
      <c r="A351" s="169"/>
      <c r="B351" s="170"/>
    </row>
    <row r="353" spans="1:2" ht="12.75">
      <c r="A353" s="169"/>
      <c r="B353" s="170"/>
    </row>
    <row r="355" spans="1:2" ht="12.75">
      <c r="A355" s="172"/>
      <c r="B355" s="173"/>
    </row>
    <row r="356" spans="1:2" ht="12.75">
      <c r="A356" s="174"/>
      <c r="B356" s="175"/>
    </row>
    <row r="358" spans="1:2" ht="12.75">
      <c r="A358" s="169"/>
      <c r="B358" s="170"/>
    </row>
    <row r="360" spans="1:2" ht="12.75">
      <c r="A360" s="169"/>
      <c r="B360" s="170"/>
    </row>
    <row r="362" spans="1:2" ht="12.75">
      <c r="A362" s="172"/>
      <c r="B362" s="173"/>
    </row>
    <row r="363" spans="1:2" ht="12.75">
      <c r="A363" s="174"/>
      <c r="B363" s="175"/>
    </row>
    <row r="365" spans="1:2" ht="12.75">
      <c r="A365" s="169"/>
      <c r="B365" s="170"/>
    </row>
    <row r="367" spans="1:2" ht="12.75">
      <c r="A367" s="169"/>
      <c r="B367" s="170"/>
    </row>
    <row r="369" spans="1:2" ht="12.75">
      <c r="A369" s="172"/>
      <c r="B369" s="173"/>
    </row>
    <row r="370" spans="1:2" ht="12.75">
      <c r="A370" s="174"/>
      <c r="B370" s="175"/>
    </row>
    <row r="371" spans="1:2" ht="12.75">
      <c r="A371" s="174"/>
      <c r="B371" s="175"/>
    </row>
    <row r="372" spans="1:2" ht="12.75">
      <c r="A372" s="169"/>
      <c r="B372" s="170"/>
    </row>
    <row r="374" spans="1:2" ht="12.75">
      <c r="A374" s="169"/>
      <c r="B374" s="170"/>
    </row>
    <row r="376" spans="1:2" ht="12.75">
      <c r="A376" s="172"/>
      <c r="B376" s="173"/>
    </row>
    <row r="377" spans="1:2" ht="12.75">
      <c r="A377" s="174"/>
      <c r="B377" s="175"/>
    </row>
    <row r="378" spans="1:2" ht="12.75">
      <c r="A378" s="174"/>
      <c r="B378" s="175"/>
    </row>
    <row r="380" spans="1:2" ht="12.75">
      <c r="A380" s="169"/>
      <c r="B380" s="170"/>
    </row>
    <row r="382" spans="1:2" ht="12.75">
      <c r="A382" s="169"/>
      <c r="B382" s="170"/>
    </row>
    <row r="384" spans="1:2" ht="12.75">
      <c r="A384" s="172"/>
      <c r="B384" s="173"/>
    </row>
    <row r="385" spans="1:2" ht="12.75">
      <c r="A385" s="174"/>
      <c r="B385" s="175"/>
    </row>
    <row r="387" spans="1:2" ht="12.75">
      <c r="A387" s="169"/>
      <c r="B387" s="170"/>
    </row>
    <row r="389" spans="1:2" ht="12.75">
      <c r="A389" s="169"/>
      <c r="B389" s="170"/>
    </row>
    <row r="391" spans="1:2" ht="12.75">
      <c r="A391" s="172"/>
      <c r="B391" s="173"/>
    </row>
    <row r="392" spans="1:2" ht="12.75">
      <c r="A392" s="174"/>
      <c r="B392" s="175"/>
    </row>
    <row r="394" spans="1:2" ht="12.75">
      <c r="A394" s="169"/>
      <c r="B394" s="170"/>
    </row>
    <row r="396" spans="1:2" ht="12.75">
      <c r="A396" s="169"/>
      <c r="B396" s="170"/>
    </row>
    <row r="398" spans="1:2" ht="12.75">
      <c r="A398" s="172"/>
      <c r="B398" s="173"/>
    </row>
    <row r="399" spans="1:2" ht="12.75">
      <c r="A399" s="174"/>
      <c r="B399" s="175"/>
    </row>
    <row r="401" spans="1:2" ht="12.75">
      <c r="A401" s="169"/>
      <c r="B401" s="170"/>
    </row>
    <row r="403" spans="1:2" ht="12.75">
      <c r="A403" s="169"/>
      <c r="B403" s="170"/>
    </row>
    <row r="405" spans="1:2" ht="12.75">
      <c r="A405" s="172"/>
      <c r="B405" s="173"/>
    </row>
    <row r="406" spans="1:2" ht="12.75">
      <c r="A406" s="174"/>
      <c r="B406" s="175"/>
    </row>
    <row r="408" spans="1:2" ht="12.75">
      <c r="A408" s="169"/>
      <c r="B408" s="170"/>
    </row>
    <row r="410" spans="1:2" ht="12.75">
      <c r="A410" s="169"/>
      <c r="B410" s="170"/>
    </row>
    <row r="412" spans="1:2" ht="12.75">
      <c r="A412" s="172"/>
      <c r="B412" s="173"/>
    </row>
    <row r="413" spans="1:2" ht="12.75">
      <c r="A413" s="174"/>
      <c r="B413" s="175"/>
    </row>
    <row r="415" spans="1:2" ht="12.75">
      <c r="A415" s="169"/>
      <c r="B415" s="170"/>
    </row>
    <row r="417" spans="1:2" ht="12.75">
      <c r="A417" s="169"/>
      <c r="B417" s="170"/>
    </row>
    <row r="419" spans="1:2" ht="12.75">
      <c r="A419" s="172"/>
      <c r="B419" s="173"/>
    </row>
    <row r="420" spans="1:2" ht="12.75">
      <c r="A420" s="174"/>
      <c r="B420" s="175"/>
    </row>
    <row r="422" spans="1:2" ht="12.75">
      <c r="A422" s="169"/>
      <c r="B422" s="170"/>
    </row>
    <row r="424" spans="1:2" ht="12.75">
      <c r="A424" s="169"/>
      <c r="B424" s="170"/>
    </row>
    <row r="426" spans="1:2" ht="12.75">
      <c r="A426" s="172"/>
      <c r="B426" s="173"/>
    </row>
    <row r="427" spans="1:2" ht="12.75">
      <c r="A427" s="174"/>
      <c r="B427" s="175"/>
    </row>
    <row r="429" spans="1:2" ht="12.75">
      <c r="A429" s="169"/>
      <c r="B429" s="170"/>
    </row>
    <row r="431" spans="1:2" ht="12.75">
      <c r="A431" s="169"/>
      <c r="B431" s="170"/>
    </row>
    <row r="433" spans="1:2" ht="12.75">
      <c r="A433" s="172"/>
      <c r="B433" s="173"/>
    </row>
    <row r="434" spans="1:2" ht="12.75">
      <c r="A434" s="174"/>
      <c r="B434" s="175"/>
    </row>
    <row r="436" spans="1:2" ht="12.75">
      <c r="A436" s="169"/>
      <c r="B436" s="170"/>
    </row>
    <row r="438" spans="1:2" ht="12.75">
      <c r="A438" s="169"/>
      <c r="B438" s="170"/>
    </row>
    <row r="439" spans="1:2" ht="12.75">
      <c r="A439" s="169"/>
      <c r="B439" s="170"/>
    </row>
    <row r="440" spans="1:2" ht="12.75">
      <c r="A440" s="179"/>
      <c r="B440" s="177"/>
    </row>
    <row r="441" spans="1:2" ht="12.75">
      <c r="A441" s="174"/>
      <c r="B441" s="175"/>
    </row>
    <row r="443" spans="1:2" ht="12.75">
      <c r="A443" s="169"/>
      <c r="B443" s="180"/>
    </row>
    <row r="445" spans="1:2" ht="12.75">
      <c r="A445" s="169"/>
      <c r="B445" s="180"/>
    </row>
    <row r="447" spans="1:2" ht="12.75">
      <c r="A447" s="172"/>
      <c r="B447" s="173"/>
    </row>
    <row r="448" spans="1:2" ht="12.75">
      <c r="A448" s="174"/>
      <c r="B448" s="175"/>
    </row>
    <row r="450" spans="1:2" ht="12.75">
      <c r="A450" s="169"/>
      <c r="B450" s="170"/>
    </row>
    <row r="452" spans="1:2" ht="12.75">
      <c r="A452" s="169"/>
      <c r="B452" s="170"/>
    </row>
    <row r="454" spans="1:2" ht="12.75">
      <c r="A454" s="172"/>
      <c r="B454" s="173"/>
    </row>
    <row r="455" spans="1:2" ht="12.75">
      <c r="A455" s="174"/>
      <c r="B455" s="175"/>
    </row>
    <row r="457" spans="1:2" ht="12.75">
      <c r="A457" s="169"/>
      <c r="B457" s="170"/>
    </row>
    <row r="459" spans="1:2" ht="12.75">
      <c r="A459" s="169"/>
      <c r="B459" s="170"/>
    </row>
    <row r="461" spans="1:2" ht="12.75">
      <c r="A461" s="172"/>
      <c r="B461" s="173"/>
    </row>
    <row r="462" spans="1:2" ht="12.75">
      <c r="A462" s="174"/>
      <c r="B462" s="175"/>
    </row>
    <row r="464" spans="1:2" ht="12.75">
      <c r="A464" s="169"/>
      <c r="B464" s="170"/>
    </row>
    <row r="466" spans="1:2" ht="12.75">
      <c r="A466" s="169"/>
      <c r="B466" s="170"/>
    </row>
    <row r="468" spans="1:2" ht="12.75">
      <c r="A468" s="172"/>
      <c r="B468" s="173"/>
    </row>
    <row r="469" spans="1:2" ht="12.75">
      <c r="A469" s="174"/>
      <c r="B469" s="175"/>
    </row>
    <row r="471" spans="1:2" ht="12.75">
      <c r="A471" s="169"/>
      <c r="B471" s="170"/>
    </row>
    <row r="473" spans="1:2" ht="12.75">
      <c r="A473" s="169"/>
      <c r="B473" s="170"/>
    </row>
    <row r="475" spans="1:2" ht="12.75">
      <c r="A475" s="169"/>
      <c r="B475" s="170"/>
    </row>
    <row r="477" spans="1:2" ht="12.75">
      <c r="A477" s="169"/>
      <c r="B477" s="170"/>
    </row>
    <row r="480" spans="1:2" ht="12.75">
      <c r="A480" s="176"/>
      <c r="B480" s="170"/>
    </row>
    <row r="482" spans="1:2" ht="12.75">
      <c r="A482" s="176"/>
      <c r="B482" s="170"/>
    </row>
    <row r="484" spans="1:2" ht="12.75">
      <c r="A484" s="176"/>
      <c r="B484" s="173"/>
    </row>
    <row r="485" spans="1:2" ht="12.75">
      <c r="A485" s="174"/>
      <c r="B485" s="175"/>
    </row>
    <row r="487" spans="1:2" ht="12.75">
      <c r="A487" s="169"/>
      <c r="B487" s="170"/>
    </row>
    <row r="489" spans="1:2" ht="12.75">
      <c r="A489" s="176"/>
      <c r="B489" s="173"/>
    </row>
    <row r="490" spans="1:2" ht="12.75">
      <c r="A490" s="174"/>
      <c r="B490" s="175"/>
    </row>
    <row r="492" spans="1:2" ht="12.75">
      <c r="A492" s="169"/>
      <c r="B492" s="170"/>
    </row>
    <row r="494" spans="1:2" ht="12.75">
      <c r="A494" s="169"/>
      <c r="B494" s="170"/>
    </row>
    <row r="496" spans="1:2" ht="12.75">
      <c r="A496" s="169"/>
      <c r="B496" s="170"/>
    </row>
    <row r="499" spans="1:2" ht="12.75">
      <c r="A499" s="176"/>
      <c r="B499" s="170"/>
    </row>
    <row r="501" spans="1:2" ht="12.75">
      <c r="A501" s="181"/>
      <c r="B501" s="180"/>
    </row>
    <row r="503" spans="1:2" ht="12.75">
      <c r="A503" s="181"/>
      <c r="B503" s="177"/>
    </row>
    <row r="504" spans="1:2" ht="12.75">
      <c r="A504" s="178"/>
      <c r="B504" s="175"/>
    </row>
    <row r="505" spans="1:2" ht="12.75">
      <c r="A505" s="174"/>
      <c r="B505" s="175"/>
    </row>
    <row r="506" spans="1:2" ht="12.75">
      <c r="A506" s="169"/>
      <c r="B506" s="170"/>
    </row>
    <row r="507" spans="1:2" ht="12.75">
      <c r="A507" s="174"/>
      <c r="B507" s="175"/>
    </row>
    <row r="508" spans="1:2" ht="12.75">
      <c r="A508" s="181"/>
      <c r="B508" s="177"/>
    </row>
    <row r="509" spans="1:2" ht="12.75">
      <c r="A509" s="178"/>
      <c r="B509" s="182"/>
    </row>
    <row r="510" spans="1:2" ht="12.75">
      <c r="A510" s="178"/>
      <c r="B510" s="182"/>
    </row>
    <row r="511" spans="1:2" ht="12.75">
      <c r="A511" s="169"/>
      <c r="B511" s="170"/>
    </row>
    <row r="513" ht="12.75">
      <c r="A513" s="178"/>
    </row>
    <row r="514" ht="12.75">
      <c r="A514" s="179"/>
    </row>
    <row r="515" spans="1:2" ht="12.75">
      <c r="A515" s="75"/>
      <c r="B515" s="131"/>
    </row>
    <row r="516" ht="12.75">
      <c r="B516" s="20"/>
    </row>
    <row r="517" spans="1:2" ht="12.75">
      <c r="A517" s="169"/>
      <c r="B517" s="180"/>
    </row>
    <row r="518" ht="12.75">
      <c r="A518" s="178"/>
    </row>
    <row r="519" ht="12.75">
      <c r="A519" s="179"/>
    </row>
    <row r="520" spans="1:2" ht="12.75">
      <c r="A520" s="74"/>
      <c r="B520" s="20"/>
    </row>
    <row r="521" spans="1:2" ht="12.75">
      <c r="A521" s="74"/>
      <c r="B521" s="20"/>
    </row>
    <row r="522" spans="1:2" ht="12.75">
      <c r="A522" s="169"/>
      <c r="B522" s="180"/>
    </row>
    <row r="523" ht="12.75">
      <c r="A523" s="178"/>
    </row>
    <row r="524" ht="12.75">
      <c r="A524" s="179"/>
    </row>
    <row r="525" spans="1:2" ht="12.75">
      <c r="A525" s="74"/>
      <c r="B525" s="20"/>
    </row>
    <row r="526" spans="1:2" ht="12.75">
      <c r="A526" s="74"/>
      <c r="B526" s="20"/>
    </row>
    <row r="527" spans="1:2" ht="12.75">
      <c r="A527" s="169"/>
      <c r="B527" s="180"/>
    </row>
    <row r="528" ht="12.75">
      <c r="A528" s="178"/>
    </row>
    <row r="529" ht="12.75">
      <c r="A529" s="179"/>
    </row>
    <row r="530" spans="1:2" ht="12.75">
      <c r="A530" s="74"/>
      <c r="B530" s="20"/>
    </row>
    <row r="531" ht="12.75">
      <c r="A531" s="179"/>
    </row>
    <row r="532" spans="1:2" ht="12.75">
      <c r="A532" s="169"/>
      <c r="B532" s="180"/>
    </row>
    <row r="533" ht="12.75">
      <c r="A533" s="179"/>
    </row>
    <row r="534" ht="12.75">
      <c r="A534" s="179"/>
    </row>
    <row r="535" spans="1:2" ht="12.75">
      <c r="A535" s="74"/>
      <c r="B535" s="20"/>
    </row>
    <row r="536" ht="12.75">
      <c r="A536" s="179"/>
    </row>
    <row r="537" ht="12.75">
      <c r="A537" s="179"/>
    </row>
    <row r="538" spans="1:2" ht="12.75">
      <c r="A538" s="74"/>
      <c r="B538" s="20"/>
    </row>
    <row r="539" ht="12.75">
      <c r="A539" s="179"/>
    </row>
    <row r="540" ht="12.75">
      <c r="A540" s="179"/>
    </row>
    <row r="541" spans="1:2" ht="12.75">
      <c r="A541" s="74"/>
      <c r="B541" s="20"/>
    </row>
    <row r="542" spans="1:2" ht="12.75">
      <c r="A542" s="74"/>
      <c r="B542" s="20"/>
    </row>
    <row r="543" spans="1:2" ht="12.75">
      <c r="A543" s="74"/>
      <c r="B543" s="20"/>
    </row>
    <row r="544" ht="12.75">
      <c r="A544" s="179"/>
    </row>
    <row r="545" ht="12.75">
      <c r="A545" s="179"/>
    </row>
    <row r="546" spans="1:2" ht="12.75">
      <c r="A546" s="74"/>
      <c r="B546" s="19"/>
    </row>
    <row r="547" ht="12.75">
      <c r="A547" s="179"/>
    </row>
    <row r="548" ht="12.75">
      <c r="A548" s="179"/>
    </row>
    <row r="549" spans="1:2" ht="12.75">
      <c r="A549" s="74"/>
      <c r="B549" s="20"/>
    </row>
    <row r="550" ht="12.75">
      <c r="A550" s="179"/>
    </row>
    <row r="551" ht="12.75">
      <c r="A551" s="179"/>
    </row>
    <row r="552" spans="1:2" ht="12.75">
      <c r="A552" s="74"/>
      <c r="B552" s="20"/>
    </row>
    <row r="553" ht="12.75">
      <c r="A553" s="179"/>
    </row>
    <row r="554" ht="12.75">
      <c r="A554" s="179"/>
    </row>
    <row r="555" spans="1:2" ht="12.75">
      <c r="A555" s="74"/>
      <c r="B555" s="20"/>
    </row>
    <row r="556" ht="12.75">
      <c r="A556" s="179"/>
    </row>
    <row r="557" ht="12.75">
      <c r="A557" s="179"/>
    </row>
    <row r="558" spans="1:2" ht="12.75">
      <c r="A558" s="74"/>
      <c r="B558" s="20"/>
    </row>
    <row r="559" ht="12.75">
      <c r="A559" s="179"/>
    </row>
    <row r="560" ht="12.75">
      <c r="A560" s="179"/>
    </row>
    <row r="561" spans="1:2" ht="12.75">
      <c r="A561" s="74"/>
      <c r="B561" s="20"/>
    </row>
    <row r="562" ht="12.75">
      <c r="A562" s="179"/>
    </row>
    <row r="563" ht="12.75">
      <c r="A563" s="179"/>
    </row>
    <row r="564" spans="1:2" ht="12.75">
      <c r="A564" s="74"/>
      <c r="B564" s="20"/>
    </row>
    <row r="565" ht="12.75">
      <c r="A565" s="179"/>
    </row>
    <row r="566" ht="12.75">
      <c r="A566" s="179"/>
    </row>
    <row r="567" spans="1:2" ht="12.75">
      <c r="A567" s="74"/>
      <c r="B567" s="20"/>
    </row>
    <row r="568" ht="12.75">
      <c r="A568" s="179"/>
    </row>
    <row r="569" ht="12.75">
      <c r="A569" s="179"/>
    </row>
    <row r="570" spans="1:2" ht="12.75">
      <c r="A570" s="74"/>
      <c r="B570" s="20"/>
    </row>
    <row r="571" ht="12.75">
      <c r="A571" s="179"/>
    </row>
    <row r="572" ht="12.75">
      <c r="A572" s="179"/>
    </row>
    <row r="573" spans="1:2" ht="12.75">
      <c r="A573" s="74"/>
      <c r="B573" s="20"/>
    </row>
    <row r="574" ht="12.75">
      <c r="B574" s="20"/>
    </row>
    <row r="575" ht="12.75">
      <c r="A575" s="179"/>
    </row>
    <row r="576" spans="1:2" ht="12.75">
      <c r="A576" s="74"/>
      <c r="B576" s="20"/>
    </row>
    <row r="577" spans="1:2" ht="12.75">
      <c r="A577" s="74"/>
      <c r="B577" s="20"/>
    </row>
    <row r="578" ht="12.75">
      <c r="A578" s="179"/>
    </row>
    <row r="579" spans="1:2" ht="12.75">
      <c r="A579" s="74"/>
      <c r="B579" s="20"/>
    </row>
    <row r="580" spans="1:2" ht="12.75">
      <c r="A580" s="74"/>
      <c r="B580" s="20"/>
    </row>
    <row r="581" spans="1:2" ht="12.75">
      <c r="A581" s="169"/>
      <c r="B581" s="180"/>
    </row>
    <row r="582" spans="1:2" ht="12.75">
      <c r="A582" s="74"/>
      <c r="B582" s="20"/>
    </row>
    <row r="583" ht="12.75">
      <c r="A583" s="179"/>
    </row>
    <row r="584" spans="1:2" ht="12.75">
      <c r="A584" s="179"/>
      <c r="B584" s="180"/>
    </row>
    <row r="585" spans="1:2" ht="12.75">
      <c r="A585" s="179"/>
      <c r="B585" s="180"/>
    </row>
    <row r="586" ht="12.75">
      <c r="A586" s="179"/>
    </row>
    <row r="587" spans="1:2" ht="12.75">
      <c r="A587" s="74"/>
      <c r="B587" s="20"/>
    </row>
    <row r="588" spans="1:2" ht="12.75">
      <c r="A588" s="179"/>
      <c r="B588" s="180"/>
    </row>
    <row r="589" ht="12.75">
      <c r="A589" s="179"/>
    </row>
    <row r="590" spans="1:2" ht="12.75">
      <c r="A590" s="74"/>
      <c r="B590" s="20"/>
    </row>
    <row r="591" spans="1:2" ht="12.75">
      <c r="A591" s="179"/>
      <c r="B591" s="180"/>
    </row>
    <row r="592" ht="12.75">
      <c r="A592" s="179"/>
    </row>
    <row r="593" spans="1:2" ht="12.75">
      <c r="A593" s="74"/>
      <c r="B593" s="20"/>
    </row>
    <row r="594" spans="1:2" ht="12.75">
      <c r="A594" s="179"/>
      <c r="B594" s="180"/>
    </row>
    <row r="595" ht="12.75">
      <c r="A595" s="179"/>
    </row>
    <row r="596" spans="1:2" ht="12.75">
      <c r="A596" s="74"/>
      <c r="B596" s="20"/>
    </row>
    <row r="597" ht="12.75">
      <c r="A597" s="179"/>
    </row>
    <row r="598" ht="12.75">
      <c r="A598" s="179"/>
    </row>
    <row r="599" spans="1:2" ht="12.75">
      <c r="A599" s="74"/>
      <c r="B599" s="20"/>
    </row>
    <row r="600" ht="12.75">
      <c r="A600" s="179"/>
    </row>
    <row r="601" ht="12.75">
      <c r="A601" s="179"/>
    </row>
    <row r="602" spans="1:2" ht="12.75">
      <c r="A602" s="74"/>
      <c r="B602" s="20"/>
    </row>
    <row r="603" ht="12.75">
      <c r="A603" s="179"/>
    </row>
    <row r="604" spans="1:2" ht="12.75">
      <c r="A604" s="179"/>
      <c r="B604" s="132"/>
    </row>
    <row r="605" spans="1:2" ht="12.75">
      <c r="A605" s="74"/>
      <c r="B605" s="20"/>
    </row>
    <row r="606" spans="1:2" ht="12.75">
      <c r="A606" s="74"/>
      <c r="B606" s="20"/>
    </row>
    <row r="607" spans="1:2" ht="12.75">
      <c r="A607" s="74"/>
      <c r="B607" s="20"/>
    </row>
    <row r="608" ht="12.75">
      <c r="A608" s="179"/>
    </row>
    <row r="609" ht="12.75">
      <c r="A609" s="179"/>
    </row>
    <row r="610" spans="1:2" ht="12.75">
      <c r="A610" s="74"/>
      <c r="B610" s="20"/>
    </row>
    <row r="611" ht="12.75">
      <c r="A611" s="179"/>
    </row>
    <row r="612" ht="12.75">
      <c r="A612" s="179"/>
    </row>
    <row r="613" spans="1:2" ht="12.75">
      <c r="A613" s="74"/>
      <c r="B613" s="20"/>
    </row>
    <row r="614" spans="1:2" ht="12.75">
      <c r="A614" s="74"/>
      <c r="B614" s="20"/>
    </row>
    <row r="615" spans="1:2" ht="12.75">
      <c r="A615" s="74"/>
      <c r="B615" s="20"/>
    </row>
    <row r="616" spans="1:2" ht="12.75">
      <c r="A616" s="74"/>
      <c r="B616" s="20"/>
    </row>
    <row r="617" spans="1:2" ht="12.75">
      <c r="A617" s="74"/>
      <c r="B617" s="20"/>
    </row>
    <row r="618" spans="1:2" ht="12.75">
      <c r="A618" s="74"/>
      <c r="B618" s="20"/>
    </row>
    <row r="619" ht="12.75">
      <c r="A619" s="179"/>
    </row>
    <row r="620" spans="1:2" ht="12.75">
      <c r="A620" s="179"/>
      <c r="B620" s="20"/>
    </row>
    <row r="621" spans="1:2" ht="12.75">
      <c r="A621" s="183"/>
      <c r="B621" s="20"/>
    </row>
    <row r="622" spans="1:2" ht="12.75">
      <c r="A622" s="74"/>
      <c r="B622" s="20"/>
    </row>
    <row r="623" spans="1:2" ht="12.75">
      <c r="A623" s="74"/>
      <c r="B623" s="20"/>
    </row>
    <row r="624" spans="1:2" ht="12.75">
      <c r="A624" s="74"/>
      <c r="B624" s="20"/>
    </row>
    <row r="625" spans="1:2" ht="12.75">
      <c r="A625" s="74"/>
      <c r="B625" s="20"/>
    </row>
    <row r="626" spans="1:2" ht="12.75">
      <c r="A626" s="74"/>
      <c r="B626" s="20"/>
    </row>
    <row r="627" ht="12.75">
      <c r="A627" s="179"/>
    </row>
    <row r="628" ht="12.75">
      <c r="A628" s="179"/>
    </row>
    <row r="629" spans="1:2" ht="12.75">
      <c r="A629" s="74"/>
      <c r="B629" s="20"/>
    </row>
    <row r="630" ht="12.75">
      <c r="B630" s="20"/>
    </row>
    <row r="631" spans="1:2" ht="12.75">
      <c r="A631" s="179"/>
      <c r="B631" s="20"/>
    </row>
    <row r="632" spans="1:2" ht="12.75">
      <c r="A632" s="74"/>
      <c r="B632" s="20"/>
    </row>
    <row r="633" spans="1:2" ht="12.75">
      <c r="A633" s="74"/>
      <c r="B633" s="20"/>
    </row>
    <row r="634" spans="1:2" ht="12.75">
      <c r="A634" s="179"/>
      <c r="B634" s="20"/>
    </row>
    <row r="635" spans="1:2" ht="12.75">
      <c r="A635" s="74"/>
      <c r="B635" s="20"/>
    </row>
    <row r="636" ht="12.75">
      <c r="B636" s="20"/>
    </row>
    <row r="637" spans="1:2" ht="12.75">
      <c r="A637" s="172"/>
      <c r="B637" s="180"/>
    </row>
    <row r="638" ht="12.75">
      <c r="B638" s="20"/>
    </row>
    <row r="639" spans="1:2" ht="12.75">
      <c r="A639" s="179"/>
      <c r="B639" s="180"/>
    </row>
    <row r="640" ht="12.75">
      <c r="A640" s="179"/>
    </row>
    <row r="641" ht="12.75">
      <c r="A641" s="179"/>
    </row>
    <row r="642" spans="1:2" ht="12.75">
      <c r="A642" s="74"/>
      <c r="B642" s="20"/>
    </row>
    <row r="643" spans="1:2" ht="12.75">
      <c r="A643" s="74"/>
      <c r="B643" s="20"/>
    </row>
    <row r="644" ht="12.75">
      <c r="A644" s="179"/>
    </row>
    <row r="645" ht="12.75">
      <c r="A645" s="179"/>
    </row>
    <row r="646" spans="1:2" ht="12.75">
      <c r="A646" s="74"/>
      <c r="B646" s="20"/>
    </row>
    <row r="647" spans="1:2" ht="12.75">
      <c r="A647" s="74"/>
      <c r="B647" s="20"/>
    </row>
    <row r="648" spans="1:2" ht="12.75">
      <c r="A648" s="74"/>
      <c r="B648" s="20"/>
    </row>
    <row r="649" spans="1:2" ht="12.75">
      <c r="A649" s="74"/>
      <c r="B649" s="20"/>
    </row>
    <row r="650" spans="1:2" ht="12.75">
      <c r="A650" s="74"/>
      <c r="B650" s="20"/>
    </row>
    <row r="651" ht="12.75">
      <c r="A651" s="179"/>
    </row>
    <row r="652" ht="12.75">
      <c r="A652" s="179"/>
    </row>
    <row r="653" spans="1:2" ht="12.75">
      <c r="A653" s="74"/>
      <c r="B653" s="20"/>
    </row>
    <row r="654" spans="1:2" ht="12.75">
      <c r="A654" s="74"/>
      <c r="B654" s="20"/>
    </row>
    <row r="655" spans="1:2" ht="12.75">
      <c r="A655" s="74"/>
      <c r="B655" s="20"/>
    </row>
    <row r="656" spans="1:2" ht="12.75">
      <c r="A656" s="74"/>
      <c r="B656" s="20"/>
    </row>
    <row r="657" spans="1:2" ht="12.75">
      <c r="A657" s="74"/>
      <c r="B657" s="20"/>
    </row>
    <row r="658" spans="1:2" ht="12.75">
      <c r="A658" s="169"/>
      <c r="B658" s="180"/>
    </row>
    <row r="659" spans="1:2" ht="12.75">
      <c r="A659" s="74"/>
      <c r="B659" s="20"/>
    </row>
    <row r="660" spans="1:2" ht="12.75">
      <c r="A660" s="179"/>
      <c r="B660" s="180"/>
    </row>
    <row r="661" ht="12.75">
      <c r="A661" s="179"/>
    </row>
    <row r="662" ht="12.75">
      <c r="A662" s="179"/>
    </row>
    <row r="663" spans="1:2" ht="12.75">
      <c r="A663" s="74"/>
      <c r="B663" s="20"/>
    </row>
    <row r="664" spans="1:2" ht="12.75">
      <c r="A664" s="74"/>
      <c r="B664" s="20"/>
    </row>
    <row r="665" ht="12.75">
      <c r="A665" s="179"/>
    </row>
    <row r="666" spans="1:2" ht="12.75">
      <c r="A666" s="74"/>
      <c r="B666" s="20"/>
    </row>
    <row r="667" ht="12.75">
      <c r="A667" s="179"/>
    </row>
    <row r="668" ht="12.75">
      <c r="A668" s="179"/>
    </row>
    <row r="669" spans="1:2" ht="12.75">
      <c r="A669" s="74"/>
      <c r="B669" s="20"/>
    </row>
    <row r="670" spans="1:2" ht="12.75">
      <c r="A670" s="74"/>
      <c r="B670" s="20"/>
    </row>
    <row r="671" ht="12.75">
      <c r="A671" s="179"/>
    </row>
    <row r="672" ht="12.75">
      <c r="A672" s="179"/>
    </row>
    <row r="673" spans="1:2" ht="12.75">
      <c r="A673" s="74"/>
      <c r="B673" s="20"/>
    </row>
    <row r="674" ht="12.75">
      <c r="A674" s="178"/>
    </row>
    <row r="676" spans="1:2" ht="12.75">
      <c r="A676" s="169"/>
      <c r="B676" s="180"/>
    </row>
    <row r="678" spans="1:2" ht="12.75">
      <c r="A678" s="169"/>
      <c r="B678" s="170"/>
    </row>
    <row r="681" spans="1:2" ht="12.75">
      <c r="A681" s="176"/>
      <c r="B681" s="170"/>
    </row>
    <row r="683" spans="1:2" ht="12.75">
      <c r="A683" s="176"/>
      <c r="B683" s="170"/>
    </row>
    <row r="685" spans="1:2" ht="12.75">
      <c r="A685" s="172"/>
      <c r="B685" s="173"/>
    </row>
    <row r="686" spans="1:2" ht="12.75">
      <c r="A686" s="174"/>
      <c r="B686" s="175"/>
    </row>
    <row r="688" spans="1:2" ht="12.75">
      <c r="A688" s="169"/>
      <c r="B688" s="170"/>
    </row>
    <row r="690" spans="1:2" ht="12.75">
      <c r="A690" s="169"/>
      <c r="B690" s="170"/>
    </row>
    <row r="692" spans="1:2" ht="12.75">
      <c r="A692" s="172"/>
      <c r="B692" s="173"/>
    </row>
    <row r="693" spans="1:2" ht="12.75">
      <c r="A693" s="174"/>
      <c r="B693" s="175"/>
    </row>
    <row r="695" spans="1:2" ht="12.75">
      <c r="A695" s="169"/>
      <c r="B695" s="170"/>
    </row>
    <row r="697" spans="1:2" ht="12.75">
      <c r="A697" s="169"/>
      <c r="B697" s="170"/>
    </row>
    <row r="699" spans="1:2" ht="12.75">
      <c r="A699" s="172"/>
      <c r="B699" s="173"/>
    </row>
    <row r="700" spans="1:2" ht="12.75">
      <c r="A700" s="174"/>
      <c r="B700" s="175"/>
    </row>
    <row r="702" spans="1:2" ht="12.75">
      <c r="A702" s="169"/>
      <c r="B702" s="170"/>
    </row>
    <row r="704" spans="1:2" ht="12.75">
      <c r="A704" s="169"/>
      <c r="B704" s="170"/>
    </row>
    <row r="706" spans="1:2" ht="12.75">
      <c r="A706" s="172"/>
      <c r="B706" s="173"/>
    </row>
    <row r="707" spans="1:2" ht="12.75">
      <c r="A707" s="174"/>
      <c r="B707" s="175"/>
    </row>
    <row r="708" spans="1:2" ht="12.75">
      <c r="A708" s="174"/>
      <c r="B708" s="175"/>
    </row>
    <row r="709" spans="1:2" ht="12.75">
      <c r="A709" s="174"/>
      <c r="B709" s="175"/>
    </row>
    <row r="710" spans="1:2" ht="12.75">
      <c r="A710" s="174"/>
      <c r="B710" s="175"/>
    </row>
    <row r="711" spans="1:2" ht="12.75">
      <c r="A711" s="174"/>
      <c r="B711" s="175"/>
    </row>
    <row r="713" spans="1:2" ht="12.75">
      <c r="A713" s="169"/>
      <c r="B713" s="170"/>
    </row>
    <row r="715" spans="1:2" ht="12.75">
      <c r="A715" s="169"/>
      <c r="B715" s="170"/>
    </row>
    <row r="717" spans="1:2" ht="12.75">
      <c r="A717" s="172"/>
      <c r="B717" s="173"/>
    </row>
    <row r="718" spans="1:2" ht="12.75">
      <c r="A718" s="174"/>
      <c r="B718" s="175"/>
    </row>
    <row r="719" spans="1:2" ht="12.75">
      <c r="A719" s="174"/>
      <c r="B719" s="175"/>
    </row>
    <row r="721" spans="1:2" ht="12.75">
      <c r="A721" s="169"/>
      <c r="B721" s="170"/>
    </row>
    <row r="723" spans="1:2" ht="12.75">
      <c r="A723" s="169"/>
      <c r="B723" s="170"/>
    </row>
    <row r="725" spans="1:2" ht="12.75">
      <c r="A725" s="172"/>
      <c r="B725" s="173"/>
    </row>
    <row r="726" spans="1:2" ht="12.75">
      <c r="A726" s="174"/>
      <c r="B726" s="175"/>
    </row>
    <row r="727" spans="1:2" ht="12.75">
      <c r="A727" s="174"/>
      <c r="B727" s="175"/>
    </row>
    <row r="729" spans="1:2" ht="12.75">
      <c r="A729" s="169"/>
      <c r="B729" s="170"/>
    </row>
    <row r="731" spans="1:2" ht="12.75">
      <c r="A731" s="169"/>
      <c r="B731" s="170"/>
    </row>
    <row r="733" spans="1:2" ht="12.75">
      <c r="A733" s="172"/>
      <c r="B733" s="173"/>
    </row>
    <row r="734" spans="1:2" ht="12.75">
      <c r="A734" s="174"/>
      <c r="B734" s="175"/>
    </row>
    <row r="735" spans="1:2" ht="12.75">
      <c r="A735" s="174"/>
      <c r="B735" s="175"/>
    </row>
    <row r="736" spans="1:2" ht="12.75">
      <c r="A736" s="174"/>
      <c r="B736" s="175"/>
    </row>
    <row r="737" spans="1:2" ht="12.75">
      <c r="A737" s="174"/>
      <c r="B737" s="175"/>
    </row>
    <row r="738" spans="1:2" ht="12.75">
      <c r="A738" s="174"/>
      <c r="B738" s="175"/>
    </row>
    <row r="739" spans="1:2" ht="12.75">
      <c r="A739" s="174"/>
      <c r="B739" s="175"/>
    </row>
    <row r="740" spans="1:2" ht="12.75">
      <c r="A740" s="174"/>
      <c r="B740" s="175"/>
    </row>
    <row r="741" spans="1:2" ht="12.75">
      <c r="A741" s="174"/>
      <c r="B741" s="175"/>
    </row>
    <row r="742" spans="1:2" ht="12.75">
      <c r="A742" s="174"/>
      <c r="B742" s="175"/>
    </row>
    <row r="743" spans="1:2" ht="12.75">
      <c r="A743" s="174"/>
      <c r="B743" s="175"/>
    </row>
    <row r="745" spans="1:2" ht="12.75">
      <c r="A745" s="169"/>
      <c r="B745" s="170"/>
    </row>
    <row r="747" spans="1:2" ht="12.75">
      <c r="A747" s="169"/>
      <c r="B747" s="170"/>
    </row>
    <row r="749" spans="1:2" ht="12.75">
      <c r="A749" s="172"/>
      <c r="B749" s="173"/>
    </row>
    <row r="750" spans="1:2" ht="12.75">
      <c r="A750" s="174"/>
      <c r="B750" s="175"/>
    </row>
    <row r="751" spans="1:2" ht="12.75">
      <c r="A751" s="174"/>
      <c r="B751" s="175"/>
    </row>
    <row r="752" spans="1:2" ht="12.75">
      <c r="A752" s="174"/>
      <c r="B752" s="175"/>
    </row>
    <row r="753" spans="1:2" ht="12.75">
      <c r="A753" s="174"/>
      <c r="B753" s="175"/>
    </row>
    <row r="754" spans="1:2" ht="12.75">
      <c r="A754" s="174"/>
      <c r="B754" s="175"/>
    </row>
    <row r="755" spans="1:2" ht="12.75">
      <c r="A755" s="174"/>
      <c r="B755" s="175"/>
    </row>
    <row r="757" spans="1:2" ht="12.75">
      <c r="A757" s="169"/>
      <c r="B757" s="170"/>
    </row>
    <row r="759" spans="1:2" ht="12.75">
      <c r="A759" s="169"/>
      <c r="B759" s="170"/>
    </row>
    <row r="761" spans="1:2" ht="12.75">
      <c r="A761" s="172"/>
      <c r="B761" s="173"/>
    </row>
    <row r="762" spans="1:2" ht="12.75">
      <c r="A762" s="174"/>
      <c r="B762" s="175"/>
    </row>
    <row r="763" spans="1:2" ht="12.75">
      <c r="A763" s="174"/>
      <c r="B763" s="175"/>
    </row>
    <row r="764" spans="1:2" ht="12.75">
      <c r="A764" s="174"/>
      <c r="B764" s="175"/>
    </row>
    <row r="767" spans="1:2" ht="12.75">
      <c r="A767" s="169"/>
      <c r="B767" s="170"/>
    </row>
    <row r="769" spans="1:2" ht="12.75">
      <c r="A769" s="169"/>
      <c r="B769" s="170"/>
    </row>
    <row r="771" spans="1:2" ht="12.75">
      <c r="A771" s="172"/>
      <c r="B771" s="173"/>
    </row>
    <row r="772" spans="1:2" ht="12.75">
      <c r="A772" s="174"/>
      <c r="B772" s="175"/>
    </row>
    <row r="774" spans="1:2" ht="12.75">
      <c r="A774" s="169"/>
      <c r="B774" s="170"/>
    </row>
    <row r="776" spans="1:2" ht="12.75">
      <c r="A776" s="169"/>
      <c r="B776" s="170"/>
    </row>
    <row r="778" spans="1:2" ht="12.75">
      <c r="A778" s="172"/>
      <c r="B778" s="173"/>
    </row>
    <row r="779" spans="1:2" ht="12.75">
      <c r="A779" s="174"/>
      <c r="B779" s="175"/>
    </row>
    <row r="780" spans="1:2" ht="12.75">
      <c r="A780" s="174"/>
      <c r="B780" s="175"/>
    </row>
    <row r="782" spans="1:2" ht="12.75">
      <c r="A782" s="169"/>
      <c r="B782" s="170"/>
    </row>
    <row r="784" spans="1:2" ht="12.75">
      <c r="A784" s="169"/>
      <c r="B784" s="170"/>
    </row>
    <row r="786" spans="1:2" ht="12.75">
      <c r="A786" s="172"/>
      <c r="B786" s="173"/>
    </row>
    <row r="787" spans="1:2" ht="12.75">
      <c r="A787" s="174"/>
      <c r="B787" s="175"/>
    </row>
    <row r="788" spans="1:2" ht="12.75">
      <c r="A788" s="174"/>
      <c r="B788" s="175"/>
    </row>
    <row r="789" spans="1:2" ht="12.75">
      <c r="A789" s="174"/>
      <c r="B789" s="175"/>
    </row>
    <row r="790" spans="1:2" ht="12.75">
      <c r="A790" s="174"/>
      <c r="B790" s="175"/>
    </row>
    <row r="791" spans="1:2" ht="12.75">
      <c r="A791" s="174"/>
      <c r="B791" s="175"/>
    </row>
    <row r="792" spans="1:2" ht="12.75">
      <c r="A792" s="174"/>
      <c r="B792" s="175"/>
    </row>
    <row r="793" spans="1:2" ht="12.75">
      <c r="A793" s="174"/>
      <c r="B793" s="175"/>
    </row>
    <row r="794" spans="1:2" ht="12.75">
      <c r="A794" s="174"/>
      <c r="B794" s="175"/>
    </row>
    <row r="795" spans="1:2" ht="12.75">
      <c r="A795" s="174"/>
      <c r="B795" s="175"/>
    </row>
    <row r="796" spans="1:2" ht="12.75">
      <c r="A796" s="174"/>
      <c r="B796" s="175"/>
    </row>
    <row r="797" spans="1:2" ht="12.75">
      <c r="A797" s="174"/>
      <c r="B797" s="175"/>
    </row>
    <row r="800" spans="1:2" ht="12.75">
      <c r="A800" s="169"/>
      <c r="B800" s="170"/>
    </row>
    <row r="802" spans="1:2" ht="12.75">
      <c r="A802" s="169"/>
      <c r="B802" s="170"/>
    </row>
  </sheetData>
  <sheetProtection/>
  <mergeCells count="3">
    <mergeCell ref="A1:E1"/>
    <mergeCell ref="A3:B3"/>
    <mergeCell ref="A2:B2"/>
  </mergeCells>
  <printOptions horizontalCentered="1"/>
  <pageMargins left="0.1968503937007874" right="0.1968503937007874" top="0.6299212598425197" bottom="0.6299212598425197" header="0.31496062992125984" footer="0.1968503937007874"/>
  <pageSetup firstPageNumber="711" useFirstPageNumber="1" horizontalDpi="300" verticalDpi="3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Mladenka Karačić</dc:creator>
  <cp:keywords/>
  <dc:description/>
  <cp:lastModifiedBy>mfkor</cp:lastModifiedBy>
  <cp:lastPrinted>2016-09-02T09:21:23Z</cp:lastPrinted>
  <dcterms:created xsi:type="dcterms:W3CDTF">2001-11-29T15:00:47Z</dcterms:created>
  <dcterms:modified xsi:type="dcterms:W3CDTF">2016-09-02T09:21:24Z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6CERP - Izvršenje financijskog plana za I-VI 2016..xls</vt:lpwstr>
  </property>
</Properties>
</file>